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9"/>
  <fileSharing readOnlyRecommended="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herzberg/Desktop/"/>
    </mc:Choice>
  </mc:AlternateContent>
  <xr:revisionPtr revIDLastSave="0" documentId="8_{608836E6-324B-E841-A1C8-03CF3F182B9A}" xr6:coauthVersionLast="37" xr6:coauthVersionMax="37" xr10:uidLastSave="{00000000-0000-0000-0000-000000000000}"/>
  <bookViews>
    <workbookView xWindow="0" yWindow="0" windowWidth="51200" windowHeight="28800" xr2:uid="{00000000-000D-0000-FFFF-FFFF00000000}"/>
  </bookViews>
  <sheets>
    <sheet name="Raw Means, SDs" sheetId="4" r:id="rId1"/>
    <sheet name="Freq Tables" sheetId="14" r:id="rId2"/>
    <sheet name="Medians, Hi-Lo SDs" sheetId="7" r:id="rId3"/>
    <sheet name="Smoothed Medians SDs" sheetId="8" r:id="rId4"/>
    <sheet name="Norms" sheetId="15" r:id="rId5"/>
    <sheet name="Check Extreme Values" sheetId="12" r:id="rId6"/>
  </sheets>
  <definedNames>
    <definedName name="aFreqPerc">'Freq Tables'!$F$12:$F$27</definedName>
    <definedName name="bCumPerc">'Freq Tables'!$G$12:$G$27</definedName>
    <definedName name="Hi1Perc">'Freq Tables'!$B$5</definedName>
    <definedName name="Hi2Perc">'Freq Tables'!$B$6</definedName>
    <definedName name="Lo1Perc">'Freq Tables'!$B$2</definedName>
    <definedName name="Lo2Perc">'Freq Tables'!$B$3</definedName>
    <definedName name="Median">'Freq Tables'!$B$4</definedName>
    <definedName name="_xlnm.Print_Area" localSheetId="1">'Freq Tables'!$A$1:$AH$669</definedName>
    <definedName name="zlook">'Freq Tables'!$H$2:$I$11</definedName>
  </definedName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6" i="15" l="1"/>
  <c r="C26" i="15"/>
  <c r="C25" i="15"/>
  <c r="F26" i="15" s="1"/>
  <c r="E25" i="15"/>
  <c r="C24" i="15"/>
  <c r="E24" i="15"/>
  <c r="F24" i="15" s="1"/>
  <c r="C23" i="15"/>
  <c r="E23" i="15"/>
  <c r="C22" i="15"/>
  <c r="F22" i="15" s="1"/>
  <c r="E22" i="15"/>
  <c r="F23" i="15"/>
  <c r="C21" i="15"/>
  <c r="F21" i="15" s="1"/>
  <c r="E21" i="15"/>
  <c r="C20" i="15"/>
  <c r="F20" i="15" s="1"/>
  <c r="E20" i="15"/>
  <c r="C19" i="15"/>
  <c r="E19" i="15"/>
  <c r="C18" i="15"/>
  <c r="F18" i="15" s="1"/>
  <c r="E18" i="15"/>
  <c r="F19" i="15"/>
  <c r="C17" i="15"/>
  <c r="E17" i="15"/>
  <c r="C16" i="15"/>
  <c r="E16" i="15"/>
  <c r="F17" i="15" s="1"/>
  <c r="E12" i="15"/>
  <c r="C12" i="15"/>
  <c r="F12" i="15" s="1"/>
  <c r="C11" i="15"/>
  <c r="E11" i="15"/>
  <c r="C10" i="15"/>
  <c r="E10" i="15"/>
  <c r="F11" i="15" s="1"/>
  <c r="C9" i="15"/>
  <c r="E9" i="15"/>
  <c r="C8" i="15"/>
  <c r="F8" i="15" s="1"/>
  <c r="E8" i="15"/>
  <c r="C7" i="15"/>
  <c r="E7" i="15"/>
  <c r="C6" i="15"/>
  <c r="F6" i="15" s="1"/>
  <c r="E6" i="15"/>
  <c r="C5" i="15"/>
  <c r="E5" i="15"/>
  <c r="C4" i="15"/>
  <c r="F4" i="15" s="1"/>
  <c r="E4" i="15"/>
  <c r="F5" i="15"/>
  <c r="C3" i="15"/>
  <c r="E3" i="15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J13" i="14"/>
  <c r="J14" i="14"/>
  <c r="J15" i="14" s="1"/>
  <c r="J41" i="14"/>
  <c r="J42" i="14" s="1"/>
  <c r="J60" i="14"/>
  <c r="J61" i="14"/>
  <c r="J62" i="14"/>
  <c r="L62" i="14" s="1"/>
  <c r="M62" i="14" s="1"/>
  <c r="N62" i="14" s="1"/>
  <c r="J90" i="14"/>
  <c r="J91" i="14"/>
  <c r="L91" i="14" s="1"/>
  <c r="M91" i="14" s="1"/>
  <c r="N91" i="14" s="1"/>
  <c r="J127" i="14"/>
  <c r="J128" i="14" s="1"/>
  <c r="J157" i="14"/>
  <c r="J158" i="14"/>
  <c r="L158" i="14" s="1"/>
  <c r="M158" i="14" s="1"/>
  <c r="N158" i="14" s="1"/>
  <c r="J187" i="14"/>
  <c r="L187" i="14" s="1"/>
  <c r="M187" i="14" s="1"/>
  <c r="N187" i="14" s="1"/>
  <c r="J223" i="14"/>
  <c r="J224" i="14" s="1"/>
  <c r="J255" i="14"/>
  <c r="J256" i="14" s="1"/>
  <c r="J289" i="14"/>
  <c r="J290" i="14" s="1"/>
  <c r="J317" i="14"/>
  <c r="J318" i="14"/>
  <c r="L318" i="14" s="1"/>
  <c r="M318" i="14" s="1"/>
  <c r="N318" i="14" s="1"/>
  <c r="J349" i="14"/>
  <c r="J350" i="14"/>
  <c r="L350" i="14" s="1"/>
  <c r="M350" i="14" s="1"/>
  <c r="N350" i="14" s="1"/>
  <c r="J383" i="14"/>
  <c r="J384" i="14" s="1"/>
  <c r="J415" i="14"/>
  <c r="J416" i="14" s="1"/>
  <c r="J443" i="14"/>
  <c r="L443" i="14" s="1"/>
  <c r="M443" i="14" s="1"/>
  <c r="N443" i="14" s="1"/>
  <c r="U443" i="14" s="1"/>
  <c r="J474" i="14"/>
  <c r="J475" i="14"/>
  <c r="L475" i="14" s="1"/>
  <c r="M475" i="14" s="1"/>
  <c r="N475" i="14" s="1"/>
  <c r="J501" i="14"/>
  <c r="J502" i="14"/>
  <c r="J503" i="14" s="1"/>
  <c r="J529" i="14"/>
  <c r="J530" i="14"/>
  <c r="J531" i="14"/>
  <c r="J532" i="14" s="1"/>
  <c r="J561" i="14"/>
  <c r="J562" i="14"/>
  <c r="J563" i="14"/>
  <c r="J564" i="14" s="1"/>
  <c r="J592" i="14"/>
  <c r="J593" i="14" s="1"/>
  <c r="J615" i="14"/>
  <c r="J616" i="14"/>
  <c r="J617" i="14" s="1"/>
  <c r="J629" i="14"/>
  <c r="J630" i="14"/>
  <c r="J631" i="14" s="1"/>
  <c r="J654" i="14"/>
  <c r="J655" i="14" s="1"/>
  <c r="J677" i="14"/>
  <c r="J678" i="14"/>
  <c r="J679" i="14" s="1"/>
  <c r="J690" i="14"/>
  <c r="J691" i="14"/>
  <c r="J692" i="14" s="1"/>
  <c r="J721" i="14"/>
  <c r="J722" i="14"/>
  <c r="J723" i="14"/>
  <c r="J724" i="14" s="1"/>
  <c r="J754" i="14"/>
  <c r="J755" i="14"/>
  <c r="J756" i="14" s="1"/>
  <c r="J787" i="14"/>
  <c r="J788" i="14" s="1"/>
  <c r="J811" i="14"/>
  <c r="J812" i="14" s="1"/>
  <c r="V855" i="14"/>
  <c r="V856" i="14"/>
  <c r="V857" i="14"/>
  <c r="V858" i="14"/>
  <c r="V859" i="14"/>
  <c r="V860" i="14"/>
  <c r="V861" i="14"/>
  <c r="V862" i="14"/>
  <c r="V863" i="14"/>
  <c r="V864" i="14"/>
  <c r="V865" i="14"/>
  <c r="V866" i="14"/>
  <c r="V867" i="14"/>
  <c r="V868" i="14"/>
  <c r="V869" i="14"/>
  <c r="V870" i="14"/>
  <c r="V871" i="14"/>
  <c r="V872" i="14"/>
  <c r="V873" i="14"/>
  <c r="V874" i="14"/>
  <c r="V875" i="14"/>
  <c r="V876" i="14"/>
  <c r="V877" i="14"/>
  <c r="V878" i="14"/>
  <c r="V879" i="14"/>
  <c r="V880" i="14"/>
  <c r="V881" i="14"/>
  <c r="V882" i="14"/>
  <c r="V883" i="14"/>
  <c r="V884" i="14"/>
  <c r="V885" i="14"/>
  <c r="V886" i="14"/>
  <c r="V887" i="14"/>
  <c r="V888" i="14"/>
  <c r="V889" i="14"/>
  <c r="V890" i="14"/>
  <c r="V891" i="14"/>
  <c r="V892" i="14"/>
  <c r="V893" i="14"/>
  <c r="V894" i="14"/>
  <c r="V895" i="14"/>
  <c r="V896" i="14"/>
  <c r="V897" i="14"/>
  <c r="V898" i="14"/>
  <c r="V899" i="14"/>
  <c r="V900" i="14"/>
  <c r="V901" i="14"/>
  <c r="V902" i="14"/>
  <c r="V903" i="14"/>
  <c r="V904" i="14"/>
  <c r="V905" i="14"/>
  <c r="V906" i="14"/>
  <c r="V907" i="14"/>
  <c r="V908" i="14"/>
  <c r="V909" i="14"/>
  <c r="V910" i="14"/>
  <c r="V911" i="14"/>
  <c r="V912" i="14"/>
  <c r="V913" i="14"/>
  <c r="V914" i="14"/>
  <c r="V915" i="14"/>
  <c r="V916" i="14"/>
  <c r="V917" i="14"/>
  <c r="V918" i="14"/>
  <c r="V919" i="14"/>
  <c r="V920" i="14"/>
  <c r="V921" i="14"/>
  <c r="V922" i="14"/>
  <c r="V923" i="14"/>
  <c r="V924" i="14"/>
  <c r="V925" i="14"/>
  <c r="V926" i="14"/>
  <c r="V927" i="14"/>
  <c r="V928" i="14"/>
  <c r="V929" i="14"/>
  <c r="V930" i="14"/>
  <c r="V931" i="14"/>
  <c r="V932" i="14"/>
  <c r="V933" i="14"/>
  <c r="V934" i="14"/>
  <c r="V935" i="14"/>
  <c r="V936" i="14"/>
  <c r="V937" i="14"/>
  <c r="V938" i="14"/>
  <c r="V939" i="14"/>
  <c r="V940" i="14"/>
  <c r="V941" i="14"/>
  <c r="V942" i="14"/>
  <c r="V943" i="14"/>
  <c r="V944" i="14"/>
  <c r="V945" i="14"/>
  <c r="V946" i="14"/>
  <c r="V947" i="14"/>
  <c r="V948" i="14"/>
  <c r="V949" i="14"/>
  <c r="V950" i="14"/>
  <c r="V951" i="14"/>
  <c r="V952" i="14"/>
  <c r="V953" i="14"/>
  <c r="V954" i="14"/>
  <c r="V955" i="14"/>
  <c r="V956" i="14"/>
  <c r="V957" i="14"/>
  <c r="V958" i="14"/>
  <c r="V959" i="14"/>
  <c r="V960" i="14"/>
  <c r="V961" i="14"/>
  <c r="V962" i="14"/>
  <c r="V963" i="14"/>
  <c r="V964" i="14"/>
  <c r="V965" i="14"/>
  <c r="V966" i="14"/>
  <c r="V967" i="14"/>
  <c r="V968" i="14"/>
  <c r="V969" i="14"/>
  <c r="V970" i="14"/>
  <c r="V971" i="14"/>
  <c r="V972" i="14"/>
  <c r="V973" i="14"/>
  <c r="V974" i="14"/>
  <c r="V975" i="14"/>
  <c r="V976" i="14"/>
  <c r="V977" i="14"/>
  <c r="V978" i="14"/>
  <c r="V979" i="14"/>
  <c r="V980" i="14"/>
  <c r="V981" i="14"/>
  <c r="V982" i="14"/>
  <c r="V983" i="14"/>
  <c r="V984" i="14"/>
  <c r="V985" i="14"/>
  <c r="V986" i="14"/>
  <c r="V987" i="14"/>
  <c r="V988" i="14"/>
  <c r="V989" i="14"/>
  <c r="V990" i="14"/>
  <c r="V991" i="14"/>
  <c r="V992" i="14"/>
  <c r="V993" i="14"/>
  <c r="V994" i="14"/>
  <c r="V995" i="14"/>
  <c r="V996" i="14"/>
  <c r="V997" i="14"/>
  <c r="V998" i="14"/>
  <c r="V999" i="14"/>
  <c r="V1000" i="14"/>
  <c r="V1001" i="14"/>
  <c r="V1002" i="14"/>
  <c r="V1003" i="14"/>
  <c r="V1004" i="14"/>
  <c r="V1005" i="14"/>
  <c r="V1006" i="14"/>
  <c r="V1007" i="14"/>
  <c r="V1008" i="14"/>
  <c r="V1009" i="14"/>
  <c r="V1010" i="14"/>
  <c r="V1011" i="14"/>
  <c r="V1012" i="14"/>
  <c r="V1013" i="14"/>
  <c r="V1014" i="14"/>
  <c r="V1015" i="14"/>
  <c r="V1016" i="14"/>
  <c r="V1017" i="14"/>
  <c r="V1018" i="14"/>
  <c r="V1019" i="14"/>
  <c r="V1020" i="14"/>
  <c r="V1021" i="14"/>
  <c r="V1022" i="14"/>
  <c r="V1023" i="14"/>
  <c r="V1024" i="14"/>
  <c r="V1025" i="14"/>
  <c r="V1026" i="14"/>
  <c r="V1027" i="14"/>
  <c r="V1028" i="14"/>
  <c r="V1029" i="14"/>
  <c r="V1030" i="14"/>
  <c r="V1031" i="14"/>
  <c r="V1032" i="14"/>
  <c r="V1033" i="14"/>
  <c r="V1034" i="14"/>
  <c r="V1035" i="14"/>
  <c r="V1036" i="14"/>
  <c r="V1037" i="14"/>
  <c r="V1038" i="14"/>
  <c r="V1039" i="14"/>
  <c r="V1040" i="14"/>
  <c r="V1041" i="14"/>
  <c r="V1042" i="14"/>
  <c r="V1043" i="14"/>
  <c r="V1044" i="14"/>
  <c r="V1045" i="14"/>
  <c r="V1046" i="14"/>
  <c r="V1047" i="14"/>
  <c r="V1048" i="14"/>
  <c r="V1049" i="14"/>
  <c r="V1050" i="14"/>
  <c r="V1051" i="14"/>
  <c r="V1052" i="14"/>
  <c r="V1053" i="14"/>
  <c r="V1054" i="14"/>
  <c r="V1055" i="14"/>
  <c r="V1056" i="14"/>
  <c r="V1057" i="14"/>
  <c r="V1058" i="14"/>
  <c r="V1059" i="14"/>
  <c r="V1060" i="14"/>
  <c r="V1061" i="14"/>
  <c r="V1062" i="14"/>
  <c r="V1063" i="14"/>
  <c r="V1064" i="14"/>
  <c r="V1065" i="14"/>
  <c r="V1066" i="14"/>
  <c r="V1067" i="14"/>
  <c r="V1068" i="14"/>
  <c r="V1069" i="14"/>
  <c r="V1070" i="14"/>
  <c r="V1071" i="14"/>
  <c r="V1072" i="14"/>
  <c r="V1073" i="14"/>
  <c r="V1074" i="14"/>
  <c r="V1075" i="14"/>
  <c r="V1076" i="14"/>
  <c r="V1077" i="14"/>
  <c r="V1078" i="14"/>
  <c r="V1079" i="14"/>
  <c r="V1080" i="14"/>
  <c r="V1081" i="14"/>
  <c r="V1082" i="14"/>
  <c r="V1083" i="14"/>
  <c r="V1084" i="14"/>
  <c r="V1085" i="14"/>
  <c r="V1086" i="14"/>
  <c r="V1087" i="14"/>
  <c r="V1088" i="14"/>
  <c r="V1089" i="14"/>
  <c r="V1090" i="14"/>
  <c r="V1091" i="14"/>
  <c r="V1092" i="14"/>
  <c r="V1093" i="14"/>
  <c r="V1094" i="14"/>
  <c r="V1095" i="14"/>
  <c r="V1096" i="14"/>
  <c r="V1097" i="14"/>
  <c r="V1098" i="14"/>
  <c r="V1099" i="14"/>
  <c r="V1100" i="14"/>
  <c r="V1101" i="14"/>
  <c r="V1102" i="14"/>
  <c r="V1103" i="14"/>
  <c r="V1104" i="14"/>
  <c r="V1105" i="14"/>
  <c r="V1106" i="14"/>
  <c r="V1107" i="14"/>
  <c r="V1108" i="14"/>
  <c r="V1109" i="14"/>
  <c r="V1110" i="14"/>
  <c r="V1111" i="14"/>
  <c r="V1112" i="14"/>
  <c r="V1113" i="14"/>
  <c r="V1114" i="14"/>
  <c r="V1115" i="14"/>
  <c r="V1116" i="14"/>
  <c r="V1117" i="14"/>
  <c r="V1118" i="14"/>
  <c r="V1119" i="14"/>
  <c r="V1120" i="14"/>
  <c r="V1121" i="14"/>
  <c r="V1122" i="14"/>
  <c r="V1123" i="14"/>
  <c r="V1124" i="14"/>
  <c r="V1125" i="14"/>
  <c r="V1126" i="14"/>
  <c r="V1127" i="14"/>
  <c r="V1128" i="14"/>
  <c r="V1129" i="14"/>
  <c r="V1130" i="14"/>
  <c r="V1131" i="14"/>
  <c r="V1132" i="14"/>
  <c r="V1133" i="14"/>
  <c r="V1134" i="14"/>
  <c r="V1135" i="14"/>
  <c r="V1136" i="14"/>
  <c r="V1137" i="14"/>
  <c r="V1138" i="14"/>
  <c r="V1139" i="14"/>
  <c r="V1140" i="14"/>
  <c r="V1141" i="14"/>
  <c r="V1142" i="14"/>
  <c r="V1143" i="14"/>
  <c r="V1144" i="14"/>
  <c r="V1145" i="14"/>
  <c r="V1146" i="14"/>
  <c r="V1147" i="14"/>
  <c r="V1148" i="14"/>
  <c r="V1149" i="14"/>
  <c r="V1150" i="14"/>
  <c r="V1151" i="14"/>
  <c r="V1152" i="14"/>
  <c r="V1153" i="14"/>
  <c r="V1154" i="14"/>
  <c r="V1155" i="14"/>
  <c r="V1156" i="14"/>
  <c r="V1157" i="14"/>
  <c r="V1158" i="14"/>
  <c r="V1159" i="14"/>
  <c r="V1160" i="14"/>
  <c r="V1161" i="14"/>
  <c r="V1162" i="14"/>
  <c r="V1163" i="14"/>
  <c r="V1164" i="14"/>
  <c r="V1165" i="14"/>
  <c r="V1166" i="14"/>
  <c r="V1167" i="14"/>
  <c r="V1168" i="14"/>
  <c r="V1169" i="14"/>
  <c r="V1170" i="14"/>
  <c r="V1171" i="14"/>
  <c r="V1172" i="14"/>
  <c r="V1173" i="14"/>
  <c r="V1174" i="14"/>
  <c r="V1175" i="14"/>
  <c r="V1176" i="14"/>
  <c r="V1177" i="14"/>
  <c r="V1178" i="14"/>
  <c r="V1179" i="14"/>
  <c r="V1180" i="14"/>
  <c r="V1181" i="14"/>
  <c r="V1182" i="14"/>
  <c r="V1183" i="14"/>
  <c r="V1184" i="14"/>
  <c r="V1185" i="14"/>
  <c r="V1186" i="14"/>
  <c r="V1187" i="14"/>
  <c r="V1188" i="14"/>
  <c r="V1189" i="14"/>
  <c r="V1190" i="14"/>
  <c r="V1191" i="14"/>
  <c r="V1192" i="14"/>
  <c r="V1193" i="14"/>
  <c r="V1194" i="14"/>
  <c r="V1195" i="14"/>
  <c r="V1196" i="14"/>
  <c r="V1197" i="14"/>
  <c r="V1198" i="14"/>
  <c r="V1199" i="14"/>
  <c r="V1200" i="14"/>
  <c r="V1201" i="14"/>
  <c r="V1202" i="14"/>
  <c r="V1203" i="14"/>
  <c r="V1204" i="14"/>
  <c r="V1205" i="14"/>
  <c r="V1206" i="14"/>
  <c r="V1207" i="14"/>
  <c r="V1208" i="14"/>
  <c r="V1209" i="14"/>
  <c r="V1210" i="14"/>
  <c r="V1211" i="14"/>
  <c r="V1212" i="14"/>
  <c r="V1213" i="14"/>
  <c r="V1214" i="14"/>
  <c r="V1215" i="14"/>
  <c r="V1216" i="14"/>
  <c r="V1217" i="14"/>
  <c r="V1218" i="14"/>
  <c r="V1219" i="14"/>
  <c r="V1220" i="14"/>
  <c r="V1221" i="14"/>
  <c r="V1222" i="14"/>
  <c r="V1223" i="14"/>
  <c r="V1224" i="14"/>
  <c r="V1225" i="14"/>
  <c r="V1226" i="14"/>
  <c r="V1227" i="14"/>
  <c r="V1228" i="14"/>
  <c r="V1229" i="14"/>
  <c r="V1230" i="14"/>
  <c r="V1231" i="14"/>
  <c r="V1232" i="14"/>
  <c r="V1233" i="14"/>
  <c r="V1234" i="14"/>
  <c r="V1235" i="14"/>
  <c r="V1236" i="14"/>
  <c r="V1237" i="14"/>
  <c r="V1238" i="14"/>
  <c r="V1239" i="14"/>
  <c r="V1240" i="14"/>
  <c r="V1241" i="14"/>
  <c r="V1242" i="14"/>
  <c r="V1243" i="14"/>
  <c r="V1244" i="14"/>
  <c r="V1245" i="14"/>
  <c r="V1246" i="14"/>
  <c r="V1247" i="14"/>
  <c r="V1248" i="14"/>
  <c r="V1249" i="14"/>
  <c r="V1250" i="14"/>
  <c r="V1251" i="14"/>
  <c r="V1252" i="14"/>
  <c r="V1253" i="14"/>
  <c r="V1254" i="14"/>
  <c r="V1255" i="14"/>
  <c r="V1256" i="14"/>
  <c r="V1257" i="14"/>
  <c r="V1258" i="14"/>
  <c r="V1259" i="14"/>
  <c r="V1260" i="14"/>
  <c r="V1261" i="14"/>
  <c r="V1262" i="14"/>
  <c r="V1263" i="14"/>
  <c r="V1264" i="14"/>
  <c r="V1265" i="14"/>
  <c r="V1266" i="14"/>
  <c r="V1267" i="14"/>
  <c r="V1268" i="14"/>
  <c r="V1269" i="14"/>
  <c r="V1270" i="14"/>
  <c r="V1271" i="14"/>
  <c r="V1272" i="14"/>
  <c r="V1273" i="14"/>
  <c r="V1274" i="14"/>
  <c r="V1275" i="14"/>
  <c r="V1276" i="14"/>
  <c r="V1277" i="14"/>
  <c r="V1278" i="14"/>
  <c r="V1279" i="14"/>
  <c r="V1280" i="14"/>
  <c r="V1281" i="14"/>
  <c r="V1282" i="14"/>
  <c r="V1283" i="14"/>
  <c r="V1284" i="14"/>
  <c r="V1285" i="14"/>
  <c r="V1286" i="14"/>
  <c r="V1287" i="14"/>
  <c r="V1288" i="14"/>
  <c r="V1289" i="14"/>
  <c r="V1290" i="14"/>
  <c r="V1291" i="14"/>
  <c r="V1292" i="14"/>
  <c r="V1293" i="14"/>
  <c r="V1294" i="14"/>
  <c r="V1295" i="14"/>
  <c r="V1296" i="14"/>
  <c r="V1297" i="14"/>
  <c r="V1298" i="14"/>
  <c r="V1299" i="14"/>
  <c r="V1300" i="14"/>
  <c r="V1301" i="14"/>
  <c r="V1302" i="14"/>
  <c r="V1303" i="14"/>
  <c r="V1304" i="14"/>
  <c r="V1305" i="14"/>
  <c r="V1306" i="14"/>
  <c r="V1307" i="14"/>
  <c r="V1308" i="14"/>
  <c r="V1309" i="14"/>
  <c r="V1310" i="14"/>
  <c r="V1311" i="14"/>
  <c r="V1312" i="14"/>
  <c r="V1313" i="14"/>
  <c r="V1314" i="14"/>
  <c r="V1315" i="14"/>
  <c r="V1316" i="14"/>
  <c r="V1317" i="14"/>
  <c r="V1318" i="14"/>
  <c r="V1319" i="14"/>
  <c r="V1320" i="14"/>
  <c r="V1321" i="14"/>
  <c r="V1322" i="14"/>
  <c r="V1323" i="14"/>
  <c r="V1324" i="14"/>
  <c r="V1325" i="14"/>
  <c r="V1326" i="14"/>
  <c r="V1327" i="14"/>
  <c r="V1328" i="14"/>
  <c r="V1329" i="14"/>
  <c r="V1330" i="14"/>
  <c r="V1331" i="14"/>
  <c r="V1332" i="14"/>
  <c r="V1333" i="14"/>
  <c r="V1334" i="14"/>
  <c r="V1335" i="14"/>
  <c r="V1336" i="14"/>
  <c r="V1337" i="14"/>
  <c r="V1338" i="14"/>
  <c r="V1339" i="14"/>
  <c r="V1340" i="14"/>
  <c r="V1341" i="14"/>
  <c r="V1342" i="14"/>
  <c r="V1343" i="14"/>
  <c r="V1344" i="14"/>
  <c r="V1345" i="14"/>
  <c r="V1346" i="14"/>
  <c r="V1347" i="14"/>
  <c r="V1348" i="14"/>
  <c r="V1349" i="14"/>
  <c r="V1350" i="14"/>
  <c r="V1351" i="14"/>
  <c r="V1352" i="14"/>
  <c r="V1353" i="14"/>
  <c r="V1354" i="14"/>
  <c r="V1355" i="14"/>
  <c r="V1356" i="14"/>
  <c r="V1357" i="14"/>
  <c r="V1358" i="14"/>
  <c r="V1359" i="14"/>
  <c r="V1360" i="14"/>
  <c r="V1361" i="14"/>
  <c r="V1362" i="14"/>
  <c r="V1363" i="14"/>
  <c r="V1364" i="14"/>
  <c r="V1365" i="14"/>
  <c r="V1366" i="14"/>
  <c r="V1367" i="14"/>
  <c r="V1368" i="14"/>
  <c r="V1369" i="14"/>
  <c r="V1370" i="14"/>
  <c r="V1371" i="14"/>
  <c r="V1372" i="14"/>
  <c r="V1373" i="14"/>
  <c r="V1374" i="14"/>
  <c r="V1375" i="14"/>
  <c r="V1376" i="14"/>
  <c r="V1377" i="14"/>
  <c r="V1378" i="14"/>
  <c r="V1379" i="14"/>
  <c r="V1380" i="14"/>
  <c r="V1381" i="14"/>
  <c r="V1382" i="14"/>
  <c r="V1383" i="14"/>
  <c r="V1384" i="14"/>
  <c r="V1385" i="14"/>
  <c r="V1386" i="14"/>
  <c r="V1387" i="14"/>
  <c r="V1388" i="14"/>
  <c r="V1389" i="14"/>
  <c r="V1390" i="14"/>
  <c r="V1391" i="14"/>
  <c r="V1392" i="14"/>
  <c r="V1393" i="14"/>
  <c r="V1394" i="14"/>
  <c r="V1395" i="14"/>
  <c r="V1396" i="14"/>
  <c r="V1397" i="14"/>
  <c r="V1398" i="14"/>
  <c r="V1399" i="14"/>
  <c r="V1400" i="14"/>
  <c r="V1401" i="14"/>
  <c r="V1402" i="14"/>
  <c r="V1403" i="14"/>
  <c r="V1404" i="14"/>
  <c r="V1405" i="14"/>
  <c r="V1406" i="14"/>
  <c r="V1407" i="14"/>
  <c r="V1408" i="14"/>
  <c r="V1409" i="14"/>
  <c r="V1410" i="14"/>
  <c r="V1411" i="14"/>
  <c r="V1412" i="14"/>
  <c r="V1413" i="14"/>
  <c r="V1414" i="14"/>
  <c r="V1415" i="14"/>
  <c r="V1416" i="14"/>
  <c r="V1417" i="14"/>
  <c r="V1418" i="14"/>
  <c r="V1419" i="14"/>
  <c r="V1420" i="14"/>
  <c r="V1421" i="14"/>
  <c r="V1422" i="14"/>
  <c r="V1423" i="14"/>
  <c r="V1424" i="14"/>
  <c r="V1425" i="14"/>
  <c r="V1426" i="14"/>
  <c r="V1427" i="14"/>
  <c r="V1428" i="14"/>
  <c r="V1429" i="14"/>
  <c r="V1430" i="14"/>
  <c r="V1431" i="14"/>
  <c r="V1432" i="14"/>
  <c r="V1433" i="14"/>
  <c r="V1434" i="14"/>
  <c r="V1435" i="14"/>
  <c r="V1436" i="14"/>
  <c r="V1437" i="14"/>
  <c r="V1438" i="14"/>
  <c r="V1439" i="14"/>
  <c r="V1440" i="14"/>
  <c r="V1441" i="14"/>
  <c r="V1442" i="14"/>
  <c r="V1443" i="14"/>
  <c r="V1444" i="14"/>
  <c r="V1445" i="14"/>
  <c r="V1446" i="14"/>
  <c r="V1447" i="14"/>
  <c r="V1448" i="14"/>
  <c r="V1449" i="14"/>
  <c r="V1450" i="14"/>
  <c r="V1451" i="14"/>
  <c r="V1452" i="14"/>
  <c r="V1453" i="14"/>
  <c r="V1454" i="14"/>
  <c r="V1455" i="14"/>
  <c r="V1456" i="14"/>
  <c r="V1457" i="14"/>
  <c r="V1458" i="14"/>
  <c r="V1459" i="14"/>
  <c r="V1460" i="14"/>
  <c r="V1461" i="14"/>
  <c r="V1462" i="14"/>
  <c r="V1463" i="14"/>
  <c r="V1464" i="14"/>
  <c r="V1465" i="14"/>
  <c r="V1466" i="14"/>
  <c r="V1467" i="14"/>
  <c r="V1468" i="14"/>
  <c r="V1469" i="14"/>
  <c r="V1470" i="14"/>
  <c r="V1471" i="14"/>
  <c r="V1472" i="14"/>
  <c r="V1473" i="14"/>
  <c r="V1474" i="14"/>
  <c r="V1475" i="14"/>
  <c r="V1476" i="14"/>
  <c r="V1477" i="14"/>
  <c r="V1478" i="14"/>
  <c r="V1479" i="14"/>
  <c r="V1480" i="14"/>
  <c r="V1481" i="14"/>
  <c r="V1482" i="14"/>
  <c r="V1483" i="14"/>
  <c r="V1484" i="14"/>
  <c r="V1485" i="14"/>
  <c r="V1486" i="14"/>
  <c r="V1487" i="14"/>
  <c r="V1488" i="14"/>
  <c r="V1489" i="14"/>
  <c r="V1490" i="14"/>
  <c r="V1491" i="14"/>
  <c r="V1492" i="14"/>
  <c r="V1493" i="14"/>
  <c r="V1494" i="14"/>
  <c r="V1495" i="14"/>
  <c r="V1496" i="14"/>
  <c r="V1497" i="14"/>
  <c r="V1498" i="14"/>
  <c r="V1499" i="14"/>
  <c r="V1500" i="14"/>
  <c r="V1501" i="14"/>
  <c r="V1502" i="14"/>
  <c r="V1503" i="14"/>
  <c r="V1504" i="14"/>
  <c r="V1505" i="14"/>
  <c r="V1506" i="14"/>
  <c r="V1507" i="14"/>
  <c r="V1508" i="14"/>
  <c r="V1509" i="14"/>
  <c r="V1510" i="14"/>
  <c r="V1511" i="14"/>
  <c r="V1512" i="14"/>
  <c r="V1513" i="14"/>
  <c r="V1514" i="14"/>
  <c r="V1515" i="14"/>
  <c r="V1516" i="14"/>
  <c r="V1517" i="14"/>
  <c r="V1518" i="14"/>
  <c r="V1519" i="14"/>
  <c r="V1520" i="14"/>
  <c r="V1521" i="14"/>
  <c r="V1522" i="14"/>
  <c r="V1523" i="14"/>
  <c r="V1524" i="14"/>
  <c r="V1525" i="14"/>
  <c r="V1526" i="14"/>
  <c r="V1527" i="14"/>
  <c r="V1528" i="14"/>
  <c r="V1529" i="14"/>
  <c r="V1530" i="14"/>
  <c r="V1531" i="14"/>
  <c r="V1532" i="14"/>
  <c r="V1533" i="14"/>
  <c r="V1534" i="14"/>
  <c r="V1535" i="14"/>
  <c r="V1536" i="14"/>
  <c r="V1537" i="14"/>
  <c r="V1538" i="14"/>
  <c r="V1539" i="14"/>
  <c r="V1540" i="14"/>
  <c r="V1541" i="14"/>
  <c r="V1542" i="14"/>
  <c r="V1543" i="14"/>
  <c r="V1544" i="14"/>
  <c r="V1545" i="14"/>
  <c r="V1546" i="14"/>
  <c r="V1547" i="14"/>
  <c r="V1548" i="14"/>
  <c r="V1549" i="14"/>
  <c r="V1550" i="14"/>
  <c r="V1551" i="14"/>
  <c r="V1552" i="14"/>
  <c r="V1553" i="14"/>
  <c r="V1554" i="14"/>
  <c r="V1555" i="14"/>
  <c r="V1556" i="14"/>
  <c r="V1557" i="14"/>
  <c r="V1558" i="14"/>
  <c r="V1559" i="14"/>
  <c r="V1560" i="14"/>
  <c r="V1561" i="14"/>
  <c r="V1562" i="14"/>
  <c r="V1563" i="14"/>
  <c r="V1564" i="14"/>
  <c r="V1565" i="14"/>
  <c r="V1566" i="14"/>
  <c r="V1567" i="14"/>
  <c r="V1568" i="14"/>
  <c r="V1569" i="14"/>
  <c r="V1570" i="14"/>
  <c r="V1571" i="14"/>
  <c r="V1572" i="14"/>
  <c r="V1573" i="14"/>
  <c r="V1574" i="14"/>
  <c r="V1575" i="14"/>
  <c r="V1576" i="14"/>
  <c r="V1577" i="14"/>
  <c r="V1578" i="14"/>
  <c r="V1579" i="14"/>
  <c r="V1580" i="14"/>
  <c r="V1581" i="14"/>
  <c r="V1582" i="14"/>
  <c r="V1583" i="14"/>
  <c r="V1584" i="14"/>
  <c r="V1585" i="14"/>
  <c r="V1586" i="14"/>
  <c r="V1587" i="14"/>
  <c r="V1588" i="14"/>
  <c r="V1589" i="14"/>
  <c r="V1590" i="14"/>
  <c r="V1591" i="14"/>
  <c r="V1592" i="14"/>
  <c r="V1593" i="14"/>
  <c r="V1594" i="14"/>
  <c r="V1595" i="14"/>
  <c r="V1596" i="14"/>
  <c r="V1597" i="14"/>
  <c r="V1598" i="14"/>
  <c r="V1599" i="14"/>
  <c r="V1600" i="14"/>
  <c r="V1601" i="14"/>
  <c r="V1602" i="14"/>
  <c r="V1603" i="14"/>
  <c r="V1604" i="14"/>
  <c r="V1605" i="14"/>
  <c r="V1606" i="14"/>
  <c r="V1607" i="14"/>
  <c r="V1608" i="14"/>
  <c r="V1609" i="14"/>
  <c r="V1610" i="14"/>
  <c r="V1611" i="14"/>
  <c r="V1612" i="14"/>
  <c r="V1613" i="14"/>
  <c r="V1614" i="14"/>
  <c r="V1615" i="14"/>
  <c r="V1616" i="14"/>
  <c r="V1617" i="14"/>
  <c r="V1618" i="14"/>
  <c r="V1619" i="14"/>
  <c r="V1620" i="14"/>
  <c r="V1621" i="14"/>
  <c r="V1622" i="14"/>
  <c r="V1623" i="14"/>
  <c r="V1624" i="14"/>
  <c r="V1625" i="14"/>
  <c r="V1626" i="14"/>
  <c r="V1627" i="14"/>
  <c r="V1628" i="14"/>
  <c r="V1629" i="14"/>
  <c r="V1630" i="14"/>
  <c r="V1631" i="14"/>
  <c r="V1632" i="14"/>
  <c r="V1633" i="14"/>
  <c r="V1634" i="14"/>
  <c r="V1635" i="14"/>
  <c r="V1636" i="14"/>
  <c r="V1637" i="14"/>
  <c r="V1638" i="14"/>
  <c r="V1639" i="14"/>
  <c r="V1640" i="14"/>
  <c r="V1641" i="14"/>
  <c r="V1642" i="14"/>
  <c r="V1643" i="14"/>
  <c r="V1644" i="14"/>
  <c r="V1645" i="14"/>
  <c r="V1646" i="14"/>
  <c r="V1647" i="14"/>
  <c r="V1648" i="14"/>
  <c r="V1649" i="14"/>
  <c r="V1650" i="14"/>
  <c r="V1651" i="14"/>
  <c r="V1652" i="14"/>
  <c r="V1653" i="14"/>
  <c r="V1654" i="14"/>
  <c r="V1655" i="14"/>
  <c r="V1656" i="14"/>
  <c r="V1657" i="14"/>
  <c r="V1658" i="14"/>
  <c r="V1659" i="14"/>
  <c r="V1660" i="14"/>
  <c r="V1661" i="14"/>
  <c r="V1662" i="14"/>
  <c r="V1663" i="14"/>
  <c r="V1664" i="14"/>
  <c r="V1665" i="14"/>
  <c r="V1666" i="14"/>
  <c r="V1667" i="14"/>
  <c r="V1668" i="14"/>
  <c r="V1669" i="14"/>
  <c r="V1670" i="14"/>
  <c r="V1671" i="14"/>
  <c r="V1672" i="14"/>
  <c r="V1673" i="14"/>
  <c r="V1674" i="14"/>
  <c r="V1675" i="14"/>
  <c r="V1676" i="14"/>
  <c r="V1677" i="14"/>
  <c r="V1678" i="14"/>
  <c r="V1679" i="14"/>
  <c r="V1680" i="14"/>
  <c r="V1681" i="14"/>
  <c r="V1682" i="14"/>
  <c r="V1683" i="14"/>
  <c r="V1684" i="14"/>
  <c r="V1685" i="14"/>
  <c r="V1686" i="14"/>
  <c r="V1687" i="14"/>
  <c r="V1688" i="14"/>
  <c r="V1689" i="14"/>
  <c r="V1690" i="14"/>
  <c r="V1691" i="14"/>
  <c r="V1692" i="14"/>
  <c r="V1693" i="14"/>
  <c r="V1694" i="14"/>
  <c r="V1695" i="14"/>
  <c r="V1696" i="14"/>
  <c r="V1697" i="14"/>
  <c r="V1698" i="14"/>
  <c r="V1699" i="14"/>
  <c r="V1700" i="14"/>
  <c r="V1701" i="14"/>
  <c r="V1702" i="14"/>
  <c r="V1703" i="14"/>
  <c r="V1704" i="14"/>
  <c r="V1705" i="14"/>
  <c r="V1706" i="14"/>
  <c r="V1707" i="14"/>
  <c r="V1708" i="14"/>
  <c r="V1709" i="14"/>
  <c r="V1710" i="14"/>
  <c r="V1711" i="14"/>
  <c r="V1712" i="14"/>
  <c r="V1713" i="14"/>
  <c r="V1714" i="14"/>
  <c r="V1715" i="14"/>
  <c r="V1716" i="14"/>
  <c r="V1717" i="14"/>
  <c r="V1718" i="14"/>
  <c r="V1719" i="14"/>
  <c r="V1720" i="14"/>
  <c r="V1721" i="14"/>
  <c r="V1722" i="14"/>
  <c r="V1723" i="14"/>
  <c r="V1724" i="14"/>
  <c r="V1725" i="14"/>
  <c r="V1726" i="14"/>
  <c r="V1727" i="14"/>
  <c r="V1728" i="14"/>
  <c r="V1729" i="14"/>
  <c r="V1730" i="14"/>
  <c r="V1731" i="14"/>
  <c r="V1732" i="14"/>
  <c r="V1733" i="14"/>
  <c r="V1734" i="14"/>
  <c r="V1735" i="14"/>
  <c r="V1736" i="14"/>
  <c r="V1737" i="14"/>
  <c r="V1738" i="14"/>
  <c r="V1739" i="14"/>
  <c r="V1740" i="14"/>
  <c r="V1741" i="14"/>
  <c r="V1742" i="14"/>
  <c r="V1743" i="14"/>
  <c r="V1744" i="14"/>
  <c r="V1745" i="14"/>
  <c r="V1746" i="14"/>
  <c r="V1747" i="14"/>
  <c r="V1748" i="14"/>
  <c r="V1749" i="14"/>
  <c r="V1750" i="14"/>
  <c r="V1751" i="14"/>
  <c r="V1752" i="14"/>
  <c r="V1753" i="14"/>
  <c r="V1754" i="14"/>
  <c r="V1755" i="14"/>
  <c r="V1756" i="14"/>
  <c r="V1757" i="14"/>
  <c r="V1758" i="14"/>
  <c r="V1759" i="14"/>
  <c r="V1760" i="14"/>
  <c r="V1761" i="14"/>
  <c r="V1762" i="14"/>
  <c r="V1763" i="14"/>
  <c r="V1764" i="14"/>
  <c r="V1765" i="14"/>
  <c r="V1766" i="14"/>
  <c r="V1767" i="14"/>
  <c r="V1768" i="14"/>
  <c r="V1769" i="14"/>
  <c r="V1770" i="14"/>
  <c r="V1771" i="14"/>
  <c r="V1772" i="14"/>
  <c r="V1773" i="14"/>
  <c r="V1774" i="14"/>
  <c r="V1775" i="14"/>
  <c r="V1776" i="14"/>
  <c r="V1777" i="14"/>
  <c r="V1778" i="14"/>
  <c r="V1779" i="14"/>
  <c r="V1780" i="14"/>
  <c r="V1781" i="14"/>
  <c r="V1782" i="14"/>
  <c r="V1783" i="14"/>
  <c r="V1784" i="14"/>
  <c r="V1785" i="14"/>
  <c r="V1786" i="14"/>
  <c r="V1787" i="14"/>
  <c r="V1788" i="14"/>
  <c r="V1789" i="14"/>
  <c r="V1790" i="14"/>
  <c r="V1791" i="14"/>
  <c r="V1792" i="14"/>
  <c r="V1793" i="14"/>
  <c r="V1794" i="14"/>
  <c r="V1795" i="14"/>
  <c r="V1796" i="14"/>
  <c r="V1797" i="14"/>
  <c r="V1798" i="14"/>
  <c r="V1799" i="14"/>
  <c r="V1800" i="14"/>
  <c r="V1801" i="14"/>
  <c r="V1802" i="14"/>
  <c r="V1803" i="14"/>
  <c r="V1804" i="14"/>
  <c r="V1805" i="14"/>
  <c r="V1806" i="14"/>
  <c r="V1807" i="14"/>
  <c r="V1808" i="14"/>
  <c r="V1809" i="14"/>
  <c r="V1810" i="14"/>
  <c r="V1811" i="14"/>
  <c r="V1812" i="14"/>
  <c r="V1813" i="14"/>
  <c r="V1814" i="14"/>
  <c r="V1815" i="14"/>
  <c r="V1816" i="14"/>
  <c r="V1817" i="14"/>
  <c r="V1818" i="14"/>
  <c r="V1819" i="14"/>
  <c r="V1820" i="14"/>
  <c r="V1821" i="14"/>
  <c r="V1822" i="14"/>
  <c r="V1823" i="14"/>
  <c r="V1824" i="14"/>
  <c r="V1825" i="14"/>
  <c r="V1826" i="14"/>
  <c r="V1827" i="14"/>
  <c r="V1828" i="14"/>
  <c r="V1829" i="14"/>
  <c r="V1830" i="14"/>
  <c r="V1831" i="14"/>
  <c r="V1832" i="14"/>
  <c r="V1833" i="14"/>
  <c r="V1834" i="14"/>
  <c r="V1835" i="14"/>
  <c r="V1836" i="14"/>
  <c r="V1837" i="14"/>
  <c r="V1838" i="14"/>
  <c r="V1839" i="14"/>
  <c r="V1840" i="14"/>
  <c r="V1841" i="14"/>
  <c r="V1842" i="14"/>
  <c r="V1843" i="14"/>
  <c r="V1844" i="14"/>
  <c r="V1845" i="14"/>
  <c r="V1846" i="14"/>
  <c r="V1847" i="14"/>
  <c r="V1848" i="14"/>
  <c r="V1849" i="14"/>
  <c r="V1850" i="14"/>
  <c r="V1851" i="14"/>
  <c r="V1852" i="14"/>
  <c r="V1853" i="14"/>
  <c r="V1854" i="14"/>
  <c r="V1855" i="14"/>
  <c r="V1856" i="14"/>
  <c r="V1857" i="14"/>
  <c r="V1858" i="14"/>
  <c r="V1859" i="14"/>
  <c r="V1860" i="14"/>
  <c r="V1861" i="14"/>
  <c r="V1862" i="14"/>
  <c r="V1863" i="14"/>
  <c r="V1864" i="14"/>
  <c r="V1865" i="14"/>
  <c r="V1866" i="14"/>
  <c r="V1867" i="14"/>
  <c r="V1868" i="14"/>
  <c r="V1869" i="14"/>
  <c r="V1870" i="14"/>
  <c r="V1871" i="14"/>
  <c r="V1872" i="14"/>
  <c r="V1873" i="14"/>
  <c r="V1874" i="14"/>
  <c r="V1875" i="14"/>
  <c r="V1876" i="14"/>
  <c r="V1877" i="14"/>
  <c r="V1878" i="14"/>
  <c r="V1879" i="14"/>
  <c r="V1880" i="14"/>
  <c r="V1881" i="14"/>
  <c r="V1882" i="14"/>
  <c r="V1883" i="14"/>
  <c r="V1884" i="14"/>
  <c r="V1885" i="14"/>
  <c r="V1886" i="14"/>
  <c r="V1887" i="14"/>
  <c r="V1888" i="14"/>
  <c r="V1889" i="14"/>
  <c r="V1890" i="14"/>
  <c r="V1891" i="14"/>
  <c r="V1892" i="14"/>
  <c r="V1893" i="14"/>
  <c r="V1894" i="14"/>
  <c r="V1895" i="14"/>
  <c r="V1896" i="14"/>
  <c r="V1897" i="14"/>
  <c r="V1898" i="14"/>
  <c r="V1899" i="14"/>
  <c r="V1900" i="14"/>
  <c r="V1901" i="14"/>
  <c r="V1902" i="14"/>
  <c r="V1903" i="14"/>
  <c r="V1904" i="14"/>
  <c r="V1905" i="14"/>
  <c r="V1906" i="14"/>
  <c r="V1907" i="14"/>
  <c r="V1908" i="14"/>
  <c r="V1909" i="14"/>
  <c r="V1910" i="14"/>
  <c r="V1911" i="14"/>
  <c r="V1912" i="14"/>
  <c r="V1913" i="14"/>
  <c r="V1914" i="14"/>
  <c r="V1915" i="14"/>
  <c r="V1916" i="14"/>
  <c r="V1917" i="14"/>
  <c r="V1918" i="14"/>
  <c r="V1919" i="14"/>
  <c r="V1920" i="14"/>
  <c r="V1921" i="14"/>
  <c r="V1922" i="14"/>
  <c r="V1923" i="14"/>
  <c r="V1924" i="14"/>
  <c r="V1925" i="14"/>
  <c r="V1926" i="14"/>
  <c r="V1927" i="14"/>
  <c r="V1928" i="14"/>
  <c r="V1929" i="14"/>
  <c r="V1930" i="14"/>
  <c r="V1931" i="14"/>
  <c r="V1932" i="14"/>
  <c r="V1933" i="14"/>
  <c r="V1934" i="14"/>
  <c r="V1935" i="14"/>
  <c r="V1936" i="14"/>
  <c r="V1937" i="14"/>
  <c r="V1938" i="14"/>
  <c r="V1939" i="14"/>
  <c r="V1940" i="14"/>
  <c r="V1941" i="14"/>
  <c r="V1942" i="14"/>
  <c r="V1943" i="14"/>
  <c r="V1944" i="14"/>
  <c r="V1945" i="14"/>
  <c r="V1946" i="14"/>
  <c r="V1947" i="14"/>
  <c r="V1948" i="14"/>
  <c r="V1949" i="14"/>
  <c r="V1950" i="14"/>
  <c r="V1951" i="14"/>
  <c r="V1952" i="14"/>
  <c r="V1953" i="14"/>
  <c r="V1954" i="14"/>
  <c r="V1955" i="14"/>
  <c r="V1956" i="14"/>
  <c r="V1957" i="14"/>
  <c r="V1958" i="14"/>
  <c r="V1959" i="14"/>
  <c r="V1960" i="14"/>
  <c r="V1961" i="14"/>
  <c r="V1962" i="14"/>
  <c r="V1963" i="14"/>
  <c r="V1964" i="14"/>
  <c r="V1965" i="14"/>
  <c r="V1966" i="14"/>
  <c r="V1967" i="14"/>
  <c r="V1968" i="14"/>
  <c r="V1969" i="14"/>
  <c r="V1970" i="14"/>
  <c r="V1971" i="14"/>
  <c r="V1972" i="14"/>
  <c r="V1973" i="14"/>
  <c r="V1974" i="14"/>
  <c r="V1975" i="14"/>
  <c r="V1976" i="14"/>
  <c r="V1977" i="14"/>
  <c r="V1978" i="14"/>
  <c r="V1979" i="14"/>
  <c r="V1980" i="14"/>
  <c r="V1981" i="14"/>
  <c r="V1982" i="14"/>
  <c r="V1983" i="14"/>
  <c r="V1984" i="14"/>
  <c r="V1985" i="14"/>
  <c r="V1986" i="14"/>
  <c r="V1987" i="14"/>
  <c r="V1988" i="14"/>
  <c r="V1989" i="14"/>
  <c r="V1990" i="14"/>
  <c r="V1991" i="14"/>
  <c r="V1992" i="14"/>
  <c r="V1993" i="14"/>
  <c r="V1994" i="14"/>
  <c r="V1995" i="14"/>
  <c r="V1996" i="14"/>
  <c r="V1997" i="14"/>
  <c r="V1998" i="14"/>
  <c r="V1999" i="14"/>
  <c r="V2000" i="14"/>
  <c r="K14" i="14"/>
  <c r="V14" i="14"/>
  <c r="V15" i="14"/>
  <c r="V16" i="14"/>
  <c r="V17" i="14"/>
  <c r="V18" i="14"/>
  <c r="V19" i="14"/>
  <c r="V20" i="14"/>
  <c r="V21" i="14"/>
  <c r="V22" i="14"/>
  <c r="V23" i="14"/>
  <c r="V24" i="14"/>
  <c r="V25" i="14"/>
  <c r="V26" i="14"/>
  <c r="V27" i="14"/>
  <c r="V28" i="14"/>
  <c r="V29" i="14"/>
  <c r="V30" i="14"/>
  <c r="V31" i="14"/>
  <c r="V32" i="14"/>
  <c r="V33" i="14"/>
  <c r="V34" i="14"/>
  <c r="V35" i="14"/>
  <c r="V36" i="14"/>
  <c r="V37" i="14"/>
  <c r="V38" i="14"/>
  <c r="V39" i="14"/>
  <c r="V40" i="14"/>
  <c r="V41" i="14"/>
  <c r="V42" i="14"/>
  <c r="V43" i="14"/>
  <c r="V44" i="14"/>
  <c r="V45" i="14"/>
  <c r="V46" i="14"/>
  <c r="V47" i="14"/>
  <c r="V48" i="14"/>
  <c r="V49" i="14"/>
  <c r="V50" i="14"/>
  <c r="V51" i="14"/>
  <c r="V52" i="14"/>
  <c r="V53" i="14"/>
  <c r="V54" i="14"/>
  <c r="V55" i="14"/>
  <c r="V56" i="14"/>
  <c r="V57" i="14"/>
  <c r="V58" i="14"/>
  <c r="V59" i="14"/>
  <c r="V60" i="14"/>
  <c r="V61" i="14"/>
  <c r="V62" i="14"/>
  <c r="V63" i="14"/>
  <c r="V64" i="14"/>
  <c r="V65" i="14"/>
  <c r="V66" i="14"/>
  <c r="V67" i="14"/>
  <c r="V68" i="14"/>
  <c r="V69" i="14"/>
  <c r="V70" i="14"/>
  <c r="V71" i="14"/>
  <c r="V72" i="14"/>
  <c r="V73" i="14"/>
  <c r="V74" i="14"/>
  <c r="V75" i="14"/>
  <c r="V76" i="14"/>
  <c r="V77" i="14"/>
  <c r="V78" i="14"/>
  <c r="V79" i="14"/>
  <c r="V80" i="14"/>
  <c r="V81" i="14"/>
  <c r="V82" i="14"/>
  <c r="V83" i="14"/>
  <c r="V84" i="14"/>
  <c r="V85" i="14"/>
  <c r="V86" i="14"/>
  <c r="V87" i="14"/>
  <c r="V88" i="14"/>
  <c r="V89" i="14"/>
  <c r="V90" i="14"/>
  <c r="V91" i="14"/>
  <c r="V92" i="14"/>
  <c r="V93" i="14"/>
  <c r="V94" i="14"/>
  <c r="V95" i="14"/>
  <c r="V96" i="14"/>
  <c r="V97" i="14"/>
  <c r="V98" i="14"/>
  <c r="V99" i="14"/>
  <c r="V100" i="14"/>
  <c r="V101" i="14"/>
  <c r="V102" i="14"/>
  <c r="V103" i="14"/>
  <c r="V104" i="14"/>
  <c r="V105" i="14"/>
  <c r="V106" i="14"/>
  <c r="V107" i="14"/>
  <c r="V108" i="14"/>
  <c r="V109" i="14"/>
  <c r="V110" i="14"/>
  <c r="V111" i="14"/>
  <c r="V112" i="14"/>
  <c r="V113" i="14"/>
  <c r="V114" i="14"/>
  <c r="V115" i="14"/>
  <c r="V116" i="14"/>
  <c r="V117" i="14"/>
  <c r="V118" i="14"/>
  <c r="V119" i="14"/>
  <c r="V120" i="14"/>
  <c r="V121" i="14"/>
  <c r="V122" i="14"/>
  <c r="V123" i="14"/>
  <c r="V124" i="14"/>
  <c r="V125" i="14"/>
  <c r="V126" i="14"/>
  <c r="V127" i="14"/>
  <c r="V128" i="14"/>
  <c r="V129" i="14"/>
  <c r="V130" i="14"/>
  <c r="V131" i="14"/>
  <c r="V132" i="14"/>
  <c r="V133" i="14"/>
  <c r="V134" i="14"/>
  <c r="V135" i="14"/>
  <c r="V136" i="14"/>
  <c r="V137" i="14"/>
  <c r="V138" i="14"/>
  <c r="V139" i="14"/>
  <c r="V140" i="14"/>
  <c r="V141" i="14"/>
  <c r="V142" i="14"/>
  <c r="V143" i="14"/>
  <c r="V144" i="14"/>
  <c r="V145" i="14"/>
  <c r="V146" i="14"/>
  <c r="V147" i="14"/>
  <c r="V148" i="14"/>
  <c r="V149" i="14"/>
  <c r="V150" i="14"/>
  <c r="V151" i="14"/>
  <c r="V152" i="14"/>
  <c r="V153" i="14"/>
  <c r="V154" i="14"/>
  <c r="V155" i="14"/>
  <c r="V156" i="14"/>
  <c r="V157" i="14"/>
  <c r="V158" i="14"/>
  <c r="V159" i="14"/>
  <c r="V160" i="14"/>
  <c r="V161" i="14"/>
  <c r="V162" i="14"/>
  <c r="V163" i="14"/>
  <c r="V164" i="14"/>
  <c r="V165" i="14"/>
  <c r="V166" i="14"/>
  <c r="V167" i="14"/>
  <c r="V168" i="14"/>
  <c r="V169" i="14"/>
  <c r="V170" i="14"/>
  <c r="V171" i="14"/>
  <c r="V172" i="14"/>
  <c r="V173" i="14"/>
  <c r="V174" i="14"/>
  <c r="V175" i="14"/>
  <c r="V176" i="14"/>
  <c r="V177" i="14"/>
  <c r="V178" i="14"/>
  <c r="V179" i="14"/>
  <c r="V180" i="14"/>
  <c r="V181" i="14"/>
  <c r="V182" i="14"/>
  <c r="V183" i="14"/>
  <c r="V184" i="14"/>
  <c r="V185" i="14"/>
  <c r="V186" i="14"/>
  <c r="V187" i="14"/>
  <c r="V188" i="14"/>
  <c r="V189" i="14"/>
  <c r="V190" i="14"/>
  <c r="V191" i="14"/>
  <c r="V192" i="14"/>
  <c r="V193" i="14"/>
  <c r="V194" i="14"/>
  <c r="V195" i="14"/>
  <c r="V196" i="14"/>
  <c r="V197" i="14"/>
  <c r="V198" i="14"/>
  <c r="V199" i="14"/>
  <c r="V200" i="14"/>
  <c r="V201" i="14"/>
  <c r="V202" i="14"/>
  <c r="V203" i="14"/>
  <c r="V204" i="14"/>
  <c r="V205" i="14"/>
  <c r="V206" i="14"/>
  <c r="V207" i="14"/>
  <c r="V208" i="14"/>
  <c r="V209" i="14"/>
  <c r="V210" i="14"/>
  <c r="V211" i="14"/>
  <c r="V212" i="14"/>
  <c r="V213" i="14"/>
  <c r="V214" i="14"/>
  <c r="V215" i="14"/>
  <c r="V216" i="14"/>
  <c r="V217" i="14"/>
  <c r="V218" i="14"/>
  <c r="V219" i="14"/>
  <c r="V220" i="14"/>
  <c r="V221" i="14"/>
  <c r="V222" i="14"/>
  <c r="V223" i="14"/>
  <c r="V224" i="14"/>
  <c r="V225" i="14"/>
  <c r="V226" i="14"/>
  <c r="V227" i="14"/>
  <c r="V228" i="14"/>
  <c r="V229" i="14"/>
  <c r="V230" i="14"/>
  <c r="V231" i="14"/>
  <c r="V232" i="14"/>
  <c r="V233" i="14"/>
  <c r="V234" i="14"/>
  <c r="V235" i="14"/>
  <c r="V236" i="14"/>
  <c r="V237" i="14"/>
  <c r="V238" i="14"/>
  <c r="V239" i="14"/>
  <c r="V240" i="14"/>
  <c r="V241" i="14"/>
  <c r="V242" i="14"/>
  <c r="V243" i="14"/>
  <c r="V244" i="14"/>
  <c r="V245" i="14"/>
  <c r="V246" i="14"/>
  <c r="V247" i="14"/>
  <c r="V248" i="14"/>
  <c r="V249" i="14"/>
  <c r="V250" i="14"/>
  <c r="V251" i="14"/>
  <c r="V252" i="14"/>
  <c r="V253" i="14"/>
  <c r="V254" i="14"/>
  <c r="V255" i="14"/>
  <c r="V256" i="14"/>
  <c r="V257" i="14"/>
  <c r="V258" i="14"/>
  <c r="V259" i="14"/>
  <c r="V260" i="14"/>
  <c r="V261" i="14"/>
  <c r="V262" i="14"/>
  <c r="V263" i="14"/>
  <c r="V264" i="14"/>
  <c r="V265" i="14"/>
  <c r="V266" i="14"/>
  <c r="V267" i="14"/>
  <c r="V268" i="14"/>
  <c r="V269" i="14"/>
  <c r="V270" i="14"/>
  <c r="V271" i="14"/>
  <c r="V272" i="14"/>
  <c r="V273" i="14"/>
  <c r="V274" i="14"/>
  <c r="V275" i="14"/>
  <c r="V276" i="14"/>
  <c r="V277" i="14"/>
  <c r="V278" i="14"/>
  <c r="V279" i="14"/>
  <c r="V280" i="14"/>
  <c r="V281" i="14"/>
  <c r="V282" i="14"/>
  <c r="V283" i="14"/>
  <c r="V284" i="14"/>
  <c r="V285" i="14"/>
  <c r="V286" i="14"/>
  <c r="V287" i="14"/>
  <c r="V288" i="14"/>
  <c r="V289" i="14"/>
  <c r="V290" i="14"/>
  <c r="V291" i="14"/>
  <c r="V292" i="14"/>
  <c r="V293" i="14"/>
  <c r="V294" i="14"/>
  <c r="V295" i="14"/>
  <c r="V296" i="14"/>
  <c r="V297" i="14"/>
  <c r="V298" i="14"/>
  <c r="V299" i="14"/>
  <c r="V300" i="14"/>
  <c r="V301" i="14"/>
  <c r="V302" i="14"/>
  <c r="V303" i="14"/>
  <c r="V304" i="14"/>
  <c r="V305" i="14"/>
  <c r="V306" i="14"/>
  <c r="V307" i="14"/>
  <c r="V308" i="14"/>
  <c r="V309" i="14"/>
  <c r="V310" i="14"/>
  <c r="V311" i="14"/>
  <c r="V312" i="14"/>
  <c r="V313" i="14"/>
  <c r="V314" i="14"/>
  <c r="V315" i="14"/>
  <c r="V316" i="14"/>
  <c r="V317" i="14"/>
  <c r="V318" i="14"/>
  <c r="V319" i="14"/>
  <c r="V320" i="14"/>
  <c r="V321" i="14"/>
  <c r="V322" i="14"/>
  <c r="V323" i="14"/>
  <c r="V324" i="14"/>
  <c r="V325" i="14"/>
  <c r="V326" i="14"/>
  <c r="V327" i="14"/>
  <c r="V328" i="14"/>
  <c r="V329" i="14"/>
  <c r="V330" i="14"/>
  <c r="V331" i="14"/>
  <c r="V332" i="14"/>
  <c r="V333" i="14"/>
  <c r="V334" i="14"/>
  <c r="V335" i="14"/>
  <c r="V336" i="14"/>
  <c r="V337" i="14"/>
  <c r="V338" i="14"/>
  <c r="V339" i="14"/>
  <c r="V340" i="14"/>
  <c r="V341" i="14"/>
  <c r="V342" i="14"/>
  <c r="V343" i="14"/>
  <c r="V344" i="14"/>
  <c r="V345" i="14"/>
  <c r="V346" i="14"/>
  <c r="V347" i="14"/>
  <c r="V348" i="14"/>
  <c r="V349" i="14"/>
  <c r="V350" i="14"/>
  <c r="V351" i="14"/>
  <c r="V352" i="14"/>
  <c r="V353" i="14"/>
  <c r="V354" i="14"/>
  <c r="V355" i="14"/>
  <c r="V356" i="14"/>
  <c r="V357" i="14"/>
  <c r="V358" i="14"/>
  <c r="V359" i="14"/>
  <c r="V360" i="14"/>
  <c r="V361" i="14"/>
  <c r="V362" i="14"/>
  <c r="V363" i="14"/>
  <c r="V364" i="14"/>
  <c r="V365" i="14"/>
  <c r="V366" i="14"/>
  <c r="V367" i="14"/>
  <c r="V368" i="14"/>
  <c r="V369" i="14"/>
  <c r="V370" i="14"/>
  <c r="V371" i="14"/>
  <c r="V372" i="14"/>
  <c r="V373" i="14"/>
  <c r="V374" i="14"/>
  <c r="V375" i="14"/>
  <c r="V376" i="14"/>
  <c r="V377" i="14"/>
  <c r="V378" i="14"/>
  <c r="V379" i="14"/>
  <c r="V380" i="14"/>
  <c r="V381" i="14"/>
  <c r="V382" i="14"/>
  <c r="V383" i="14"/>
  <c r="V384" i="14"/>
  <c r="V385" i="14"/>
  <c r="V386" i="14"/>
  <c r="V387" i="14"/>
  <c r="V388" i="14"/>
  <c r="V389" i="14"/>
  <c r="V390" i="14"/>
  <c r="V391" i="14"/>
  <c r="V392" i="14"/>
  <c r="V393" i="14"/>
  <c r="V394" i="14"/>
  <c r="V395" i="14"/>
  <c r="V396" i="14"/>
  <c r="V397" i="14"/>
  <c r="V398" i="14"/>
  <c r="V399" i="14"/>
  <c r="V400" i="14"/>
  <c r="V401" i="14"/>
  <c r="V402" i="14"/>
  <c r="V403" i="14"/>
  <c r="V404" i="14"/>
  <c r="V405" i="14"/>
  <c r="V406" i="14"/>
  <c r="V407" i="14"/>
  <c r="V408" i="14"/>
  <c r="V409" i="14"/>
  <c r="V410" i="14"/>
  <c r="V411" i="14"/>
  <c r="V412" i="14"/>
  <c r="V413" i="14"/>
  <c r="V414" i="14"/>
  <c r="V415" i="14"/>
  <c r="V416" i="14"/>
  <c r="V417" i="14"/>
  <c r="V418" i="14"/>
  <c r="V419" i="14"/>
  <c r="V420" i="14"/>
  <c r="V421" i="14"/>
  <c r="V422" i="14"/>
  <c r="V423" i="14"/>
  <c r="V424" i="14"/>
  <c r="V425" i="14"/>
  <c r="V426" i="14"/>
  <c r="V427" i="14"/>
  <c r="V428" i="14"/>
  <c r="V429" i="14"/>
  <c r="V430" i="14"/>
  <c r="V431" i="14"/>
  <c r="V432" i="14"/>
  <c r="V433" i="14"/>
  <c r="V434" i="14"/>
  <c r="V435" i="14"/>
  <c r="V436" i="14"/>
  <c r="V437" i="14"/>
  <c r="V438" i="14"/>
  <c r="V439" i="14"/>
  <c r="V440" i="14"/>
  <c r="V441" i="14"/>
  <c r="V442" i="14"/>
  <c r="V443" i="14"/>
  <c r="V444" i="14"/>
  <c r="V445" i="14"/>
  <c r="V446" i="14"/>
  <c r="V447" i="14"/>
  <c r="V448" i="14"/>
  <c r="V449" i="14"/>
  <c r="V450" i="14"/>
  <c r="V451" i="14"/>
  <c r="V452" i="14"/>
  <c r="V453" i="14"/>
  <c r="V454" i="14"/>
  <c r="V455" i="14"/>
  <c r="V456" i="14"/>
  <c r="V457" i="14"/>
  <c r="V458" i="14"/>
  <c r="V459" i="14"/>
  <c r="V460" i="14"/>
  <c r="V461" i="14"/>
  <c r="V462" i="14"/>
  <c r="V463" i="14"/>
  <c r="V464" i="14"/>
  <c r="V465" i="14"/>
  <c r="V466" i="14"/>
  <c r="V467" i="14"/>
  <c r="V468" i="14"/>
  <c r="V469" i="14"/>
  <c r="V470" i="14"/>
  <c r="V471" i="14"/>
  <c r="V472" i="14"/>
  <c r="V473" i="14"/>
  <c r="V474" i="14"/>
  <c r="V475" i="14"/>
  <c r="V476" i="14"/>
  <c r="V477" i="14"/>
  <c r="V478" i="14"/>
  <c r="V479" i="14"/>
  <c r="V480" i="14"/>
  <c r="V481" i="14"/>
  <c r="V482" i="14"/>
  <c r="V483" i="14"/>
  <c r="V484" i="14"/>
  <c r="V485" i="14"/>
  <c r="V486" i="14"/>
  <c r="V487" i="14"/>
  <c r="V488" i="14"/>
  <c r="V489" i="14"/>
  <c r="V490" i="14"/>
  <c r="V491" i="14"/>
  <c r="V492" i="14"/>
  <c r="V493" i="14"/>
  <c r="V494" i="14"/>
  <c r="V495" i="14"/>
  <c r="V496" i="14"/>
  <c r="V497" i="14"/>
  <c r="V498" i="14"/>
  <c r="V499" i="14"/>
  <c r="V500" i="14"/>
  <c r="V501" i="14"/>
  <c r="V502" i="14"/>
  <c r="V503" i="14"/>
  <c r="V504" i="14"/>
  <c r="V505" i="14"/>
  <c r="V506" i="14"/>
  <c r="V507" i="14"/>
  <c r="V508" i="14"/>
  <c r="V509" i="14"/>
  <c r="V510" i="14"/>
  <c r="V511" i="14"/>
  <c r="V512" i="14"/>
  <c r="V513" i="14"/>
  <c r="V514" i="14"/>
  <c r="V515" i="14"/>
  <c r="V516" i="14"/>
  <c r="V517" i="14"/>
  <c r="V518" i="14"/>
  <c r="V519" i="14"/>
  <c r="V520" i="14"/>
  <c r="V521" i="14"/>
  <c r="V522" i="14"/>
  <c r="V523" i="14"/>
  <c r="V524" i="14"/>
  <c r="V525" i="14"/>
  <c r="V526" i="14"/>
  <c r="V527" i="14"/>
  <c r="V528" i="14"/>
  <c r="V529" i="14"/>
  <c r="V530" i="14"/>
  <c r="V531" i="14"/>
  <c r="V532" i="14"/>
  <c r="V533" i="14"/>
  <c r="V534" i="14"/>
  <c r="V535" i="14"/>
  <c r="V536" i="14"/>
  <c r="V537" i="14"/>
  <c r="V538" i="14"/>
  <c r="V539" i="14"/>
  <c r="V540" i="14"/>
  <c r="V541" i="14"/>
  <c r="V542" i="14"/>
  <c r="V543" i="14"/>
  <c r="V544" i="14"/>
  <c r="V545" i="14"/>
  <c r="V546" i="14"/>
  <c r="V547" i="14"/>
  <c r="V548" i="14"/>
  <c r="V549" i="14"/>
  <c r="V550" i="14"/>
  <c r="V551" i="14"/>
  <c r="V552" i="14"/>
  <c r="V553" i="14"/>
  <c r="V554" i="14"/>
  <c r="V555" i="14"/>
  <c r="V556" i="14"/>
  <c r="V557" i="14"/>
  <c r="V558" i="14"/>
  <c r="V559" i="14"/>
  <c r="V560" i="14"/>
  <c r="V561" i="14"/>
  <c r="V562" i="14"/>
  <c r="V563" i="14"/>
  <c r="V564" i="14"/>
  <c r="V565" i="14"/>
  <c r="V566" i="14"/>
  <c r="V567" i="14"/>
  <c r="V568" i="14"/>
  <c r="V569" i="14"/>
  <c r="V570" i="14"/>
  <c r="V571" i="14"/>
  <c r="V572" i="14"/>
  <c r="V573" i="14"/>
  <c r="V574" i="14"/>
  <c r="V575" i="14"/>
  <c r="V576" i="14"/>
  <c r="V577" i="14"/>
  <c r="V578" i="14"/>
  <c r="V579" i="14"/>
  <c r="V580" i="14"/>
  <c r="V581" i="14"/>
  <c r="V582" i="14"/>
  <c r="V583" i="14"/>
  <c r="V584" i="14"/>
  <c r="V585" i="14"/>
  <c r="V586" i="14"/>
  <c r="V587" i="14"/>
  <c r="V588" i="14"/>
  <c r="V589" i="14"/>
  <c r="V590" i="14"/>
  <c r="V591" i="14"/>
  <c r="V592" i="14"/>
  <c r="V593" i="14"/>
  <c r="V594" i="14"/>
  <c r="V595" i="14"/>
  <c r="V596" i="14"/>
  <c r="V597" i="14"/>
  <c r="V598" i="14"/>
  <c r="V599" i="14"/>
  <c r="V600" i="14"/>
  <c r="V601" i="14"/>
  <c r="V602" i="14"/>
  <c r="V603" i="14"/>
  <c r="V604" i="14"/>
  <c r="V605" i="14"/>
  <c r="V606" i="14"/>
  <c r="V607" i="14"/>
  <c r="V608" i="14"/>
  <c r="V609" i="14"/>
  <c r="V610" i="14"/>
  <c r="V611" i="14"/>
  <c r="V612" i="14"/>
  <c r="V613" i="14"/>
  <c r="V614" i="14"/>
  <c r="V615" i="14"/>
  <c r="V616" i="14"/>
  <c r="V617" i="14"/>
  <c r="V618" i="14"/>
  <c r="V619" i="14"/>
  <c r="V620" i="14"/>
  <c r="V621" i="14"/>
  <c r="V622" i="14"/>
  <c r="V623" i="14"/>
  <c r="V624" i="14"/>
  <c r="V625" i="14"/>
  <c r="V626" i="14"/>
  <c r="V627" i="14"/>
  <c r="V628" i="14"/>
  <c r="V629" i="14"/>
  <c r="V630" i="14"/>
  <c r="V631" i="14"/>
  <c r="V632" i="14"/>
  <c r="V633" i="14"/>
  <c r="V634" i="14"/>
  <c r="V635" i="14"/>
  <c r="V636" i="14"/>
  <c r="V637" i="14"/>
  <c r="V638" i="14"/>
  <c r="V639" i="14"/>
  <c r="V640" i="14"/>
  <c r="V641" i="14"/>
  <c r="V642" i="14"/>
  <c r="V643" i="14"/>
  <c r="V644" i="14"/>
  <c r="V645" i="14"/>
  <c r="V646" i="14"/>
  <c r="V647" i="14"/>
  <c r="V648" i="14"/>
  <c r="V649" i="14"/>
  <c r="V650" i="14"/>
  <c r="V651" i="14"/>
  <c r="V652" i="14"/>
  <c r="V653" i="14"/>
  <c r="V654" i="14"/>
  <c r="V655" i="14"/>
  <c r="V656" i="14"/>
  <c r="V657" i="14"/>
  <c r="V658" i="14"/>
  <c r="V659" i="14"/>
  <c r="V660" i="14"/>
  <c r="V661" i="14"/>
  <c r="V662" i="14"/>
  <c r="V663" i="14"/>
  <c r="V664" i="14"/>
  <c r="V665" i="14"/>
  <c r="V666" i="14"/>
  <c r="V667" i="14"/>
  <c r="V668" i="14"/>
  <c r="V669" i="14"/>
  <c r="V670" i="14"/>
  <c r="V671" i="14"/>
  <c r="V672" i="14"/>
  <c r="V673" i="14"/>
  <c r="V674" i="14"/>
  <c r="V675" i="14"/>
  <c r="V676" i="14"/>
  <c r="V677" i="14"/>
  <c r="V678" i="14"/>
  <c r="V679" i="14"/>
  <c r="V680" i="14"/>
  <c r="V681" i="14"/>
  <c r="V682" i="14"/>
  <c r="V683" i="14"/>
  <c r="K15" i="14"/>
  <c r="U62" i="14"/>
  <c r="U91" i="14"/>
  <c r="U158" i="14"/>
  <c r="U187" i="14"/>
  <c r="U318" i="14"/>
  <c r="U350" i="14"/>
  <c r="U475" i="1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V13" i="14"/>
  <c r="K13" i="14"/>
  <c r="V684" i="14"/>
  <c r="V685" i="14"/>
  <c r="V686" i="14"/>
  <c r="V687" i="14"/>
  <c r="V688" i="14"/>
  <c r="V689" i="14"/>
  <c r="V690" i="14"/>
  <c r="V691" i="14"/>
  <c r="V692" i="14"/>
  <c r="V693" i="14"/>
  <c r="V694" i="14"/>
  <c r="V695" i="14"/>
  <c r="V696" i="14"/>
  <c r="V697" i="14"/>
  <c r="V698" i="14"/>
  <c r="V699" i="14"/>
  <c r="V700" i="14"/>
  <c r="V701" i="14"/>
  <c r="V702" i="14"/>
  <c r="V703" i="14"/>
  <c r="V704" i="14"/>
  <c r="V705" i="14"/>
  <c r="V706" i="14"/>
  <c r="V707" i="14"/>
  <c r="V708" i="14"/>
  <c r="V709" i="14"/>
  <c r="V710" i="14"/>
  <c r="V711" i="14"/>
  <c r="V712" i="14"/>
  <c r="V713" i="14"/>
  <c r="V714" i="14"/>
  <c r="V715" i="14"/>
  <c r="V716" i="14"/>
  <c r="V717" i="14"/>
  <c r="V718" i="14"/>
  <c r="V719" i="14"/>
  <c r="V720" i="14"/>
  <c r="V721" i="14"/>
  <c r="V722" i="14"/>
  <c r="V723" i="14"/>
  <c r="V724" i="14"/>
  <c r="V725" i="14"/>
  <c r="V726" i="14"/>
  <c r="V727" i="14"/>
  <c r="V728" i="14"/>
  <c r="V729" i="14"/>
  <c r="V730" i="14"/>
  <c r="V731" i="14"/>
  <c r="V732" i="14"/>
  <c r="V733" i="14"/>
  <c r="V734" i="14"/>
  <c r="V735" i="14"/>
  <c r="V736" i="14"/>
  <c r="V737" i="14"/>
  <c r="V738" i="14"/>
  <c r="V739" i="14"/>
  <c r="V740" i="14"/>
  <c r="V741" i="14"/>
  <c r="V742" i="14"/>
  <c r="V743" i="14"/>
  <c r="V744" i="14"/>
  <c r="V745" i="14"/>
  <c r="V746" i="14"/>
  <c r="V747" i="14"/>
  <c r="V748" i="14"/>
  <c r="V749" i="14"/>
  <c r="V750" i="14"/>
  <c r="V751" i="14"/>
  <c r="V752" i="14"/>
  <c r="V753" i="14"/>
  <c r="V754" i="14"/>
  <c r="V755" i="14"/>
  <c r="V756" i="14"/>
  <c r="V757" i="14"/>
  <c r="V758" i="14"/>
  <c r="V759" i="14"/>
  <c r="V760" i="14"/>
  <c r="V761" i="14"/>
  <c r="V762" i="14"/>
  <c r="V763" i="14"/>
  <c r="V764" i="14"/>
  <c r="V765" i="14"/>
  <c r="V766" i="14"/>
  <c r="V767" i="14"/>
  <c r="V768" i="14"/>
  <c r="V769" i="14"/>
  <c r="V770" i="14"/>
  <c r="V771" i="14"/>
  <c r="V772" i="14"/>
  <c r="V773" i="14"/>
  <c r="V774" i="14"/>
  <c r="V775" i="14"/>
  <c r="V776" i="14"/>
  <c r="V777" i="14"/>
  <c r="V778" i="14"/>
  <c r="V779" i="14"/>
  <c r="V780" i="14"/>
  <c r="V781" i="14"/>
  <c r="V782" i="14"/>
  <c r="V783" i="14"/>
  <c r="V784" i="14"/>
  <c r="V785" i="14"/>
  <c r="V786" i="14"/>
  <c r="V787" i="14"/>
  <c r="V788" i="14"/>
  <c r="V789" i="14"/>
  <c r="V790" i="14"/>
  <c r="V791" i="14"/>
  <c r="V792" i="14"/>
  <c r="V793" i="14"/>
  <c r="V794" i="14"/>
  <c r="V795" i="14"/>
  <c r="V796" i="14"/>
  <c r="V797" i="14"/>
  <c r="V798" i="14"/>
  <c r="V799" i="14"/>
  <c r="V800" i="14"/>
  <c r="V801" i="14"/>
  <c r="V802" i="14"/>
  <c r="V803" i="14"/>
  <c r="V804" i="14"/>
  <c r="V805" i="14"/>
  <c r="V806" i="14"/>
  <c r="V807" i="14"/>
  <c r="V808" i="14"/>
  <c r="V809" i="14"/>
  <c r="V810" i="14"/>
  <c r="V811" i="14"/>
  <c r="V812" i="14"/>
  <c r="V813" i="14"/>
  <c r="V814" i="14"/>
  <c r="V815" i="14"/>
  <c r="V816" i="14"/>
  <c r="V817" i="14"/>
  <c r="V818" i="14"/>
  <c r="V819" i="14"/>
  <c r="V820" i="14"/>
  <c r="V821" i="14"/>
  <c r="V822" i="14"/>
  <c r="V823" i="14"/>
  <c r="V824" i="14"/>
  <c r="V825" i="14"/>
  <c r="V826" i="14"/>
  <c r="V827" i="14"/>
  <c r="V828" i="14"/>
  <c r="V829" i="14"/>
  <c r="V830" i="14"/>
  <c r="V831" i="14"/>
  <c r="V832" i="14"/>
  <c r="V833" i="14"/>
  <c r="V834" i="14"/>
  <c r="V835" i="14"/>
  <c r="V836" i="14"/>
  <c r="V837" i="14"/>
  <c r="V838" i="14"/>
  <c r="V839" i="14"/>
  <c r="V840" i="14"/>
  <c r="V841" i="14"/>
  <c r="V842" i="14"/>
  <c r="V843" i="14"/>
  <c r="V844" i="14"/>
  <c r="V845" i="14"/>
  <c r="V846" i="14"/>
  <c r="V847" i="14"/>
  <c r="V848" i="14"/>
  <c r="V849" i="14"/>
  <c r="V850" i="14"/>
  <c r="V851" i="14"/>
  <c r="V852" i="14"/>
  <c r="V853" i="14"/>
  <c r="V854" i="14"/>
  <c r="C2" i="14"/>
  <c r="C5" i="14"/>
  <c r="D5" i="14" s="1"/>
  <c r="E5" i="14" s="1"/>
  <c r="C4" i="14"/>
  <c r="D9" i="14" s="1"/>
  <c r="C6" i="14"/>
  <c r="D6" i="14" s="1"/>
  <c r="E6" i="14" s="1"/>
  <c r="G5" i="14" s="1"/>
  <c r="C3" i="14"/>
  <c r="J4" i="8"/>
  <c r="J5" i="8"/>
  <c r="J6" i="8"/>
  <c r="J7" i="8"/>
  <c r="K7" i="8" s="1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" i="8"/>
  <c r="I4" i="8"/>
  <c r="K4" i="8" s="1"/>
  <c r="I5" i="8"/>
  <c r="I6" i="8"/>
  <c r="I7" i="8"/>
  <c r="I8" i="8"/>
  <c r="I9" i="8"/>
  <c r="I10" i="8"/>
  <c r="K11" i="8" s="1"/>
  <c r="I11" i="8"/>
  <c r="I12" i="8"/>
  <c r="I13" i="8"/>
  <c r="I14" i="8"/>
  <c r="I15" i="8"/>
  <c r="I16" i="8"/>
  <c r="I17" i="8"/>
  <c r="I18" i="8"/>
  <c r="K19" i="8" s="1"/>
  <c r="I19" i="8"/>
  <c r="I20" i="8"/>
  <c r="K20" i="8" s="1"/>
  <c r="I21" i="8"/>
  <c r="I22" i="8"/>
  <c r="I23" i="8"/>
  <c r="I24" i="8"/>
  <c r="I25" i="8"/>
  <c r="I26" i="8"/>
  <c r="K26" i="8" s="1"/>
  <c r="I27" i="8"/>
  <c r="K28" i="8" s="1"/>
  <c r="I28" i="8"/>
  <c r="I29" i="8"/>
  <c r="I30" i="8"/>
  <c r="I31" i="8"/>
  <c r="I3" i="8"/>
  <c r="H4" i="8"/>
  <c r="H5" i="8"/>
  <c r="K5" i="8" s="1"/>
  <c r="H6" i="8"/>
  <c r="H7" i="8"/>
  <c r="K8" i="8" s="1"/>
  <c r="H8" i="8"/>
  <c r="H9" i="8"/>
  <c r="H10" i="8"/>
  <c r="H11" i="8"/>
  <c r="H12" i="8"/>
  <c r="H13" i="8"/>
  <c r="K13" i="8" s="1"/>
  <c r="H14" i="8"/>
  <c r="H15" i="8"/>
  <c r="K16" i="8" s="1"/>
  <c r="H16" i="8"/>
  <c r="H17" i="8"/>
  <c r="K18" i="8" s="1"/>
  <c r="H18" i="8"/>
  <c r="H19" i="8"/>
  <c r="H20" i="8"/>
  <c r="H21" i="8"/>
  <c r="K21" i="8" s="1"/>
  <c r="H22" i="8"/>
  <c r="H23" i="8"/>
  <c r="H24" i="8"/>
  <c r="H25" i="8"/>
  <c r="H26" i="8"/>
  <c r="H27" i="8"/>
  <c r="H28" i="8"/>
  <c r="H29" i="8"/>
  <c r="K29" i="8" s="1"/>
  <c r="H30" i="8"/>
  <c r="K30" i="8" s="1"/>
  <c r="H31" i="8"/>
  <c r="H3" i="8"/>
  <c r="G11" i="12"/>
  <c r="F11" i="12" s="1"/>
  <c r="G10" i="12"/>
  <c r="H11" i="12"/>
  <c r="J11" i="12"/>
  <c r="L11" i="12"/>
  <c r="M11" i="12"/>
  <c r="N11" i="12" s="1"/>
  <c r="M10" i="12"/>
  <c r="G12" i="12"/>
  <c r="H12" i="12"/>
  <c r="J12" i="12"/>
  <c r="L12" i="12"/>
  <c r="M12" i="12"/>
  <c r="N12" i="12" s="1"/>
  <c r="G13" i="12"/>
  <c r="F13" i="12" s="1"/>
  <c r="H13" i="12"/>
  <c r="J13" i="12"/>
  <c r="L13" i="12"/>
  <c r="M13" i="12"/>
  <c r="N13" i="12"/>
  <c r="G14" i="12"/>
  <c r="F14" i="12"/>
  <c r="H14" i="12"/>
  <c r="J14" i="12"/>
  <c r="L14" i="12"/>
  <c r="M14" i="12"/>
  <c r="N14" i="12"/>
  <c r="G15" i="12"/>
  <c r="F15" i="12" s="1"/>
  <c r="H15" i="12"/>
  <c r="J15" i="12"/>
  <c r="L15" i="12"/>
  <c r="M15" i="12"/>
  <c r="N15" i="12"/>
  <c r="G16" i="12"/>
  <c r="H16" i="12"/>
  <c r="J16" i="12"/>
  <c r="L16" i="12"/>
  <c r="M16" i="12"/>
  <c r="N16" i="12" s="1"/>
  <c r="G17" i="12"/>
  <c r="F17" i="12" s="1"/>
  <c r="H17" i="12"/>
  <c r="J17" i="12"/>
  <c r="L17" i="12"/>
  <c r="M17" i="12"/>
  <c r="N17" i="12"/>
  <c r="G18" i="12"/>
  <c r="F18" i="12"/>
  <c r="H18" i="12"/>
  <c r="J18" i="12"/>
  <c r="L18" i="12"/>
  <c r="M18" i="12"/>
  <c r="N18" i="12" s="1"/>
  <c r="G19" i="12"/>
  <c r="F19" i="12" s="1"/>
  <c r="H19" i="12"/>
  <c r="J19" i="12"/>
  <c r="L19" i="12"/>
  <c r="M19" i="12"/>
  <c r="G20" i="12"/>
  <c r="F20" i="12"/>
  <c r="H20" i="12"/>
  <c r="J20" i="12"/>
  <c r="L20" i="12"/>
  <c r="M20" i="12"/>
  <c r="N20" i="12" s="1"/>
  <c r="G21" i="12"/>
  <c r="F21" i="12" s="1"/>
  <c r="H21" i="12"/>
  <c r="J21" i="12"/>
  <c r="L21" i="12"/>
  <c r="M21" i="12"/>
  <c r="N21" i="12"/>
  <c r="G22" i="12"/>
  <c r="F22" i="12"/>
  <c r="H22" i="12"/>
  <c r="J22" i="12"/>
  <c r="L22" i="12"/>
  <c r="M22" i="12"/>
  <c r="N22" i="12" s="1"/>
  <c r="G23" i="12"/>
  <c r="F23" i="12" s="1"/>
  <c r="H23" i="12"/>
  <c r="J23" i="12"/>
  <c r="L23" i="12"/>
  <c r="M23" i="12"/>
  <c r="G24" i="12"/>
  <c r="F24" i="12" s="1"/>
  <c r="H24" i="12"/>
  <c r="J24" i="12"/>
  <c r="L24" i="12"/>
  <c r="M24" i="12"/>
  <c r="N24" i="12" s="1"/>
  <c r="G25" i="12"/>
  <c r="H25" i="12"/>
  <c r="J25" i="12"/>
  <c r="L25" i="12"/>
  <c r="M25" i="12"/>
  <c r="N25" i="12"/>
  <c r="G26" i="12"/>
  <c r="F26" i="12"/>
  <c r="H26" i="12"/>
  <c r="J26" i="12"/>
  <c r="L26" i="12"/>
  <c r="M26" i="12"/>
  <c r="N26" i="12" s="1"/>
  <c r="G27" i="12"/>
  <c r="F27" i="12" s="1"/>
  <c r="H27" i="12"/>
  <c r="J27" i="12"/>
  <c r="L27" i="12"/>
  <c r="M27" i="12"/>
  <c r="N27" i="12"/>
  <c r="G28" i="12"/>
  <c r="F28" i="12"/>
  <c r="H28" i="12"/>
  <c r="J28" i="12"/>
  <c r="L28" i="12"/>
  <c r="M28" i="12"/>
  <c r="N28" i="12" s="1"/>
  <c r="G29" i="12"/>
  <c r="F29" i="12" s="1"/>
  <c r="H29" i="12"/>
  <c r="J29" i="12"/>
  <c r="L29" i="12"/>
  <c r="M29" i="12"/>
  <c r="N29" i="12" s="1"/>
  <c r="G30" i="12"/>
  <c r="H30" i="12"/>
  <c r="J30" i="12"/>
  <c r="L30" i="12"/>
  <c r="M30" i="12"/>
  <c r="N31" i="12" s="1"/>
  <c r="G31" i="12"/>
  <c r="F31" i="12" s="1"/>
  <c r="H31" i="12"/>
  <c r="J31" i="12"/>
  <c r="L31" i="12"/>
  <c r="M31" i="12"/>
  <c r="G32" i="12"/>
  <c r="F32" i="12" s="1"/>
  <c r="H32" i="12"/>
  <c r="J32" i="12"/>
  <c r="L32" i="12"/>
  <c r="M32" i="12"/>
  <c r="N32" i="12" s="1"/>
  <c r="K10" i="8"/>
  <c r="K12" i="8"/>
  <c r="K2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J5" i="12"/>
  <c r="J6" i="12"/>
  <c r="J7" i="12"/>
  <c r="J8" i="12"/>
  <c r="J9" i="12"/>
  <c r="J10" i="12"/>
  <c r="J4" i="12"/>
  <c r="M6" i="12"/>
  <c r="M5" i="12"/>
  <c r="N5" i="12" s="1"/>
  <c r="M7" i="12"/>
  <c r="N7" i="12" s="1"/>
  <c r="M8" i="12"/>
  <c r="M9" i="12"/>
  <c r="N9" i="12" s="1"/>
  <c r="N10" i="12"/>
  <c r="M4" i="12"/>
  <c r="G6" i="12"/>
  <c r="G5" i="12"/>
  <c r="F6" i="12" s="1"/>
  <c r="G7" i="12"/>
  <c r="F7" i="12" s="1"/>
  <c r="G8" i="12"/>
  <c r="G9" i="12"/>
  <c r="F9" i="12" s="1"/>
  <c r="F10" i="12"/>
  <c r="G4" i="12"/>
  <c r="F5" i="12"/>
  <c r="L5" i="12"/>
  <c r="L6" i="12"/>
  <c r="L7" i="12"/>
  <c r="L8" i="12"/>
  <c r="L9" i="12"/>
  <c r="L10" i="12"/>
  <c r="H5" i="12"/>
  <c r="H6" i="12"/>
  <c r="H7" i="12"/>
  <c r="H8" i="12"/>
  <c r="H9" i="12"/>
  <c r="H10" i="12"/>
  <c r="L4" i="12"/>
  <c r="H4" i="12"/>
  <c r="F5" i="14" l="1"/>
  <c r="F9" i="14" s="1"/>
  <c r="N23" i="12"/>
  <c r="F8" i="12"/>
  <c r="F30" i="12"/>
  <c r="N19" i="12"/>
  <c r="F12" i="12"/>
  <c r="W655" i="14"/>
  <c r="X655" i="14" s="1"/>
  <c r="Y655" i="14" s="1"/>
  <c r="Z655" i="14" s="1"/>
  <c r="AB655" i="14"/>
  <c r="AC655" i="14" s="1"/>
  <c r="AD655" i="14" s="1"/>
  <c r="AA655" i="14" s="1"/>
  <c r="Q655" i="14"/>
  <c r="L655" i="14"/>
  <c r="M655" i="14" s="1"/>
  <c r="N655" i="14" s="1"/>
  <c r="U655" i="14" s="1"/>
  <c r="J656" i="14"/>
  <c r="N8" i="12"/>
  <c r="K25" i="8"/>
  <c r="K17" i="8"/>
  <c r="K9" i="8"/>
  <c r="F25" i="12"/>
  <c r="F16" i="12"/>
  <c r="K27" i="8"/>
  <c r="K14" i="8"/>
  <c r="N30" i="12"/>
  <c r="K31" i="8"/>
  <c r="K15" i="8"/>
  <c r="K23" i="8"/>
  <c r="K6" i="8"/>
  <c r="N6" i="12"/>
  <c r="K24" i="8"/>
  <c r="D3" i="14"/>
  <c r="E3" i="14" s="1"/>
  <c r="D2" i="14"/>
  <c r="E2" i="14" s="1"/>
  <c r="W256" i="14"/>
  <c r="X256" i="14" s="1"/>
  <c r="Y256" i="14" s="1"/>
  <c r="Z256" i="14" s="1"/>
  <c r="AB256" i="14"/>
  <c r="AC256" i="14" s="1"/>
  <c r="AD256" i="14" s="1"/>
  <c r="AA256" i="14" s="1"/>
  <c r="Q256" i="14"/>
  <c r="R256" i="14" s="1"/>
  <c r="S256" i="14" s="1"/>
  <c r="T256" i="14" s="1"/>
  <c r="L256" i="14"/>
  <c r="J257" i="14"/>
  <c r="W384" i="14"/>
  <c r="X384" i="14" s="1"/>
  <c r="Y384" i="14" s="1"/>
  <c r="Z384" i="14" s="1"/>
  <c r="AB384" i="14"/>
  <c r="AC384" i="14" s="1"/>
  <c r="AD384" i="14" s="1"/>
  <c r="AA384" i="14" s="1"/>
  <c r="Q384" i="14"/>
  <c r="R384" i="14" s="1"/>
  <c r="S384" i="14" s="1"/>
  <c r="T384" i="14" s="1"/>
  <c r="L384" i="14"/>
  <c r="J385" i="14"/>
  <c r="W617" i="14"/>
  <c r="X617" i="14" s="1"/>
  <c r="Y617" i="14" s="1"/>
  <c r="Z617" i="14" s="1"/>
  <c r="AB617" i="14"/>
  <c r="AC617" i="14" s="1"/>
  <c r="AD617" i="14" s="1"/>
  <c r="AA617" i="14" s="1"/>
  <c r="Q617" i="14"/>
  <c r="R617" i="14" s="1"/>
  <c r="S617" i="14" s="1"/>
  <c r="T617" i="14" s="1"/>
  <c r="L617" i="14"/>
  <c r="M617" i="14" s="1"/>
  <c r="N617" i="14" s="1"/>
  <c r="U617" i="14" s="1"/>
  <c r="J618" i="14"/>
  <c r="AB812" i="14"/>
  <c r="AC812" i="14" s="1"/>
  <c r="AD812" i="14" s="1"/>
  <c r="AA812" i="14" s="1"/>
  <c r="W812" i="14"/>
  <c r="X812" i="14" s="1"/>
  <c r="Y812" i="14" s="1"/>
  <c r="Z812" i="14" s="1"/>
  <c r="L812" i="14"/>
  <c r="M812" i="14" s="1"/>
  <c r="N812" i="14" s="1"/>
  <c r="U812" i="14" s="1"/>
  <c r="Q812" i="14"/>
  <c r="R812" i="14" s="1"/>
  <c r="S812" i="14" s="1"/>
  <c r="T812" i="14" s="1"/>
  <c r="J813" i="14"/>
  <c r="W593" i="14"/>
  <c r="X593" i="14" s="1"/>
  <c r="Y593" i="14" s="1"/>
  <c r="Z593" i="14" s="1"/>
  <c r="AB593" i="14"/>
  <c r="AC593" i="14" s="1"/>
  <c r="AD593" i="14" s="1"/>
  <c r="AA593" i="14" s="1"/>
  <c r="Q593" i="14"/>
  <c r="L593" i="14"/>
  <c r="M593" i="14" s="1"/>
  <c r="N593" i="14" s="1"/>
  <c r="U593" i="14" s="1"/>
  <c r="J594" i="14"/>
  <c r="AB788" i="14"/>
  <c r="AC788" i="14" s="1"/>
  <c r="AD788" i="14" s="1"/>
  <c r="AA788" i="14" s="1"/>
  <c r="W788" i="14"/>
  <c r="X788" i="14" s="1"/>
  <c r="Y788" i="14" s="1"/>
  <c r="Z788" i="14" s="1"/>
  <c r="L788" i="14"/>
  <c r="Q788" i="14"/>
  <c r="R788" i="14" s="1"/>
  <c r="S788" i="14" s="1"/>
  <c r="T788" i="14" s="1"/>
  <c r="J789" i="14"/>
  <c r="W679" i="14"/>
  <c r="X679" i="14" s="1"/>
  <c r="Y679" i="14" s="1"/>
  <c r="Z679" i="14" s="1"/>
  <c r="AB679" i="14"/>
  <c r="AC679" i="14" s="1"/>
  <c r="AD679" i="14" s="1"/>
  <c r="AA679" i="14" s="1"/>
  <c r="Q679" i="14"/>
  <c r="R679" i="14" s="1"/>
  <c r="S679" i="14" s="1"/>
  <c r="T679" i="14" s="1"/>
  <c r="L679" i="14"/>
  <c r="M679" i="14" s="1"/>
  <c r="N679" i="14" s="1"/>
  <c r="U679" i="14" s="1"/>
  <c r="J680" i="14"/>
  <c r="W564" i="14"/>
  <c r="X564" i="14" s="1"/>
  <c r="Y564" i="14" s="1"/>
  <c r="Z564" i="14" s="1"/>
  <c r="AB564" i="14"/>
  <c r="AC564" i="14" s="1"/>
  <c r="AD564" i="14" s="1"/>
  <c r="AA564" i="14" s="1"/>
  <c r="Q564" i="14"/>
  <c r="R564" i="14" s="1"/>
  <c r="S564" i="14" s="1"/>
  <c r="T564" i="14" s="1"/>
  <c r="L564" i="14"/>
  <c r="M564" i="14" s="1"/>
  <c r="N564" i="14" s="1"/>
  <c r="U564" i="14" s="1"/>
  <c r="J565" i="14"/>
  <c r="AB724" i="14"/>
  <c r="AC724" i="14" s="1"/>
  <c r="AD724" i="14" s="1"/>
  <c r="AA724" i="14" s="1"/>
  <c r="W724" i="14"/>
  <c r="X724" i="14" s="1"/>
  <c r="Y724" i="14" s="1"/>
  <c r="Z724" i="14" s="1"/>
  <c r="L724" i="14"/>
  <c r="M724" i="14" s="1"/>
  <c r="N724" i="14" s="1"/>
  <c r="U724" i="14" s="1"/>
  <c r="Q724" i="14"/>
  <c r="R724" i="14" s="1"/>
  <c r="S724" i="14" s="1"/>
  <c r="T724" i="14" s="1"/>
  <c r="J725" i="14"/>
  <c r="W631" i="14"/>
  <c r="X631" i="14" s="1"/>
  <c r="Y631" i="14" s="1"/>
  <c r="Z631" i="14" s="1"/>
  <c r="AB631" i="14"/>
  <c r="AC631" i="14" s="1"/>
  <c r="AD631" i="14" s="1"/>
  <c r="AA631" i="14" s="1"/>
  <c r="Q631" i="14"/>
  <c r="L631" i="14"/>
  <c r="M631" i="14" s="1"/>
  <c r="N631" i="14" s="1"/>
  <c r="U631" i="14" s="1"/>
  <c r="J632" i="14"/>
  <c r="W532" i="14"/>
  <c r="X532" i="14" s="1"/>
  <c r="Y532" i="14" s="1"/>
  <c r="Z532" i="14" s="1"/>
  <c r="AB532" i="14"/>
  <c r="AC532" i="14" s="1"/>
  <c r="AD532" i="14" s="1"/>
  <c r="AA532" i="14" s="1"/>
  <c r="Q532" i="14"/>
  <c r="R532" i="14" s="1"/>
  <c r="S532" i="14" s="1"/>
  <c r="T532" i="14" s="1"/>
  <c r="L532" i="14"/>
  <c r="M532" i="14" s="1"/>
  <c r="N532" i="14" s="1"/>
  <c r="U532" i="14" s="1"/>
  <c r="J533" i="14"/>
  <c r="W416" i="14"/>
  <c r="X416" i="14" s="1"/>
  <c r="Y416" i="14" s="1"/>
  <c r="Z416" i="14" s="1"/>
  <c r="AB416" i="14"/>
  <c r="AC416" i="14" s="1"/>
  <c r="AD416" i="14" s="1"/>
  <c r="AA416" i="14" s="1"/>
  <c r="Q416" i="14"/>
  <c r="L416" i="14"/>
  <c r="M416" i="14" s="1"/>
  <c r="N416" i="14" s="1"/>
  <c r="U416" i="14" s="1"/>
  <c r="J417" i="14"/>
  <c r="W224" i="14"/>
  <c r="X224" i="14" s="1"/>
  <c r="Y224" i="14" s="1"/>
  <c r="Z224" i="14" s="1"/>
  <c r="AB224" i="14"/>
  <c r="AC224" i="14" s="1"/>
  <c r="AD224" i="14" s="1"/>
  <c r="AA224" i="14" s="1"/>
  <c r="Q224" i="14"/>
  <c r="R224" i="14" s="1"/>
  <c r="S224" i="14" s="1"/>
  <c r="T224" i="14" s="1"/>
  <c r="L224" i="14"/>
  <c r="M224" i="14" s="1"/>
  <c r="N224" i="14" s="1"/>
  <c r="U224" i="14" s="1"/>
  <c r="J225" i="14"/>
  <c r="W42" i="14"/>
  <c r="X42" i="14" s="1"/>
  <c r="Y42" i="14" s="1"/>
  <c r="Z42" i="14" s="1"/>
  <c r="AB42" i="14"/>
  <c r="AC42" i="14" s="1"/>
  <c r="AD42" i="14" s="1"/>
  <c r="AA42" i="14" s="1"/>
  <c r="Q42" i="14"/>
  <c r="L42" i="14"/>
  <c r="M42" i="14" s="1"/>
  <c r="N42" i="14" s="1"/>
  <c r="U42" i="14" s="1"/>
  <c r="J43" i="14"/>
  <c r="AB692" i="14"/>
  <c r="AC692" i="14" s="1"/>
  <c r="AD692" i="14" s="1"/>
  <c r="AA692" i="14" s="1"/>
  <c r="W692" i="14"/>
  <c r="X692" i="14" s="1"/>
  <c r="Y692" i="14" s="1"/>
  <c r="Z692" i="14" s="1"/>
  <c r="L692" i="14"/>
  <c r="M692" i="14" s="1"/>
  <c r="N692" i="14" s="1"/>
  <c r="U692" i="14" s="1"/>
  <c r="Q692" i="14"/>
  <c r="R692" i="14" s="1"/>
  <c r="S692" i="14" s="1"/>
  <c r="T692" i="14" s="1"/>
  <c r="J693" i="14"/>
  <c r="W503" i="14"/>
  <c r="X503" i="14" s="1"/>
  <c r="Y503" i="14" s="1"/>
  <c r="Z503" i="14" s="1"/>
  <c r="AB503" i="14"/>
  <c r="AC503" i="14" s="1"/>
  <c r="AD503" i="14" s="1"/>
  <c r="AA503" i="14" s="1"/>
  <c r="Q503" i="14"/>
  <c r="R503" i="14" s="1"/>
  <c r="S503" i="14" s="1"/>
  <c r="T503" i="14" s="1"/>
  <c r="L503" i="14"/>
  <c r="M503" i="14" s="1"/>
  <c r="N503" i="14" s="1"/>
  <c r="U503" i="14" s="1"/>
  <c r="J504" i="14"/>
  <c r="W15" i="14"/>
  <c r="X15" i="14" s="1"/>
  <c r="Y15" i="14" s="1"/>
  <c r="Z15" i="14" s="1"/>
  <c r="AB15" i="14"/>
  <c r="AC15" i="14" s="1"/>
  <c r="AD15" i="14" s="1"/>
  <c r="AA15" i="14" s="1"/>
  <c r="Q15" i="14"/>
  <c r="R15" i="14" s="1"/>
  <c r="S15" i="14" s="1"/>
  <c r="T15" i="14" s="1"/>
  <c r="L15" i="14"/>
  <c r="J16" i="14"/>
  <c r="W128" i="14"/>
  <c r="X128" i="14" s="1"/>
  <c r="Y128" i="14" s="1"/>
  <c r="Z128" i="14" s="1"/>
  <c r="AB128" i="14"/>
  <c r="AC128" i="14" s="1"/>
  <c r="AD128" i="14" s="1"/>
  <c r="AA128" i="14" s="1"/>
  <c r="Q128" i="14"/>
  <c r="R128" i="14" s="1"/>
  <c r="S128" i="14" s="1"/>
  <c r="T128" i="14" s="1"/>
  <c r="L128" i="14"/>
  <c r="M128" i="14" s="1"/>
  <c r="N128" i="14" s="1"/>
  <c r="U128" i="14" s="1"/>
  <c r="J129" i="14"/>
  <c r="AB756" i="14"/>
  <c r="AC756" i="14" s="1"/>
  <c r="AD756" i="14" s="1"/>
  <c r="AA756" i="14" s="1"/>
  <c r="W756" i="14"/>
  <c r="X756" i="14" s="1"/>
  <c r="Y756" i="14" s="1"/>
  <c r="Z756" i="14" s="1"/>
  <c r="L756" i="14"/>
  <c r="M756" i="14" s="1"/>
  <c r="N756" i="14" s="1"/>
  <c r="U756" i="14" s="1"/>
  <c r="Q756" i="14"/>
  <c r="R756" i="14" s="1"/>
  <c r="S756" i="14" s="1"/>
  <c r="T756" i="14" s="1"/>
  <c r="J757" i="14"/>
  <c r="W290" i="14"/>
  <c r="X290" i="14" s="1"/>
  <c r="Y290" i="14" s="1"/>
  <c r="Z290" i="14" s="1"/>
  <c r="AB290" i="14"/>
  <c r="AC290" i="14" s="1"/>
  <c r="AD290" i="14" s="1"/>
  <c r="AA290" i="14" s="1"/>
  <c r="Q290" i="14"/>
  <c r="L290" i="14"/>
  <c r="M290" i="14" s="1"/>
  <c r="N290" i="14" s="1"/>
  <c r="U290" i="14" s="1"/>
  <c r="J291" i="14"/>
  <c r="AB754" i="14"/>
  <c r="AC754" i="14" s="1"/>
  <c r="AD754" i="14" s="1"/>
  <c r="AA754" i="14" s="1"/>
  <c r="W754" i="14"/>
  <c r="X754" i="14" s="1"/>
  <c r="Y754" i="14" s="1"/>
  <c r="Z754" i="14" s="1"/>
  <c r="L754" i="14"/>
  <c r="M754" i="14" s="1"/>
  <c r="N754" i="14" s="1"/>
  <c r="U754" i="14" s="1"/>
  <c r="Q754" i="14"/>
  <c r="R754" i="14" s="1"/>
  <c r="S754" i="14" s="1"/>
  <c r="T754" i="14" s="1"/>
  <c r="AB722" i="14"/>
  <c r="AC722" i="14" s="1"/>
  <c r="AD722" i="14" s="1"/>
  <c r="AA722" i="14" s="1"/>
  <c r="W722" i="14"/>
  <c r="X722" i="14" s="1"/>
  <c r="Y722" i="14" s="1"/>
  <c r="Z722" i="14" s="1"/>
  <c r="L722" i="14"/>
  <c r="Q722" i="14"/>
  <c r="R722" i="14" s="1"/>
  <c r="S722" i="14" s="1"/>
  <c r="T722" i="14" s="1"/>
  <c r="AB690" i="14"/>
  <c r="AC690" i="14" s="1"/>
  <c r="AD690" i="14" s="1"/>
  <c r="AA690" i="14" s="1"/>
  <c r="W690" i="14"/>
  <c r="X690" i="14" s="1"/>
  <c r="Y690" i="14" s="1"/>
  <c r="Z690" i="14" s="1"/>
  <c r="L690" i="14"/>
  <c r="M690" i="14" s="1"/>
  <c r="N690" i="14" s="1"/>
  <c r="U690" i="14" s="1"/>
  <c r="Q690" i="14"/>
  <c r="R690" i="14" s="1"/>
  <c r="S690" i="14" s="1"/>
  <c r="T690" i="14" s="1"/>
  <c r="W562" i="14"/>
  <c r="X562" i="14" s="1"/>
  <c r="Y562" i="14" s="1"/>
  <c r="Z562" i="14" s="1"/>
  <c r="AB562" i="14"/>
  <c r="AC562" i="14" s="1"/>
  <c r="AD562" i="14" s="1"/>
  <c r="AA562" i="14" s="1"/>
  <c r="Q562" i="14"/>
  <c r="R562" i="14" s="1"/>
  <c r="S562" i="14" s="1"/>
  <c r="T562" i="14" s="1"/>
  <c r="L562" i="14"/>
  <c r="M562" i="14" s="1"/>
  <c r="N562" i="14" s="1"/>
  <c r="U562" i="14" s="1"/>
  <c r="W530" i="14"/>
  <c r="X530" i="14" s="1"/>
  <c r="Y530" i="14" s="1"/>
  <c r="Z530" i="14" s="1"/>
  <c r="AB530" i="14"/>
  <c r="AC530" i="14" s="1"/>
  <c r="AD530" i="14" s="1"/>
  <c r="AA530" i="14" s="1"/>
  <c r="Q530" i="14"/>
  <c r="R530" i="14" s="1"/>
  <c r="S530" i="14" s="1"/>
  <c r="T530" i="14" s="1"/>
  <c r="L530" i="14"/>
  <c r="W474" i="14"/>
  <c r="X474" i="14" s="1"/>
  <c r="Y474" i="14" s="1"/>
  <c r="Z474" i="14" s="1"/>
  <c r="AB474" i="14"/>
  <c r="AC474" i="14" s="1"/>
  <c r="AD474" i="14" s="1"/>
  <c r="AA474" i="14" s="1"/>
  <c r="Q474" i="14"/>
  <c r="R474" i="14" s="1"/>
  <c r="S474" i="14" s="1"/>
  <c r="T474" i="14" s="1"/>
  <c r="L474" i="14"/>
  <c r="W90" i="14"/>
  <c r="X90" i="14" s="1"/>
  <c r="Y90" i="14" s="1"/>
  <c r="Z90" i="14" s="1"/>
  <c r="AB90" i="14"/>
  <c r="AC90" i="14" s="1"/>
  <c r="AD90" i="14" s="1"/>
  <c r="AA90" i="14" s="1"/>
  <c r="Q90" i="14"/>
  <c r="R90" i="14" s="1"/>
  <c r="S90" i="14" s="1"/>
  <c r="T90" i="14" s="1"/>
  <c r="L90" i="14"/>
  <c r="M90" i="14" s="1"/>
  <c r="N90" i="14" s="1"/>
  <c r="U90" i="14" s="1"/>
  <c r="L678" i="14"/>
  <c r="M678" i="14" s="1"/>
  <c r="N678" i="14" s="1"/>
  <c r="U678" i="14" s="1"/>
  <c r="AB721" i="14"/>
  <c r="AC721" i="14" s="1"/>
  <c r="AD721" i="14" s="1"/>
  <c r="AA721" i="14" s="1"/>
  <c r="W721" i="14"/>
  <c r="X721" i="14" s="1"/>
  <c r="Y721" i="14" s="1"/>
  <c r="Z721" i="14" s="1"/>
  <c r="L721" i="14"/>
  <c r="M721" i="14" s="1"/>
  <c r="N721" i="14" s="1"/>
  <c r="U721" i="14" s="1"/>
  <c r="Q721" i="14"/>
  <c r="R721" i="14" s="1"/>
  <c r="S721" i="14" s="1"/>
  <c r="T721" i="14" s="1"/>
  <c r="W561" i="14"/>
  <c r="X561" i="14" s="1"/>
  <c r="Y561" i="14" s="1"/>
  <c r="Z561" i="14" s="1"/>
  <c r="AB561" i="14"/>
  <c r="AC561" i="14" s="1"/>
  <c r="AD561" i="14" s="1"/>
  <c r="AA561" i="14" s="1"/>
  <c r="Q561" i="14"/>
  <c r="R561" i="14" s="1"/>
  <c r="S561" i="14" s="1"/>
  <c r="T561" i="14" s="1"/>
  <c r="W529" i="14"/>
  <c r="X529" i="14" s="1"/>
  <c r="Y529" i="14" s="1"/>
  <c r="Z529" i="14" s="1"/>
  <c r="AB529" i="14"/>
  <c r="AC529" i="14" s="1"/>
  <c r="AD529" i="14" s="1"/>
  <c r="AA529" i="14" s="1"/>
  <c r="Q529" i="14"/>
  <c r="R529" i="14" s="1"/>
  <c r="S529" i="14" s="1"/>
  <c r="T529" i="14" s="1"/>
  <c r="W289" i="14"/>
  <c r="X289" i="14" s="1"/>
  <c r="Y289" i="14" s="1"/>
  <c r="Z289" i="14" s="1"/>
  <c r="AB289" i="14"/>
  <c r="AC289" i="14" s="1"/>
  <c r="AD289" i="14" s="1"/>
  <c r="AA289" i="14" s="1"/>
  <c r="Q289" i="14"/>
  <c r="R289" i="14" s="1"/>
  <c r="S289" i="14" s="1"/>
  <c r="T289" i="14" s="1"/>
  <c r="L289" i="14"/>
  <c r="W41" i="14"/>
  <c r="X41" i="14" s="1"/>
  <c r="Y41" i="14" s="1"/>
  <c r="Z41" i="14" s="1"/>
  <c r="AB41" i="14"/>
  <c r="AC41" i="14" s="1"/>
  <c r="AD41" i="14" s="1"/>
  <c r="AA41" i="14" s="1"/>
  <c r="Q41" i="14"/>
  <c r="R41" i="14" s="1"/>
  <c r="S41" i="14" s="1"/>
  <c r="T41" i="14" s="1"/>
  <c r="L41" i="14"/>
  <c r="W616" i="14"/>
  <c r="X616" i="14" s="1"/>
  <c r="Y616" i="14" s="1"/>
  <c r="Z616" i="14" s="1"/>
  <c r="AB616" i="14"/>
  <c r="AC616" i="14" s="1"/>
  <c r="AD616" i="14" s="1"/>
  <c r="AA616" i="14" s="1"/>
  <c r="Q616" i="14"/>
  <c r="L616" i="14"/>
  <c r="M616" i="14" s="1"/>
  <c r="N616" i="14" s="1"/>
  <c r="U616" i="14" s="1"/>
  <c r="W592" i="14"/>
  <c r="X592" i="14" s="1"/>
  <c r="Y592" i="14" s="1"/>
  <c r="Z592" i="14" s="1"/>
  <c r="AB592" i="14"/>
  <c r="AC592" i="14" s="1"/>
  <c r="AD592" i="14" s="1"/>
  <c r="AA592" i="14" s="1"/>
  <c r="Q592" i="14"/>
  <c r="R592" i="14" s="1"/>
  <c r="S592" i="14" s="1"/>
  <c r="T592" i="14" s="1"/>
  <c r="L592" i="14"/>
  <c r="L654" i="14"/>
  <c r="L502" i="14"/>
  <c r="W615" i="14"/>
  <c r="X615" i="14" s="1"/>
  <c r="Y615" i="14" s="1"/>
  <c r="Z615" i="14" s="1"/>
  <c r="AB615" i="14"/>
  <c r="AC615" i="14" s="1"/>
  <c r="AD615" i="14" s="1"/>
  <c r="AA615" i="14" s="1"/>
  <c r="Q615" i="14"/>
  <c r="R615" i="14" s="1"/>
  <c r="S615" i="14" s="1"/>
  <c r="T615" i="14" s="1"/>
  <c r="L615" i="14"/>
  <c r="W415" i="14"/>
  <c r="X415" i="14" s="1"/>
  <c r="Y415" i="14" s="1"/>
  <c r="Z415" i="14" s="1"/>
  <c r="AB415" i="14"/>
  <c r="AC415" i="14" s="1"/>
  <c r="AD415" i="14" s="1"/>
  <c r="AA415" i="14" s="1"/>
  <c r="Q415" i="14"/>
  <c r="R415" i="14" s="1"/>
  <c r="S415" i="14" s="1"/>
  <c r="T415" i="14" s="1"/>
  <c r="L415" i="14"/>
  <c r="W383" i="14"/>
  <c r="X383" i="14" s="1"/>
  <c r="Y383" i="14" s="1"/>
  <c r="Z383" i="14" s="1"/>
  <c r="AB383" i="14"/>
  <c r="AC383" i="14" s="1"/>
  <c r="AD383" i="14" s="1"/>
  <c r="AA383" i="14" s="1"/>
  <c r="Q383" i="14"/>
  <c r="R383" i="14" s="1"/>
  <c r="S383" i="14" s="1"/>
  <c r="T383" i="14" s="1"/>
  <c r="L383" i="14"/>
  <c r="M383" i="14" s="1"/>
  <c r="N383" i="14" s="1"/>
  <c r="U383" i="14" s="1"/>
  <c r="J351" i="14"/>
  <c r="J319" i="14"/>
  <c r="W255" i="14"/>
  <c r="X255" i="14" s="1"/>
  <c r="Y255" i="14" s="1"/>
  <c r="Z255" i="14" s="1"/>
  <c r="AB255" i="14"/>
  <c r="AC255" i="14" s="1"/>
  <c r="AD255" i="14" s="1"/>
  <c r="AA255" i="14" s="1"/>
  <c r="Q255" i="14"/>
  <c r="R255" i="14" s="1"/>
  <c r="S255" i="14" s="1"/>
  <c r="T255" i="14" s="1"/>
  <c r="L255" i="14"/>
  <c r="M255" i="14" s="1"/>
  <c r="N255" i="14" s="1"/>
  <c r="U255" i="14" s="1"/>
  <c r="W223" i="14"/>
  <c r="X223" i="14" s="1"/>
  <c r="Y223" i="14" s="1"/>
  <c r="Z223" i="14" s="1"/>
  <c r="AB223" i="14"/>
  <c r="AC223" i="14" s="1"/>
  <c r="AD223" i="14" s="1"/>
  <c r="AA223" i="14" s="1"/>
  <c r="Q223" i="14"/>
  <c r="R223" i="14" s="1"/>
  <c r="S223" i="14" s="1"/>
  <c r="T223" i="14" s="1"/>
  <c r="L223" i="14"/>
  <c r="J159" i="14"/>
  <c r="W127" i="14"/>
  <c r="X127" i="14" s="1"/>
  <c r="Y127" i="14" s="1"/>
  <c r="Z127" i="14" s="1"/>
  <c r="AB127" i="14"/>
  <c r="AC127" i="14" s="1"/>
  <c r="AD127" i="14" s="1"/>
  <c r="AA127" i="14" s="1"/>
  <c r="Q127" i="14"/>
  <c r="R127" i="14" s="1"/>
  <c r="S127" i="14" s="1"/>
  <c r="T127" i="14" s="1"/>
  <c r="L127" i="14"/>
  <c r="J63" i="14"/>
  <c r="W678" i="14"/>
  <c r="X678" i="14" s="1"/>
  <c r="Y678" i="14" s="1"/>
  <c r="Z678" i="14" s="1"/>
  <c r="AB678" i="14"/>
  <c r="AC678" i="14" s="1"/>
  <c r="AD678" i="14" s="1"/>
  <c r="AA678" i="14" s="1"/>
  <c r="Q678" i="14"/>
  <c r="W654" i="14"/>
  <c r="X654" i="14" s="1"/>
  <c r="Y654" i="14" s="1"/>
  <c r="Z654" i="14" s="1"/>
  <c r="AB654" i="14"/>
  <c r="AC654" i="14" s="1"/>
  <c r="AD654" i="14" s="1"/>
  <c r="AA654" i="14" s="1"/>
  <c r="Q654" i="14"/>
  <c r="R654" i="14" s="1"/>
  <c r="S654" i="14" s="1"/>
  <c r="T654" i="14" s="1"/>
  <c r="W630" i="14"/>
  <c r="X630" i="14" s="1"/>
  <c r="Y630" i="14" s="1"/>
  <c r="Z630" i="14" s="1"/>
  <c r="AB630" i="14"/>
  <c r="AC630" i="14" s="1"/>
  <c r="AD630" i="14" s="1"/>
  <c r="AA630" i="14" s="1"/>
  <c r="Q630" i="14"/>
  <c r="R630" i="14" s="1"/>
  <c r="S630" i="14" s="1"/>
  <c r="T630" i="14" s="1"/>
  <c r="W502" i="14"/>
  <c r="X502" i="14" s="1"/>
  <c r="Y502" i="14" s="1"/>
  <c r="Z502" i="14" s="1"/>
  <c r="AB502" i="14"/>
  <c r="AC502" i="14" s="1"/>
  <c r="AD502" i="14" s="1"/>
  <c r="AA502" i="14" s="1"/>
  <c r="Q502" i="14"/>
  <c r="R502" i="14" s="1"/>
  <c r="S502" i="14" s="1"/>
  <c r="T502" i="14" s="1"/>
  <c r="W350" i="14"/>
  <c r="X350" i="14" s="1"/>
  <c r="Y350" i="14" s="1"/>
  <c r="Z350" i="14" s="1"/>
  <c r="AB350" i="14"/>
  <c r="AC350" i="14" s="1"/>
  <c r="AD350" i="14" s="1"/>
  <c r="AA350" i="14" s="1"/>
  <c r="Q350" i="14"/>
  <c r="W318" i="14"/>
  <c r="X318" i="14" s="1"/>
  <c r="Y318" i="14" s="1"/>
  <c r="Z318" i="14" s="1"/>
  <c r="AB318" i="14"/>
  <c r="AC318" i="14" s="1"/>
  <c r="AD318" i="14" s="1"/>
  <c r="AA318" i="14" s="1"/>
  <c r="Q318" i="14"/>
  <c r="R318" i="14" s="1"/>
  <c r="S318" i="14" s="1"/>
  <c r="T318" i="14" s="1"/>
  <c r="W158" i="14"/>
  <c r="X158" i="14" s="1"/>
  <c r="Y158" i="14" s="1"/>
  <c r="Z158" i="14" s="1"/>
  <c r="AB158" i="14"/>
  <c r="AC158" i="14" s="1"/>
  <c r="AD158" i="14" s="1"/>
  <c r="AA158" i="14" s="1"/>
  <c r="Q158" i="14"/>
  <c r="R158" i="14" s="1"/>
  <c r="S158" i="14" s="1"/>
  <c r="T158" i="14" s="1"/>
  <c r="W62" i="14"/>
  <c r="X62" i="14" s="1"/>
  <c r="Y62" i="14" s="1"/>
  <c r="Z62" i="14" s="1"/>
  <c r="AB62" i="14"/>
  <c r="AC62" i="14" s="1"/>
  <c r="AD62" i="14" s="1"/>
  <c r="AA62" i="14" s="1"/>
  <c r="Q62" i="14"/>
  <c r="R62" i="14" s="1"/>
  <c r="S62" i="14" s="1"/>
  <c r="T62" i="14" s="1"/>
  <c r="W14" i="14"/>
  <c r="X14" i="14" s="1"/>
  <c r="Y14" i="14" s="1"/>
  <c r="Z14" i="14" s="1"/>
  <c r="AB14" i="14"/>
  <c r="AC14" i="14" s="1"/>
  <c r="AD14" i="14" s="1"/>
  <c r="AA14" i="14" s="1"/>
  <c r="Q14" i="14"/>
  <c r="R14" i="14" s="1"/>
  <c r="S14" i="14" s="1"/>
  <c r="T14" i="14" s="1"/>
  <c r="L630" i="14"/>
  <c r="M630" i="14" s="1"/>
  <c r="N630" i="14" s="1"/>
  <c r="U630" i="14" s="1"/>
  <c r="W677" i="14"/>
  <c r="X677" i="14" s="1"/>
  <c r="Y677" i="14" s="1"/>
  <c r="Z677" i="14" s="1"/>
  <c r="AB677" i="14"/>
  <c r="AC677" i="14" s="1"/>
  <c r="AD677" i="14" s="1"/>
  <c r="AA677" i="14" s="1"/>
  <c r="Q677" i="14"/>
  <c r="R677" i="14" s="1"/>
  <c r="S677" i="14" s="1"/>
  <c r="T677" i="14" s="1"/>
  <c r="L677" i="14"/>
  <c r="W629" i="14"/>
  <c r="X629" i="14" s="1"/>
  <c r="Y629" i="14" s="1"/>
  <c r="Z629" i="14" s="1"/>
  <c r="AB629" i="14"/>
  <c r="AC629" i="14" s="1"/>
  <c r="AD629" i="14" s="1"/>
  <c r="AA629" i="14" s="1"/>
  <c r="Q629" i="14"/>
  <c r="R629" i="14" s="1"/>
  <c r="S629" i="14" s="1"/>
  <c r="T629" i="14" s="1"/>
  <c r="L629" i="14"/>
  <c r="W501" i="14"/>
  <c r="X501" i="14" s="1"/>
  <c r="Y501" i="14" s="1"/>
  <c r="Z501" i="14" s="1"/>
  <c r="AB501" i="14"/>
  <c r="AC501" i="14" s="1"/>
  <c r="AD501" i="14" s="1"/>
  <c r="AA501" i="14" s="1"/>
  <c r="Q501" i="14"/>
  <c r="R501" i="14" s="1"/>
  <c r="S501" i="14" s="1"/>
  <c r="T501" i="14" s="1"/>
  <c r="L501" i="14"/>
  <c r="M501" i="14" s="1"/>
  <c r="N501" i="14" s="1"/>
  <c r="U501" i="14" s="1"/>
  <c r="W349" i="14"/>
  <c r="X349" i="14" s="1"/>
  <c r="Y349" i="14" s="1"/>
  <c r="Z349" i="14" s="1"/>
  <c r="AB349" i="14"/>
  <c r="AC349" i="14" s="1"/>
  <c r="AD349" i="14" s="1"/>
  <c r="AA349" i="14" s="1"/>
  <c r="Q349" i="14"/>
  <c r="R349" i="14" s="1"/>
  <c r="S349" i="14" s="1"/>
  <c r="T349" i="14" s="1"/>
  <c r="L349" i="14"/>
  <c r="W317" i="14"/>
  <c r="X317" i="14" s="1"/>
  <c r="Y317" i="14" s="1"/>
  <c r="Z317" i="14" s="1"/>
  <c r="AB317" i="14"/>
  <c r="AC317" i="14" s="1"/>
  <c r="AD317" i="14" s="1"/>
  <c r="AA317" i="14" s="1"/>
  <c r="Q317" i="14"/>
  <c r="R317" i="14" s="1"/>
  <c r="S317" i="14" s="1"/>
  <c r="T317" i="14" s="1"/>
  <c r="L317" i="14"/>
  <c r="W157" i="14"/>
  <c r="X157" i="14" s="1"/>
  <c r="Y157" i="14" s="1"/>
  <c r="Z157" i="14" s="1"/>
  <c r="AB157" i="14"/>
  <c r="AC157" i="14" s="1"/>
  <c r="AD157" i="14" s="1"/>
  <c r="AA157" i="14" s="1"/>
  <c r="Q157" i="14"/>
  <c r="R157" i="14" s="1"/>
  <c r="S157" i="14" s="1"/>
  <c r="T157" i="14" s="1"/>
  <c r="L157" i="14"/>
  <c r="W61" i="14"/>
  <c r="X61" i="14" s="1"/>
  <c r="Y61" i="14" s="1"/>
  <c r="Z61" i="14" s="1"/>
  <c r="AB61" i="14"/>
  <c r="AC61" i="14" s="1"/>
  <c r="AD61" i="14" s="1"/>
  <c r="AA61" i="14" s="1"/>
  <c r="Q61" i="14"/>
  <c r="R61" i="14" s="1"/>
  <c r="S61" i="14" s="1"/>
  <c r="T61" i="14" s="1"/>
  <c r="L61" i="14"/>
  <c r="W13" i="14"/>
  <c r="X13" i="14" s="1"/>
  <c r="Y13" i="14" s="1"/>
  <c r="Z13" i="14" s="1"/>
  <c r="AB13" i="14"/>
  <c r="AC13" i="14" s="1"/>
  <c r="AD13" i="14" s="1"/>
  <c r="AA13" i="14" s="1"/>
  <c r="Q13" i="14"/>
  <c r="R13" i="14" s="1"/>
  <c r="S13" i="14" s="1"/>
  <c r="L13" i="14"/>
  <c r="M13" i="14" s="1"/>
  <c r="N13" i="14" s="1"/>
  <c r="U13" i="14" s="1"/>
  <c r="J476" i="14"/>
  <c r="J444" i="14"/>
  <c r="J188" i="14"/>
  <c r="J92" i="14"/>
  <c r="W60" i="14"/>
  <c r="X60" i="14" s="1"/>
  <c r="Y60" i="14" s="1"/>
  <c r="Z60" i="14" s="1"/>
  <c r="AB60" i="14"/>
  <c r="AC60" i="14" s="1"/>
  <c r="AD60" i="14" s="1"/>
  <c r="AA60" i="14" s="1"/>
  <c r="Q60" i="14"/>
  <c r="R60" i="14" s="1"/>
  <c r="S60" i="14" s="1"/>
  <c r="T60" i="14" s="1"/>
  <c r="L60" i="14"/>
  <c r="M60" i="14" s="1"/>
  <c r="N60" i="14" s="1"/>
  <c r="U60" i="14" s="1"/>
  <c r="AB811" i="14"/>
  <c r="AC811" i="14" s="1"/>
  <c r="AD811" i="14" s="1"/>
  <c r="AA811" i="14" s="1"/>
  <c r="W811" i="14"/>
  <c r="X811" i="14" s="1"/>
  <c r="Y811" i="14" s="1"/>
  <c r="Z811" i="14" s="1"/>
  <c r="L811" i="14"/>
  <c r="M811" i="14" s="1"/>
  <c r="N811" i="14" s="1"/>
  <c r="U811" i="14" s="1"/>
  <c r="Q811" i="14"/>
  <c r="R811" i="14" s="1"/>
  <c r="S811" i="14" s="1"/>
  <c r="T811" i="14" s="1"/>
  <c r="AB787" i="14"/>
  <c r="AC787" i="14" s="1"/>
  <c r="AD787" i="14" s="1"/>
  <c r="AA787" i="14" s="1"/>
  <c r="W787" i="14"/>
  <c r="X787" i="14" s="1"/>
  <c r="Y787" i="14" s="1"/>
  <c r="Z787" i="14" s="1"/>
  <c r="L787" i="14"/>
  <c r="M787" i="14" s="1"/>
  <c r="N787" i="14" s="1"/>
  <c r="U787" i="14" s="1"/>
  <c r="Q787" i="14"/>
  <c r="R787" i="14" s="1"/>
  <c r="S787" i="14" s="1"/>
  <c r="T787" i="14" s="1"/>
  <c r="AB755" i="14"/>
  <c r="AC755" i="14" s="1"/>
  <c r="AD755" i="14" s="1"/>
  <c r="AA755" i="14" s="1"/>
  <c r="W755" i="14"/>
  <c r="X755" i="14" s="1"/>
  <c r="Y755" i="14" s="1"/>
  <c r="Z755" i="14" s="1"/>
  <c r="L755" i="14"/>
  <c r="Q755" i="14"/>
  <c r="R755" i="14" s="1"/>
  <c r="S755" i="14" s="1"/>
  <c r="T755" i="14" s="1"/>
  <c r="AB723" i="14"/>
  <c r="AC723" i="14" s="1"/>
  <c r="AD723" i="14" s="1"/>
  <c r="AA723" i="14" s="1"/>
  <c r="W723" i="14"/>
  <c r="X723" i="14" s="1"/>
  <c r="Y723" i="14" s="1"/>
  <c r="Z723" i="14" s="1"/>
  <c r="L723" i="14"/>
  <c r="M723" i="14" s="1"/>
  <c r="N723" i="14" s="1"/>
  <c r="U723" i="14" s="1"/>
  <c r="Q723" i="14"/>
  <c r="R723" i="14" s="1"/>
  <c r="S723" i="14" s="1"/>
  <c r="T723" i="14" s="1"/>
  <c r="AB691" i="14"/>
  <c r="AC691" i="14" s="1"/>
  <c r="AD691" i="14" s="1"/>
  <c r="AA691" i="14" s="1"/>
  <c r="W691" i="14"/>
  <c r="X691" i="14" s="1"/>
  <c r="Y691" i="14" s="1"/>
  <c r="Z691" i="14" s="1"/>
  <c r="L691" i="14"/>
  <c r="Q691" i="14"/>
  <c r="R691" i="14" s="1"/>
  <c r="S691" i="14" s="1"/>
  <c r="T691" i="14" s="1"/>
  <c r="W563" i="14"/>
  <c r="X563" i="14" s="1"/>
  <c r="Y563" i="14" s="1"/>
  <c r="Z563" i="14" s="1"/>
  <c r="AB563" i="14"/>
  <c r="AC563" i="14" s="1"/>
  <c r="AD563" i="14" s="1"/>
  <c r="AA563" i="14" s="1"/>
  <c r="Q563" i="14"/>
  <c r="L563" i="14"/>
  <c r="M563" i="14" s="1"/>
  <c r="N563" i="14" s="1"/>
  <c r="U563" i="14" s="1"/>
  <c r="W531" i="14"/>
  <c r="X531" i="14" s="1"/>
  <c r="Y531" i="14" s="1"/>
  <c r="Z531" i="14" s="1"/>
  <c r="AB531" i="14"/>
  <c r="AC531" i="14" s="1"/>
  <c r="AD531" i="14" s="1"/>
  <c r="AA531" i="14" s="1"/>
  <c r="Q531" i="14"/>
  <c r="L531" i="14"/>
  <c r="M531" i="14" s="1"/>
  <c r="N531" i="14" s="1"/>
  <c r="U531" i="14" s="1"/>
  <c r="W475" i="14"/>
  <c r="X475" i="14" s="1"/>
  <c r="Y475" i="14" s="1"/>
  <c r="Z475" i="14" s="1"/>
  <c r="AB475" i="14"/>
  <c r="AC475" i="14" s="1"/>
  <c r="AD475" i="14" s="1"/>
  <c r="AA475" i="14" s="1"/>
  <c r="Q475" i="14"/>
  <c r="R475" i="14" s="1"/>
  <c r="S475" i="14" s="1"/>
  <c r="T475" i="14" s="1"/>
  <c r="W443" i="14"/>
  <c r="X443" i="14" s="1"/>
  <c r="Y443" i="14" s="1"/>
  <c r="Z443" i="14" s="1"/>
  <c r="AB443" i="14"/>
  <c r="AC443" i="14" s="1"/>
  <c r="AD443" i="14" s="1"/>
  <c r="AA443" i="14" s="1"/>
  <c r="Q443" i="14"/>
  <c r="R443" i="14" s="1"/>
  <c r="S443" i="14" s="1"/>
  <c r="T443" i="14" s="1"/>
  <c r="W187" i="14"/>
  <c r="X187" i="14" s="1"/>
  <c r="Y187" i="14" s="1"/>
  <c r="Z187" i="14" s="1"/>
  <c r="AB187" i="14"/>
  <c r="AC187" i="14" s="1"/>
  <c r="AD187" i="14" s="1"/>
  <c r="AA187" i="14" s="1"/>
  <c r="Q187" i="14"/>
  <c r="R187" i="14" s="1"/>
  <c r="S187" i="14" s="1"/>
  <c r="T187" i="14" s="1"/>
  <c r="W91" i="14"/>
  <c r="X91" i="14" s="1"/>
  <c r="Y91" i="14" s="1"/>
  <c r="Z91" i="14" s="1"/>
  <c r="AB91" i="14"/>
  <c r="AC91" i="14" s="1"/>
  <c r="AD91" i="14" s="1"/>
  <c r="AA91" i="14" s="1"/>
  <c r="Q91" i="14"/>
  <c r="R91" i="14" s="1"/>
  <c r="S91" i="14" s="1"/>
  <c r="T91" i="14" s="1"/>
  <c r="L561" i="14"/>
  <c r="L529" i="14"/>
  <c r="M529" i="14" s="1"/>
  <c r="N529" i="14" s="1"/>
  <c r="U529" i="14" s="1"/>
  <c r="L14" i="14"/>
  <c r="M14" i="14" s="1"/>
  <c r="N14" i="14" s="1"/>
  <c r="U14" i="14" s="1"/>
  <c r="F10" i="15"/>
  <c r="F9" i="15"/>
  <c r="F7" i="15"/>
  <c r="F25" i="15"/>
  <c r="W188" i="14" l="1"/>
  <c r="X188" i="14" s="1"/>
  <c r="Y188" i="14" s="1"/>
  <c r="Z188" i="14" s="1"/>
  <c r="AB188" i="14"/>
  <c r="AC188" i="14" s="1"/>
  <c r="AD188" i="14" s="1"/>
  <c r="AA188" i="14" s="1"/>
  <c r="Q188" i="14"/>
  <c r="R188" i="14" s="1"/>
  <c r="S188" i="14" s="1"/>
  <c r="T188" i="14" s="1"/>
  <c r="L188" i="14"/>
  <c r="J189" i="14"/>
  <c r="AB693" i="14"/>
  <c r="AC693" i="14" s="1"/>
  <c r="AD693" i="14" s="1"/>
  <c r="AA693" i="14" s="1"/>
  <c r="W693" i="14"/>
  <c r="X693" i="14" s="1"/>
  <c r="Y693" i="14" s="1"/>
  <c r="Z693" i="14" s="1"/>
  <c r="L693" i="14"/>
  <c r="M693" i="14" s="1"/>
  <c r="N693" i="14" s="1"/>
  <c r="U693" i="14" s="1"/>
  <c r="Q693" i="14"/>
  <c r="J694" i="14"/>
  <c r="W680" i="14"/>
  <c r="X680" i="14" s="1"/>
  <c r="Y680" i="14" s="1"/>
  <c r="Z680" i="14" s="1"/>
  <c r="AB680" i="14"/>
  <c r="AC680" i="14" s="1"/>
  <c r="AD680" i="14" s="1"/>
  <c r="AA680" i="14" s="1"/>
  <c r="Q680" i="14"/>
  <c r="R680" i="14" s="1"/>
  <c r="S680" i="14" s="1"/>
  <c r="T680" i="14" s="1"/>
  <c r="L680" i="14"/>
  <c r="M680" i="14" s="1"/>
  <c r="N680" i="14" s="1"/>
  <c r="U680" i="14" s="1"/>
  <c r="J681" i="14"/>
  <c r="W417" i="14"/>
  <c r="X417" i="14" s="1"/>
  <c r="Y417" i="14" s="1"/>
  <c r="Z417" i="14" s="1"/>
  <c r="AB417" i="14"/>
  <c r="AC417" i="14" s="1"/>
  <c r="AD417" i="14" s="1"/>
  <c r="AA417" i="14" s="1"/>
  <c r="Q417" i="14"/>
  <c r="R417" i="14" s="1"/>
  <c r="S417" i="14" s="1"/>
  <c r="T417" i="14" s="1"/>
  <c r="L417" i="14"/>
  <c r="M417" i="14" s="1"/>
  <c r="N417" i="14" s="1"/>
  <c r="U417" i="14" s="1"/>
  <c r="J418" i="14"/>
  <c r="W444" i="14"/>
  <c r="X444" i="14" s="1"/>
  <c r="Y444" i="14" s="1"/>
  <c r="Z444" i="14" s="1"/>
  <c r="AB444" i="14"/>
  <c r="AC444" i="14" s="1"/>
  <c r="AD444" i="14" s="1"/>
  <c r="AA444" i="14" s="1"/>
  <c r="Q444" i="14"/>
  <c r="R444" i="14" s="1"/>
  <c r="S444" i="14" s="1"/>
  <c r="T444" i="14" s="1"/>
  <c r="L444" i="14"/>
  <c r="J445" i="14"/>
  <c r="W159" i="14"/>
  <c r="X159" i="14" s="1"/>
  <c r="Y159" i="14" s="1"/>
  <c r="Z159" i="14" s="1"/>
  <c r="AB159" i="14"/>
  <c r="AC159" i="14" s="1"/>
  <c r="AD159" i="14" s="1"/>
  <c r="AA159" i="14" s="1"/>
  <c r="Q159" i="14"/>
  <c r="L159" i="14"/>
  <c r="M159" i="14" s="1"/>
  <c r="N159" i="14" s="1"/>
  <c r="U159" i="14" s="1"/>
  <c r="J160" i="14"/>
  <c r="W129" i="14"/>
  <c r="X129" i="14" s="1"/>
  <c r="Y129" i="14" s="1"/>
  <c r="Z129" i="14" s="1"/>
  <c r="AB129" i="14"/>
  <c r="AC129" i="14" s="1"/>
  <c r="AD129" i="14" s="1"/>
  <c r="AA129" i="14" s="1"/>
  <c r="Q129" i="14"/>
  <c r="R129" i="14" s="1"/>
  <c r="S129" i="14" s="1"/>
  <c r="T129" i="14" s="1"/>
  <c r="L129" i="14"/>
  <c r="M129" i="14" s="1"/>
  <c r="N129" i="14" s="1"/>
  <c r="U129" i="14" s="1"/>
  <c r="J130" i="14"/>
  <c r="W632" i="14"/>
  <c r="X632" i="14" s="1"/>
  <c r="Y632" i="14" s="1"/>
  <c r="Z632" i="14" s="1"/>
  <c r="AB632" i="14"/>
  <c r="AC632" i="14" s="1"/>
  <c r="AD632" i="14" s="1"/>
  <c r="AA632" i="14" s="1"/>
  <c r="Q632" i="14"/>
  <c r="R632" i="14" s="1"/>
  <c r="S632" i="14" s="1"/>
  <c r="T632" i="14" s="1"/>
  <c r="L632" i="14"/>
  <c r="M632" i="14" s="1"/>
  <c r="N632" i="14" s="1"/>
  <c r="U632" i="14" s="1"/>
  <c r="J633" i="14"/>
  <c r="W385" i="14"/>
  <c r="X385" i="14" s="1"/>
  <c r="Y385" i="14" s="1"/>
  <c r="Z385" i="14" s="1"/>
  <c r="AB385" i="14"/>
  <c r="AC385" i="14" s="1"/>
  <c r="AD385" i="14" s="1"/>
  <c r="AA385" i="14" s="1"/>
  <c r="Q385" i="14"/>
  <c r="R385" i="14" s="1"/>
  <c r="S385" i="14" s="1"/>
  <c r="T385" i="14" s="1"/>
  <c r="L385" i="14"/>
  <c r="M385" i="14" s="1"/>
  <c r="N385" i="14" s="1"/>
  <c r="U385" i="14" s="1"/>
  <c r="J386" i="14"/>
  <c r="AB813" i="14"/>
  <c r="AC813" i="14" s="1"/>
  <c r="AD813" i="14" s="1"/>
  <c r="AA813" i="14" s="1"/>
  <c r="W813" i="14"/>
  <c r="X813" i="14" s="1"/>
  <c r="Y813" i="14" s="1"/>
  <c r="Z813" i="14" s="1"/>
  <c r="L813" i="14"/>
  <c r="M813" i="14" s="1"/>
  <c r="N813" i="14" s="1"/>
  <c r="U813" i="14" s="1"/>
  <c r="Q813" i="14"/>
  <c r="R813" i="14" s="1"/>
  <c r="S813" i="14" s="1"/>
  <c r="T813" i="14" s="1"/>
  <c r="J814" i="14"/>
  <c r="W476" i="14"/>
  <c r="X476" i="14" s="1"/>
  <c r="Y476" i="14" s="1"/>
  <c r="Z476" i="14" s="1"/>
  <c r="AB476" i="14"/>
  <c r="AC476" i="14" s="1"/>
  <c r="AD476" i="14" s="1"/>
  <c r="AA476" i="14" s="1"/>
  <c r="Q476" i="14"/>
  <c r="L476" i="14"/>
  <c r="M476" i="14" s="1"/>
  <c r="N476" i="14" s="1"/>
  <c r="U476" i="14" s="1"/>
  <c r="J477" i="14"/>
  <c r="W319" i="14"/>
  <c r="X319" i="14" s="1"/>
  <c r="Y319" i="14" s="1"/>
  <c r="Z319" i="14" s="1"/>
  <c r="AB319" i="14"/>
  <c r="AC319" i="14" s="1"/>
  <c r="AD319" i="14" s="1"/>
  <c r="AA319" i="14" s="1"/>
  <c r="Q319" i="14"/>
  <c r="L319" i="14"/>
  <c r="M319" i="14" s="1"/>
  <c r="N319" i="14" s="1"/>
  <c r="U319" i="14" s="1"/>
  <c r="J320" i="14"/>
  <c r="W225" i="14"/>
  <c r="X225" i="14" s="1"/>
  <c r="Y225" i="14" s="1"/>
  <c r="Z225" i="14" s="1"/>
  <c r="AB225" i="14"/>
  <c r="AC225" i="14" s="1"/>
  <c r="AD225" i="14" s="1"/>
  <c r="AA225" i="14" s="1"/>
  <c r="Q225" i="14"/>
  <c r="L225" i="14"/>
  <c r="M225" i="14" s="1"/>
  <c r="N225" i="14" s="1"/>
  <c r="U225" i="14" s="1"/>
  <c r="J226" i="14"/>
  <c r="W594" i="14"/>
  <c r="X594" i="14" s="1"/>
  <c r="Y594" i="14" s="1"/>
  <c r="Z594" i="14" s="1"/>
  <c r="AB594" i="14"/>
  <c r="AC594" i="14" s="1"/>
  <c r="AD594" i="14" s="1"/>
  <c r="AA594" i="14" s="1"/>
  <c r="Q594" i="14"/>
  <c r="R594" i="14" s="1"/>
  <c r="S594" i="14" s="1"/>
  <c r="T594" i="14" s="1"/>
  <c r="L594" i="14"/>
  <c r="M594" i="14" s="1"/>
  <c r="N594" i="14" s="1"/>
  <c r="U594" i="14" s="1"/>
  <c r="J595" i="14"/>
  <c r="W92" i="14"/>
  <c r="X92" i="14" s="1"/>
  <c r="Y92" i="14" s="1"/>
  <c r="Z92" i="14" s="1"/>
  <c r="AB92" i="14"/>
  <c r="AC92" i="14" s="1"/>
  <c r="AD92" i="14" s="1"/>
  <c r="AA92" i="14" s="1"/>
  <c r="Q92" i="14"/>
  <c r="R92" i="14" s="1"/>
  <c r="S92" i="14" s="1"/>
  <c r="T92" i="14" s="1"/>
  <c r="L92" i="14"/>
  <c r="J93" i="14"/>
  <c r="W351" i="14"/>
  <c r="X351" i="14" s="1"/>
  <c r="Y351" i="14" s="1"/>
  <c r="Z351" i="14" s="1"/>
  <c r="AB351" i="14"/>
  <c r="AC351" i="14" s="1"/>
  <c r="AD351" i="14" s="1"/>
  <c r="AA351" i="14" s="1"/>
  <c r="Q351" i="14"/>
  <c r="R351" i="14" s="1"/>
  <c r="S351" i="14" s="1"/>
  <c r="T351" i="14" s="1"/>
  <c r="L351" i="14"/>
  <c r="M351" i="14" s="1"/>
  <c r="N351" i="14" s="1"/>
  <c r="U351" i="14" s="1"/>
  <c r="J352" i="14"/>
  <c r="AB757" i="14"/>
  <c r="AC757" i="14" s="1"/>
  <c r="AD757" i="14" s="1"/>
  <c r="AA757" i="14" s="1"/>
  <c r="W757" i="14"/>
  <c r="X757" i="14" s="1"/>
  <c r="Y757" i="14" s="1"/>
  <c r="Z757" i="14" s="1"/>
  <c r="L757" i="14"/>
  <c r="M757" i="14" s="1"/>
  <c r="N757" i="14" s="1"/>
  <c r="U757" i="14" s="1"/>
  <c r="Q757" i="14"/>
  <c r="R757" i="14" s="1"/>
  <c r="S757" i="14" s="1"/>
  <c r="T757" i="14" s="1"/>
  <c r="J758" i="14"/>
  <c r="W504" i="14"/>
  <c r="X504" i="14" s="1"/>
  <c r="Y504" i="14" s="1"/>
  <c r="Z504" i="14" s="1"/>
  <c r="AB504" i="14"/>
  <c r="AC504" i="14" s="1"/>
  <c r="AD504" i="14" s="1"/>
  <c r="AA504" i="14" s="1"/>
  <c r="Q504" i="14"/>
  <c r="L504" i="14"/>
  <c r="M504" i="14" s="1"/>
  <c r="N504" i="14" s="1"/>
  <c r="U504" i="14" s="1"/>
  <c r="J505" i="14"/>
  <c r="W565" i="14"/>
  <c r="X565" i="14" s="1"/>
  <c r="Y565" i="14" s="1"/>
  <c r="Z565" i="14" s="1"/>
  <c r="AB565" i="14"/>
  <c r="AC565" i="14" s="1"/>
  <c r="AD565" i="14" s="1"/>
  <c r="AA565" i="14" s="1"/>
  <c r="Q565" i="14"/>
  <c r="R565" i="14" s="1"/>
  <c r="S565" i="14" s="1"/>
  <c r="T565" i="14" s="1"/>
  <c r="L565" i="14"/>
  <c r="M565" i="14" s="1"/>
  <c r="N565" i="14" s="1"/>
  <c r="U565" i="14" s="1"/>
  <c r="J566" i="14"/>
  <c r="F3" i="14"/>
  <c r="E9" i="14" s="1"/>
  <c r="G3" i="14"/>
  <c r="W63" i="14"/>
  <c r="X63" i="14" s="1"/>
  <c r="Y63" i="14" s="1"/>
  <c r="Z63" i="14" s="1"/>
  <c r="AB63" i="14"/>
  <c r="AC63" i="14" s="1"/>
  <c r="AD63" i="14" s="1"/>
  <c r="AA63" i="14" s="1"/>
  <c r="Q63" i="14"/>
  <c r="L63" i="14"/>
  <c r="M63" i="14" s="1"/>
  <c r="N63" i="14" s="1"/>
  <c r="U63" i="14" s="1"/>
  <c r="J64" i="14"/>
  <c r="W533" i="14"/>
  <c r="X533" i="14" s="1"/>
  <c r="Y533" i="14" s="1"/>
  <c r="Z533" i="14" s="1"/>
  <c r="AB533" i="14"/>
  <c r="AC533" i="14" s="1"/>
  <c r="AD533" i="14" s="1"/>
  <c r="AA533" i="14" s="1"/>
  <c r="Q533" i="14"/>
  <c r="R533" i="14" s="1"/>
  <c r="S533" i="14" s="1"/>
  <c r="T533" i="14" s="1"/>
  <c r="L533" i="14"/>
  <c r="M533" i="14" s="1"/>
  <c r="N533" i="14" s="1"/>
  <c r="U533" i="14" s="1"/>
  <c r="J534" i="14"/>
  <c r="W618" i="14"/>
  <c r="X618" i="14" s="1"/>
  <c r="Y618" i="14" s="1"/>
  <c r="Z618" i="14" s="1"/>
  <c r="AB618" i="14"/>
  <c r="AC618" i="14" s="1"/>
  <c r="AD618" i="14" s="1"/>
  <c r="AA618" i="14" s="1"/>
  <c r="Q618" i="14"/>
  <c r="R618" i="14" s="1"/>
  <c r="S618" i="14" s="1"/>
  <c r="T618" i="14" s="1"/>
  <c r="L618" i="14"/>
  <c r="M618" i="14" s="1"/>
  <c r="N618" i="14" s="1"/>
  <c r="U618" i="14" s="1"/>
  <c r="J619" i="14"/>
  <c r="W43" i="14"/>
  <c r="X43" i="14" s="1"/>
  <c r="Y43" i="14" s="1"/>
  <c r="Z43" i="14" s="1"/>
  <c r="AB43" i="14"/>
  <c r="AC43" i="14" s="1"/>
  <c r="AD43" i="14" s="1"/>
  <c r="AA43" i="14" s="1"/>
  <c r="Q43" i="14"/>
  <c r="R43" i="14" s="1"/>
  <c r="S43" i="14" s="1"/>
  <c r="T43" i="14" s="1"/>
  <c r="J44" i="14"/>
  <c r="L43" i="14"/>
  <c r="M43" i="14" s="1"/>
  <c r="N43" i="14" s="1"/>
  <c r="U43" i="14" s="1"/>
  <c r="AB789" i="14"/>
  <c r="AC789" i="14" s="1"/>
  <c r="AD789" i="14" s="1"/>
  <c r="AA789" i="14" s="1"/>
  <c r="W789" i="14"/>
  <c r="X789" i="14" s="1"/>
  <c r="Y789" i="14" s="1"/>
  <c r="Z789" i="14" s="1"/>
  <c r="L789" i="14"/>
  <c r="M789" i="14" s="1"/>
  <c r="N789" i="14" s="1"/>
  <c r="U789" i="14" s="1"/>
  <c r="Q789" i="14"/>
  <c r="R789" i="14" s="1"/>
  <c r="S789" i="14" s="1"/>
  <c r="T789" i="14" s="1"/>
  <c r="J790" i="14"/>
  <c r="W656" i="14"/>
  <c r="X656" i="14" s="1"/>
  <c r="Y656" i="14" s="1"/>
  <c r="Z656" i="14" s="1"/>
  <c r="AB656" i="14"/>
  <c r="AC656" i="14" s="1"/>
  <c r="AD656" i="14" s="1"/>
  <c r="AA656" i="14" s="1"/>
  <c r="Q656" i="14"/>
  <c r="R656" i="14" s="1"/>
  <c r="S656" i="14" s="1"/>
  <c r="T656" i="14" s="1"/>
  <c r="L656" i="14"/>
  <c r="M656" i="14" s="1"/>
  <c r="N656" i="14" s="1"/>
  <c r="U656" i="14" s="1"/>
  <c r="J657" i="14"/>
  <c r="T9" i="14"/>
  <c r="T13" i="14"/>
  <c r="W291" i="14"/>
  <c r="X291" i="14" s="1"/>
  <c r="Y291" i="14" s="1"/>
  <c r="Z291" i="14" s="1"/>
  <c r="AB291" i="14"/>
  <c r="AC291" i="14" s="1"/>
  <c r="AD291" i="14" s="1"/>
  <c r="AA291" i="14" s="1"/>
  <c r="Q291" i="14"/>
  <c r="R291" i="14" s="1"/>
  <c r="S291" i="14" s="1"/>
  <c r="T291" i="14" s="1"/>
  <c r="J292" i="14"/>
  <c r="L291" i="14"/>
  <c r="M291" i="14" s="1"/>
  <c r="N291" i="14" s="1"/>
  <c r="U291" i="14" s="1"/>
  <c r="W16" i="14"/>
  <c r="X16" i="14" s="1"/>
  <c r="Y16" i="14" s="1"/>
  <c r="Z16" i="14" s="1"/>
  <c r="AB16" i="14"/>
  <c r="AC16" i="14" s="1"/>
  <c r="AD16" i="14" s="1"/>
  <c r="AA16" i="14" s="1"/>
  <c r="Q16" i="14"/>
  <c r="R16" i="14" s="1"/>
  <c r="S16" i="14" s="1"/>
  <c r="T16" i="14" s="1"/>
  <c r="L16" i="14"/>
  <c r="M16" i="14" s="1"/>
  <c r="N16" i="14" s="1"/>
  <c r="U16" i="14" s="1"/>
  <c r="J17" i="14"/>
  <c r="K16" i="14"/>
  <c r="AB725" i="14"/>
  <c r="AC725" i="14" s="1"/>
  <c r="AD725" i="14" s="1"/>
  <c r="AA725" i="14" s="1"/>
  <c r="W725" i="14"/>
  <c r="X725" i="14" s="1"/>
  <c r="Y725" i="14" s="1"/>
  <c r="Z725" i="14" s="1"/>
  <c r="L725" i="14"/>
  <c r="M725" i="14" s="1"/>
  <c r="N725" i="14" s="1"/>
  <c r="U725" i="14" s="1"/>
  <c r="Q725" i="14"/>
  <c r="J726" i="14"/>
  <c r="W257" i="14"/>
  <c r="X257" i="14" s="1"/>
  <c r="Y257" i="14" s="1"/>
  <c r="Z257" i="14" s="1"/>
  <c r="AB257" i="14"/>
  <c r="AC257" i="14" s="1"/>
  <c r="AD257" i="14" s="1"/>
  <c r="AA257" i="14" s="1"/>
  <c r="Q257" i="14"/>
  <c r="L257" i="14"/>
  <c r="M257" i="14" s="1"/>
  <c r="N257" i="14" s="1"/>
  <c r="U257" i="14" s="1"/>
  <c r="J258" i="14"/>
  <c r="W189" i="14" l="1"/>
  <c r="X189" i="14" s="1"/>
  <c r="Y189" i="14" s="1"/>
  <c r="Z189" i="14" s="1"/>
  <c r="AB189" i="14"/>
  <c r="AC189" i="14" s="1"/>
  <c r="AD189" i="14" s="1"/>
  <c r="AA189" i="14" s="1"/>
  <c r="Q189" i="14"/>
  <c r="R189" i="14" s="1"/>
  <c r="S189" i="14" s="1"/>
  <c r="T189" i="14" s="1"/>
  <c r="L189" i="14"/>
  <c r="M189" i="14" s="1"/>
  <c r="N189" i="14" s="1"/>
  <c r="U189" i="14" s="1"/>
  <c r="J190" i="14"/>
  <c r="W505" i="14"/>
  <c r="X505" i="14" s="1"/>
  <c r="Y505" i="14" s="1"/>
  <c r="Z505" i="14" s="1"/>
  <c r="AB505" i="14"/>
  <c r="AC505" i="14" s="1"/>
  <c r="AD505" i="14" s="1"/>
  <c r="AA505" i="14" s="1"/>
  <c r="Q505" i="14"/>
  <c r="R505" i="14" s="1"/>
  <c r="S505" i="14" s="1"/>
  <c r="T505" i="14" s="1"/>
  <c r="L505" i="14"/>
  <c r="M505" i="14" s="1"/>
  <c r="N505" i="14" s="1"/>
  <c r="U505" i="14" s="1"/>
  <c r="J506" i="14"/>
  <c r="W320" i="14"/>
  <c r="X320" i="14" s="1"/>
  <c r="Y320" i="14" s="1"/>
  <c r="Z320" i="14" s="1"/>
  <c r="AB320" i="14"/>
  <c r="AC320" i="14" s="1"/>
  <c r="AD320" i="14" s="1"/>
  <c r="AA320" i="14" s="1"/>
  <c r="Q320" i="14"/>
  <c r="R320" i="14" s="1"/>
  <c r="S320" i="14" s="1"/>
  <c r="T320" i="14" s="1"/>
  <c r="L320" i="14"/>
  <c r="M320" i="14" s="1"/>
  <c r="N320" i="14" s="1"/>
  <c r="U320" i="14" s="1"/>
  <c r="J321" i="14"/>
  <c r="W130" i="14"/>
  <c r="X130" i="14" s="1"/>
  <c r="Y130" i="14" s="1"/>
  <c r="Z130" i="14" s="1"/>
  <c r="AB130" i="14"/>
  <c r="AC130" i="14" s="1"/>
  <c r="AD130" i="14" s="1"/>
  <c r="AA130" i="14" s="1"/>
  <c r="Q130" i="14"/>
  <c r="L130" i="14"/>
  <c r="M130" i="14" s="1"/>
  <c r="N130" i="14" s="1"/>
  <c r="U130" i="14" s="1"/>
  <c r="J131" i="14"/>
  <c r="W160" i="14"/>
  <c r="X160" i="14" s="1"/>
  <c r="Y160" i="14" s="1"/>
  <c r="Z160" i="14" s="1"/>
  <c r="AB160" i="14"/>
  <c r="AC160" i="14" s="1"/>
  <c r="AD160" i="14" s="1"/>
  <c r="AA160" i="14" s="1"/>
  <c r="Q160" i="14"/>
  <c r="R160" i="14" s="1"/>
  <c r="S160" i="14" s="1"/>
  <c r="T160" i="14" s="1"/>
  <c r="L160" i="14"/>
  <c r="M160" i="14" s="1"/>
  <c r="N160" i="14" s="1"/>
  <c r="U160" i="14" s="1"/>
  <c r="J161" i="14"/>
  <c r="W418" i="14"/>
  <c r="X418" i="14" s="1"/>
  <c r="Y418" i="14" s="1"/>
  <c r="Z418" i="14" s="1"/>
  <c r="AB418" i="14"/>
  <c r="AC418" i="14" s="1"/>
  <c r="AD418" i="14" s="1"/>
  <c r="AA418" i="14" s="1"/>
  <c r="Q418" i="14"/>
  <c r="R418" i="14" s="1"/>
  <c r="S418" i="14" s="1"/>
  <c r="T418" i="14" s="1"/>
  <c r="L418" i="14"/>
  <c r="M418" i="14" s="1"/>
  <c r="N418" i="14" s="1"/>
  <c r="U418" i="14" s="1"/>
  <c r="J419" i="14"/>
  <c r="W566" i="14"/>
  <c r="X566" i="14" s="1"/>
  <c r="Y566" i="14" s="1"/>
  <c r="Z566" i="14" s="1"/>
  <c r="AB566" i="14"/>
  <c r="AC566" i="14" s="1"/>
  <c r="AD566" i="14" s="1"/>
  <c r="AA566" i="14" s="1"/>
  <c r="Q566" i="14"/>
  <c r="R566" i="14" s="1"/>
  <c r="S566" i="14" s="1"/>
  <c r="T566" i="14" s="1"/>
  <c r="L566" i="14"/>
  <c r="M566" i="14" s="1"/>
  <c r="N566" i="14" s="1"/>
  <c r="U566" i="14" s="1"/>
  <c r="J567" i="14"/>
  <c r="W226" i="14"/>
  <c r="X226" i="14" s="1"/>
  <c r="Y226" i="14" s="1"/>
  <c r="Z226" i="14" s="1"/>
  <c r="AB226" i="14"/>
  <c r="AC226" i="14" s="1"/>
  <c r="AD226" i="14" s="1"/>
  <c r="AA226" i="14" s="1"/>
  <c r="Q226" i="14"/>
  <c r="R226" i="14" s="1"/>
  <c r="S226" i="14" s="1"/>
  <c r="T226" i="14" s="1"/>
  <c r="L226" i="14"/>
  <c r="M226" i="14" s="1"/>
  <c r="N226" i="14" s="1"/>
  <c r="U226" i="14" s="1"/>
  <c r="J227" i="14"/>
  <c r="W633" i="14"/>
  <c r="X633" i="14" s="1"/>
  <c r="Y633" i="14" s="1"/>
  <c r="Z633" i="14" s="1"/>
  <c r="AB633" i="14"/>
  <c r="AC633" i="14" s="1"/>
  <c r="AD633" i="14" s="1"/>
  <c r="AA633" i="14" s="1"/>
  <c r="Q633" i="14"/>
  <c r="R633" i="14" s="1"/>
  <c r="S633" i="14" s="1"/>
  <c r="T633" i="14" s="1"/>
  <c r="L633" i="14"/>
  <c r="M633" i="14" s="1"/>
  <c r="N633" i="14" s="1"/>
  <c r="U633" i="14" s="1"/>
  <c r="J634" i="14"/>
  <c r="W445" i="14"/>
  <c r="X445" i="14" s="1"/>
  <c r="Y445" i="14" s="1"/>
  <c r="Z445" i="14" s="1"/>
  <c r="AB445" i="14"/>
  <c r="AC445" i="14" s="1"/>
  <c r="AD445" i="14" s="1"/>
  <c r="AA445" i="14" s="1"/>
  <c r="Q445" i="14"/>
  <c r="L445" i="14"/>
  <c r="M445" i="14" s="1"/>
  <c r="N445" i="14" s="1"/>
  <c r="U445" i="14" s="1"/>
  <c r="J446" i="14"/>
  <c r="W292" i="14"/>
  <c r="X292" i="14" s="1"/>
  <c r="Y292" i="14" s="1"/>
  <c r="Z292" i="14" s="1"/>
  <c r="AB292" i="14"/>
  <c r="AC292" i="14" s="1"/>
  <c r="AD292" i="14" s="1"/>
  <c r="AA292" i="14" s="1"/>
  <c r="Q292" i="14"/>
  <c r="R292" i="14" s="1"/>
  <c r="S292" i="14" s="1"/>
  <c r="T292" i="14" s="1"/>
  <c r="L292" i="14"/>
  <c r="M292" i="14" s="1"/>
  <c r="N292" i="14" s="1"/>
  <c r="U292" i="14" s="1"/>
  <c r="J293" i="14"/>
  <c r="W44" i="14"/>
  <c r="X44" i="14" s="1"/>
  <c r="Y44" i="14" s="1"/>
  <c r="Z44" i="14" s="1"/>
  <c r="AB44" i="14"/>
  <c r="AC44" i="14" s="1"/>
  <c r="AD44" i="14" s="1"/>
  <c r="AA44" i="14" s="1"/>
  <c r="Q44" i="14"/>
  <c r="R44" i="14" s="1"/>
  <c r="S44" i="14" s="1"/>
  <c r="T44" i="14" s="1"/>
  <c r="L44" i="14"/>
  <c r="M44" i="14" s="1"/>
  <c r="N44" i="14" s="1"/>
  <c r="U44" i="14" s="1"/>
  <c r="J45" i="14"/>
  <c r="W619" i="14"/>
  <c r="X619" i="14" s="1"/>
  <c r="Y619" i="14" s="1"/>
  <c r="Z619" i="14" s="1"/>
  <c r="AB619" i="14"/>
  <c r="AC619" i="14" s="1"/>
  <c r="AD619" i="14" s="1"/>
  <c r="AA619" i="14" s="1"/>
  <c r="Q619" i="14"/>
  <c r="R619" i="14" s="1"/>
  <c r="S619" i="14" s="1"/>
  <c r="T619" i="14" s="1"/>
  <c r="L619" i="14"/>
  <c r="M619" i="14" s="1"/>
  <c r="N619" i="14" s="1"/>
  <c r="U619" i="14" s="1"/>
  <c r="J620" i="14"/>
  <c r="W258" i="14"/>
  <c r="X258" i="14" s="1"/>
  <c r="Y258" i="14" s="1"/>
  <c r="Z258" i="14" s="1"/>
  <c r="AB258" i="14"/>
  <c r="AC258" i="14" s="1"/>
  <c r="AD258" i="14" s="1"/>
  <c r="AA258" i="14" s="1"/>
  <c r="Q258" i="14"/>
  <c r="R258" i="14" s="1"/>
  <c r="S258" i="14" s="1"/>
  <c r="T258" i="14" s="1"/>
  <c r="L258" i="14"/>
  <c r="M258" i="14" s="1"/>
  <c r="N258" i="14" s="1"/>
  <c r="U258" i="14" s="1"/>
  <c r="J259" i="14"/>
  <c r="AB790" i="14"/>
  <c r="AC790" i="14" s="1"/>
  <c r="AD790" i="14" s="1"/>
  <c r="AA790" i="14" s="1"/>
  <c r="W790" i="14"/>
  <c r="X790" i="14" s="1"/>
  <c r="Y790" i="14" s="1"/>
  <c r="Z790" i="14" s="1"/>
  <c r="L790" i="14"/>
  <c r="M790" i="14" s="1"/>
  <c r="N790" i="14" s="1"/>
  <c r="U790" i="14" s="1"/>
  <c r="Q790" i="14"/>
  <c r="J791" i="14"/>
  <c r="W595" i="14"/>
  <c r="X595" i="14" s="1"/>
  <c r="Y595" i="14" s="1"/>
  <c r="Z595" i="14" s="1"/>
  <c r="AB595" i="14"/>
  <c r="AC595" i="14" s="1"/>
  <c r="AD595" i="14" s="1"/>
  <c r="AA595" i="14" s="1"/>
  <c r="Q595" i="14"/>
  <c r="R595" i="14" s="1"/>
  <c r="S595" i="14" s="1"/>
  <c r="T595" i="14" s="1"/>
  <c r="L595" i="14"/>
  <c r="M595" i="14" s="1"/>
  <c r="N595" i="14" s="1"/>
  <c r="U595" i="14" s="1"/>
  <c r="J596" i="14"/>
  <c r="W386" i="14"/>
  <c r="X386" i="14" s="1"/>
  <c r="Y386" i="14" s="1"/>
  <c r="Z386" i="14" s="1"/>
  <c r="AB386" i="14"/>
  <c r="AC386" i="14" s="1"/>
  <c r="AD386" i="14" s="1"/>
  <c r="AA386" i="14" s="1"/>
  <c r="Q386" i="14"/>
  <c r="L386" i="14"/>
  <c r="M386" i="14" s="1"/>
  <c r="N386" i="14" s="1"/>
  <c r="U386" i="14" s="1"/>
  <c r="J387" i="14"/>
  <c r="W93" i="14"/>
  <c r="X93" i="14" s="1"/>
  <c r="Y93" i="14" s="1"/>
  <c r="Z93" i="14" s="1"/>
  <c r="AB93" i="14"/>
  <c r="AC93" i="14" s="1"/>
  <c r="AD93" i="14" s="1"/>
  <c r="AA93" i="14" s="1"/>
  <c r="Q93" i="14"/>
  <c r="L93" i="14"/>
  <c r="M93" i="14" s="1"/>
  <c r="N93" i="14" s="1"/>
  <c r="U93" i="14" s="1"/>
  <c r="J94" i="14"/>
  <c r="AB694" i="14"/>
  <c r="AC694" i="14" s="1"/>
  <c r="AD694" i="14" s="1"/>
  <c r="AA694" i="14" s="1"/>
  <c r="W694" i="14"/>
  <c r="X694" i="14" s="1"/>
  <c r="Y694" i="14" s="1"/>
  <c r="Z694" i="14" s="1"/>
  <c r="L694" i="14"/>
  <c r="M694" i="14" s="1"/>
  <c r="N694" i="14" s="1"/>
  <c r="U694" i="14" s="1"/>
  <c r="Q694" i="14"/>
  <c r="R694" i="14" s="1"/>
  <c r="S694" i="14" s="1"/>
  <c r="T694" i="14" s="1"/>
  <c r="J695" i="14"/>
  <c r="W477" i="14"/>
  <c r="X477" i="14" s="1"/>
  <c r="Y477" i="14" s="1"/>
  <c r="Z477" i="14" s="1"/>
  <c r="AB477" i="14"/>
  <c r="AC477" i="14" s="1"/>
  <c r="AD477" i="14" s="1"/>
  <c r="AA477" i="14" s="1"/>
  <c r="Q477" i="14"/>
  <c r="R477" i="14" s="1"/>
  <c r="S477" i="14" s="1"/>
  <c r="T477" i="14" s="1"/>
  <c r="L477" i="14"/>
  <c r="M477" i="14" s="1"/>
  <c r="N477" i="14" s="1"/>
  <c r="U477" i="14" s="1"/>
  <c r="J478" i="14"/>
  <c r="W17" i="14"/>
  <c r="X17" i="14" s="1"/>
  <c r="Y17" i="14" s="1"/>
  <c r="Z17" i="14" s="1"/>
  <c r="AB17" i="14"/>
  <c r="AC17" i="14" s="1"/>
  <c r="AD17" i="14" s="1"/>
  <c r="AA17" i="14" s="1"/>
  <c r="Q17" i="14"/>
  <c r="L17" i="14"/>
  <c r="M17" i="14" s="1"/>
  <c r="N17" i="14" s="1"/>
  <c r="U17" i="14" s="1"/>
  <c r="J18" i="14"/>
  <c r="K17" i="14"/>
  <c r="W657" i="14"/>
  <c r="X657" i="14" s="1"/>
  <c r="Y657" i="14" s="1"/>
  <c r="Z657" i="14" s="1"/>
  <c r="AB657" i="14"/>
  <c r="AC657" i="14" s="1"/>
  <c r="AD657" i="14" s="1"/>
  <c r="AA657" i="14" s="1"/>
  <c r="Q657" i="14"/>
  <c r="R657" i="14" s="1"/>
  <c r="S657" i="14" s="1"/>
  <c r="T657" i="14" s="1"/>
  <c r="L657" i="14"/>
  <c r="M657" i="14" s="1"/>
  <c r="N657" i="14" s="1"/>
  <c r="U657" i="14" s="1"/>
  <c r="J658" i="14"/>
  <c r="W64" i="14"/>
  <c r="X64" i="14" s="1"/>
  <c r="Y64" i="14" s="1"/>
  <c r="Z64" i="14" s="1"/>
  <c r="AB64" i="14"/>
  <c r="AC64" i="14" s="1"/>
  <c r="AD64" i="14" s="1"/>
  <c r="AA64" i="14" s="1"/>
  <c r="Q64" i="14"/>
  <c r="R64" i="14" s="1"/>
  <c r="S64" i="14" s="1"/>
  <c r="T64" i="14" s="1"/>
  <c r="L64" i="14"/>
  <c r="M64" i="14" s="1"/>
  <c r="N64" i="14" s="1"/>
  <c r="U64" i="14" s="1"/>
  <c r="J65" i="14"/>
  <c r="W352" i="14"/>
  <c r="X352" i="14" s="1"/>
  <c r="Y352" i="14" s="1"/>
  <c r="Z352" i="14" s="1"/>
  <c r="AB352" i="14"/>
  <c r="AC352" i="14" s="1"/>
  <c r="AD352" i="14" s="1"/>
  <c r="AA352" i="14" s="1"/>
  <c r="Q352" i="14"/>
  <c r="R352" i="14" s="1"/>
  <c r="S352" i="14" s="1"/>
  <c r="T352" i="14" s="1"/>
  <c r="L352" i="14"/>
  <c r="M352" i="14" s="1"/>
  <c r="N352" i="14" s="1"/>
  <c r="U352" i="14" s="1"/>
  <c r="J353" i="14"/>
  <c r="AB814" i="14"/>
  <c r="AC814" i="14" s="1"/>
  <c r="AD814" i="14" s="1"/>
  <c r="AA814" i="14" s="1"/>
  <c r="W814" i="14"/>
  <c r="X814" i="14" s="1"/>
  <c r="Y814" i="14" s="1"/>
  <c r="Z814" i="14" s="1"/>
  <c r="L814" i="14"/>
  <c r="Q814" i="14"/>
  <c r="R814" i="14" s="1"/>
  <c r="S814" i="14" s="1"/>
  <c r="T814" i="14" s="1"/>
  <c r="J815" i="14"/>
  <c r="AB726" i="14"/>
  <c r="AC726" i="14" s="1"/>
  <c r="AD726" i="14" s="1"/>
  <c r="AA726" i="14" s="1"/>
  <c r="W726" i="14"/>
  <c r="X726" i="14" s="1"/>
  <c r="Y726" i="14" s="1"/>
  <c r="Z726" i="14" s="1"/>
  <c r="L726" i="14"/>
  <c r="M726" i="14" s="1"/>
  <c r="N726" i="14" s="1"/>
  <c r="U726" i="14" s="1"/>
  <c r="Q726" i="14"/>
  <c r="R726" i="14" s="1"/>
  <c r="S726" i="14" s="1"/>
  <c r="T726" i="14" s="1"/>
  <c r="J727" i="14"/>
  <c r="W534" i="14"/>
  <c r="X534" i="14" s="1"/>
  <c r="Y534" i="14" s="1"/>
  <c r="Z534" i="14" s="1"/>
  <c r="AB534" i="14"/>
  <c r="AC534" i="14" s="1"/>
  <c r="AD534" i="14" s="1"/>
  <c r="AA534" i="14" s="1"/>
  <c r="Q534" i="14"/>
  <c r="R534" i="14" s="1"/>
  <c r="S534" i="14" s="1"/>
  <c r="T534" i="14" s="1"/>
  <c r="L534" i="14"/>
  <c r="M534" i="14" s="1"/>
  <c r="N534" i="14" s="1"/>
  <c r="U534" i="14" s="1"/>
  <c r="J535" i="14"/>
  <c r="AB758" i="14"/>
  <c r="AC758" i="14" s="1"/>
  <c r="AD758" i="14" s="1"/>
  <c r="AA758" i="14" s="1"/>
  <c r="W758" i="14"/>
  <c r="X758" i="14" s="1"/>
  <c r="Y758" i="14" s="1"/>
  <c r="Z758" i="14" s="1"/>
  <c r="L758" i="14"/>
  <c r="M758" i="14" s="1"/>
  <c r="N758" i="14" s="1"/>
  <c r="U758" i="14" s="1"/>
  <c r="Q758" i="14"/>
  <c r="R758" i="14" s="1"/>
  <c r="S758" i="14" s="1"/>
  <c r="T758" i="14" s="1"/>
  <c r="J759" i="14"/>
  <c r="W681" i="14"/>
  <c r="X681" i="14" s="1"/>
  <c r="Y681" i="14" s="1"/>
  <c r="Z681" i="14" s="1"/>
  <c r="AB681" i="14"/>
  <c r="AC681" i="14" s="1"/>
  <c r="AD681" i="14" s="1"/>
  <c r="AA681" i="14" s="1"/>
  <c r="Q681" i="14"/>
  <c r="R681" i="14" s="1"/>
  <c r="S681" i="14" s="1"/>
  <c r="T681" i="14" s="1"/>
  <c r="L681" i="14"/>
  <c r="M681" i="14" s="1"/>
  <c r="N681" i="14" s="1"/>
  <c r="U681" i="14" s="1"/>
  <c r="J682" i="14"/>
  <c r="W45" i="14" l="1"/>
  <c r="X45" i="14" s="1"/>
  <c r="Y45" i="14" s="1"/>
  <c r="Z45" i="14" s="1"/>
  <c r="AB45" i="14"/>
  <c r="AC45" i="14" s="1"/>
  <c r="AD45" i="14" s="1"/>
  <c r="AA45" i="14" s="1"/>
  <c r="Q45" i="14"/>
  <c r="R45" i="14" s="1"/>
  <c r="S45" i="14" s="1"/>
  <c r="T45" i="14" s="1"/>
  <c r="L45" i="14"/>
  <c r="M45" i="14" s="1"/>
  <c r="N45" i="14" s="1"/>
  <c r="U45" i="14" s="1"/>
  <c r="J46" i="14"/>
  <c r="AB791" i="14"/>
  <c r="AC791" i="14" s="1"/>
  <c r="AD791" i="14" s="1"/>
  <c r="AA791" i="14" s="1"/>
  <c r="W791" i="14"/>
  <c r="X791" i="14" s="1"/>
  <c r="Y791" i="14" s="1"/>
  <c r="Z791" i="14" s="1"/>
  <c r="L791" i="14"/>
  <c r="M791" i="14" s="1"/>
  <c r="N791" i="14" s="1"/>
  <c r="U791" i="14" s="1"/>
  <c r="Q791" i="14"/>
  <c r="R791" i="14" s="1"/>
  <c r="S791" i="14" s="1"/>
  <c r="T791" i="14" s="1"/>
  <c r="J792" i="14"/>
  <c r="W567" i="14"/>
  <c r="X567" i="14" s="1"/>
  <c r="Y567" i="14" s="1"/>
  <c r="Z567" i="14" s="1"/>
  <c r="AB567" i="14"/>
  <c r="AC567" i="14" s="1"/>
  <c r="AD567" i="14" s="1"/>
  <c r="AA567" i="14" s="1"/>
  <c r="Q567" i="14"/>
  <c r="R567" i="14" s="1"/>
  <c r="S567" i="14" s="1"/>
  <c r="T567" i="14" s="1"/>
  <c r="L567" i="14"/>
  <c r="M567" i="14" s="1"/>
  <c r="N567" i="14" s="1"/>
  <c r="U567" i="14" s="1"/>
  <c r="J568" i="14"/>
  <c r="AB727" i="14"/>
  <c r="AC727" i="14" s="1"/>
  <c r="AD727" i="14" s="1"/>
  <c r="AA727" i="14" s="1"/>
  <c r="W727" i="14"/>
  <c r="X727" i="14" s="1"/>
  <c r="Y727" i="14" s="1"/>
  <c r="Z727" i="14" s="1"/>
  <c r="L727" i="14"/>
  <c r="M727" i="14" s="1"/>
  <c r="N727" i="14" s="1"/>
  <c r="U727" i="14" s="1"/>
  <c r="Q727" i="14"/>
  <c r="R727" i="14" s="1"/>
  <c r="S727" i="14" s="1"/>
  <c r="T727" i="14" s="1"/>
  <c r="J728" i="14"/>
  <c r="W259" i="14"/>
  <c r="X259" i="14" s="1"/>
  <c r="Y259" i="14" s="1"/>
  <c r="Z259" i="14" s="1"/>
  <c r="AB259" i="14"/>
  <c r="AC259" i="14" s="1"/>
  <c r="AD259" i="14" s="1"/>
  <c r="AA259" i="14" s="1"/>
  <c r="Q259" i="14"/>
  <c r="R259" i="14" s="1"/>
  <c r="S259" i="14" s="1"/>
  <c r="T259" i="14" s="1"/>
  <c r="J260" i="14"/>
  <c r="L259" i="14"/>
  <c r="M259" i="14" s="1"/>
  <c r="N259" i="14" s="1"/>
  <c r="U259" i="14" s="1"/>
  <c r="W227" i="14"/>
  <c r="X227" i="14" s="1"/>
  <c r="Y227" i="14" s="1"/>
  <c r="Z227" i="14" s="1"/>
  <c r="AB227" i="14"/>
  <c r="AC227" i="14" s="1"/>
  <c r="AD227" i="14" s="1"/>
  <c r="AA227" i="14" s="1"/>
  <c r="Q227" i="14"/>
  <c r="R227" i="14" s="1"/>
  <c r="S227" i="14" s="1"/>
  <c r="T227" i="14" s="1"/>
  <c r="J228" i="14"/>
  <c r="L227" i="14"/>
  <c r="M227" i="14" s="1"/>
  <c r="N227" i="14" s="1"/>
  <c r="U227" i="14" s="1"/>
  <c r="W161" i="14"/>
  <c r="X161" i="14" s="1"/>
  <c r="Y161" i="14" s="1"/>
  <c r="Z161" i="14" s="1"/>
  <c r="AB161" i="14"/>
  <c r="AC161" i="14" s="1"/>
  <c r="AD161" i="14" s="1"/>
  <c r="AA161" i="14" s="1"/>
  <c r="Q161" i="14"/>
  <c r="R161" i="14" s="1"/>
  <c r="S161" i="14" s="1"/>
  <c r="T161" i="14" s="1"/>
  <c r="L161" i="14"/>
  <c r="M161" i="14" s="1"/>
  <c r="N161" i="14" s="1"/>
  <c r="U161" i="14" s="1"/>
  <c r="J162" i="14"/>
  <c r="W620" i="14"/>
  <c r="X620" i="14" s="1"/>
  <c r="Y620" i="14" s="1"/>
  <c r="Z620" i="14" s="1"/>
  <c r="AB620" i="14"/>
  <c r="AC620" i="14" s="1"/>
  <c r="AD620" i="14" s="1"/>
  <c r="AA620" i="14" s="1"/>
  <c r="Q620" i="14"/>
  <c r="R620" i="14" s="1"/>
  <c r="S620" i="14" s="1"/>
  <c r="T620" i="14" s="1"/>
  <c r="L620" i="14"/>
  <c r="M620" i="14" s="1"/>
  <c r="N620" i="14" s="1"/>
  <c r="U620" i="14" s="1"/>
  <c r="J621" i="14"/>
  <c r="W293" i="14"/>
  <c r="X293" i="14" s="1"/>
  <c r="Y293" i="14" s="1"/>
  <c r="Z293" i="14" s="1"/>
  <c r="AB293" i="14"/>
  <c r="AC293" i="14" s="1"/>
  <c r="AD293" i="14" s="1"/>
  <c r="AA293" i="14" s="1"/>
  <c r="Q293" i="14"/>
  <c r="R293" i="14" s="1"/>
  <c r="S293" i="14" s="1"/>
  <c r="T293" i="14" s="1"/>
  <c r="L293" i="14"/>
  <c r="M293" i="14" s="1"/>
  <c r="N293" i="14" s="1"/>
  <c r="U293" i="14" s="1"/>
  <c r="J294" i="14"/>
  <c r="W131" i="14"/>
  <c r="X131" i="14" s="1"/>
  <c r="Y131" i="14" s="1"/>
  <c r="Z131" i="14" s="1"/>
  <c r="AB131" i="14"/>
  <c r="AC131" i="14" s="1"/>
  <c r="AD131" i="14" s="1"/>
  <c r="AA131" i="14" s="1"/>
  <c r="Q131" i="14"/>
  <c r="R131" i="14" s="1"/>
  <c r="S131" i="14" s="1"/>
  <c r="T131" i="14" s="1"/>
  <c r="J132" i="14"/>
  <c r="L131" i="14"/>
  <c r="M131" i="14" s="1"/>
  <c r="N131" i="14" s="1"/>
  <c r="U131" i="14" s="1"/>
  <c r="W634" i="14"/>
  <c r="X634" i="14" s="1"/>
  <c r="Y634" i="14" s="1"/>
  <c r="Z634" i="14" s="1"/>
  <c r="AB634" i="14"/>
  <c r="AC634" i="14" s="1"/>
  <c r="AD634" i="14" s="1"/>
  <c r="AA634" i="14" s="1"/>
  <c r="Q634" i="14"/>
  <c r="R634" i="14" s="1"/>
  <c r="S634" i="14" s="1"/>
  <c r="T634" i="14" s="1"/>
  <c r="L634" i="14"/>
  <c r="M634" i="14" s="1"/>
  <c r="N634" i="14" s="1"/>
  <c r="U634" i="14" s="1"/>
  <c r="J635" i="14"/>
  <c r="W419" i="14"/>
  <c r="X419" i="14" s="1"/>
  <c r="Y419" i="14" s="1"/>
  <c r="Z419" i="14" s="1"/>
  <c r="AB419" i="14"/>
  <c r="AC419" i="14" s="1"/>
  <c r="AD419" i="14" s="1"/>
  <c r="AA419" i="14" s="1"/>
  <c r="Q419" i="14"/>
  <c r="R419" i="14" s="1"/>
  <c r="S419" i="14" s="1"/>
  <c r="T419" i="14" s="1"/>
  <c r="J420" i="14"/>
  <c r="L419" i="14"/>
  <c r="M419" i="14" s="1"/>
  <c r="N419" i="14" s="1"/>
  <c r="U419" i="14" s="1"/>
  <c r="W94" i="14"/>
  <c r="X94" i="14" s="1"/>
  <c r="Y94" i="14" s="1"/>
  <c r="Z94" i="14" s="1"/>
  <c r="AB94" i="14"/>
  <c r="AC94" i="14" s="1"/>
  <c r="AD94" i="14" s="1"/>
  <c r="AA94" i="14" s="1"/>
  <c r="Q94" i="14"/>
  <c r="R94" i="14" s="1"/>
  <c r="S94" i="14" s="1"/>
  <c r="T94" i="14" s="1"/>
  <c r="L94" i="14"/>
  <c r="M94" i="14" s="1"/>
  <c r="N94" i="14" s="1"/>
  <c r="U94" i="14" s="1"/>
  <c r="J95" i="14"/>
  <c r="W18" i="14"/>
  <c r="X18" i="14" s="1"/>
  <c r="Y18" i="14" s="1"/>
  <c r="Z18" i="14" s="1"/>
  <c r="AB18" i="14"/>
  <c r="AC18" i="14" s="1"/>
  <c r="AD18" i="14" s="1"/>
  <c r="AA18" i="14" s="1"/>
  <c r="Q18" i="14"/>
  <c r="R18" i="14" s="1"/>
  <c r="S18" i="14" s="1"/>
  <c r="T18" i="14" s="1"/>
  <c r="L18" i="14"/>
  <c r="M18" i="14" s="1"/>
  <c r="N18" i="14" s="1"/>
  <c r="U18" i="14" s="1"/>
  <c r="J19" i="14"/>
  <c r="K18" i="14"/>
  <c r="W190" i="14"/>
  <c r="X190" i="14" s="1"/>
  <c r="Y190" i="14" s="1"/>
  <c r="Z190" i="14" s="1"/>
  <c r="AB190" i="14"/>
  <c r="AC190" i="14" s="1"/>
  <c r="AD190" i="14" s="1"/>
  <c r="AA190" i="14" s="1"/>
  <c r="Q190" i="14"/>
  <c r="L190" i="14"/>
  <c r="M190" i="14" s="1"/>
  <c r="N190" i="14" s="1"/>
  <c r="U190" i="14" s="1"/>
  <c r="J191" i="14"/>
  <c r="W682" i="14"/>
  <c r="X682" i="14" s="1"/>
  <c r="Y682" i="14" s="1"/>
  <c r="Z682" i="14" s="1"/>
  <c r="AB682" i="14"/>
  <c r="AC682" i="14" s="1"/>
  <c r="AD682" i="14" s="1"/>
  <c r="AA682" i="14" s="1"/>
  <c r="Q682" i="14"/>
  <c r="R682" i="14" s="1"/>
  <c r="S682" i="14" s="1"/>
  <c r="T682" i="14" s="1"/>
  <c r="L682" i="14"/>
  <c r="M682" i="14" s="1"/>
  <c r="N682" i="14" s="1"/>
  <c r="U682" i="14" s="1"/>
  <c r="J683" i="14"/>
  <c r="AB695" i="14"/>
  <c r="AC695" i="14" s="1"/>
  <c r="AD695" i="14" s="1"/>
  <c r="AA695" i="14" s="1"/>
  <c r="W695" i="14"/>
  <c r="X695" i="14" s="1"/>
  <c r="Y695" i="14" s="1"/>
  <c r="Z695" i="14" s="1"/>
  <c r="L695" i="14"/>
  <c r="M695" i="14" s="1"/>
  <c r="N695" i="14" s="1"/>
  <c r="U695" i="14" s="1"/>
  <c r="Q695" i="14"/>
  <c r="R695" i="14" s="1"/>
  <c r="S695" i="14" s="1"/>
  <c r="T695" i="14" s="1"/>
  <c r="J696" i="14"/>
  <c r="W446" i="14"/>
  <c r="X446" i="14" s="1"/>
  <c r="Y446" i="14" s="1"/>
  <c r="Z446" i="14" s="1"/>
  <c r="AB446" i="14"/>
  <c r="AC446" i="14" s="1"/>
  <c r="AD446" i="14" s="1"/>
  <c r="AA446" i="14" s="1"/>
  <c r="Q446" i="14"/>
  <c r="R446" i="14" s="1"/>
  <c r="S446" i="14" s="1"/>
  <c r="T446" i="14" s="1"/>
  <c r="L446" i="14"/>
  <c r="M446" i="14" s="1"/>
  <c r="N446" i="14" s="1"/>
  <c r="U446" i="14" s="1"/>
  <c r="J447" i="14"/>
  <c r="W535" i="14"/>
  <c r="X535" i="14" s="1"/>
  <c r="Y535" i="14" s="1"/>
  <c r="Z535" i="14" s="1"/>
  <c r="AB535" i="14"/>
  <c r="AC535" i="14" s="1"/>
  <c r="AD535" i="14" s="1"/>
  <c r="AA535" i="14" s="1"/>
  <c r="Q535" i="14"/>
  <c r="R535" i="14" s="1"/>
  <c r="S535" i="14" s="1"/>
  <c r="T535" i="14" s="1"/>
  <c r="L535" i="14"/>
  <c r="M535" i="14" s="1"/>
  <c r="N535" i="14" s="1"/>
  <c r="U535" i="14" s="1"/>
  <c r="J536" i="14"/>
  <c r="AB815" i="14"/>
  <c r="AC815" i="14" s="1"/>
  <c r="AD815" i="14" s="1"/>
  <c r="AA815" i="14" s="1"/>
  <c r="W815" i="14"/>
  <c r="X815" i="14" s="1"/>
  <c r="Y815" i="14" s="1"/>
  <c r="Z815" i="14" s="1"/>
  <c r="L815" i="14"/>
  <c r="M815" i="14" s="1"/>
  <c r="N815" i="14" s="1"/>
  <c r="U815" i="14" s="1"/>
  <c r="Q815" i="14"/>
  <c r="J816" i="14"/>
  <c r="W353" i="14"/>
  <c r="X353" i="14" s="1"/>
  <c r="Y353" i="14" s="1"/>
  <c r="Z353" i="14" s="1"/>
  <c r="AB353" i="14"/>
  <c r="AC353" i="14" s="1"/>
  <c r="AD353" i="14" s="1"/>
  <c r="AA353" i="14" s="1"/>
  <c r="Q353" i="14"/>
  <c r="R353" i="14" s="1"/>
  <c r="S353" i="14" s="1"/>
  <c r="T353" i="14" s="1"/>
  <c r="L353" i="14"/>
  <c r="M353" i="14" s="1"/>
  <c r="N353" i="14" s="1"/>
  <c r="U353" i="14" s="1"/>
  <c r="J354" i="14"/>
  <c r="W65" i="14"/>
  <c r="X65" i="14" s="1"/>
  <c r="Y65" i="14" s="1"/>
  <c r="Z65" i="14" s="1"/>
  <c r="AB65" i="14"/>
  <c r="AC65" i="14" s="1"/>
  <c r="AD65" i="14" s="1"/>
  <c r="AA65" i="14" s="1"/>
  <c r="Q65" i="14"/>
  <c r="R65" i="14" s="1"/>
  <c r="S65" i="14" s="1"/>
  <c r="T65" i="14" s="1"/>
  <c r="L65" i="14"/>
  <c r="M65" i="14" s="1"/>
  <c r="N65" i="14" s="1"/>
  <c r="U65" i="14" s="1"/>
  <c r="J66" i="14"/>
  <c r="W658" i="14"/>
  <c r="X658" i="14" s="1"/>
  <c r="Y658" i="14" s="1"/>
  <c r="Z658" i="14" s="1"/>
  <c r="AB658" i="14"/>
  <c r="AC658" i="14" s="1"/>
  <c r="AD658" i="14" s="1"/>
  <c r="AA658" i="14" s="1"/>
  <c r="Q658" i="14"/>
  <c r="R658" i="14" s="1"/>
  <c r="S658" i="14" s="1"/>
  <c r="T658" i="14" s="1"/>
  <c r="L658" i="14"/>
  <c r="M658" i="14" s="1"/>
  <c r="N658" i="14" s="1"/>
  <c r="U658" i="14" s="1"/>
  <c r="J659" i="14"/>
  <c r="W478" i="14"/>
  <c r="X478" i="14" s="1"/>
  <c r="Y478" i="14" s="1"/>
  <c r="Z478" i="14" s="1"/>
  <c r="AB478" i="14"/>
  <c r="AC478" i="14" s="1"/>
  <c r="AD478" i="14" s="1"/>
  <c r="AA478" i="14" s="1"/>
  <c r="Q478" i="14"/>
  <c r="R478" i="14" s="1"/>
  <c r="S478" i="14" s="1"/>
  <c r="T478" i="14" s="1"/>
  <c r="L478" i="14"/>
  <c r="M478" i="14" s="1"/>
  <c r="N478" i="14" s="1"/>
  <c r="U478" i="14" s="1"/>
  <c r="J479" i="14"/>
  <c r="W506" i="14"/>
  <c r="X506" i="14" s="1"/>
  <c r="Y506" i="14" s="1"/>
  <c r="Z506" i="14" s="1"/>
  <c r="AB506" i="14"/>
  <c r="AC506" i="14" s="1"/>
  <c r="AD506" i="14" s="1"/>
  <c r="AA506" i="14" s="1"/>
  <c r="Q506" i="14"/>
  <c r="R506" i="14" s="1"/>
  <c r="S506" i="14" s="1"/>
  <c r="T506" i="14" s="1"/>
  <c r="L506" i="14"/>
  <c r="M506" i="14" s="1"/>
  <c r="N506" i="14" s="1"/>
  <c r="U506" i="14" s="1"/>
  <c r="J507" i="14"/>
  <c r="W387" i="14"/>
  <c r="X387" i="14" s="1"/>
  <c r="Y387" i="14" s="1"/>
  <c r="Z387" i="14" s="1"/>
  <c r="AB387" i="14"/>
  <c r="AC387" i="14" s="1"/>
  <c r="AD387" i="14" s="1"/>
  <c r="AA387" i="14" s="1"/>
  <c r="Q387" i="14"/>
  <c r="R387" i="14" s="1"/>
  <c r="S387" i="14" s="1"/>
  <c r="T387" i="14" s="1"/>
  <c r="J388" i="14"/>
  <c r="L387" i="14"/>
  <c r="M387" i="14" s="1"/>
  <c r="N387" i="14" s="1"/>
  <c r="U387" i="14" s="1"/>
  <c r="AB759" i="14"/>
  <c r="AC759" i="14" s="1"/>
  <c r="AD759" i="14" s="1"/>
  <c r="AA759" i="14" s="1"/>
  <c r="W759" i="14"/>
  <c r="X759" i="14" s="1"/>
  <c r="Y759" i="14" s="1"/>
  <c r="Z759" i="14" s="1"/>
  <c r="L759" i="14"/>
  <c r="M759" i="14" s="1"/>
  <c r="N759" i="14" s="1"/>
  <c r="U759" i="14" s="1"/>
  <c r="Q759" i="14"/>
  <c r="J760" i="14"/>
  <c r="W596" i="14"/>
  <c r="X596" i="14" s="1"/>
  <c r="Y596" i="14" s="1"/>
  <c r="Z596" i="14" s="1"/>
  <c r="AB596" i="14"/>
  <c r="AC596" i="14" s="1"/>
  <c r="AD596" i="14" s="1"/>
  <c r="AA596" i="14" s="1"/>
  <c r="Q596" i="14"/>
  <c r="R596" i="14" s="1"/>
  <c r="S596" i="14" s="1"/>
  <c r="T596" i="14" s="1"/>
  <c r="L596" i="14"/>
  <c r="M596" i="14" s="1"/>
  <c r="N596" i="14" s="1"/>
  <c r="U596" i="14" s="1"/>
  <c r="J597" i="14"/>
  <c r="W321" i="14"/>
  <c r="X321" i="14" s="1"/>
  <c r="Y321" i="14" s="1"/>
  <c r="Z321" i="14" s="1"/>
  <c r="AB321" i="14"/>
  <c r="AC321" i="14" s="1"/>
  <c r="AD321" i="14" s="1"/>
  <c r="AA321" i="14" s="1"/>
  <c r="Q321" i="14"/>
  <c r="R321" i="14" s="1"/>
  <c r="S321" i="14" s="1"/>
  <c r="T321" i="14" s="1"/>
  <c r="L321" i="14"/>
  <c r="M321" i="14" s="1"/>
  <c r="N321" i="14" s="1"/>
  <c r="U321" i="14" s="1"/>
  <c r="J322" i="14"/>
  <c r="W19" i="14" l="1"/>
  <c r="X19" i="14" s="1"/>
  <c r="Y19" i="14" s="1"/>
  <c r="Z19" i="14" s="1"/>
  <c r="AB19" i="14"/>
  <c r="AC19" i="14" s="1"/>
  <c r="AD19" i="14" s="1"/>
  <c r="AA19" i="14" s="1"/>
  <c r="Q19" i="14"/>
  <c r="R19" i="14" s="1"/>
  <c r="S19" i="14" s="1"/>
  <c r="T19" i="14" s="1"/>
  <c r="J20" i="14"/>
  <c r="L19" i="14"/>
  <c r="M19" i="14" s="1"/>
  <c r="N19" i="14" s="1"/>
  <c r="U19" i="14" s="1"/>
  <c r="K19" i="14"/>
  <c r="AB728" i="14"/>
  <c r="AC728" i="14" s="1"/>
  <c r="AD728" i="14" s="1"/>
  <c r="AA728" i="14" s="1"/>
  <c r="W728" i="14"/>
  <c r="X728" i="14" s="1"/>
  <c r="Y728" i="14" s="1"/>
  <c r="Z728" i="14" s="1"/>
  <c r="L728" i="14"/>
  <c r="M728" i="14" s="1"/>
  <c r="N728" i="14" s="1"/>
  <c r="U728" i="14" s="1"/>
  <c r="Q728" i="14"/>
  <c r="R728" i="14" s="1"/>
  <c r="S728" i="14" s="1"/>
  <c r="T728" i="14" s="1"/>
  <c r="J729" i="14"/>
  <c r="W388" i="14"/>
  <c r="X388" i="14" s="1"/>
  <c r="Y388" i="14" s="1"/>
  <c r="Z388" i="14" s="1"/>
  <c r="AB388" i="14"/>
  <c r="AC388" i="14" s="1"/>
  <c r="AD388" i="14" s="1"/>
  <c r="AA388" i="14" s="1"/>
  <c r="Q388" i="14"/>
  <c r="R388" i="14" s="1"/>
  <c r="S388" i="14" s="1"/>
  <c r="T388" i="14" s="1"/>
  <c r="L388" i="14"/>
  <c r="M388" i="14" s="1"/>
  <c r="N388" i="14" s="1"/>
  <c r="U388" i="14" s="1"/>
  <c r="J389" i="14"/>
  <c r="W66" i="14"/>
  <c r="X66" i="14" s="1"/>
  <c r="Y66" i="14" s="1"/>
  <c r="Z66" i="14" s="1"/>
  <c r="AB66" i="14"/>
  <c r="AC66" i="14" s="1"/>
  <c r="AD66" i="14" s="1"/>
  <c r="AA66" i="14" s="1"/>
  <c r="Q66" i="14"/>
  <c r="R66" i="14" s="1"/>
  <c r="S66" i="14" s="1"/>
  <c r="T66" i="14" s="1"/>
  <c r="L66" i="14"/>
  <c r="M66" i="14" s="1"/>
  <c r="N66" i="14" s="1"/>
  <c r="U66" i="14" s="1"/>
  <c r="J67" i="14"/>
  <c r="W635" i="14"/>
  <c r="X635" i="14" s="1"/>
  <c r="Y635" i="14" s="1"/>
  <c r="Z635" i="14" s="1"/>
  <c r="AB635" i="14"/>
  <c r="AC635" i="14" s="1"/>
  <c r="AD635" i="14" s="1"/>
  <c r="AA635" i="14" s="1"/>
  <c r="Q635" i="14"/>
  <c r="R635" i="14" s="1"/>
  <c r="S635" i="14" s="1"/>
  <c r="T635" i="14" s="1"/>
  <c r="L635" i="14"/>
  <c r="M635" i="14" s="1"/>
  <c r="N635" i="14" s="1"/>
  <c r="U635" i="14" s="1"/>
  <c r="J636" i="14"/>
  <c r="W46" i="14"/>
  <c r="X46" i="14" s="1"/>
  <c r="Y46" i="14" s="1"/>
  <c r="Z46" i="14" s="1"/>
  <c r="AB46" i="14"/>
  <c r="AC46" i="14" s="1"/>
  <c r="AD46" i="14" s="1"/>
  <c r="AA46" i="14" s="1"/>
  <c r="Q46" i="14"/>
  <c r="R46" i="14" s="1"/>
  <c r="S46" i="14" s="1"/>
  <c r="T46" i="14" s="1"/>
  <c r="L46" i="14"/>
  <c r="M46" i="14" s="1"/>
  <c r="N46" i="14" s="1"/>
  <c r="U46" i="14" s="1"/>
  <c r="J47" i="14"/>
  <c r="W322" i="14"/>
  <c r="X322" i="14" s="1"/>
  <c r="Y322" i="14" s="1"/>
  <c r="Z322" i="14" s="1"/>
  <c r="AB322" i="14"/>
  <c r="AC322" i="14" s="1"/>
  <c r="AD322" i="14" s="1"/>
  <c r="AA322" i="14" s="1"/>
  <c r="Q322" i="14"/>
  <c r="R322" i="14" s="1"/>
  <c r="S322" i="14" s="1"/>
  <c r="T322" i="14" s="1"/>
  <c r="L322" i="14"/>
  <c r="M322" i="14" s="1"/>
  <c r="N322" i="14" s="1"/>
  <c r="U322" i="14" s="1"/>
  <c r="J323" i="14"/>
  <c r="W621" i="14"/>
  <c r="X621" i="14" s="1"/>
  <c r="Y621" i="14" s="1"/>
  <c r="Z621" i="14" s="1"/>
  <c r="AB621" i="14"/>
  <c r="AC621" i="14" s="1"/>
  <c r="AD621" i="14" s="1"/>
  <c r="AA621" i="14" s="1"/>
  <c r="Q621" i="14"/>
  <c r="R621" i="14" s="1"/>
  <c r="S621" i="14" s="1"/>
  <c r="T621" i="14" s="1"/>
  <c r="L621" i="14"/>
  <c r="M621" i="14" s="1"/>
  <c r="N621" i="14" s="1"/>
  <c r="U621" i="14" s="1"/>
  <c r="J622" i="14"/>
  <c r="W568" i="14"/>
  <c r="X568" i="14" s="1"/>
  <c r="Y568" i="14" s="1"/>
  <c r="Z568" i="14" s="1"/>
  <c r="AB568" i="14"/>
  <c r="AC568" i="14" s="1"/>
  <c r="AD568" i="14" s="1"/>
  <c r="AA568" i="14" s="1"/>
  <c r="Q568" i="14"/>
  <c r="R568" i="14" s="1"/>
  <c r="S568" i="14" s="1"/>
  <c r="T568" i="14" s="1"/>
  <c r="L568" i="14"/>
  <c r="M568" i="14" s="1"/>
  <c r="N568" i="14" s="1"/>
  <c r="U568" i="14" s="1"/>
  <c r="J569" i="14"/>
  <c r="W95" i="14"/>
  <c r="X95" i="14" s="1"/>
  <c r="Y95" i="14" s="1"/>
  <c r="Z95" i="14" s="1"/>
  <c r="AB95" i="14"/>
  <c r="AC95" i="14" s="1"/>
  <c r="AD95" i="14" s="1"/>
  <c r="AA95" i="14" s="1"/>
  <c r="Q95" i="14"/>
  <c r="R95" i="14" s="1"/>
  <c r="S95" i="14" s="1"/>
  <c r="T95" i="14" s="1"/>
  <c r="L95" i="14"/>
  <c r="M95" i="14" s="1"/>
  <c r="N95" i="14" s="1"/>
  <c r="U95" i="14" s="1"/>
  <c r="J96" i="14"/>
  <c r="W507" i="14"/>
  <c r="X507" i="14" s="1"/>
  <c r="Y507" i="14" s="1"/>
  <c r="Z507" i="14" s="1"/>
  <c r="AB507" i="14"/>
  <c r="AC507" i="14" s="1"/>
  <c r="AD507" i="14" s="1"/>
  <c r="AA507" i="14" s="1"/>
  <c r="Q507" i="14"/>
  <c r="R507" i="14" s="1"/>
  <c r="S507" i="14" s="1"/>
  <c r="T507" i="14" s="1"/>
  <c r="L507" i="14"/>
  <c r="M507" i="14" s="1"/>
  <c r="N507" i="14" s="1"/>
  <c r="U507" i="14" s="1"/>
  <c r="J508" i="14"/>
  <c r="W659" i="14"/>
  <c r="X659" i="14" s="1"/>
  <c r="Y659" i="14" s="1"/>
  <c r="Z659" i="14" s="1"/>
  <c r="AB659" i="14"/>
  <c r="AC659" i="14" s="1"/>
  <c r="AD659" i="14" s="1"/>
  <c r="AA659" i="14" s="1"/>
  <c r="Q659" i="14"/>
  <c r="R659" i="14" s="1"/>
  <c r="S659" i="14" s="1"/>
  <c r="T659" i="14" s="1"/>
  <c r="L659" i="14"/>
  <c r="M659" i="14" s="1"/>
  <c r="N659" i="14" s="1"/>
  <c r="U659" i="14" s="1"/>
  <c r="J660" i="14"/>
  <c r="W354" i="14"/>
  <c r="X354" i="14" s="1"/>
  <c r="Y354" i="14" s="1"/>
  <c r="Z354" i="14" s="1"/>
  <c r="AB354" i="14"/>
  <c r="AC354" i="14" s="1"/>
  <c r="AD354" i="14" s="1"/>
  <c r="AA354" i="14" s="1"/>
  <c r="Q354" i="14"/>
  <c r="R354" i="14" s="1"/>
  <c r="S354" i="14" s="1"/>
  <c r="T354" i="14" s="1"/>
  <c r="L354" i="14"/>
  <c r="M354" i="14" s="1"/>
  <c r="N354" i="14" s="1"/>
  <c r="U354" i="14" s="1"/>
  <c r="J355" i="14"/>
  <c r="W132" i="14"/>
  <c r="X132" i="14" s="1"/>
  <c r="Y132" i="14" s="1"/>
  <c r="Z132" i="14" s="1"/>
  <c r="AB132" i="14"/>
  <c r="AC132" i="14" s="1"/>
  <c r="AD132" i="14" s="1"/>
  <c r="AA132" i="14" s="1"/>
  <c r="Q132" i="14"/>
  <c r="R132" i="14" s="1"/>
  <c r="S132" i="14" s="1"/>
  <c r="T132" i="14" s="1"/>
  <c r="L132" i="14"/>
  <c r="M132" i="14" s="1"/>
  <c r="N132" i="14" s="1"/>
  <c r="U132" i="14" s="1"/>
  <c r="J133" i="14"/>
  <c r="W597" i="14"/>
  <c r="X597" i="14" s="1"/>
  <c r="Y597" i="14" s="1"/>
  <c r="Z597" i="14" s="1"/>
  <c r="AB597" i="14"/>
  <c r="AC597" i="14" s="1"/>
  <c r="AD597" i="14" s="1"/>
  <c r="AA597" i="14" s="1"/>
  <c r="Q597" i="14"/>
  <c r="R597" i="14" s="1"/>
  <c r="S597" i="14" s="1"/>
  <c r="T597" i="14" s="1"/>
  <c r="L597" i="14"/>
  <c r="M597" i="14" s="1"/>
  <c r="N597" i="14" s="1"/>
  <c r="U597" i="14" s="1"/>
  <c r="J598" i="14"/>
  <c r="AB760" i="14"/>
  <c r="AC760" i="14" s="1"/>
  <c r="AD760" i="14" s="1"/>
  <c r="AA760" i="14" s="1"/>
  <c r="W760" i="14"/>
  <c r="X760" i="14" s="1"/>
  <c r="Y760" i="14" s="1"/>
  <c r="Z760" i="14" s="1"/>
  <c r="L760" i="14"/>
  <c r="M760" i="14" s="1"/>
  <c r="N760" i="14" s="1"/>
  <c r="U760" i="14" s="1"/>
  <c r="Q760" i="14"/>
  <c r="R760" i="14" s="1"/>
  <c r="S760" i="14" s="1"/>
  <c r="T760" i="14" s="1"/>
  <c r="J761" i="14"/>
  <c r="W191" i="14"/>
  <c r="X191" i="14" s="1"/>
  <c r="Y191" i="14" s="1"/>
  <c r="Z191" i="14" s="1"/>
  <c r="AB191" i="14"/>
  <c r="AC191" i="14" s="1"/>
  <c r="AD191" i="14" s="1"/>
  <c r="AA191" i="14" s="1"/>
  <c r="Q191" i="14"/>
  <c r="R191" i="14" s="1"/>
  <c r="S191" i="14" s="1"/>
  <c r="T191" i="14" s="1"/>
  <c r="L191" i="14"/>
  <c r="M191" i="14" s="1"/>
  <c r="N191" i="14" s="1"/>
  <c r="U191" i="14" s="1"/>
  <c r="J192" i="14"/>
  <c r="W420" i="14"/>
  <c r="X420" i="14" s="1"/>
  <c r="Y420" i="14" s="1"/>
  <c r="Z420" i="14" s="1"/>
  <c r="AB420" i="14"/>
  <c r="AC420" i="14" s="1"/>
  <c r="AD420" i="14" s="1"/>
  <c r="AA420" i="14" s="1"/>
  <c r="Q420" i="14"/>
  <c r="R420" i="14" s="1"/>
  <c r="S420" i="14" s="1"/>
  <c r="T420" i="14" s="1"/>
  <c r="L420" i="14"/>
  <c r="M420" i="14" s="1"/>
  <c r="N420" i="14" s="1"/>
  <c r="U420" i="14" s="1"/>
  <c r="J421" i="14"/>
  <c r="W294" i="14"/>
  <c r="X294" i="14" s="1"/>
  <c r="Y294" i="14" s="1"/>
  <c r="Z294" i="14" s="1"/>
  <c r="AB294" i="14"/>
  <c r="AC294" i="14" s="1"/>
  <c r="AD294" i="14" s="1"/>
  <c r="AA294" i="14" s="1"/>
  <c r="Q294" i="14"/>
  <c r="R294" i="14" s="1"/>
  <c r="S294" i="14" s="1"/>
  <c r="T294" i="14" s="1"/>
  <c r="L294" i="14"/>
  <c r="M294" i="14" s="1"/>
  <c r="N294" i="14" s="1"/>
  <c r="U294" i="14" s="1"/>
  <c r="J295" i="14"/>
  <c r="AB792" i="14"/>
  <c r="AC792" i="14" s="1"/>
  <c r="AD792" i="14" s="1"/>
  <c r="AA792" i="14" s="1"/>
  <c r="W792" i="14"/>
  <c r="X792" i="14" s="1"/>
  <c r="Y792" i="14" s="1"/>
  <c r="Z792" i="14" s="1"/>
  <c r="L792" i="14"/>
  <c r="M792" i="14" s="1"/>
  <c r="N792" i="14" s="1"/>
  <c r="U792" i="14" s="1"/>
  <c r="Q792" i="14"/>
  <c r="R792" i="14" s="1"/>
  <c r="S792" i="14" s="1"/>
  <c r="T792" i="14" s="1"/>
  <c r="J793" i="14"/>
  <c r="AB816" i="14"/>
  <c r="AC816" i="14" s="1"/>
  <c r="AD816" i="14" s="1"/>
  <c r="AA816" i="14" s="1"/>
  <c r="W816" i="14"/>
  <c r="X816" i="14" s="1"/>
  <c r="Y816" i="14" s="1"/>
  <c r="Z816" i="14" s="1"/>
  <c r="L816" i="14"/>
  <c r="M816" i="14" s="1"/>
  <c r="N816" i="14" s="1"/>
  <c r="U816" i="14" s="1"/>
  <c r="Q816" i="14"/>
  <c r="R816" i="14" s="1"/>
  <c r="S816" i="14" s="1"/>
  <c r="T816" i="14" s="1"/>
  <c r="J817" i="14"/>
  <c r="AB696" i="14"/>
  <c r="AC696" i="14" s="1"/>
  <c r="AD696" i="14" s="1"/>
  <c r="AA696" i="14" s="1"/>
  <c r="W696" i="14"/>
  <c r="X696" i="14" s="1"/>
  <c r="Y696" i="14" s="1"/>
  <c r="Z696" i="14" s="1"/>
  <c r="L696" i="14"/>
  <c r="M696" i="14" s="1"/>
  <c r="N696" i="14" s="1"/>
  <c r="U696" i="14" s="1"/>
  <c r="Q696" i="14"/>
  <c r="R696" i="14" s="1"/>
  <c r="S696" i="14" s="1"/>
  <c r="T696" i="14" s="1"/>
  <c r="J697" i="14"/>
  <c r="W162" i="14"/>
  <c r="X162" i="14" s="1"/>
  <c r="Y162" i="14" s="1"/>
  <c r="Z162" i="14" s="1"/>
  <c r="AB162" i="14"/>
  <c r="AC162" i="14" s="1"/>
  <c r="AD162" i="14" s="1"/>
  <c r="AA162" i="14" s="1"/>
  <c r="Q162" i="14"/>
  <c r="R162" i="14" s="1"/>
  <c r="S162" i="14" s="1"/>
  <c r="T162" i="14" s="1"/>
  <c r="L162" i="14"/>
  <c r="M162" i="14" s="1"/>
  <c r="N162" i="14" s="1"/>
  <c r="U162" i="14" s="1"/>
  <c r="J163" i="14"/>
  <c r="W228" i="14"/>
  <c r="X228" i="14" s="1"/>
  <c r="Y228" i="14" s="1"/>
  <c r="Z228" i="14" s="1"/>
  <c r="AB228" i="14"/>
  <c r="AC228" i="14" s="1"/>
  <c r="AD228" i="14" s="1"/>
  <c r="AA228" i="14" s="1"/>
  <c r="Q228" i="14"/>
  <c r="R228" i="14" s="1"/>
  <c r="S228" i="14" s="1"/>
  <c r="T228" i="14" s="1"/>
  <c r="L228" i="14"/>
  <c r="M228" i="14" s="1"/>
  <c r="N228" i="14" s="1"/>
  <c r="U228" i="14" s="1"/>
  <c r="J229" i="14"/>
  <c r="W479" i="14"/>
  <c r="X479" i="14" s="1"/>
  <c r="Y479" i="14" s="1"/>
  <c r="Z479" i="14" s="1"/>
  <c r="AB479" i="14"/>
  <c r="AC479" i="14" s="1"/>
  <c r="AD479" i="14" s="1"/>
  <c r="AA479" i="14" s="1"/>
  <c r="Q479" i="14"/>
  <c r="R479" i="14" s="1"/>
  <c r="S479" i="14" s="1"/>
  <c r="T479" i="14" s="1"/>
  <c r="L479" i="14"/>
  <c r="M479" i="14" s="1"/>
  <c r="N479" i="14" s="1"/>
  <c r="U479" i="14" s="1"/>
  <c r="J480" i="14"/>
  <c r="W536" i="14"/>
  <c r="X536" i="14" s="1"/>
  <c r="Y536" i="14" s="1"/>
  <c r="Z536" i="14" s="1"/>
  <c r="AB536" i="14"/>
  <c r="AC536" i="14" s="1"/>
  <c r="AD536" i="14" s="1"/>
  <c r="AA536" i="14" s="1"/>
  <c r="Q536" i="14"/>
  <c r="R536" i="14" s="1"/>
  <c r="S536" i="14" s="1"/>
  <c r="T536" i="14" s="1"/>
  <c r="L536" i="14"/>
  <c r="M536" i="14" s="1"/>
  <c r="N536" i="14" s="1"/>
  <c r="U536" i="14" s="1"/>
  <c r="J537" i="14"/>
  <c r="W447" i="14"/>
  <c r="X447" i="14" s="1"/>
  <c r="Y447" i="14" s="1"/>
  <c r="Z447" i="14" s="1"/>
  <c r="AB447" i="14"/>
  <c r="AC447" i="14" s="1"/>
  <c r="AD447" i="14" s="1"/>
  <c r="AA447" i="14" s="1"/>
  <c r="Q447" i="14"/>
  <c r="R447" i="14" s="1"/>
  <c r="S447" i="14" s="1"/>
  <c r="T447" i="14" s="1"/>
  <c r="L447" i="14"/>
  <c r="M447" i="14" s="1"/>
  <c r="N447" i="14" s="1"/>
  <c r="U447" i="14" s="1"/>
  <c r="J448" i="14"/>
  <c r="W683" i="14"/>
  <c r="X683" i="14" s="1"/>
  <c r="Y683" i="14" s="1"/>
  <c r="Z683" i="14" s="1"/>
  <c r="AB683" i="14"/>
  <c r="AC683" i="14" s="1"/>
  <c r="AD683" i="14" s="1"/>
  <c r="AA683" i="14" s="1"/>
  <c r="Q683" i="14"/>
  <c r="R683" i="14" s="1"/>
  <c r="S683" i="14" s="1"/>
  <c r="T683" i="14" s="1"/>
  <c r="L683" i="14"/>
  <c r="M683" i="14" s="1"/>
  <c r="N683" i="14" s="1"/>
  <c r="U683" i="14" s="1"/>
  <c r="J684" i="14"/>
  <c r="W260" i="14"/>
  <c r="X260" i="14" s="1"/>
  <c r="Y260" i="14" s="1"/>
  <c r="Z260" i="14" s="1"/>
  <c r="AB260" i="14"/>
  <c r="AC260" i="14" s="1"/>
  <c r="AD260" i="14" s="1"/>
  <c r="AA260" i="14" s="1"/>
  <c r="Q260" i="14"/>
  <c r="R260" i="14" s="1"/>
  <c r="S260" i="14" s="1"/>
  <c r="T260" i="14" s="1"/>
  <c r="L260" i="14"/>
  <c r="M260" i="14" s="1"/>
  <c r="N260" i="14" s="1"/>
  <c r="U260" i="14" s="1"/>
  <c r="J261" i="14"/>
  <c r="W96" i="14" l="1"/>
  <c r="X96" i="14" s="1"/>
  <c r="Y96" i="14" s="1"/>
  <c r="Z96" i="14" s="1"/>
  <c r="AB96" i="14"/>
  <c r="AC96" i="14" s="1"/>
  <c r="AD96" i="14" s="1"/>
  <c r="AA96" i="14" s="1"/>
  <c r="Q96" i="14"/>
  <c r="R96" i="14" s="1"/>
  <c r="S96" i="14" s="1"/>
  <c r="T96" i="14" s="1"/>
  <c r="L96" i="14"/>
  <c r="M96" i="14" s="1"/>
  <c r="N96" i="14" s="1"/>
  <c r="U96" i="14" s="1"/>
  <c r="J97" i="14"/>
  <c r="AB729" i="14"/>
  <c r="AC729" i="14" s="1"/>
  <c r="AD729" i="14" s="1"/>
  <c r="AA729" i="14" s="1"/>
  <c r="W729" i="14"/>
  <c r="X729" i="14" s="1"/>
  <c r="Y729" i="14" s="1"/>
  <c r="Z729" i="14" s="1"/>
  <c r="L729" i="14"/>
  <c r="M729" i="14" s="1"/>
  <c r="N729" i="14" s="1"/>
  <c r="U729" i="14" s="1"/>
  <c r="Q729" i="14"/>
  <c r="R729" i="14" s="1"/>
  <c r="S729" i="14" s="1"/>
  <c r="T729" i="14" s="1"/>
  <c r="J730" i="14"/>
  <c r="AB684" i="14"/>
  <c r="AC684" i="14" s="1"/>
  <c r="AD684" i="14" s="1"/>
  <c r="AA684" i="14" s="1"/>
  <c r="W684" i="14"/>
  <c r="X684" i="14" s="1"/>
  <c r="Y684" i="14" s="1"/>
  <c r="Z684" i="14" s="1"/>
  <c r="Q684" i="14"/>
  <c r="R684" i="14" s="1"/>
  <c r="S684" i="14" s="1"/>
  <c r="T684" i="14" s="1"/>
  <c r="L684" i="14"/>
  <c r="M684" i="14" s="1"/>
  <c r="N684" i="14" s="1"/>
  <c r="U684" i="14" s="1"/>
  <c r="J685" i="14"/>
  <c r="W192" i="14"/>
  <c r="X192" i="14" s="1"/>
  <c r="Y192" i="14" s="1"/>
  <c r="Z192" i="14" s="1"/>
  <c r="AB192" i="14"/>
  <c r="AC192" i="14" s="1"/>
  <c r="AD192" i="14" s="1"/>
  <c r="AA192" i="14" s="1"/>
  <c r="Q192" i="14"/>
  <c r="R192" i="14" s="1"/>
  <c r="S192" i="14" s="1"/>
  <c r="T192" i="14" s="1"/>
  <c r="L192" i="14"/>
  <c r="M192" i="14" s="1"/>
  <c r="N192" i="14" s="1"/>
  <c r="U192" i="14" s="1"/>
  <c r="J193" i="14"/>
  <c r="W355" i="14"/>
  <c r="X355" i="14" s="1"/>
  <c r="Y355" i="14" s="1"/>
  <c r="Z355" i="14" s="1"/>
  <c r="AB355" i="14"/>
  <c r="AC355" i="14" s="1"/>
  <c r="AD355" i="14" s="1"/>
  <c r="AA355" i="14" s="1"/>
  <c r="Q355" i="14"/>
  <c r="R355" i="14" s="1"/>
  <c r="S355" i="14" s="1"/>
  <c r="T355" i="14" s="1"/>
  <c r="J356" i="14"/>
  <c r="L355" i="14"/>
  <c r="M355" i="14" s="1"/>
  <c r="N355" i="14" s="1"/>
  <c r="U355" i="14" s="1"/>
  <c r="W569" i="14"/>
  <c r="X569" i="14" s="1"/>
  <c r="Y569" i="14" s="1"/>
  <c r="Z569" i="14" s="1"/>
  <c r="AB569" i="14"/>
  <c r="AC569" i="14" s="1"/>
  <c r="AD569" i="14" s="1"/>
  <c r="AA569" i="14" s="1"/>
  <c r="Q569" i="14"/>
  <c r="R569" i="14" s="1"/>
  <c r="S569" i="14" s="1"/>
  <c r="T569" i="14" s="1"/>
  <c r="L569" i="14"/>
  <c r="M569" i="14" s="1"/>
  <c r="N569" i="14" s="1"/>
  <c r="U569" i="14" s="1"/>
  <c r="J570" i="14"/>
  <c r="W636" i="14"/>
  <c r="X636" i="14" s="1"/>
  <c r="Y636" i="14" s="1"/>
  <c r="Z636" i="14" s="1"/>
  <c r="AB636" i="14"/>
  <c r="AC636" i="14" s="1"/>
  <c r="AD636" i="14" s="1"/>
  <c r="AA636" i="14" s="1"/>
  <c r="Q636" i="14"/>
  <c r="R636" i="14" s="1"/>
  <c r="S636" i="14" s="1"/>
  <c r="T636" i="14" s="1"/>
  <c r="L636" i="14"/>
  <c r="M636" i="14" s="1"/>
  <c r="N636" i="14" s="1"/>
  <c r="U636" i="14" s="1"/>
  <c r="J637" i="14"/>
  <c r="W67" i="14"/>
  <c r="X67" i="14" s="1"/>
  <c r="Y67" i="14" s="1"/>
  <c r="Z67" i="14" s="1"/>
  <c r="AB67" i="14"/>
  <c r="AC67" i="14" s="1"/>
  <c r="AD67" i="14" s="1"/>
  <c r="AA67" i="14" s="1"/>
  <c r="Q67" i="14"/>
  <c r="R67" i="14" s="1"/>
  <c r="S67" i="14" s="1"/>
  <c r="T67" i="14" s="1"/>
  <c r="J68" i="14"/>
  <c r="L67" i="14"/>
  <c r="M67" i="14" s="1"/>
  <c r="N67" i="14" s="1"/>
  <c r="U67" i="14" s="1"/>
  <c r="W47" i="14"/>
  <c r="X47" i="14" s="1"/>
  <c r="Y47" i="14" s="1"/>
  <c r="Z47" i="14" s="1"/>
  <c r="AB47" i="14"/>
  <c r="AC47" i="14" s="1"/>
  <c r="AD47" i="14" s="1"/>
  <c r="AA47" i="14" s="1"/>
  <c r="Q47" i="14"/>
  <c r="R47" i="14" s="1"/>
  <c r="S47" i="14" s="1"/>
  <c r="T47" i="14" s="1"/>
  <c r="L47" i="14"/>
  <c r="M47" i="14" s="1"/>
  <c r="N47" i="14" s="1"/>
  <c r="U47" i="14" s="1"/>
  <c r="J48" i="14"/>
  <c r="AB697" i="14"/>
  <c r="AC697" i="14" s="1"/>
  <c r="AD697" i="14" s="1"/>
  <c r="AA697" i="14" s="1"/>
  <c r="W697" i="14"/>
  <c r="X697" i="14" s="1"/>
  <c r="Y697" i="14" s="1"/>
  <c r="Z697" i="14" s="1"/>
  <c r="L697" i="14"/>
  <c r="M697" i="14" s="1"/>
  <c r="N697" i="14" s="1"/>
  <c r="U697" i="14" s="1"/>
  <c r="Q697" i="14"/>
  <c r="R697" i="14" s="1"/>
  <c r="S697" i="14" s="1"/>
  <c r="T697" i="14" s="1"/>
  <c r="J698" i="14"/>
  <c r="AB793" i="14"/>
  <c r="AC793" i="14" s="1"/>
  <c r="AD793" i="14" s="1"/>
  <c r="AA793" i="14" s="1"/>
  <c r="W793" i="14"/>
  <c r="X793" i="14" s="1"/>
  <c r="Y793" i="14" s="1"/>
  <c r="Z793" i="14" s="1"/>
  <c r="L793" i="14"/>
  <c r="M793" i="14" s="1"/>
  <c r="N793" i="14" s="1"/>
  <c r="U793" i="14" s="1"/>
  <c r="Q793" i="14"/>
  <c r="R793" i="14" s="1"/>
  <c r="S793" i="14" s="1"/>
  <c r="T793" i="14" s="1"/>
  <c r="J794" i="14"/>
  <c r="W508" i="14"/>
  <c r="X508" i="14" s="1"/>
  <c r="Y508" i="14" s="1"/>
  <c r="Z508" i="14" s="1"/>
  <c r="AB508" i="14"/>
  <c r="AC508" i="14" s="1"/>
  <c r="AD508" i="14" s="1"/>
  <c r="AA508" i="14" s="1"/>
  <c r="Q508" i="14"/>
  <c r="R508" i="14" s="1"/>
  <c r="S508" i="14" s="1"/>
  <c r="T508" i="14" s="1"/>
  <c r="L508" i="14"/>
  <c r="M508" i="14" s="1"/>
  <c r="N508" i="14" s="1"/>
  <c r="U508" i="14" s="1"/>
  <c r="J509" i="14"/>
  <c r="W323" i="14"/>
  <c r="X323" i="14" s="1"/>
  <c r="Y323" i="14" s="1"/>
  <c r="Z323" i="14" s="1"/>
  <c r="AB323" i="14"/>
  <c r="AC323" i="14" s="1"/>
  <c r="AD323" i="14" s="1"/>
  <c r="AA323" i="14" s="1"/>
  <c r="Q323" i="14"/>
  <c r="R323" i="14" s="1"/>
  <c r="S323" i="14" s="1"/>
  <c r="T323" i="14" s="1"/>
  <c r="J324" i="14"/>
  <c r="L323" i="14"/>
  <c r="M323" i="14" s="1"/>
  <c r="N323" i="14" s="1"/>
  <c r="U323" i="14" s="1"/>
  <c r="W133" i="14"/>
  <c r="X133" i="14" s="1"/>
  <c r="Y133" i="14" s="1"/>
  <c r="Z133" i="14" s="1"/>
  <c r="AB133" i="14"/>
  <c r="AC133" i="14" s="1"/>
  <c r="AD133" i="14" s="1"/>
  <c r="AA133" i="14" s="1"/>
  <c r="Q133" i="14"/>
  <c r="R133" i="14" s="1"/>
  <c r="S133" i="14" s="1"/>
  <c r="T133" i="14" s="1"/>
  <c r="L133" i="14"/>
  <c r="M133" i="14" s="1"/>
  <c r="N133" i="14" s="1"/>
  <c r="U133" i="14" s="1"/>
  <c r="J134" i="14"/>
  <c r="W229" i="14"/>
  <c r="X229" i="14" s="1"/>
  <c r="Y229" i="14" s="1"/>
  <c r="Z229" i="14" s="1"/>
  <c r="AB229" i="14"/>
  <c r="AC229" i="14" s="1"/>
  <c r="AD229" i="14" s="1"/>
  <c r="AA229" i="14" s="1"/>
  <c r="Q229" i="14"/>
  <c r="R229" i="14" s="1"/>
  <c r="S229" i="14" s="1"/>
  <c r="T229" i="14" s="1"/>
  <c r="L229" i="14"/>
  <c r="M229" i="14" s="1"/>
  <c r="N229" i="14" s="1"/>
  <c r="U229" i="14" s="1"/>
  <c r="J230" i="14"/>
  <c r="W480" i="14"/>
  <c r="X480" i="14" s="1"/>
  <c r="Y480" i="14" s="1"/>
  <c r="Z480" i="14" s="1"/>
  <c r="AB480" i="14"/>
  <c r="AC480" i="14" s="1"/>
  <c r="AD480" i="14" s="1"/>
  <c r="AA480" i="14" s="1"/>
  <c r="Q480" i="14"/>
  <c r="R480" i="14" s="1"/>
  <c r="S480" i="14" s="1"/>
  <c r="T480" i="14" s="1"/>
  <c r="L480" i="14"/>
  <c r="M480" i="14" s="1"/>
  <c r="N480" i="14" s="1"/>
  <c r="U480" i="14" s="1"/>
  <c r="J481" i="14"/>
  <c r="W295" i="14"/>
  <c r="X295" i="14" s="1"/>
  <c r="Y295" i="14" s="1"/>
  <c r="Z295" i="14" s="1"/>
  <c r="AB295" i="14"/>
  <c r="AC295" i="14" s="1"/>
  <c r="AD295" i="14" s="1"/>
  <c r="AA295" i="14" s="1"/>
  <c r="Q295" i="14"/>
  <c r="R295" i="14" s="1"/>
  <c r="S295" i="14" s="1"/>
  <c r="T295" i="14" s="1"/>
  <c r="L295" i="14"/>
  <c r="M295" i="14" s="1"/>
  <c r="N295" i="14" s="1"/>
  <c r="U295" i="14" s="1"/>
  <c r="J296" i="14"/>
  <c r="W660" i="14"/>
  <c r="X660" i="14" s="1"/>
  <c r="Y660" i="14" s="1"/>
  <c r="Z660" i="14" s="1"/>
  <c r="AB660" i="14"/>
  <c r="AC660" i="14" s="1"/>
  <c r="AD660" i="14" s="1"/>
  <c r="AA660" i="14" s="1"/>
  <c r="Q660" i="14"/>
  <c r="R660" i="14" s="1"/>
  <c r="S660" i="14" s="1"/>
  <c r="T660" i="14" s="1"/>
  <c r="L660" i="14"/>
  <c r="M660" i="14" s="1"/>
  <c r="N660" i="14" s="1"/>
  <c r="U660" i="14" s="1"/>
  <c r="J661" i="14"/>
  <c r="W622" i="14"/>
  <c r="X622" i="14" s="1"/>
  <c r="Y622" i="14" s="1"/>
  <c r="Z622" i="14" s="1"/>
  <c r="AB622" i="14"/>
  <c r="AC622" i="14" s="1"/>
  <c r="AD622" i="14" s="1"/>
  <c r="AA622" i="14" s="1"/>
  <c r="Q622" i="14"/>
  <c r="R622" i="14" s="1"/>
  <c r="S622" i="14" s="1"/>
  <c r="T622" i="14" s="1"/>
  <c r="J623" i="14"/>
  <c r="L622" i="14"/>
  <c r="M622" i="14" s="1"/>
  <c r="N622" i="14" s="1"/>
  <c r="U622" i="14" s="1"/>
  <c r="W20" i="14"/>
  <c r="X20" i="14" s="1"/>
  <c r="Y20" i="14" s="1"/>
  <c r="Z20" i="14" s="1"/>
  <c r="AB20" i="14"/>
  <c r="AC20" i="14" s="1"/>
  <c r="AD20" i="14" s="1"/>
  <c r="AA20" i="14" s="1"/>
  <c r="Q20" i="14"/>
  <c r="R20" i="14" s="1"/>
  <c r="S20" i="14" s="1"/>
  <c r="T20" i="14" s="1"/>
  <c r="L20" i="14"/>
  <c r="M20" i="14" s="1"/>
  <c r="N20" i="14" s="1"/>
  <c r="U20" i="14" s="1"/>
  <c r="J21" i="14"/>
  <c r="K20" i="14"/>
  <c r="AB817" i="14"/>
  <c r="AC817" i="14" s="1"/>
  <c r="AD817" i="14" s="1"/>
  <c r="AA817" i="14" s="1"/>
  <c r="W817" i="14"/>
  <c r="X817" i="14" s="1"/>
  <c r="Y817" i="14" s="1"/>
  <c r="Z817" i="14" s="1"/>
  <c r="L817" i="14"/>
  <c r="M817" i="14" s="1"/>
  <c r="N817" i="14" s="1"/>
  <c r="U817" i="14" s="1"/>
  <c r="Q817" i="14"/>
  <c r="R817" i="14" s="1"/>
  <c r="S817" i="14" s="1"/>
  <c r="T817" i="14" s="1"/>
  <c r="J818" i="14"/>
  <c r="W421" i="14"/>
  <c r="X421" i="14" s="1"/>
  <c r="Y421" i="14" s="1"/>
  <c r="Z421" i="14" s="1"/>
  <c r="AB421" i="14"/>
  <c r="AC421" i="14" s="1"/>
  <c r="AD421" i="14" s="1"/>
  <c r="AA421" i="14" s="1"/>
  <c r="Q421" i="14"/>
  <c r="R421" i="14" s="1"/>
  <c r="S421" i="14" s="1"/>
  <c r="T421" i="14" s="1"/>
  <c r="L421" i="14"/>
  <c r="M421" i="14" s="1"/>
  <c r="N421" i="14" s="1"/>
  <c r="U421" i="14" s="1"/>
  <c r="J422" i="14"/>
  <c r="W598" i="14"/>
  <c r="X598" i="14" s="1"/>
  <c r="Y598" i="14" s="1"/>
  <c r="Z598" i="14" s="1"/>
  <c r="AB598" i="14"/>
  <c r="AC598" i="14" s="1"/>
  <c r="AD598" i="14" s="1"/>
  <c r="AA598" i="14" s="1"/>
  <c r="Q598" i="14"/>
  <c r="R598" i="14" s="1"/>
  <c r="S598" i="14" s="1"/>
  <c r="T598" i="14" s="1"/>
  <c r="L598" i="14"/>
  <c r="M598" i="14" s="1"/>
  <c r="N598" i="14" s="1"/>
  <c r="U598" i="14" s="1"/>
  <c r="J599" i="14"/>
  <c r="W163" i="14"/>
  <c r="X163" i="14" s="1"/>
  <c r="Y163" i="14" s="1"/>
  <c r="Z163" i="14" s="1"/>
  <c r="AB163" i="14"/>
  <c r="AC163" i="14" s="1"/>
  <c r="AD163" i="14" s="1"/>
  <c r="AA163" i="14" s="1"/>
  <c r="Q163" i="14"/>
  <c r="R163" i="14" s="1"/>
  <c r="S163" i="14" s="1"/>
  <c r="T163" i="14" s="1"/>
  <c r="J164" i="14"/>
  <c r="L163" i="14"/>
  <c r="M163" i="14" s="1"/>
  <c r="N163" i="14" s="1"/>
  <c r="U163" i="14" s="1"/>
  <c r="W537" i="14"/>
  <c r="X537" i="14" s="1"/>
  <c r="Y537" i="14" s="1"/>
  <c r="Z537" i="14" s="1"/>
  <c r="AB537" i="14"/>
  <c r="AC537" i="14" s="1"/>
  <c r="AD537" i="14" s="1"/>
  <c r="AA537" i="14" s="1"/>
  <c r="Q537" i="14"/>
  <c r="R537" i="14" s="1"/>
  <c r="S537" i="14" s="1"/>
  <c r="T537" i="14" s="1"/>
  <c r="L537" i="14"/>
  <c r="M537" i="14" s="1"/>
  <c r="N537" i="14" s="1"/>
  <c r="U537" i="14" s="1"/>
  <c r="J538" i="14"/>
  <c r="W261" i="14"/>
  <c r="X261" i="14" s="1"/>
  <c r="Y261" i="14" s="1"/>
  <c r="Z261" i="14" s="1"/>
  <c r="AB261" i="14"/>
  <c r="AC261" i="14" s="1"/>
  <c r="AD261" i="14" s="1"/>
  <c r="AA261" i="14" s="1"/>
  <c r="Q261" i="14"/>
  <c r="R261" i="14" s="1"/>
  <c r="S261" i="14" s="1"/>
  <c r="T261" i="14" s="1"/>
  <c r="L261" i="14"/>
  <c r="M261" i="14" s="1"/>
  <c r="N261" i="14" s="1"/>
  <c r="U261" i="14" s="1"/>
  <c r="J262" i="14"/>
  <c r="W448" i="14"/>
  <c r="X448" i="14" s="1"/>
  <c r="Y448" i="14" s="1"/>
  <c r="Z448" i="14" s="1"/>
  <c r="AB448" i="14"/>
  <c r="AC448" i="14" s="1"/>
  <c r="AD448" i="14" s="1"/>
  <c r="AA448" i="14" s="1"/>
  <c r="Q448" i="14"/>
  <c r="R448" i="14" s="1"/>
  <c r="S448" i="14" s="1"/>
  <c r="T448" i="14" s="1"/>
  <c r="L448" i="14"/>
  <c r="M448" i="14" s="1"/>
  <c r="N448" i="14" s="1"/>
  <c r="U448" i="14" s="1"/>
  <c r="J449" i="14"/>
  <c r="AB761" i="14"/>
  <c r="AC761" i="14" s="1"/>
  <c r="AD761" i="14" s="1"/>
  <c r="AA761" i="14" s="1"/>
  <c r="W761" i="14"/>
  <c r="X761" i="14" s="1"/>
  <c r="Y761" i="14" s="1"/>
  <c r="Z761" i="14" s="1"/>
  <c r="L761" i="14"/>
  <c r="M761" i="14" s="1"/>
  <c r="N761" i="14" s="1"/>
  <c r="U761" i="14" s="1"/>
  <c r="Q761" i="14"/>
  <c r="R761" i="14" s="1"/>
  <c r="S761" i="14" s="1"/>
  <c r="T761" i="14" s="1"/>
  <c r="J762" i="14"/>
  <c r="W389" i="14"/>
  <c r="X389" i="14" s="1"/>
  <c r="Y389" i="14" s="1"/>
  <c r="Z389" i="14" s="1"/>
  <c r="AB389" i="14"/>
  <c r="AC389" i="14" s="1"/>
  <c r="AD389" i="14" s="1"/>
  <c r="AA389" i="14" s="1"/>
  <c r="Q389" i="14"/>
  <c r="R389" i="14" s="1"/>
  <c r="S389" i="14" s="1"/>
  <c r="T389" i="14" s="1"/>
  <c r="L389" i="14"/>
  <c r="M389" i="14" s="1"/>
  <c r="N389" i="14" s="1"/>
  <c r="U389" i="14" s="1"/>
  <c r="J390" i="14"/>
  <c r="W422" i="14" l="1"/>
  <c r="X422" i="14" s="1"/>
  <c r="Y422" i="14" s="1"/>
  <c r="Z422" i="14" s="1"/>
  <c r="AB422" i="14"/>
  <c r="AC422" i="14" s="1"/>
  <c r="AD422" i="14" s="1"/>
  <c r="AA422" i="14" s="1"/>
  <c r="Q422" i="14"/>
  <c r="R422" i="14" s="1"/>
  <c r="S422" i="14" s="1"/>
  <c r="T422" i="14" s="1"/>
  <c r="L422" i="14"/>
  <c r="M422" i="14" s="1"/>
  <c r="N422" i="14" s="1"/>
  <c r="U422" i="14" s="1"/>
  <c r="J423" i="14"/>
  <c r="W21" i="14"/>
  <c r="X21" i="14" s="1"/>
  <c r="Y21" i="14" s="1"/>
  <c r="Z21" i="14" s="1"/>
  <c r="AB21" i="14"/>
  <c r="AC21" i="14" s="1"/>
  <c r="AD21" i="14" s="1"/>
  <c r="AA21" i="14" s="1"/>
  <c r="Q21" i="14"/>
  <c r="R21" i="14" s="1"/>
  <c r="S21" i="14" s="1"/>
  <c r="T21" i="14" s="1"/>
  <c r="L21" i="14"/>
  <c r="M21" i="14" s="1"/>
  <c r="N21" i="14" s="1"/>
  <c r="U21" i="14" s="1"/>
  <c r="J22" i="14"/>
  <c r="K21" i="14"/>
  <c r="W481" i="14"/>
  <c r="X481" i="14" s="1"/>
  <c r="Y481" i="14" s="1"/>
  <c r="Z481" i="14" s="1"/>
  <c r="AB481" i="14"/>
  <c r="AC481" i="14" s="1"/>
  <c r="AD481" i="14" s="1"/>
  <c r="AA481" i="14" s="1"/>
  <c r="Q481" i="14"/>
  <c r="R481" i="14" s="1"/>
  <c r="S481" i="14" s="1"/>
  <c r="T481" i="14" s="1"/>
  <c r="L481" i="14"/>
  <c r="M481" i="14" s="1"/>
  <c r="N481" i="14" s="1"/>
  <c r="U481" i="14" s="1"/>
  <c r="J482" i="14"/>
  <c r="W509" i="14"/>
  <c r="X509" i="14" s="1"/>
  <c r="Y509" i="14" s="1"/>
  <c r="Z509" i="14" s="1"/>
  <c r="AB509" i="14"/>
  <c r="AC509" i="14" s="1"/>
  <c r="AD509" i="14" s="1"/>
  <c r="AA509" i="14" s="1"/>
  <c r="Q509" i="14"/>
  <c r="R509" i="14" s="1"/>
  <c r="S509" i="14" s="1"/>
  <c r="T509" i="14" s="1"/>
  <c r="L509" i="14"/>
  <c r="M509" i="14" s="1"/>
  <c r="N509" i="14" s="1"/>
  <c r="U509" i="14" s="1"/>
  <c r="J510" i="14"/>
  <c r="W193" i="14"/>
  <c r="X193" i="14" s="1"/>
  <c r="Y193" i="14" s="1"/>
  <c r="Z193" i="14" s="1"/>
  <c r="AB193" i="14"/>
  <c r="AC193" i="14" s="1"/>
  <c r="AD193" i="14" s="1"/>
  <c r="AA193" i="14" s="1"/>
  <c r="Q193" i="14"/>
  <c r="R193" i="14" s="1"/>
  <c r="S193" i="14" s="1"/>
  <c r="T193" i="14" s="1"/>
  <c r="L193" i="14"/>
  <c r="M193" i="14" s="1"/>
  <c r="N193" i="14" s="1"/>
  <c r="U193" i="14" s="1"/>
  <c r="J194" i="14"/>
  <c r="W623" i="14"/>
  <c r="X623" i="14" s="1"/>
  <c r="Y623" i="14" s="1"/>
  <c r="Z623" i="14" s="1"/>
  <c r="AB623" i="14"/>
  <c r="AC623" i="14" s="1"/>
  <c r="AD623" i="14" s="1"/>
  <c r="AA623" i="14" s="1"/>
  <c r="Q623" i="14"/>
  <c r="R623" i="14" s="1"/>
  <c r="S623" i="14" s="1"/>
  <c r="T623" i="14" s="1"/>
  <c r="L623" i="14"/>
  <c r="M623" i="14" s="1"/>
  <c r="N623" i="14" s="1"/>
  <c r="U623" i="14" s="1"/>
  <c r="J624" i="14"/>
  <c r="W262" i="14"/>
  <c r="X262" i="14" s="1"/>
  <c r="Y262" i="14" s="1"/>
  <c r="Z262" i="14" s="1"/>
  <c r="AB262" i="14"/>
  <c r="AC262" i="14" s="1"/>
  <c r="AD262" i="14" s="1"/>
  <c r="AA262" i="14" s="1"/>
  <c r="Q262" i="14"/>
  <c r="R262" i="14" s="1"/>
  <c r="S262" i="14" s="1"/>
  <c r="T262" i="14" s="1"/>
  <c r="L262" i="14"/>
  <c r="M262" i="14" s="1"/>
  <c r="N262" i="14" s="1"/>
  <c r="U262" i="14" s="1"/>
  <c r="J263" i="14"/>
  <c r="W68" i="14"/>
  <c r="X68" i="14" s="1"/>
  <c r="Y68" i="14" s="1"/>
  <c r="Z68" i="14" s="1"/>
  <c r="AB68" i="14"/>
  <c r="AC68" i="14" s="1"/>
  <c r="AD68" i="14" s="1"/>
  <c r="AA68" i="14" s="1"/>
  <c r="Q68" i="14"/>
  <c r="R68" i="14" s="1"/>
  <c r="S68" i="14" s="1"/>
  <c r="T68" i="14" s="1"/>
  <c r="L68" i="14"/>
  <c r="M68" i="14" s="1"/>
  <c r="N68" i="14" s="1"/>
  <c r="U68" i="14" s="1"/>
  <c r="J69" i="14"/>
  <c r="W599" i="14"/>
  <c r="X599" i="14" s="1"/>
  <c r="Y599" i="14" s="1"/>
  <c r="Z599" i="14" s="1"/>
  <c r="AB599" i="14"/>
  <c r="AC599" i="14" s="1"/>
  <c r="AD599" i="14" s="1"/>
  <c r="AA599" i="14" s="1"/>
  <c r="Q599" i="14"/>
  <c r="R599" i="14" s="1"/>
  <c r="S599" i="14" s="1"/>
  <c r="T599" i="14" s="1"/>
  <c r="L599" i="14"/>
  <c r="M599" i="14" s="1"/>
  <c r="N599" i="14" s="1"/>
  <c r="U599" i="14" s="1"/>
  <c r="J600" i="14"/>
  <c r="W296" i="14"/>
  <c r="X296" i="14" s="1"/>
  <c r="Y296" i="14" s="1"/>
  <c r="Z296" i="14" s="1"/>
  <c r="AB296" i="14"/>
  <c r="AC296" i="14" s="1"/>
  <c r="AD296" i="14" s="1"/>
  <c r="AA296" i="14" s="1"/>
  <c r="Q296" i="14"/>
  <c r="R296" i="14" s="1"/>
  <c r="S296" i="14" s="1"/>
  <c r="T296" i="14" s="1"/>
  <c r="L296" i="14"/>
  <c r="M296" i="14" s="1"/>
  <c r="N296" i="14" s="1"/>
  <c r="U296" i="14" s="1"/>
  <c r="J297" i="14"/>
  <c r="W48" i="14"/>
  <c r="X48" i="14" s="1"/>
  <c r="Y48" i="14" s="1"/>
  <c r="Z48" i="14" s="1"/>
  <c r="AB48" i="14"/>
  <c r="AC48" i="14" s="1"/>
  <c r="AD48" i="14" s="1"/>
  <c r="AA48" i="14" s="1"/>
  <c r="Q48" i="14"/>
  <c r="R48" i="14" s="1"/>
  <c r="S48" i="14" s="1"/>
  <c r="T48" i="14" s="1"/>
  <c r="L48" i="14"/>
  <c r="M48" i="14" s="1"/>
  <c r="N48" i="14" s="1"/>
  <c r="U48" i="14" s="1"/>
  <c r="J49" i="14"/>
  <c r="W97" i="14"/>
  <c r="X97" i="14" s="1"/>
  <c r="Y97" i="14" s="1"/>
  <c r="Z97" i="14" s="1"/>
  <c r="AB97" i="14"/>
  <c r="AC97" i="14" s="1"/>
  <c r="AD97" i="14" s="1"/>
  <c r="AA97" i="14" s="1"/>
  <c r="Q97" i="14"/>
  <c r="R97" i="14" s="1"/>
  <c r="S97" i="14" s="1"/>
  <c r="T97" i="14" s="1"/>
  <c r="L97" i="14"/>
  <c r="M97" i="14" s="1"/>
  <c r="N97" i="14" s="1"/>
  <c r="U97" i="14" s="1"/>
  <c r="J98" i="14"/>
  <c r="W324" i="14"/>
  <c r="X324" i="14" s="1"/>
  <c r="Y324" i="14" s="1"/>
  <c r="Z324" i="14" s="1"/>
  <c r="AB324" i="14"/>
  <c r="AC324" i="14" s="1"/>
  <c r="AD324" i="14" s="1"/>
  <c r="AA324" i="14" s="1"/>
  <c r="Q324" i="14"/>
  <c r="R324" i="14" s="1"/>
  <c r="S324" i="14" s="1"/>
  <c r="T324" i="14" s="1"/>
  <c r="L324" i="14"/>
  <c r="M324" i="14" s="1"/>
  <c r="N324" i="14" s="1"/>
  <c r="U324" i="14" s="1"/>
  <c r="J325" i="14"/>
  <c r="W356" i="14"/>
  <c r="X356" i="14" s="1"/>
  <c r="Y356" i="14" s="1"/>
  <c r="Z356" i="14" s="1"/>
  <c r="AB356" i="14"/>
  <c r="AC356" i="14" s="1"/>
  <c r="AD356" i="14" s="1"/>
  <c r="AA356" i="14" s="1"/>
  <c r="Q356" i="14"/>
  <c r="R356" i="14" s="1"/>
  <c r="S356" i="14" s="1"/>
  <c r="T356" i="14" s="1"/>
  <c r="L356" i="14"/>
  <c r="M356" i="14" s="1"/>
  <c r="N356" i="14" s="1"/>
  <c r="U356" i="14" s="1"/>
  <c r="J357" i="14"/>
  <c r="W661" i="14"/>
  <c r="X661" i="14" s="1"/>
  <c r="Y661" i="14" s="1"/>
  <c r="Z661" i="14" s="1"/>
  <c r="AB661" i="14"/>
  <c r="AC661" i="14" s="1"/>
  <c r="AD661" i="14" s="1"/>
  <c r="AA661" i="14" s="1"/>
  <c r="Q661" i="14"/>
  <c r="R661" i="14" s="1"/>
  <c r="S661" i="14" s="1"/>
  <c r="T661" i="14" s="1"/>
  <c r="L661" i="14"/>
  <c r="M661" i="14" s="1"/>
  <c r="N661" i="14" s="1"/>
  <c r="U661" i="14" s="1"/>
  <c r="J662" i="14"/>
  <c r="W134" i="14"/>
  <c r="X134" i="14" s="1"/>
  <c r="Y134" i="14" s="1"/>
  <c r="Z134" i="14" s="1"/>
  <c r="AB134" i="14"/>
  <c r="AC134" i="14" s="1"/>
  <c r="AD134" i="14" s="1"/>
  <c r="AA134" i="14" s="1"/>
  <c r="Q134" i="14"/>
  <c r="R134" i="14" s="1"/>
  <c r="S134" i="14" s="1"/>
  <c r="T134" i="14" s="1"/>
  <c r="L134" i="14"/>
  <c r="M134" i="14" s="1"/>
  <c r="N134" i="14" s="1"/>
  <c r="U134" i="14" s="1"/>
  <c r="J135" i="14"/>
  <c r="AB698" i="14"/>
  <c r="AC698" i="14" s="1"/>
  <c r="AD698" i="14" s="1"/>
  <c r="AA698" i="14" s="1"/>
  <c r="W698" i="14"/>
  <c r="X698" i="14" s="1"/>
  <c r="Y698" i="14" s="1"/>
  <c r="Z698" i="14" s="1"/>
  <c r="L698" i="14"/>
  <c r="M698" i="14" s="1"/>
  <c r="N698" i="14" s="1"/>
  <c r="U698" i="14" s="1"/>
  <c r="Q698" i="14"/>
  <c r="R698" i="14" s="1"/>
  <c r="S698" i="14" s="1"/>
  <c r="T698" i="14" s="1"/>
  <c r="J699" i="14"/>
  <c r="W570" i="14"/>
  <c r="X570" i="14" s="1"/>
  <c r="Y570" i="14" s="1"/>
  <c r="Z570" i="14" s="1"/>
  <c r="AB570" i="14"/>
  <c r="AC570" i="14" s="1"/>
  <c r="AD570" i="14" s="1"/>
  <c r="AA570" i="14" s="1"/>
  <c r="Q570" i="14"/>
  <c r="R570" i="14" s="1"/>
  <c r="S570" i="14" s="1"/>
  <c r="T570" i="14" s="1"/>
  <c r="L570" i="14"/>
  <c r="M570" i="14" s="1"/>
  <c r="N570" i="14" s="1"/>
  <c r="U570" i="14" s="1"/>
  <c r="J571" i="14"/>
  <c r="AB730" i="14"/>
  <c r="AC730" i="14" s="1"/>
  <c r="AD730" i="14" s="1"/>
  <c r="AA730" i="14" s="1"/>
  <c r="W730" i="14"/>
  <c r="X730" i="14" s="1"/>
  <c r="Y730" i="14" s="1"/>
  <c r="Z730" i="14" s="1"/>
  <c r="L730" i="14"/>
  <c r="M730" i="14" s="1"/>
  <c r="N730" i="14" s="1"/>
  <c r="U730" i="14" s="1"/>
  <c r="Q730" i="14"/>
  <c r="R730" i="14" s="1"/>
  <c r="S730" i="14" s="1"/>
  <c r="T730" i="14" s="1"/>
  <c r="J731" i="14"/>
  <c r="W449" i="14"/>
  <c r="X449" i="14" s="1"/>
  <c r="Y449" i="14" s="1"/>
  <c r="Z449" i="14" s="1"/>
  <c r="AB449" i="14"/>
  <c r="AC449" i="14" s="1"/>
  <c r="AD449" i="14" s="1"/>
  <c r="AA449" i="14" s="1"/>
  <c r="Q449" i="14"/>
  <c r="R449" i="14" s="1"/>
  <c r="S449" i="14" s="1"/>
  <c r="T449" i="14" s="1"/>
  <c r="L449" i="14"/>
  <c r="M449" i="14" s="1"/>
  <c r="N449" i="14" s="1"/>
  <c r="U449" i="14" s="1"/>
  <c r="J450" i="14"/>
  <c r="W164" i="14"/>
  <c r="X164" i="14" s="1"/>
  <c r="Y164" i="14" s="1"/>
  <c r="Z164" i="14" s="1"/>
  <c r="AB164" i="14"/>
  <c r="AC164" i="14" s="1"/>
  <c r="AD164" i="14" s="1"/>
  <c r="AA164" i="14" s="1"/>
  <c r="Q164" i="14"/>
  <c r="R164" i="14" s="1"/>
  <c r="S164" i="14" s="1"/>
  <c r="T164" i="14" s="1"/>
  <c r="L164" i="14"/>
  <c r="M164" i="14" s="1"/>
  <c r="N164" i="14" s="1"/>
  <c r="U164" i="14" s="1"/>
  <c r="J165" i="14"/>
  <c r="AB762" i="14"/>
  <c r="AC762" i="14" s="1"/>
  <c r="AD762" i="14" s="1"/>
  <c r="AA762" i="14" s="1"/>
  <c r="W762" i="14"/>
  <c r="X762" i="14" s="1"/>
  <c r="Y762" i="14" s="1"/>
  <c r="Z762" i="14" s="1"/>
  <c r="L762" i="14"/>
  <c r="M762" i="14" s="1"/>
  <c r="N762" i="14" s="1"/>
  <c r="U762" i="14" s="1"/>
  <c r="Q762" i="14"/>
  <c r="R762" i="14" s="1"/>
  <c r="S762" i="14" s="1"/>
  <c r="T762" i="14" s="1"/>
  <c r="J763" i="14"/>
  <c r="W390" i="14"/>
  <c r="X390" i="14" s="1"/>
  <c r="Y390" i="14" s="1"/>
  <c r="Z390" i="14" s="1"/>
  <c r="AB390" i="14"/>
  <c r="AC390" i="14" s="1"/>
  <c r="AD390" i="14" s="1"/>
  <c r="AA390" i="14" s="1"/>
  <c r="Q390" i="14"/>
  <c r="R390" i="14" s="1"/>
  <c r="S390" i="14" s="1"/>
  <c r="T390" i="14" s="1"/>
  <c r="L390" i="14"/>
  <c r="M390" i="14" s="1"/>
  <c r="N390" i="14" s="1"/>
  <c r="U390" i="14" s="1"/>
  <c r="J391" i="14"/>
  <c r="W538" i="14"/>
  <c r="X538" i="14" s="1"/>
  <c r="Y538" i="14" s="1"/>
  <c r="Z538" i="14" s="1"/>
  <c r="AB538" i="14"/>
  <c r="AC538" i="14" s="1"/>
  <c r="AD538" i="14" s="1"/>
  <c r="AA538" i="14" s="1"/>
  <c r="Q538" i="14"/>
  <c r="R538" i="14" s="1"/>
  <c r="S538" i="14" s="1"/>
  <c r="T538" i="14" s="1"/>
  <c r="L538" i="14"/>
  <c r="M538" i="14" s="1"/>
  <c r="N538" i="14" s="1"/>
  <c r="U538" i="14" s="1"/>
  <c r="J539" i="14"/>
  <c r="AB818" i="14"/>
  <c r="AC818" i="14" s="1"/>
  <c r="AD818" i="14" s="1"/>
  <c r="AA818" i="14" s="1"/>
  <c r="W818" i="14"/>
  <c r="X818" i="14" s="1"/>
  <c r="Y818" i="14" s="1"/>
  <c r="Z818" i="14" s="1"/>
  <c r="L818" i="14"/>
  <c r="M818" i="14" s="1"/>
  <c r="N818" i="14" s="1"/>
  <c r="U818" i="14" s="1"/>
  <c r="Q818" i="14"/>
  <c r="R818" i="14" s="1"/>
  <c r="S818" i="14" s="1"/>
  <c r="T818" i="14" s="1"/>
  <c r="J819" i="14"/>
  <c r="W230" i="14"/>
  <c r="X230" i="14" s="1"/>
  <c r="Y230" i="14" s="1"/>
  <c r="Z230" i="14" s="1"/>
  <c r="AB230" i="14"/>
  <c r="AC230" i="14" s="1"/>
  <c r="AD230" i="14" s="1"/>
  <c r="AA230" i="14" s="1"/>
  <c r="Q230" i="14"/>
  <c r="R230" i="14" s="1"/>
  <c r="S230" i="14" s="1"/>
  <c r="T230" i="14" s="1"/>
  <c r="L230" i="14"/>
  <c r="M230" i="14" s="1"/>
  <c r="N230" i="14" s="1"/>
  <c r="U230" i="14" s="1"/>
  <c r="J231" i="14"/>
  <c r="AB794" i="14"/>
  <c r="AC794" i="14" s="1"/>
  <c r="AD794" i="14" s="1"/>
  <c r="AA794" i="14" s="1"/>
  <c r="W794" i="14"/>
  <c r="X794" i="14" s="1"/>
  <c r="Y794" i="14" s="1"/>
  <c r="Z794" i="14" s="1"/>
  <c r="L794" i="14"/>
  <c r="M794" i="14" s="1"/>
  <c r="N794" i="14" s="1"/>
  <c r="U794" i="14" s="1"/>
  <c r="Q794" i="14"/>
  <c r="R794" i="14" s="1"/>
  <c r="S794" i="14" s="1"/>
  <c r="T794" i="14" s="1"/>
  <c r="J795" i="14"/>
  <c r="W637" i="14"/>
  <c r="X637" i="14" s="1"/>
  <c r="Y637" i="14" s="1"/>
  <c r="Z637" i="14" s="1"/>
  <c r="AB637" i="14"/>
  <c r="AC637" i="14" s="1"/>
  <c r="AD637" i="14" s="1"/>
  <c r="AA637" i="14" s="1"/>
  <c r="Q637" i="14"/>
  <c r="R637" i="14" s="1"/>
  <c r="S637" i="14" s="1"/>
  <c r="T637" i="14" s="1"/>
  <c r="L637" i="14"/>
  <c r="M637" i="14" s="1"/>
  <c r="N637" i="14" s="1"/>
  <c r="U637" i="14" s="1"/>
  <c r="J638" i="14"/>
  <c r="AB685" i="14"/>
  <c r="AC685" i="14" s="1"/>
  <c r="AD685" i="14" s="1"/>
  <c r="AA685" i="14" s="1"/>
  <c r="W685" i="14"/>
  <c r="X685" i="14" s="1"/>
  <c r="Y685" i="14" s="1"/>
  <c r="Z685" i="14" s="1"/>
  <c r="L685" i="14"/>
  <c r="M685" i="14" s="1"/>
  <c r="N685" i="14" s="1"/>
  <c r="U685" i="14" s="1"/>
  <c r="Q685" i="14"/>
  <c r="R685" i="14" s="1"/>
  <c r="S685" i="14" s="1"/>
  <c r="T685" i="14" s="1"/>
  <c r="J686" i="14"/>
  <c r="AB819" i="14" l="1"/>
  <c r="AC819" i="14" s="1"/>
  <c r="AD819" i="14" s="1"/>
  <c r="AA819" i="14" s="1"/>
  <c r="W819" i="14"/>
  <c r="X819" i="14" s="1"/>
  <c r="Y819" i="14" s="1"/>
  <c r="Z819" i="14" s="1"/>
  <c r="L819" i="14"/>
  <c r="M819" i="14" s="1"/>
  <c r="N819" i="14" s="1"/>
  <c r="U819" i="14" s="1"/>
  <c r="Q819" i="14"/>
  <c r="R819" i="14" s="1"/>
  <c r="S819" i="14" s="1"/>
  <c r="T819" i="14" s="1"/>
  <c r="J820" i="14"/>
  <c r="W98" i="14"/>
  <c r="X98" i="14" s="1"/>
  <c r="Y98" i="14" s="1"/>
  <c r="Z98" i="14" s="1"/>
  <c r="AB98" i="14"/>
  <c r="AC98" i="14" s="1"/>
  <c r="AD98" i="14" s="1"/>
  <c r="AA98" i="14" s="1"/>
  <c r="Q98" i="14"/>
  <c r="R98" i="14" s="1"/>
  <c r="S98" i="14" s="1"/>
  <c r="T98" i="14" s="1"/>
  <c r="L98" i="14"/>
  <c r="M98" i="14" s="1"/>
  <c r="N98" i="14" s="1"/>
  <c r="U98" i="14" s="1"/>
  <c r="J99" i="14"/>
  <c r="W135" i="14"/>
  <c r="X135" i="14" s="1"/>
  <c r="Y135" i="14" s="1"/>
  <c r="Z135" i="14" s="1"/>
  <c r="AB135" i="14"/>
  <c r="AC135" i="14" s="1"/>
  <c r="AD135" i="14" s="1"/>
  <c r="AA135" i="14" s="1"/>
  <c r="Q135" i="14"/>
  <c r="R135" i="14" s="1"/>
  <c r="S135" i="14" s="1"/>
  <c r="T135" i="14" s="1"/>
  <c r="L135" i="14"/>
  <c r="M135" i="14" s="1"/>
  <c r="N135" i="14" s="1"/>
  <c r="U135" i="14" s="1"/>
  <c r="J136" i="14"/>
  <c r="AB763" i="14"/>
  <c r="AC763" i="14" s="1"/>
  <c r="AD763" i="14" s="1"/>
  <c r="AA763" i="14" s="1"/>
  <c r="W763" i="14"/>
  <c r="X763" i="14" s="1"/>
  <c r="Y763" i="14" s="1"/>
  <c r="Z763" i="14" s="1"/>
  <c r="L763" i="14"/>
  <c r="M763" i="14" s="1"/>
  <c r="N763" i="14" s="1"/>
  <c r="U763" i="14" s="1"/>
  <c r="Q763" i="14"/>
  <c r="R763" i="14" s="1"/>
  <c r="S763" i="14" s="1"/>
  <c r="T763" i="14" s="1"/>
  <c r="J764" i="14"/>
  <c r="W165" i="14"/>
  <c r="X165" i="14" s="1"/>
  <c r="Y165" i="14" s="1"/>
  <c r="Z165" i="14" s="1"/>
  <c r="AB165" i="14"/>
  <c r="AC165" i="14" s="1"/>
  <c r="AD165" i="14" s="1"/>
  <c r="AA165" i="14" s="1"/>
  <c r="Q165" i="14"/>
  <c r="R165" i="14" s="1"/>
  <c r="S165" i="14" s="1"/>
  <c r="T165" i="14" s="1"/>
  <c r="L165" i="14"/>
  <c r="M165" i="14" s="1"/>
  <c r="N165" i="14" s="1"/>
  <c r="U165" i="14" s="1"/>
  <c r="J166" i="14"/>
  <c r="AB699" i="14"/>
  <c r="AC699" i="14" s="1"/>
  <c r="AD699" i="14" s="1"/>
  <c r="AA699" i="14" s="1"/>
  <c r="W699" i="14"/>
  <c r="X699" i="14" s="1"/>
  <c r="Y699" i="14" s="1"/>
  <c r="Z699" i="14" s="1"/>
  <c r="L699" i="14"/>
  <c r="M699" i="14" s="1"/>
  <c r="N699" i="14" s="1"/>
  <c r="U699" i="14" s="1"/>
  <c r="Q699" i="14"/>
  <c r="R699" i="14" s="1"/>
  <c r="S699" i="14" s="1"/>
  <c r="T699" i="14" s="1"/>
  <c r="J700" i="14"/>
  <c r="W624" i="14"/>
  <c r="X624" i="14" s="1"/>
  <c r="Y624" i="14" s="1"/>
  <c r="Z624" i="14" s="1"/>
  <c r="AB624" i="14"/>
  <c r="AC624" i="14" s="1"/>
  <c r="AD624" i="14" s="1"/>
  <c r="AA624" i="14" s="1"/>
  <c r="Q624" i="14"/>
  <c r="R624" i="14" s="1"/>
  <c r="S624" i="14" s="1"/>
  <c r="T624" i="14" s="1"/>
  <c r="L624" i="14"/>
  <c r="M624" i="14" s="1"/>
  <c r="N624" i="14" s="1"/>
  <c r="U624" i="14" s="1"/>
  <c r="J625" i="14"/>
  <c r="AB795" i="14"/>
  <c r="AC795" i="14" s="1"/>
  <c r="AD795" i="14" s="1"/>
  <c r="AA795" i="14" s="1"/>
  <c r="W795" i="14"/>
  <c r="X795" i="14" s="1"/>
  <c r="Y795" i="14" s="1"/>
  <c r="Z795" i="14" s="1"/>
  <c r="L795" i="14"/>
  <c r="M795" i="14" s="1"/>
  <c r="N795" i="14" s="1"/>
  <c r="U795" i="14" s="1"/>
  <c r="Q795" i="14"/>
  <c r="R795" i="14" s="1"/>
  <c r="S795" i="14" s="1"/>
  <c r="T795" i="14" s="1"/>
  <c r="J796" i="14"/>
  <c r="W638" i="14"/>
  <c r="X638" i="14" s="1"/>
  <c r="Y638" i="14" s="1"/>
  <c r="Z638" i="14" s="1"/>
  <c r="AB638" i="14"/>
  <c r="AC638" i="14" s="1"/>
  <c r="AD638" i="14" s="1"/>
  <c r="AA638" i="14" s="1"/>
  <c r="Q638" i="14"/>
  <c r="R638" i="14" s="1"/>
  <c r="S638" i="14" s="1"/>
  <c r="T638" i="14" s="1"/>
  <c r="L638" i="14"/>
  <c r="M638" i="14" s="1"/>
  <c r="N638" i="14" s="1"/>
  <c r="U638" i="14" s="1"/>
  <c r="J639" i="14"/>
  <c r="W600" i="14"/>
  <c r="X600" i="14" s="1"/>
  <c r="Y600" i="14" s="1"/>
  <c r="Z600" i="14" s="1"/>
  <c r="AB600" i="14"/>
  <c r="AC600" i="14" s="1"/>
  <c r="AD600" i="14" s="1"/>
  <c r="AA600" i="14" s="1"/>
  <c r="Q600" i="14"/>
  <c r="R600" i="14" s="1"/>
  <c r="S600" i="14" s="1"/>
  <c r="T600" i="14" s="1"/>
  <c r="L600" i="14"/>
  <c r="M600" i="14" s="1"/>
  <c r="N600" i="14" s="1"/>
  <c r="U600" i="14" s="1"/>
  <c r="J601" i="14"/>
  <c r="W69" i="14"/>
  <c r="X69" i="14" s="1"/>
  <c r="Y69" i="14" s="1"/>
  <c r="Z69" i="14" s="1"/>
  <c r="AB69" i="14"/>
  <c r="AC69" i="14" s="1"/>
  <c r="AD69" i="14" s="1"/>
  <c r="AA69" i="14" s="1"/>
  <c r="Q69" i="14"/>
  <c r="R69" i="14" s="1"/>
  <c r="S69" i="14" s="1"/>
  <c r="T69" i="14" s="1"/>
  <c r="L69" i="14"/>
  <c r="M69" i="14" s="1"/>
  <c r="N69" i="14" s="1"/>
  <c r="U69" i="14" s="1"/>
  <c r="J70" i="14"/>
  <c r="W423" i="14"/>
  <c r="X423" i="14" s="1"/>
  <c r="Y423" i="14" s="1"/>
  <c r="Z423" i="14" s="1"/>
  <c r="AB423" i="14"/>
  <c r="AC423" i="14" s="1"/>
  <c r="AD423" i="14" s="1"/>
  <c r="AA423" i="14" s="1"/>
  <c r="Q423" i="14"/>
  <c r="R423" i="14" s="1"/>
  <c r="S423" i="14" s="1"/>
  <c r="T423" i="14" s="1"/>
  <c r="L423" i="14"/>
  <c r="M423" i="14" s="1"/>
  <c r="N423" i="14" s="1"/>
  <c r="U423" i="14" s="1"/>
  <c r="J424" i="14"/>
  <c r="W450" i="14"/>
  <c r="X450" i="14" s="1"/>
  <c r="Y450" i="14" s="1"/>
  <c r="Z450" i="14" s="1"/>
  <c r="AB450" i="14"/>
  <c r="AC450" i="14" s="1"/>
  <c r="AD450" i="14" s="1"/>
  <c r="AA450" i="14" s="1"/>
  <c r="Q450" i="14"/>
  <c r="R450" i="14" s="1"/>
  <c r="S450" i="14" s="1"/>
  <c r="T450" i="14" s="1"/>
  <c r="L450" i="14"/>
  <c r="M450" i="14" s="1"/>
  <c r="N450" i="14" s="1"/>
  <c r="U450" i="14" s="1"/>
  <c r="J451" i="14"/>
  <c r="W391" i="14"/>
  <c r="X391" i="14" s="1"/>
  <c r="Y391" i="14" s="1"/>
  <c r="Z391" i="14" s="1"/>
  <c r="AB391" i="14"/>
  <c r="AC391" i="14" s="1"/>
  <c r="AD391" i="14" s="1"/>
  <c r="AA391" i="14" s="1"/>
  <c r="Q391" i="14"/>
  <c r="R391" i="14" s="1"/>
  <c r="S391" i="14" s="1"/>
  <c r="T391" i="14" s="1"/>
  <c r="L391" i="14"/>
  <c r="M391" i="14" s="1"/>
  <c r="N391" i="14" s="1"/>
  <c r="U391" i="14" s="1"/>
  <c r="J392" i="14"/>
  <c r="W571" i="14"/>
  <c r="X571" i="14" s="1"/>
  <c r="Y571" i="14" s="1"/>
  <c r="Z571" i="14" s="1"/>
  <c r="AB571" i="14"/>
  <c r="AC571" i="14" s="1"/>
  <c r="AD571" i="14" s="1"/>
  <c r="AA571" i="14" s="1"/>
  <c r="Q571" i="14"/>
  <c r="R571" i="14" s="1"/>
  <c r="S571" i="14" s="1"/>
  <c r="T571" i="14" s="1"/>
  <c r="L571" i="14"/>
  <c r="M571" i="14" s="1"/>
  <c r="N571" i="14" s="1"/>
  <c r="U571" i="14" s="1"/>
  <c r="J572" i="14"/>
  <c r="W263" i="14"/>
  <c r="X263" i="14" s="1"/>
  <c r="Y263" i="14" s="1"/>
  <c r="Z263" i="14" s="1"/>
  <c r="AB263" i="14"/>
  <c r="AC263" i="14" s="1"/>
  <c r="AD263" i="14" s="1"/>
  <c r="AA263" i="14" s="1"/>
  <c r="Q263" i="14"/>
  <c r="R263" i="14" s="1"/>
  <c r="S263" i="14" s="1"/>
  <c r="T263" i="14" s="1"/>
  <c r="L263" i="14"/>
  <c r="M263" i="14" s="1"/>
  <c r="N263" i="14" s="1"/>
  <c r="U263" i="14" s="1"/>
  <c r="J264" i="14"/>
  <c r="W482" i="14"/>
  <c r="X482" i="14" s="1"/>
  <c r="Y482" i="14" s="1"/>
  <c r="Z482" i="14" s="1"/>
  <c r="AB482" i="14"/>
  <c r="AC482" i="14" s="1"/>
  <c r="AD482" i="14" s="1"/>
  <c r="AA482" i="14" s="1"/>
  <c r="Q482" i="14"/>
  <c r="R482" i="14" s="1"/>
  <c r="S482" i="14" s="1"/>
  <c r="T482" i="14" s="1"/>
  <c r="L482" i="14"/>
  <c r="M482" i="14" s="1"/>
  <c r="N482" i="14" s="1"/>
  <c r="U482" i="14" s="1"/>
  <c r="J483" i="14"/>
  <c r="AB686" i="14"/>
  <c r="AC686" i="14" s="1"/>
  <c r="AD686" i="14" s="1"/>
  <c r="AA686" i="14" s="1"/>
  <c r="W686" i="14"/>
  <c r="L686" i="14"/>
  <c r="M686" i="14" s="1"/>
  <c r="N686" i="14" s="1"/>
  <c r="U686" i="14" s="1"/>
  <c r="Q686" i="14"/>
  <c r="R686" i="14" s="1"/>
  <c r="S686" i="14" s="1"/>
  <c r="T686" i="14" s="1"/>
  <c r="J687" i="14"/>
  <c r="W297" i="14"/>
  <c r="X297" i="14" s="1"/>
  <c r="Y297" i="14" s="1"/>
  <c r="Z297" i="14" s="1"/>
  <c r="AB297" i="14"/>
  <c r="AC297" i="14" s="1"/>
  <c r="AD297" i="14" s="1"/>
  <c r="AA297" i="14" s="1"/>
  <c r="Q297" i="14"/>
  <c r="R297" i="14" s="1"/>
  <c r="S297" i="14" s="1"/>
  <c r="T297" i="14" s="1"/>
  <c r="L297" i="14"/>
  <c r="M297" i="14" s="1"/>
  <c r="N297" i="14" s="1"/>
  <c r="U297" i="14" s="1"/>
  <c r="J298" i="14"/>
  <c r="W22" i="14"/>
  <c r="X22" i="14" s="1"/>
  <c r="Y22" i="14" s="1"/>
  <c r="Z22" i="14" s="1"/>
  <c r="AB22" i="14"/>
  <c r="AC22" i="14" s="1"/>
  <c r="AD22" i="14" s="1"/>
  <c r="AA22" i="14" s="1"/>
  <c r="Q22" i="14"/>
  <c r="R22" i="14" s="1"/>
  <c r="S22" i="14" s="1"/>
  <c r="T22" i="14" s="1"/>
  <c r="J23" i="14"/>
  <c r="L22" i="14"/>
  <c r="M22" i="14" s="1"/>
  <c r="N22" i="14" s="1"/>
  <c r="U22" i="14" s="1"/>
  <c r="K22" i="14"/>
  <c r="W539" i="14"/>
  <c r="X539" i="14" s="1"/>
  <c r="Y539" i="14" s="1"/>
  <c r="Z539" i="14" s="1"/>
  <c r="AB539" i="14"/>
  <c r="AC539" i="14" s="1"/>
  <c r="AD539" i="14" s="1"/>
  <c r="AA539" i="14" s="1"/>
  <c r="Q539" i="14"/>
  <c r="R539" i="14" s="1"/>
  <c r="S539" i="14" s="1"/>
  <c r="T539" i="14" s="1"/>
  <c r="L539" i="14"/>
  <c r="M539" i="14" s="1"/>
  <c r="N539" i="14" s="1"/>
  <c r="U539" i="14" s="1"/>
  <c r="J540" i="14"/>
  <c r="AB731" i="14"/>
  <c r="AC731" i="14" s="1"/>
  <c r="AD731" i="14" s="1"/>
  <c r="AA731" i="14" s="1"/>
  <c r="W731" i="14"/>
  <c r="X731" i="14" s="1"/>
  <c r="Y731" i="14" s="1"/>
  <c r="Z731" i="14" s="1"/>
  <c r="L731" i="14"/>
  <c r="M731" i="14" s="1"/>
  <c r="N731" i="14" s="1"/>
  <c r="U731" i="14" s="1"/>
  <c r="Q731" i="14"/>
  <c r="R731" i="14" s="1"/>
  <c r="S731" i="14" s="1"/>
  <c r="T731" i="14" s="1"/>
  <c r="J732" i="14"/>
  <c r="W662" i="14"/>
  <c r="X662" i="14" s="1"/>
  <c r="Y662" i="14" s="1"/>
  <c r="Z662" i="14" s="1"/>
  <c r="AB662" i="14"/>
  <c r="AC662" i="14" s="1"/>
  <c r="AD662" i="14" s="1"/>
  <c r="AA662" i="14" s="1"/>
  <c r="Q662" i="14"/>
  <c r="R662" i="14" s="1"/>
  <c r="S662" i="14" s="1"/>
  <c r="T662" i="14" s="1"/>
  <c r="L662" i="14"/>
  <c r="M662" i="14" s="1"/>
  <c r="N662" i="14" s="1"/>
  <c r="U662" i="14" s="1"/>
  <c r="J663" i="14"/>
  <c r="W510" i="14"/>
  <c r="X510" i="14" s="1"/>
  <c r="Y510" i="14" s="1"/>
  <c r="Z510" i="14" s="1"/>
  <c r="AB510" i="14"/>
  <c r="AC510" i="14" s="1"/>
  <c r="AD510" i="14" s="1"/>
  <c r="AA510" i="14" s="1"/>
  <c r="Q510" i="14"/>
  <c r="R510" i="14" s="1"/>
  <c r="S510" i="14" s="1"/>
  <c r="T510" i="14" s="1"/>
  <c r="L510" i="14"/>
  <c r="M510" i="14" s="1"/>
  <c r="N510" i="14" s="1"/>
  <c r="U510" i="14" s="1"/>
  <c r="J511" i="14"/>
  <c r="W194" i="14"/>
  <c r="X194" i="14" s="1"/>
  <c r="Y194" i="14" s="1"/>
  <c r="Z194" i="14" s="1"/>
  <c r="AB194" i="14"/>
  <c r="AC194" i="14" s="1"/>
  <c r="AD194" i="14" s="1"/>
  <c r="AA194" i="14" s="1"/>
  <c r="Q194" i="14"/>
  <c r="R194" i="14" s="1"/>
  <c r="S194" i="14" s="1"/>
  <c r="T194" i="14" s="1"/>
  <c r="L194" i="14"/>
  <c r="M194" i="14" s="1"/>
  <c r="N194" i="14" s="1"/>
  <c r="U194" i="14" s="1"/>
  <c r="J195" i="14"/>
  <c r="W231" i="14"/>
  <c r="X231" i="14" s="1"/>
  <c r="Y231" i="14" s="1"/>
  <c r="Z231" i="14" s="1"/>
  <c r="AB231" i="14"/>
  <c r="AC231" i="14" s="1"/>
  <c r="AD231" i="14" s="1"/>
  <c r="AA231" i="14" s="1"/>
  <c r="Q231" i="14"/>
  <c r="R231" i="14" s="1"/>
  <c r="S231" i="14" s="1"/>
  <c r="T231" i="14" s="1"/>
  <c r="L231" i="14"/>
  <c r="M231" i="14" s="1"/>
  <c r="N231" i="14" s="1"/>
  <c r="U231" i="14" s="1"/>
  <c r="J232" i="14"/>
  <c r="W357" i="14"/>
  <c r="X357" i="14" s="1"/>
  <c r="Y357" i="14" s="1"/>
  <c r="Z357" i="14" s="1"/>
  <c r="AB357" i="14"/>
  <c r="AC357" i="14" s="1"/>
  <c r="AD357" i="14" s="1"/>
  <c r="AA357" i="14" s="1"/>
  <c r="Q357" i="14"/>
  <c r="R357" i="14" s="1"/>
  <c r="S357" i="14" s="1"/>
  <c r="T357" i="14" s="1"/>
  <c r="L357" i="14"/>
  <c r="M357" i="14" s="1"/>
  <c r="N357" i="14" s="1"/>
  <c r="U357" i="14" s="1"/>
  <c r="J358" i="14"/>
  <c r="W325" i="14"/>
  <c r="X325" i="14" s="1"/>
  <c r="Y325" i="14" s="1"/>
  <c r="Z325" i="14" s="1"/>
  <c r="AB325" i="14"/>
  <c r="AC325" i="14" s="1"/>
  <c r="AD325" i="14" s="1"/>
  <c r="AA325" i="14" s="1"/>
  <c r="Q325" i="14"/>
  <c r="R325" i="14" s="1"/>
  <c r="S325" i="14" s="1"/>
  <c r="T325" i="14" s="1"/>
  <c r="L325" i="14"/>
  <c r="M325" i="14" s="1"/>
  <c r="N325" i="14" s="1"/>
  <c r="U325" i="14" s="1"/>
  <c r="J326" i="14"/>
  <c r="W49" i="14"/>
  <c r="X49" i="14" s="1"/>
  <c r="Y49" i="14" s="1"/>
  <c r="Z49" i="14" s="1"/>
  <c r="AB49" i="14"/>
  <c r="AC49" i="14" s="1"/>
  <c r="AD49" i="14" s="1"/>
  <c r="AA49" i="14" s="1"/>
  <c r="Q49" i="14"/>
  <c r="R49" i="14" s="1"/>
  <c r="S49" i="14" s="1"/>
  <c r="T49" i="14" s="1"/>
  <c r="L49" i="14"/>
  <c r="M49" i="14" s="1"/>
  <c r="N49" i="14" s="1"/>
  <c r="U49" i="14" s="1"/>
  <c r="J50" i="14"/>
  <c r="W195" i="14" l="1"/>
  <c r="X195" i="14" s="1"/>
  <c r="Y195" i="14" s="1"/>
  <c r="Z195" i="14" s="1"/>
  <c r="AB195" i="14"/>
  <c r="AC195" i="14" s="1"/>
  <c r="AD195" i="14" s="1"/>
  <c r="AA195" i="14" s="1"/>
  <c r="Q195" i="14"/>
  <c r="R195" i="14" s="1"/>
  <c r="S195" i="14" s="1"/>
  <c r="T195" i="14" s="1"/>
  <c r="J196" i="14"/>
  <c r="L195" i="14"/>
  <c r="M195" i="14" s="1"/>
  <c r="N195" i="14" s="1"/>
  <c r="U195" i="14" s="1"/>
  <c r="W540" i="14"/>
  <c r="X540" i="14" s="1"/>
  <c r="Y540" i="14" s="1"/>
  <c r="Z540" i="14" s="1"/>
  <c r="AB540" i="14"/>
  <c r="AC540" i="14" s="1"/>
  <c r="AD540" i="14" s="1"/>
  <c r="AA540" i="14" s="1"/>
  <c r="Q540" i="14"/>
  <c r="R540" i="14" s="1"/>
  <c r="S540" i="14" s="1"/>
  <c r="T540" i="14" s="1"/>
  <c r="L540" i="14"/>
  <c r="M540" i="14" s="1"/>
  <c r="N540" i="14" s="1"/>
  <c r="U540" i="14" s="1"/>
  <c r="J541" i="14"/>
  <c r="AB687" i="14"/>
  <c r="W687" i="14"/>
  <c r="X687" i="14" s="1"/>
  <c r="Y687" i="14" s="1"/>
  <c r="Z687" i="14" s="1"/>
  <c r="L687" i="14"/>
  <c r="M687" i="14" s="1"/>
  <c r="N687" i="14" s="1"/>
  <c r="U687" i="14" s="1"/>
  <c r="Q687" i="14"/>
  <c r="R687" i="14" s="1"/>
  <c r="S687" i="14" s="1"/>
  <c r="T687" i="14" s="1"/>
  <c r="J688" i="14"/>
  <c r="W392" i="14"/>
  <c r="X392" i="14" s="1"/>
  <c r="Y392" i="14" s="1"/>
  <c r="Z392" i="14" s="1"/>
  <c r="AB392" i="14"/>
  <c r="AC392" i="14" s="1"/>
  <c r="AD392" i="14" s="1"/>
  <c r="AA392" i="14" s="1"/>
  <c r="Q392" i="14"/>
  <c r="R392" i="14" s="1"/>
  <c r="S392" i="14" s="1"/>
  <c r="T392" i="14" s="1"/>
  <c r="L392" i="14"/>
  <c r="M392" i="14" s="1"/>
  <c r="N392" i="14" s="1"/>
  <c r="U392" i="14" s="1"/>
  <c r="J393" i="14"/>
  <c r="W639" i="14"/>
  <c r="X639" i="14" s="1"/>
  <c r="Y639" i="14" s="1"/>
  <c r="Z639" i="14" s="1"/>
  <c r="AB639" i="14"/>
  <c r="AC639" i="14" s="1"/>
  <c r="AD639" i="14" s="1"/>
  <c r="AA639" i="14" s="1"/>
  <c r="Q639" i="14"/>
  <c r="R639" i="14" s="1"/>
  <c r="S639" i="14" s="1"/>
  <c r="T639" i="14" s="1"/>
  <c r="L639" i="14"/>
  <c r="M639" i="14" s="1"/>
  <c r="N639" i="14" s="1"/>
  <c r="U639" i="14" s="1"/>
  <c r="J640" i="14"/>
  <c r="W50" i="14"/>
  <c r="X50" i="14" s="1"/>
  <c r="Y50" i="14" s="1"/>
  <c r="Z50" i="14" s="1"/>
  <c r="AB50" i="14"/>
  <c r="AC50" i="14" s="1"/>
  <c r="AD50" i="14" s="1"/>
  <c r="AA50" i="14" s="1"/>
  <c r="Q50" i="14"/>
  <c r="R50" i="14" s="1"/>
  <c r="S50" i="14" s="1"/>
  <c r="T50" i="14" s="1"/>
  <c r="L50" i="14"/>
  <c r="M50" i="14" s="1"/>
  <c r="N50" i="14" s="1"/>
  <c r="U50" i="14" s="1"/>
  <c r="J51" i="14"/>
  <c r="W166" i="14"/>
  <c r="X166" i="14" s="1"/>
  <c r="Y166" i="14" s="1"/>
  <c r="Z166" i="14" s="1"/>
  <c r="AB166" i="14"/>
  <c r="AC166" i="14" s="1"/>
  <c r="AD166" i="14" s="1"/>
  <c r="AA166" i="14" s="1"/>
  <c r="Q166" i="14"/>
  <c r="R166" i="14" s="1"/>
  <c r="S166" i="14" s="1"/>
  <c r="T166" i="14" s="1"/>
  <c r="L166" i="14"/>
  <c r="M166" i="14" s="1"/>
  <c r="N166" i="14" s="1"/>
  <c r="U166" i="14" s="1"/>
  <c r="J167" i="14"/>
  <c r="AB820" i="14"/>
  <c r="AC820" i="14" s="1"/>
  <c r="AD820" i="14" s="1"/>
  <c r="AA820" i="14" s="1"/>
  <c r="W820" i="14"/>
  <c r="X820" i="14" s="1"/>
  <c r="Y820" i="14" s="1"/>
  <c r="Z820" i="14" s="1"/>
  <c r="L820" i="14"/>
  <c r="M820" i="14" s="1"/>
  <c r="N820" i="14" s="1"/>
  <c r="U820" i="14" s="1"/>
  <c r="Q820" i="14"/>
  <c r="R820" i="14" s="1"/>
  <c r="S820" i="14" s="1"/>
  <c r="T820" i="14" s="1"/>
  <c r="J821" i="14"/>
  <c r="AB764" i="14"/>
  <c r="AC764" i="14" s="1"/>
  <c r="AD764" i="14" s="1"/>
  <c r="AA764" i="14" s="1"/>
  <c r="W764" i="14"/>
  <c r="X764" i="14" s="1"/>
  <c r="Y764" i="14" s="1"/>
  <c r="Z764" i="14" s="1"/>
  <c r="L764" i="14"/>
  <c r="M764" i="14" s="1"/>
  <c r="N764" i="14" s="1"/>
  <c r="U764" i="14" s="1"/>
  <c r="Q764" i="14"/>
  <c r="R764" i="14" s="1"/>
  <c r="S764" i="14" s="1"/>
  <c r="T764" i="14" s="1"/>
  <c r="J765" i="14"/>
  <c r="W232" i="14"/>
  <c r="X232" i="14" s="1"/>
  <c r="Y232" i="14" s="1"/>
  <c r="Z232" i="14" s="1"/>
  <c r="AB232" i="14"/>
  <c r="AC232" i="14" s="1"/>
  <c r="AD232" i="14" s="1"/>
  <c r="AA232" i="14" s="1"/>
  <c r="Q232" i="14"/>
  <c r="R232" i="14" s="1"/>
  <c r="S232" i="14" s="1"/>
  <c r="T232" i="14" s="1"/>
  <c r="L232" i="14"/>
  <c r="M232" i="14" s="1"/>
  <c r="N232" i="14" s="1"/>
  <c r="U232" i="14" s="1"/>
  <c r="J233" i="14"/>
  <c r="AB732" i="14"/>
  <c r="AC732" i="14" s="1"/>
  <c r="AD732" i="14" s="1"/>
  <c r="AA732" i="14" s="1"/>
  <c r="W732" i="14"/>
  <c r="X732" i="14" s="1"/>
  <c r="Y732" i="14" s="1"/>
  <c r="Z732" i="14" s="1"/>
  <c r="L732" i="14"/>
  <c r="M732" i="14" s="1"/>
  <c r="N732" i="14" s="1"/>
  <c r="U732" i="14" s="1"/>
  <c r="Q732" i="14"/>
  <c r="R732" i="14" s="1"/>
  <c r="S732" i="14" s="1"/>
  <c r="T732" i="14" s="1"/>
  <c r="J733" i="14"/>
  <c r="W298" i="14"/>
  <c r="X298" i="14" s="1"/>
  <c r="Y298" i="14" s="1"/>
  <c r="Z298" i="14" s="1"/>
  <c r="AB298" i="14"/>
  <c r="AC298" i="14" s="1"/>
  <c r="AD298" i="14" s="1"/>
  <c r="AA298" i="14" s="1"/>
  <c r="Q298" i="14"/>
  <c r="R298" i="14" s="1"/>
  <c r="S298" i="14" s="1"/>
  <c r="T298" i="14" s="1"/>
  <c r="L298" i="14"/>
  <c r="M298" i="14" s="1"/>
  <c r="N298" i="14" s="1"/>
  <c r="U298" i="14" s="1"/>
  <c r="J299" i="14"/>
  <c r="W572" i="14"/>
  <c r="X572" i="14" s="1"/>
  <c r="Y572" i="14" s="1"/>
  <c r="Z572" i="14" s="1"/>
  <c r="AB572" i="14"/>
  <c r="AC572" i="14" s="1"/>
  <c r="AD572" i="14" s="1"/>
  <c r="AA572" i="14" s="1"/>
  <c r="Q572" i="14"/>
  <c r="R572" i="14" s="1"/>
  <c r="S572" i="14" s="1"/>
  <c r="T572" i="14" s="1"/>
  <c r="L572" i="14"/>
  <c r="M572" i="14" s="1"/>
  <c r="N572" i="14" s="1"/>
  <c r="U572" i="14" s="1"/>
  <c r="J573" i="14"/>
  <c r="W601" i="14"/>
  <c r="X601" i="14" s="1"/>
  <c r="Y601" i="14" s="1"/>
  <c r="Z601" i="14" s="1"/>
  <c r="AB601" i="14"/>
  <c r="AC601" i="14" s="1"/>
  <c r="AD601" i="14" s="1"/>
  <c r="AA601" i="14" s="1"/>
  <c r="Q601" i="14"/>
  <c r="R601" i="14" s="1"/>
  <c r="S601" i="14" s="1"/>
  <c r="T601" i="14" s="1"/>
  <c r="L601" i="14"/>
  <c r="M601" i="14" s="1"/>
  <c r="N601" i="14" s="1"/>
  <c r="U601" i="14" s="1"/>
  <c r="J602" i="14"/>
  <c r="AB700" i="14"/>
  <c r="AC700" i="14" s="1"/>
  <c r="AD700" i="14" s="1"/>
  <c r="AA700" i="14" s="1"/>
  <c r="W700" i="14"/>
  <c r="X700" i="14" s="1"/>
  <c r="Y700" i="14" s="1"/>
  <c r="Z700" i="14" s="1"/>
  <c r="L700" i="14"/>
  <c r="M700" i="14" s="1"/>
  <c r="N700" i="14" s="1"/>
  <c r="U700" i="14" s="1"/>
  <c r="Q700" i="14"/>
  <c r="R700" i="14" s="1"/>
  <c r="S700" i="14" s="1"/>
  <c r="T700" i="14" s="1"/>
  <c r="J701" i="14"/>
  <c r="W99" i="14"/>
  <c r="X99" i="14" s="1"/>
  <c r="Y99" i="14" s="1"/>
  <c r="Z99" i="14" s="1"/>
  <c r="AB99" i="14"/>
  <c r="AC99" i="14" s="1"/>
  <c r="AD99" i="14" s="1"/>
  <c r="AA99" i="14" s="1"/>
  <c r="Q99" i="14"/>
  <c r="R99" i="14" s="1"/>
  <c r="S99" i="14" s="1"/>
  <c r="T99" i="14" s="1"/>
  <c r="J100" i="14"/>
  <c r="L99" i="14"/>
  <c r="M99" i="14" s="1"/>
  <c r="N99" i="14" s="1"/>
  <c r="U99" i="14" s="1"/>
  <c r="W358" i="14"/>
  <c r="X358" i="14" s="1"/>
  <c r="Y358" i="14" s="1"/>
  <c r="Z358" i="14" s="1"/>
  <c r="AB358" i="14"/>
  <c r="AC358" i="14" s="1"/>
  <c r="AD358" i="14" s="1"/>
  <c r="AA358" i="14" s="1"/>
  <c r="Q358" i="14"/>
  <c r="R358" i="14" s="1"/>
  <c r="S358" i="14" s="1"/>
  <c r="T358" i="14" s="1"/>
  <c r="L358" i="14"/>
  <c r="M358" i="14" s="1"/>
  <c r="N358" i="14" s="1"/>
  <c r="U358" i="14" s="1"/>
  <c r="J359" i="14"/>
  <c r="W663" i="14"/>
  <c r="X663" i="14" s="1"/>
  <c r="Y663" i="14" s="1"/>
  <c r="Z663" i="14" s="1"/>
  <c r="AB663" i="14"/>
  <c r="AC663" i="14" s="1"/>
  <c r="AD663" i="14" s="1"/>
  <c r="AA663" i="14" s="1"/>
  <c r="Q663" i="14"/>
  <c r="R663" i="14" s="1"/>
  <c r="S663" i="14" s="1"/>
  <c r="T663" i="14" s="1"/>
  <c r="L663" i="14"/>
  <c r="M663" i="14" s="1"/>
  <c r="N663" i="14" s="1"/>
  <c r="U663" i="14" s="1"/>
  <c r="J664" i="14"/>
  <c r="W264" i="14"/>
  <c r="X264" i="14" s="1"/>
  <c r="Y264" i="14" s="1"/>
  <c r="Z264" i="14" s="1"/>
  <c r="AB264" i="14"/>
  <c r="AC264" i="14" s="1"/>
  <c r="AD264" i="14" s="1"/>
  <c r="AA264" i="14" s="1"/>
  <c r="Q264" i="14"/>
  <c r="R264" i="14" s="1"/>
  <c r="S264" i="14" s="1"/>
  <c r="T264" i="14" s="1"/>
  <c r="L264" i="14"/>
  <c r="M264" i="14" s="1"/>
  <c r="N264" i="14" s="1"/>
  <c r="U264" i="14" s="1"/>
  <c r="J265" i="14"/>
  <c r="W424" i="14"/>
  <c r="X424" i="14" s="1"/>
  <c r="Y424" i="14" s="1"/>
  <c r="Z424" i="14" s="1"/>
  <c r="AB424" i="14"/>
  <c r="AC424" i="14" s="1"/>
  <c r="AD424" i="14" s="1"/>
  <c r="AA424" i="14" s="1"/>
  <c r="Q424" i="14"/>
  <c r="R424" i="14" s="1"/>
  <c r="S424" i="14" s="1"/>
  <c r="T424" i="14" s="1"/>
  <c r="L424" i="14"/>
  <c r="M424" i="14" s="1"/>
  <c r="N424" i="14" s="1"/>
  <c r="U424" i="14" s="1"/>
  <c r="J425" i="14"/>
  <c r="W70" i="14"/>
  <c r="X70" i="14" s="1"/>
  <c r="Y70" i="14" s="1"/>
  <c r="Z70" i="14" s="1"/>
  <c r="AB70" i="14"/>
  <c r="AC70" i="14" s="1"/>
  <c r="AD70" i="14" s="1"/>
  <c r="AA70" i="14" s="1"/>
  <c r="Q70" i="14"/>
  <c r="R70" i="14" s="1"/>
  <c r="S70" i="14" s="1"/>
  <c r="T70" i="14" s="1"/>
  <c r="L70" i="14"/>
  <c r="M70" i="14" s="1"/>
  <c r="N70" i="14" s="1"/>
  <c r="U70" i="14" s="1"/>
  <c r="J71" i="14"/>
  <c r="W23" i="14"/>
  <c r="X23" i="14" s="1"/>
  <c r="Y23" i="14" s="1"/>
  <c r="Z23" i="14" s="1"/>
  <c r="AB23" i="14"/>
  <c r="AC23" i="14" s="1"/>
  <c r="AD23" i="14" s="1"/>
  <c r="AA23" i="14" s="1"/>
  <c r="Q23" i="14"/>
  <c r="R23" i="14" s="1"/>
  <c r="S23" i="14" s="1"/>
  <c r="T23" i="14" s="1"/>
  <c r="L23" i="14"/>
  <c r="M23" i="14" s="1"/>
  <c r="N23" i="14" s="1"/>
  <c r="U23" i="14" s="1"/>
  <c r="J24" i="14"/>
  <c r="K23" i="14"/>
  <c r="W625" i="14"/>
  <c r="AB625" i="14"/>
  <c r="AC625" i="14" s="1"/>
  <c r="AD625" i="14" s="1"/>
  <c r="AA625" i="14" s="1"/>
  <c r="Q625" i="14"/>
  <c r="R625" i="14" s="1"/>
  <c r="S625" i="14" s="1"/>
  <c r="T625" i="14" s="1"/>
  <c r="L625" i="14"/>
  <c r="M625" i="14" s="1"/>
  <c r="N625" i="14" s="1"/>
  <c r="U625" i="14" s="1"/>
  <c r="J626" i="14"/>
  <c r="W136" i="14"/>
  <c r="X136" i="14" s="1"/>
  <c r="Y136" i="14" s="1"/>
  <c r="Z136" i="14" s="1"/>
  <c r="AB136" i="14"/>
  <c r="AC136" i="14" s="1"/>
  <c r="AD136" i="14" s="1"/>
  <c r="AA136" i="14" s="1"/>
  <c r="Q136" i="14"/>
  <c r="R136" i="14" s="1"/>
  <c r="S136" i="14" s="1"/>
  <c r="T136" i="14" s="1"/>
  <c r="L136" i="14"/>
  <c r="M136" i="14" s="1"/>
  <c r="N136" i="14" s="1"/>
  <c r="U136" i="14" s="1"/>
  <c r="J137" i="14"/>
  <c r="W326" i="14"/>
  <c r="X326" i="14" s="1"/>
  <c r="Y326" i="14" s="1"/>
  <c r="Z326" i="14" s="1"/>
  <c r="AB326" i="14"/>
  <c r="AC326" i="14" s="1"/>
  <c r="AD326" i="14" s="1"/>
  <c r="AA326" i="14" s="1"/>
  <c r="Q326" i="14"/>
  <c r="R326" i="14" s="1"/>
  <c r="S326" i="14" s="1"/>
  <c r="T326" i="14" s="1"/>
  <c r="L326" i="14"/>
  <c r="M326" i="14" s="1"/>
  <c r="N326" i="14" s="1"/>
  <c r="U326" i="14" s="1"/>
  <c r="J327" i="14"/>
  <c r="W511" i="14"/>
  <c r="X511" i="14" s="1"/>
  <c r="Y511" i="14" s="1"/>
  <c r="Z511" i="14" s="1"/>
  <c r="AB511" i="14"/>
  <c r="AC511" i="14" s="1"/>
  <c r="AD511" i="14" s="1"/>
  <c r="AA511" i="14" s="1"/>
  <c r="Q511" i="14"/>
  <c r="R511" i="14" s="1"/>
  <c r="S511" i="14" s="1"/>
  <c r="T511" i="14" s="1"/>
  <c r="L511" i="14"/>
  <c r="M511" i="14" s="1"/>
  <c r="N511" i="14" s="1"/>
  <c r="U511" i="14" s="1"/>
  <c r="J512" i="14"/>
  <c r="W483" i="14"/>
  <c r="X483" i="14" s="1"/>
  <c r="Y483" i="14" s="1"/>
  <c r="Z483" i="14" s="1"/>
  <c r="AB483" i="14"/>
  <c r="AC483" i="14" s="1"/>
  <c r="AD483" i="14" s="1"/>
  <c r="AA483" i="14" s="1"/>
  <c r="Q483" i="14"/>
  <c r="R483" i="14" s="1"/>
  <c r="S483" i="14" s="1"/>
  <c r="T483" i="14" s="1"/>
  <c r="J484" i="14"/>
  <c r="L483" i="14"/>
  <c r="M483" i="14" s="1"/>
  <c r="N483" i="14" s="1"/>
  <c r="U483" i="14" s="1"/>
  <c r="W451" i="14"/>
  <c r="X451" i="14" s="1"/>
  <c r="Y451" i="14" s="1"/>
  <c r="Z451" i="14" s="1"/>
  <c r="AB451" i="14"/>
  <c r="AC451" i="14" s="1"/>
  <c r="AD451" i="14" s="1"/>
  <c r="AA451" i="14" s="1"/>
  <c r="Q451" i="14"/>
  <c r="R451" i="14" s="1"/>
  <c r="S451" i="14" s="1"/>
  <c r="T451" i="14" s="1"/>
  <c r="J452" i="14"/>
  <c r="L451" i="14"/>
  <c r="M451" i="14" s="1"/>
  <c r="N451" i="14" s="1"/>
  <c r="U451" i="14" s="1"/>
  <c r="AB796" i="14"/>
  <c r="AC796" i="14" s="1"/>
  <c r="AD796" i="14" s="1"/>
  <c r="AA796" i="14" s="1"/>
  <c r="W796" i="14"/>
  <c r="X796" i="14" s="1"/>
  <c r="Y796" i="14" s="1"/>
  <c r="Z796" i="14" s="1"/>
  <c r="L796" i="14"/>
  <c r="M796" i="14" s="1"/>
  <c r="N796" i="14" s="1"/>
  <c r="U796" i="14" s="1"/>
  <c r="Q796" i="14"/>
  <c r="R796" i="14" s="1"/>
  <c r="S796" i="14" s="1"/>
  <c r="T796" i="14" s="1"/>
  <c r="J797" i="14"/>
  <c r="W327" i="14" l="1"/>
  <c r="X327" i="14" s="1"/>
  <c r="Y327" i="14" s="1"/>
  <c r="Z327" i="14" s="1"/>
  <c r="AB327" i="14"/>
  <c r="AC327" i="14" s="1"/>
  <c r="AD327" i="14" s="1"/>
  <c r="AA327" i="14" s="1"/>
  <c r="Q327" i="14"/>
  <c r="R327" i="14" s="1"/>
  <c r="S327" i="14" s="1"/>
  <c r="T327" i="14" s="1"/>
  <c r="L327" i="14"/>
  <c r="M327" i="14" s="1"/>
  <c r="N327" i="14" s="1"/>
  <c r="U327" i="14" s="1"/>
  <c r="J328" i="14"/>
  <c r="W393" i="14"/>
  <c r="X393" i="14" s="1"/>
  <c r="Y393" i="14" s="1"/>
  <c r="Z393" i="14" s="1"/>
  <c r="AB393" i="14"/>
  <c r="AC393" i="14" s="1"/>
  <c r="AD393" i="14" s="1"/>
  <c r="AA393" i="14" s="1"/>
  <c r="Q393" i="14"/>
  <c r="R393" i="14" s="1"/>
  <c r="S393" i="14" s="1"/>
  <c r="T393" i="14" s="1"/>
  <c r="L393" i="14"/>
  <c r="M393" i="14" s="1"/>
  <c r="N393" i="14" s="1"/>
  <c r="U393" i="14" s="1"/>
  <c r="J394" i="14"/>
  <c r="W664" i="14"/>
  <c r="X664" i="14" s="1"/>
  <c r="Y664" i="14" s="1"/>
  <c r="Z664" i="14" s="1"/>
  <c r="AB664" i="14"/>
  <c r="AC664" i="14" s="1"/>
  <c r="AD664" i="14" s="1"/>
  <c r="AA664" i="14" s="1"/>
  <c r="Q664" i="14"/>
  <c r="R664" i="14" s="1"/>
  <c r="S664" i="14" s="1"/>
  <c r="T664" i="14" s="1"/>
  <c r="L664" i="14"/>
  <c r="M664" i="14" s="1"/>
  <c r="N664" i="14" s="1"/>
  <c r="U664" i="14" s="1"/>
  <c r="J665" i="14"/>
  <c r="W265" i="14"/>
  <c r="X265" i="14" s="1"/>
  <c r="Y265" i="14" s="1"/>
  <c r="Z265" i="14" s="1"/>
  <c r="AB265" i="14"/>
  <c r="AC265" i="14" s="1"/>
  <c r="AD265" i="14" s="1"/>
  <c r="AA265" i="14" s="1"/>
  <c r="Q265" i="14"/>
  <c r="R265" i="14" s="1"/>
  <c r="S265" i="14" s="1"/>
  <c r="T265" i="14" s="1"/>
  <c r="L265" i="14"/>
  <c r="M265" i="14" s="1"/>
  <c r="N265" i="14" s="1"/>
  <c r="U265" i="14" s="1"/>
  <c r="J266" i="14"/>
  <c r="AB701" i="14"/>
  <c r="AC701" i="14" s="1"/>
  <c r="AD701" i="14" s="1"/>
  <c r="AA701" i="14" s="1"/>
  <c r="W701" i="14"/>
  <c r="X701" i="14" s="1"/>
  <c r="Y701" i="14" s="1"/>
  <c r="Z701" i="14" s="1"/>
  <c r="L701" i="14"/>
  <c r="M701" i="14" s="1"/>
  <c r="N701" i="14" s="1"/>
  <c r="U701" i="14" s="1"/>
  <c r="Q701" i="14"/>
  <c r="R701" i="14" s="1"/>
  <c r="S701" i="14" s="1"/>
  <c r="T701" i="14" s="1"/>
  <c r="J702" i="14"/>
  <c r="AB733" i="14"/>
  <c r="AC733" i="14" s="1"/>
  <c r="AD733" i="14" s="1"/>
  <c r="AA733" i="14" s="1"/>
  <c r="W733" i="14"/>
  <c r="X733" i="14" s="1"/>
  <c r="Y733" i="14" s="1"/>
  <c r="Z733" i="14" s="1"/>
  <c r="L733" i="14"/>
  <c r="M733" i="14" s="1"/>
  <c r="N733" i="14" s="1"/>
  <c r="U733" i="14" s="1"/>
  <c r="Q733" i="14"/>
  <c r="R733" i="14" s="1"/>
  <c r="S733" i="14" s="1"/>
  <c r="T733" i="14" s="1"/>
  <c r="J734" i="14"/>
  <c r="W167" i="14"/>
  <c r="X167" i="14" s="1"/>
  <c r="Y167" i="14" s="1"/>
  <c r="Z167" i="14" s="1"/>
  <c r="AB167" i="14"/>
  <c r="AC167" i="14" s="1"/>
  <c r="AD167" i="14" s="1"/>
  <c r="AA167" i="14" s="1"/>
  <c r="Q167" i="14"/>
  <c r="R167" i="14" s="1"/>
  <c r="S167" i="14" s="1"/>
  <c r="T167" i="14" s="1"/>
  <c r="L167" i="14"/>
  <c r="M167" i="14" s="1"/>
  <c r="N167" i="14" s="1"/>
  <c r="U167" i="14" s="1"/>
  <c r="J168" i="14"/>
  <c r="W51" i="14"/>
  <c r="X51" i="14" s="1"/>
  <c r="Y51" i="14" s="1"/>
  <c r="Z51" i="14" s="1"/>
  <c r="AB51" i="14"/>
  <c r="AC51" i="14" s="1"/>
  <c r="AD51" i="14" s="1"/>
  <c r="AA51" i="14" s="1"/>
  <c r="Q51" i="14"/>
  <c r="R51" i="14" s="1"/>
  <c r="S51" i="14" s="1"/>
  <c r="T51" i="14" s="1"/>
  <c r="J52" i="14"/>
  <c r="L51" i="14"/>
  <c r="M51" i="14" s="1"/>
  <c r="N51" i="14" s="1"/>
  <c r="U51" i="14" s="1"/>
  <c r="W640" i="14"/>
  <c r="X640" i="14" s="1"/>
  <c r="Y640" i="14" s="1"/>
  <c r="Z640" i="14" s="1"/>
  <c r="AB640" i="14"/>
  <c r="AC640" i="14" s="1"/>
  <c r="AD640" i="14" s="1"/>
  <c r="AA640" i="14" s="1"/>
  <c r="Q640" i="14"/>
  <c r="R640" i="14" s="1"/>
  <c r="S640" i="14" s="1"/>
  <c r="T640" i="14" s="1"/>
  <c r="L640" i="14"/>
  <c r="M640" i="14" s="1"/>
  <c r="N640" i="14" s="1"/>
  <c r="U640" i="14" s="1"/>
  <c r="J641" i="14"/>
  <c r="W233" i="14"/>
  <c r="X233" i="14" s="1"/>
  <c r="Y233" i="14" s="1"/>
  <c r="Z233" i="14" s="1"/>
  <c r="AB233" i="14"/>
  <c r="AC233" i="14" s="1"/>
  <c r="AD233" i="14" s="1"/>
  <c r="AA233" i="14" s="1"/>
  <c r="Q233" i="14"/>
  <c r="R233" i="14" s="1"/>
  <c r="S233" i="14" s="1"/>
  <c r="T233" i="14" s="1"/>
  <c r="L233" i="14"/>
  <c r="M233" i="14" s="1"/>
  <c r="N233" i="14" s="1"/>
  <c r="U233" i="14" s="1"/>
  <c r="J234" i="14"/>
  <c r="W512" i="14"/>
  <c r="X512" i="14" s="1"/>
  <c r="Y512" i="14" s="1"/>
  <c r="Z512" i="14" s="1"/>
  <c r="AB512" i="14"/>
  <c r="AC512" i="14" s="1"/>
  <c r="AD512" i="14" s="1"/>
  <c r="AA512" i="14" s="1"/>
  <c r="Q512" i="14"/>
  <c r="R512" i="14" s="1"/>
  <c r="S512" i="14" s="1"/>
  <c r="T512" i="14" s="1"/>
  <c r="L512" i="14"/>
  <c r="M512" i="14" s="1"/>
  <c r="N512" i="14" s="1"/>
  <c r="U512" i="14" s="1"/>
  <c r="J513" i="14"/>
  <c r="W196" i="14"/>
  <c r="X196" i="14" s="1"/>
  <c r="Y196" i="14" s="1"/>
  <c r="Z196" i="14" s="1"/>
  <c r="AB196" i="14"/>
  <c r="AC196" i="14" s="1"/>
  <c r="AD196" i="14" s="1"/>
  <c r="AA196" i="14" s="1"/>
  <c r="Q196" i="14"/>
  <c r="R196" i="14" s="1"/>
  <c r="S196" i="14" s="1"/>
  <c r="T196" i="14" s="1"/>
  <c r="L196" i="14"/>
  <c r="M196" i="14" s="1"/>
  <c r="N196" i="14" s="1"/>
  <c r="U196" i="14" s="1"/>
  <c r="J197" i="14"/>
  <c r="W626" i="14"/>
  <c r="X626" i="14" s="1"/>
  <c r="Y626" i="14" s="1"/>
  <c r="Z626" i="14" s="1"/>
  <c r="AB626" i="14"/>
  <c r="Q626" i="14"/>
  <c r="R626" i="14" s="1"/>
  <c r="S626" i="14" s="1"/>
  <c r="T626" i="14" s="1"/>
  <c r="L626" i="14"/>
  <c r="M626" i="14" s="1"/>
  <c r="N626" i="14" s="1"/>
  <c r="U626" i="14" s="1"/>
  <c r="J627" i="14"/>
  <c r="W425" i="14"/>
  <c r="X425" i="14" s="1"/>
  <c r="Y425" i="14" s="1"/>
  <c r="Z425" i="14" s="1"/>
  <c r="AB425" i="14"/>
  <c r="AC425" i="14" s="1"/>
  <c r="AD425" i="14" s="1"/>
  <c r="AA425" i="14" s="1"/>
  <c r="Q425" i="14"/>
  <c r="R425" i="14" s="1"/>
  <c r="S425" i="14" s="1"/>
  <c r="T425" i="14" s="1"/>
  <c r="L425" i="14"/>
  <c r="M425" i="14" s="1"/>
  <c r="N425" i="14" s="1"/>
  <c r="U425" i="14" s="1"/>
  <c r="J426" i="14"/>
  <c r="W299" i="14"/>
  <c r="X299" i="14" s="1"/>
  <c r="Y299" i="14" s="1"/>
  <c r="Z299" i="14" s="1"/>
  <c r="AB299" i="14"/>
  <c r="AC299" i="14" s="1"/>
  <c r="AD299" i="14" s="1"/>
  <c r="AA299" i="14" s="1"/>
  <c r="Q299" i="14"/>
  <c r="R299" i="14" s="1"/>
  <c r="S299" i="14" s="1"/>
  <c r="T299" i="14" s="1"/>
  <c r="J300" i="14"/>
  <c r="L299" i="14"/>
  <c r="M299" i="14" s="1"/>
  <c r="N299" i="14" s="1"/>
  <c r="U299" i="14" s="1"/>
  <c r="AB821" i="14"/>
  <c r="AC821" i="14" s="1"/>
  <c r="AD821" i="14" s="1"/>
  <c r="AA821" i="14" s="1"/>
  <c r="W821" i="14"/>
  <c r="X821" i="14" s="1"/>
  <c r="Y821" i="14" s="1"/>
  <c r="Z821" i="14" s="1"/>
  <c r="L821" i="14"/>
  <c r="M821" i="14" s="1"/>
  <c r="N821" i="14" s="1"/>
  <c r="U821" i="14" s="1"/>
  <c r="Q821" i="14"/>
  <c r="R821" i="14" s="1"/>
  <c r="S821" i="14" s="1"/>
  <c r="T821" i="14" s="1"/>
  <c r="J822" i="14"/>
  <c r="W541" i="14"/>
  <c r="X541" i="14" s="1"/>
  <c r="Y541" i="14" s="1"/>
  <c r="Z541" i="14" s="1"/>
  <c r="AB541" i="14"/>
  <c r="AC541" i="14" s="1"/>
  <c r="AD541" i="14" s="1"/>
  <c r="AA541" i="14" s="1"/>
  <c r="Q541" i="14"/>
  <c r="R541" i="14" s="1"/>
  <c r="S541" i="14" s="1"/>
  <c r="T541" i="14" s="1"/>
  <c r="L541" i="14"/>
  <c r="M541" i="14" s="1"/>
  <c r="N541" i="14" s="1"/>
  <c r="U541" i="14" s="1"/>
  <c r="J542" i="14"/>
  <c r="W484" i="14"/>
  <c r="X484" i="14" s="1"/>
  <c r="Y484" i="14" s="1"/>
  <c r="Z484" i="14" s="1"/>
  <c r="AB484" i="14"/>
  <c r="AC484" i="14" s="1"/>
  <c r="AD484" i="14" s="1"/>
  <c r="AA484" i="14" s="1"/>
  <c r="Q484" i="14"/>
  <c r="R484" i="14" s="1"/>
  <c r="S484" i="14" s="1"/>
  <c r="T484" i="14" s="1"/>
  <c r="L484" i="14"/>
  <c r="M484" i="14" s="1"/>
  <c r="N484" i="14" s="1"/>
  <c r="U484" i="14" s="1"/>
  <c r="J485" i="14"/>
  <c r="W100" i="14"/>
  <c r="X100" i="14" s="1"/>
  <c r="Y100" i="14" s="1"/>
  <c r="Z100" i="14" s="1"/>
  <c r="AB100" i="14"/>
  <c r="AC100" i="14" s="1"/>
  <c r="AD100" i="14" s="1"/>
  <c r="AA100" i="14" s="1"/>
  <c r="Q100" i="14"/>
  <c r="R100" i="14" s="1"/>
  <c r="S100" i="14" s="1"/>
  <c r="T100" i="14" s="1"/>
  <c r="L100" i="14"/>
  <c r="M100" i="14" s="1"/>
  <c r="N100" i="14" s="1"/>
  <c r="U100" i="14" s="1"/>
  <c r="J101" i="14"/>
  <c r="AB797" i="14"/>
  <c r="AC797" i="14" s="1"/>
  <c r="AD797" i="14" s="1"/>
  <c r="AA797" i="14" s="1"/>
  <c r="W797" i="14"/>
  <c r="X797" i="14" s="1"/>
  <c r="Y797" i="14" s="1"/>
  <c r="Z797" i="14" s="1"/>
  <c r="L797" i="14"/>
  <c r="M797" i="14" s="1"/>
  <c r="N797" i="14" s="1"/>
  <c r="U797" i="14" s="1"/>
  <c r="Q797" i="14"/>
  <c r="R797" i="14" s="1"/>
  <c r="S797" i="14" s="1"/>
  <c r="T797" i="14" s="1"/>
  <c r="J798" i="14"/>
  <c r="W137" i="14"/>
  <c r="X137" i="14" s="1"/>
  <c r="Y137" i="14" s="1"/>
  <c r="Z137" i="14" s="1"/>
  <c r="AB137" i="14"/>
  <c r="AC137" i="14" s="1"/>
  <c r="AD137" i="14" s="1"/>
  <c r="AA137" i="14" s="1"/>
  <c r="Q137" i="14"/>
  <c r="R137" i="14" s="1"/>
  <c r="S137" i="14" s="1"/>
  <c r="T137" i="14" s="1"/>
  <c r="L137" i="14"/>
  <c r="M137" i="14" s="1"/>
  <c r="N137" i="14" s="1"/>
  <c r="U137" i="14" s="1"/>
  <c r="J138" i="14"/>
  <c r="W71" i="14"/>
  <c r="X71" i="14" s="1"/>
  <c r="Y71" i="14" s="1"/>
  <c r="Z71" i="14" s="1"/>
  <c r="AB71" i="14"/>
  <c r="AC71" i="14" s="1"/>
  <c r="AD71" i="14" s="1"/>
  <c r="AA71" i="14" s="1"/>
  <c r="Q71" i="14"/>
  <c r="R71" i="14" s="1"/>
  <c r="S71" i="14" s="1"/>
  <c r="T71" i="14" s="1"/>
  <c r="L71" i="14"/>
  <c r="M71" i="14" s="1"/>
  <c r="N71" i="14" s="1"/>
  <c r="U71" i="14" s="1"/>
  <c r="J72" i="14"/>
  <c r="W359" i="14"/>
  <c r="X359" i="14" s="1"/>
  <c r="Y359" i="14" s="1"/>
  <c r="Z359" i="14" s="1"/>
  <c r="AB359" i="14"/>
  <c r="AC359" i="14" s="1"/>
  <c r="AD359" i="14" s="1"/>
  <c r="AA359" i="14" s="1"/>
  <c r="Q359" i="14"/>
  <c r="R359" i="14" s="1"/>
  <c r="S359" i="14" s="1"/>
  <c r="T359" i="14" s="1"/>
  <c r="L359" i="14"/>
  <c r="M359" i="14" s="1"/>
  <c r="N359" i="14" s="1"/>
  <c r="U359" i="14" s="1"/>
  <c r="J360" i="14"/>
  <c r="W573" i="14"/>
  <c r="X573" i="14" s="1"/>
  <c r="Y573" i="14" s="1"/>
  <c r="Z573" i="14" s="1"/>
  <c r="AB573" i="14"/>
  <c r="AC573" i="14" s="1"/>
  <c r="AD573" i="14" s="1"/>
  <c r="AA573" i="14" s="1"/>
  <c r="Q573" i="14"/>
  <c r="R573" i="14" s="1"/>
  <c r="S573" i="14" s="1"/>
  <c r="T573" i="14" s="1"/>
  <c r="L573" i="14"/>
  <c r="M573" i="14" s="1"/>
  <c r="N573" i="14" s="1"/>
  <c r="U573" i="14" s="1"/>
  <c r="J574" i="14"/>
  <c r="AB765" i="14"/>
  <c r="AC765" i="14" s="1"/>
  <c r="AD765" i="14" s="1"/>
  <c r="AA765" i="14" s="1"/>
  <c r="W765" i="14"/>
  <c r="X765" i="14" s="1"/>
  <c r="Y765" i="14" s="1"/>
  <c r="Z765" i="14" s="1"/>
  <c r="L765" i="14"/>
  <c r="M765" i="14" s="1"/>
  <c r="N765" i="14" s="1"/>
  <c r="U765" i="14" s="1"/>
  <c r="Q765" i="14"/>
  <c r="R765" i="14" s="1"/>
  <c r="S765" i="14" s="1"/>
  <c r="T765" i="14" s="1"/>
  <c r="J766" i="14"/>
  <c r="AB688" i="14"/>
  <c r="AC688" i="14" s="1"/>
  <c r="AD688" i="14" s="1"/>
  <c r="AA688" i="14" s="1"/>
  <c r="W688" i="14"/>
  <c r="X688" i="14" s="1"/>
  <c r="Y688" i="14" s="1"/>
  <c r="Z688" i="14" s="1"/>
  <c r="L688" i="14"/>
  <c r="M688" i="14" s="1"/>
  <c r="N688" i="14" s="1"/>
  <c r="U688" i="14" s="1"/>
  <c r="Q688" i="14"/>
  <c r="R688" i="14" s="1"/>
  <c r="S688" i="14" s="1"/>
  <c r="T688" i="14" s="1"/>
  <c r="J689" i="14"/>
  <c r="W452" i="14"/>
  <c r="X452" i="14" s="1"/>
  <c r="Y452" i="14" s="1"/>
  <c r="Z452" i="14" s="1"/>
  <c r="AB452" i="14"/>
  <c r="AC452" i="14" s="1"/>
  <c r="AD452" i="14" s="1"/>
  <c r="AA452" i="14" s="1"/>
  <c r="Q452" i="14"/>
  <c r="R452" i="14" s="1"/>
  <c r="S452" i="14" s="1"/>
  <c r="T452" i="14" s="1"/>
  <c r="L452" i="14"/>
  <c r="M452" i="14" s="1"/>
  <c r="N452" i="14" s="1"/>
  <c r="U452" i="14" s="1"/>
  <c r="J453" i="14"/>
  <c r="W24" i="14"/>
  <c r="X24" i="14" s="1"/>
  <c r="Y24" i="14" s="1"/>
  <c r="Z24" i="14" s="1"/>
  <c r="AB24" i="14"/>
  <c r="AC24" i="14" s="1"/>
  <c r="AD24" i="14" s="1"/>
  <c r="AA24" i="14" s="1"/>
  <c r="Q24" i="14"/>
  <c r="R24" i="14" s="1"/>
  <c r="S24" i="14" s="1"/>
  <c r="T24" i="14" s="1"/>
  <c r="L24" i="14"/>
  <c r="M24" i="14" s="1"/>
  <c r="N24" i="14" s="1"/>
  <c r="U24" i="14" s="1"/>
  <c r="J25" i="14"/>
  <c r="K24" i="14"/>
  <c r="W602" i="14"/>
  <c r="X602" i="14" s="1"/>
  <c r="Y602" i="14" s="1"/>
  <c r="Z602" i="14" s="1"/>
  <c r="AB602" i="14"/>
  <c r="AC602" i="14" s="1"/>
  <c r="AD602" i="14" s="1"/>
  <c r="AA602" i="14" s="1"/>
  <c r="Q602" i="14"/>
  <c r="R602" i="14" s="1"/>
  <c r="S602" i="14" s="1"/>
  <c r="T602" i="14" s="1"/>
  <c r="L602" i="14"/>
  <c r="M602" i="14" s="1"/>
  <c r="N602" i="14" s="1"/>
  <c r="U602" i="14" s="1"/>
  <c r="J603" i="14"/>
  <c r="W25" i="14" l="1"/>
  <c r="X25" i="14" s="1"/>
  <c r="Y25" i="14" s="1"/>
  <c r="Z25" i="14" s="1"/>
  <c r="AB25" i="14"/>
  <c r="AC25" i="14" s="1"/>
  <c r="AD25" i="14" s="1"/>
  <c r="AA25" i="14" s="1"/>
  <c r="Q25" i="14"/>
  <c r="R25" i="14" s="1"/>
  <c r="S25" i="14" s="1"/>
  <c r="T25" i="14" s="1"/>
  <c r="L25" i="14"/>
  <c r="M25" i="14" s="1"/>
  <c r="N25" i="14" s="1"/>
  <c r="U25" i="14" s="1"/>
  <c r="J26" i="14"/>
  <c r="K25" i="14"/>
  <c r="W574" i="14"/>
  <c r="X574" i="14" s="1"/>
  <c r="Y574" i="14" s="1"/>
  <c r="Z574" i="14" s="1"/>
  <c r="AB574" i="14"/>
  <c r="AC574" i="14" s="1"/>
  <c r="AD574" i="14" s="1"/>
  <c r="AA574" i="14" s="1"/>
  <c r="Q574" i="14"/>
  <c r="R574" i="14" s="1"/>
  <c r="S574" i="14" s="1"/>
  <c r="T574" i="14" s="1"/>
  <c r="L574" i="14"/>
  <c r="M574" i="14" s="1"/>
  <c r="N574" i="14" s="1"/>
  <c r="U574" i="14" s="1"/>
  <c r="J575" i="14"/>
  <c r="AB798" i="14"/>
  <c r="AC798" i="14" s="1"/>
  <c r="AD798" i="14" s="1"/>
  <c r="AA798" i="14" s="1"/>
  <c r="W798" i="14"/>
  <c r="X798" i="14" s="1"/>
  <c r="Y798" i="14" s="1"/>
  <c r="Z798" i="14" s="1"/>
  <c r="L798" i="14"/>
  <c r="M798" i="14" s="1"/>
  <c r="N798" i="14" s="1"/>
  <c r="U798" i="14" s="1"/>
  <c r="Q798" i="14"/>
  <c r="R798" i="14" s="1"/>
  <c r="S798" i="14" s="1"/>
  <c r="T798" i="14" s="1"/>
  <c r="J799" i="14"/>
  <c r="W234" i="14"/>
  <c r="X234" i="14" s="1"/>
  <c r="Y234" i="14" s="1"/>
  <c r="Z234" i="14" s="1"/>
  <c r="AB234" i="14"/>
  <c r="AC234" i="14" s="1"/>
  <c r="AD234" i="14" s="1"/>
  <c r="AA234" i="14" s="1"/>
  <c r="Q234" i="14"/>
  <c r="R234" i="14" s="1"/>
  <c r="S234" i="14" s="1"/>
  <c r="T234" i="14" s="1"/>
  <c r="L234" i="14"/>
  <c r="M234" i="14" s="1"/>
  <c r="N234" i="14" s="1"/>
  <c r="U234" i="14" s="1"/>
  <c r="J235" i="14"/>
  <c r="AB702" i="14"/>
  <c r="AC702" i="14" s="1"/>
  <c r="AD702" i="14" s="1"/>
  <c r="AA702" i="14" s="1"/>
  <c r="W702" i="14"/>
  <c r="X702" i="14" s="1"/>
  <c r="Y702" i="14" s="1"/>
  <c r="Z702" i="14" s="1"/>
  <c r="L702" i="14"/>
  <c r="M702" i="14" s="1"/>
  <c r="N702" i="14" s="1"/>
  <c r="U702" i="14" s="1"/>
  <c r="Q702" i="14"/>
  <c r="R702" i="14" s="1"/>
  <c r="S702" i="14" s="1"/>
  <c r="T702" i="14" s="1"/>
  <c r="J703" i="14"/>
  <c r="W485" i="14"/>
  <c r="X485" i="14" s="1"/>
  <c r="Y485" i="14" s="1"/>
  <c r="Z485" i="14" s="1"/>
  <c r="AB485" i="14"/>
  <c r="AC485" i="14" s="1"/>
  <c r="AD485" i="14" s="1"/>
  <c r="AA485" i="14" s="1"/>
  <c r="Q485" i="14"/>
  <c r="R485" i="14" s="1"/>
  <c r="S485" i="14" s="1"/>
  <c r="T485" i="14" s="1"/>
  <c r="L485" i="14"/>
  <c r="M485" i="14" s="1"/>
  <c r="N485" i="14" s="1"/>
  <c r="U485" i="14" s="1"/>
  <c r="J486" i="14"/>
  <c r="W627" i="14"/>
  <c r="X627" i="14" s="1"/>
  <c r="Y627" i="14" s="1"/>
  <c r="Z627" i="14" s="1"/>
  <c r="AB627" i="14"/>
  <c r="AC627" i="14" s="1"/>
  <c r="AD627" i="14" s="1"/>
  <c r="AA627" i="14" s="1"/>
  <c r="Q627" i="14"/>
  <c r="R627" i="14" s="1"/>
  <c r="S627" i="14" s="1"/>
  <c r="T627" i="14" s="1"/>
  <c r="L627" i="14"/>
  <c r="M627" i="14" s="1"/>
  <c r="N627" i="14" s="1"/>
  <c r="U627" i="14" s="1"/>
  <c r="J628" i="14"/>
  <c r="AB734" i="14"/>
  <c r="AC734" i="14" s="1"/>
  <c r="AD734" i="14" s="1"/>
  <c r="AA734" i="14" s="1"/>
  <c r="W734" i="14"/>
  <c r="X734" i="14" s="1"/>
  <c r="Y734" i="14" s="1"/>
  <c r="Z734" i="14" s="1"/>
  <c r="L734" i="14"/>
  <c r="M734" i="14" s="1"/>
  <c r="N734" i="14" s="1"/>
  <c r="U734" i="14" s="1"/>
  <c r="Q734" i="14"/>
  <c r="R734" i="14" s="1"/>
  <c r="S734" i="14" s="1"/>
  <c r="T734" i="14" s="1"/>
  <c r="J735" i="14"/>
  <c r="W328" i="14"/>
  <c r="X328" i="14" s="1"/>
  <c r="Y328" i="14" s="1"/>
  <c r="Z328" i="14" s="1"/>
  <c r="AB328" i="14"/>
  <c r="AC328" i="14" s="1"/>
  <c r="AD328" i="14" s="1"/>
  <c r="AA328" i="14" s="1"/>
  <c r="Q328" i="14"/>
  <c r="R328" i="14" s="1"/>
  <c r="S328" i="14" s="1"/>
  <c r="T328" i="14" s="1"/>
  <c r="L328" i="14"/>
  <c r="M328" i="14" s="1"/>
  <c r="N328" i="14" s="1"/>
  <c r="U328" i="14" s="1"/>
  <c r="J329" i="14"/>
  <c r="AB766" i="14"/>
  <c r="AC766" i="14" s="1"/>
  <c r="AD766" i="14" s="1"/>
  <c r="AA766" i="14" s="1"/>
  <c r="W766" i="14"/>
  <c r="X766" i="14" s="1"/>
  <c r="Y766" i="14" s="1"/>
  <c r="Z766" i="14" s="1"/>
  <c r="L766" i="14"/>
  <c r="M766" i="14" s="1"/>
  <c r="N766" i="14" s="1"/>
  <c r="U766" i="14" s="1"/>
  <c r="Q766" i="14"/>
  <c r="R766" i="14" s="1"/>
  <c r="S766" i="14" s="1"/>
  <c r="T766" i="14" s="1"/>
  <c r="J767" i="14"/>
  <c r="W138" i="14"/>
  <c r="X138" i="14" s="1"/>
  <c r="Y138" i="14" s="1"/>
  <c r="Z138" i="14" s="1"/>
  <c r="AB138" i="14"/>
  <c r="AC138" i="14" s="1"/>
  <c r="AD138" i="14" s="1"/>
  <c r="AA138" i="14" s="1"/>
  <c r="Q138" i="14"/>
  <c r="R138" i="14" s="1"/>
  <c r="S138" i="14" s="1"/>
  <c r="T138" i="14" s="1"/>
  <c r="L138" i="14"/>
  <c r="M138" i="14" s="1"/>
  <c r="N138" i="14" s="1"/>
  <c r="U138" i="14" s="1"/>
  <c r="J139" i="14"/>
  <c r="W101" i="14"/>
  <c r="X101" i="14" s="1"/>
  <c r="Y101" i="14" s="1"/>
  <c r="Z101" i="14" s="1"/>
  <c r="AB101" i="14"/>
  <c r="AC101" i="14" s="1"/>
  <c r="AD101" i="14" s="1"/>
  <c r="AA101" i="14" s="1"/>
  <c r="Q101" i="14"/>
  <c r="R101" i="14" s="1"/>
  <c r="S101" i="14" s="1"/>
  <c r="T101" i="14" s="1"/>
  <c r="L101" i="14"/>
  <c r="M101" i="14" s="1"/>
  <c r="N101" i="14" s="1"/>
  <c r="U101" i="14" s="1"/>
  <c r="J102" i="14"/>
  <c r="W513" i="14"/>
  <c r="X513" i="14" s="1"/>
  <c r="Y513" i="14" s="1"/>
  <c r="Z513" i="14" s="1"/>
  <c r="AB513" i="14"/>
  <c r="AC513" i="14" s="1"/>
  <c r="AD513" i="14" s="1"/>
  <c r="AA513" i="14" s="1"/>
  <c r="Q513" i="14"/>
  <c r="R513" i="14" s="1"/>
  <c r="S513" i="14" s="1"/>
  <c r="T513" i="14" s="1"/>
  <c r="L513" i="14"/>
  <c r="M513" i="14" s="1"/>
  <c r="N513" i="14" s="1"/>
  <c r="U513" i="14" s="1"/>
  <c r="J514" i="14"/>
  <c r="W542" i="14"/>
  <c r="X542" i="14" s="1"/>
  <c r="Y542" i="14" s="1"/>
  <c r="Z542" i="14" s="1"/>
  <c r="AB542" i="14"/>
  <c r="AC542" i="14" s="1"/>
  <c r="AD542" i="14" s="1"/>
  <c r="AA542" i="14" s="1"/>
  <c r="Q542" i="14"/>
  <c r="R542" i="14" s="1"/>
  <c r="S542" i="14" s="1"/>
  <c r="T542" i="14" s="1"/>
  <c r="L542" i="14"/>
  <c r="M542" i="14" s="1"/>
  <c r="N542" i="14" s="1"/>
  <c r="U542" i="14" s="1"/>
  <c r="J543" i="14"/>
  <c r="W426" i="14"/>
  <c r="X426" i="14" s="1"/>
  <c r="Y426" i="14" s="1"/>
  <c r="Z426" i="14" s="1"/>
  <c r="AB426" i="14"/>
  <c r="AC426" i="14" s="1"/>
  <c r="AD426" i="14" s="1"/>
  <c r="AA426" i="14" s="1"/>
  <c r="Q426" i="14"/>
  <c r="R426" i="14" s="1"/>
  <c r="S426" i="14" s="1"/>
  <c r="T426" i="14" s="1"/>
  <c r="L426" i="14"/>
  <c r="M426" i="14" s="1"/>
  <c r="N426" i="14" s="1"/>
  <c r="U426" i="14" s="1"/>
  <c r="J427" i="14"/>
  <c r="W168" i="14"/>
  <c r="X168" i="14" s="1"/>
  <c r="Y168" i="14" s="1"/>
  <c r="Z168" i="14" s="1"/>
  <c r="AB168" i="14"/>
  <c r="AC168" i="14" s="1"/>
  <c r="AD168" i="14" s="1"/>
  <c r="AA168" i="14" s="1"/>
  <c r="Q168" i="14"/>
  <c r="R168" i="14" s="1"/>
  <c r="S168" i="14" s="1"/>
  <c r="T168" i="14" s="1"/>
  <c r="L168" i="14"/>
  <c r="M168" i="14" s="1"/>
  <c r="N168" i="14" s="1"/>
  <c r="U168" i="14" s="1"/>
  <c r="J169" i="14"/>
  <c r="W394" i="14"/>
  <c r="X394" i="14" s="1"/>
  <c r="Y394" i="14" s="1"/>
  <c r="Z394" i="14" s="1"/>
  <c r="AB394" i="14"/>
  <c r="AC394" i="14" s="1"/>
  <c r="AD394" i="14" s="1"/>
  <c r="AA394" i="14" s="1"/>
  <c r="Q394" i="14"/>
  <c r="R394" i="14" s="1"/>
  <c r="S394" i="14" s="1"/>
  <c r="T394" i="14" s="1"/>
  <c r="L394" i="14"/>
  <c r="M394" i="14" s="1"/>
  <c r="N394" i="14" s="1"/>
  <c r="U394" i="14" s="1"/>
  <c r="J395" i="14"/>
  <c r="W197" i="14"/>
  <c r="X197" i="14" s="1"/>
  <c r="Y197" i="14" s="1"/>
  <c r="Z197" i="14" s="1"/>
  <c r="AB197" i="14"/>
  <c r="AC197" i="14" s="1"/>
  <c r="AD197" i="14" s="1"/>
  <c r="AA197" i="14" s="1"/>
  <c r="Q197" i="14"/>
  <c r="R197" i="14" s="1"/>
  <c r="S197" i="14" s="1"/>
  <c r="T197" i="14" s="1"/>
  <c r="L197" i="14"/>
  <c r="M197" i="14" s="1"/>
  <c r="N197" i="14" s="1"/>
  <c r="U197" i="14" s="1"/>
  <c r="J198" i="14"/>
  <c r="W641" i="14"/>
  <c r="X641" i="14" s="1"/>
  <c r="Y641" i="14" s="1"/>
  <c r="Z641" i="14" s="1"/>
  <c r="AB641" i="14"/>
  <c r="AC641" i="14" s="1"/>
  <c r="AD641" i="14" s="1"/>
  <c r="AA641" i="14" s="1"/>
  <c r="Q641" i="14"/>
  <c r="R641" i="14" s="1"/>
  <c r="S641" i="14" s="1"/>
  <c r="T641" i="14" s="1"/>
  <c r="L641" i="14"/>
  <c r="M641" i="14" s="1"/>
  <c r="N641" i="14" s="1"/>
  <c r="U641" i="14" s="1"/>
  <c r="J642" i="14"/>
  <c r="AB689" i="14"/>
  <c r="AC689" i="14" s="1"/>
  <c r="AD689" i="14" s="1"/>
  <c r="AA689" i="14" s="1"/>
  <c r="W689" i="14"/>
  <c r="X689" i="14" s="1"/>
  <c r="Y689" i="14" s="1"/>
  <c r="Z689" i="14" s="1"/>
  <c r="L689" i="14"/>
  <c r="M689" i="14" s="1"/>
  <c r="N689" i="14" s="1"/>
  <c r="U689" i="14" s="1"/>
  <c r="Q689" i="14"/>
  <c r="R689" i="14" s="1"/>
  <c r="S689" i="14" s="1"/>
  <c r="T689" i="14" s="1"/>
  <c r="W72" i="14"/>
  <c r="X72" i="14" s="1"/>
  <c r="Y72" i="14" s="1"/>
  <c r="Z72" i="14" s="1"/>
  <c r="AB72" i="14"/>
  <c r="AC72" i="14" s="1"/>
  <c r="AD72" i="14" s="1"/>
  <c r="AA72" i="14" s="1"/>
  <c r="Q72" i="14"/>
  <c r="R72" i="14" s="1"/>
  <c r="S72" i="14" s="1"/>
  <c r="T72" i="14" s="1"/>
  <c r="L72" i="14"/>
  <c r="M72" i="14" s="1"/>
  <c r="N72" i="14" s="1"/>
  <c r="U72" i="14" s="1"/>
  <c r="J73" i="14"/>
  <c r="W300" i="14"/>
  <c r="X300" i="14" s="1"/>
  <c r="Y300" i="14" s="1"/>
  <c r="Z300" i="14" s="1"/>
  <c r="AB300" i="14"/>
  <c r="AC300" i="14" s="1"/>
  <c r="AD300" i="14" s="1"/>
  <c r="AA300" i="14" s="1"/>
  <c r="Q300" i="14"/>
  <c r="R300" i="14" s="1"/>
  <c r="S300" i="14" s="1"/>
  <c r="T300" i="14" s="1"/>
  <c r="L300" i="14"/>
  <c r="M300" i="14" s="1"/>
  <c r="N300" i="14" s="1"/>
  <c r="U300" i="14" s="1"/>
  <c r="J301" i="14"/>
  <c r="W665" i="14"/>
  <c r="X665" i="14" s="1"/>
  <c r="Y665" i="14" s="1"/>
  <c r="Z665" i="14" s="1"/>
  <c r="AB665" i="14"/>
  <c r="AC665" i="14" s="1"/>
  <c r="AD665" i="14" s="1"/>
  <c r="AA665" i="14" s="1"/>
  <c r="Q665" i="14"/>
  <c r="R665" i="14" s="1"/>
  <c r="S665" i="14" s="1"/>
  <c r="T665" i="14" s="1"/>
  <c r="L665" i="14"/>
  <c r="M665" i="14" s="1"/>
  <c r="N665" i="14" s="1"/>
  <c r="U665" i="14" s="1"/>
  <c r="J666" i="14"/>
  <c r="W603" i="14"/>
  <c r="X603" i="14" s="1"/>
  <c r="Y603" i="14" s="1"/>
  <c r="Z603" i="14" s="1"/>
  <c r="AB603" i="14"/>
  <c r="AC603" i="14" s="1"/>
  <c r="AD603" i="14" s="1"/>
  <c r="AA603" i="14" s="1"/>
  <c r="Q603" i="14"/>
  <c r="R603" i="14" s="1"/>
  <c r="S603" i="14" s="1"/>
  <c r="T603" i="14" s="1"/>
  <c r="L603" i="14"/>
  <c r="M603" i="14" s="1"/>
  <c r="N603" i="14" s="1"/>
  <c r="U603" i="14" s="1"/>
  <c r="J604" i="14"/>
  <c r="AB822" i="14"/>
  <c r="AC822" i="14" s="1"/>
  <c r="AD822" i="14" s="1"/>
  <c r="AA822" i="14" s="1"/>
  <c r="W822" i="14"/>
  <c r="X822" i="14" s="1"/>
  <c r="Y822" i="14" s="1"/>
  <c r="Z822" i="14" s="1"/>
  <c r="L822" i="14"/>
  <c r="M822" i="14" s="1"/>
  <c r="N822" i="14" s="1"/>
  <c r="U822" i="14" s="1"/>
  <c r="Q822" i="14"/>
  <c r="R822" i="14" s="1"/>
  <c r="S822" i="14" s="1"/>
  <c r="T822" i="14" s="1"/>
  <c r="J823" i="14"/>
  <c r="W453" i="14"/>
  <c r="X453" i="14" s="1"/>
  <c r="Y453" i="14" s="1"/>
  <c r="Z453" i="14" s="1"/>
  <c r="AB453" i="14"/>
  <c r="AC453" i="14" s="1"/>
  <c r="AD453" i="14" s="1"/>
  <c r="AA453" i="14" s="1"/>
  <c r="Q453" i="14"/>
  <c r="R453" i="14" s="1"/>
  <c r="S453" i="14" s="1"/>
  <c r="T453" i="14" s="1"/>
  <c r="L453" i="14"/>
  <c r="M453" i="14" s="1"/>
  <c r="N453" i="14" s="1"/>
  <c r="U453" i="14" s="1"/>
  <c r="J454" i="14"/>
  <c r="W360" i="14"/>
  <c r="X360" i="14" s="1"/>
  <c r="Y360" i="14" s="1"/>
  <c r="Z360" i="14" s="1"/>
  <c r="AB360" i="14"/>
  <c r="AC360" i="14" s="1"/>
  <c r="AD360" i="14" s="1"/>
  <c r="AA360" i="14" s="1"/>
  <c r="Q360" i="14"/>
  <c r="R360" i="14" s="1"/>
  <c r="S360" i="14" s="1"/>
  <c r="T360" i="14" s="1"/>
  <c r="L360" i="14"/>
  <c r="M360" i="14" s="1"/>
  <c r="N360" i="14" s="1"/>
  <c r="U360" i="14" s="1"/>
  <c r="J361" i="14"/>
  <c r="W52" i="14"/>
  <c r="X52" i="14" s="1"/>
  <c r="Y52" i="14" s="1"/>
  <c r="Z52" i="14" s="1"/>
  <c r="AB52" i="14"/>
  <c r="AC52" i="14" s="1"/>
  <c r="AD52" i="14" s="1"/>
  <c r="AA52" i="14" s="1"/>
  <c r="Q52" i="14"/>
  <c r="R52" i="14" s="1"/>
  <c r="S52" i="14" s="1"/>
  <c r="T52" i="14" s="1"/>
  <c r="L52" i="14"/>
  <c r="M52" i="14" s="1"/>
  <c r="N52" i="14" s="1"/>
  <c r="U52" i="14" s="1"/>
  <c r="J53" i="14"/>
  <c r="W266" i="14"/>
  <c r="X266" i="14" s="1"/>
  <c r="Y266" i="14" s="1"/>
  <c r="Z266" i="14" s="1"/>
  <c r="AB266" i="14"/>
  <c r="AC266" i="14" s="1"/>
  <c r="AD266" i="14" s="1"/>
  <c r="AA266" i="14" s="1"/>
  <c r="Q266" i="14"/>
  <c r="R266" i="14" s="1"/>
  <c r="S266" i="14" s="1"/>
  <c r="T266" i="14" s="1"/>
  <c r="L266" i="14"/>
  <c r="M266" i="14" s="1"/>
  <c r="N266" i="14" s="1"/>
  <c r="U266" i="14" s="1"/>
  <c r="J267" i="14"/>
  <c r="W53" i="14" l="1"/>
  <c r="X53" i="14" s="1"/>
  <c r="Y53" i="14" s="1"/>
  <c r="Z53" i="14" s="1"/>
  <c r="AB53" i="14"/>
  <c r="AC53" i="14" s="1"/>
  <c r="AD53" i="14" s="1"/>
  <c r="AA53" i="14" s="1"/>
  <c r="Q53" i="14"/>
  <c r="R53" i="14" s="1"/>
  <c r="S53" i="14" s="1"/>
  <c r="T53" i="14" s="1"/>
  <c r="L53" i="14"/>
  <c r="M53" i="14" s="1"/>
  <c r="N53" i="14" s="1"/>
  <c r="U53" i="14" s="1"/>
  <c r="J54" i="14"/>
  <c r="W666" i="14"/>
  <c r="X666" i="14" s="1"/>
  <c r="Y666" i="14" s="1"/>
  <c r="Z666" i="14" s="1"/>
  <c r="AB666" i="14"/>
  <c r="AC666" i="14" s="1"/>
  <c r="AD666" i="14" s="1"/>
  <c r="AA666" i="14" s="1"/>
  <c r="Q666" i="14"/>
  <c r="R666" i="14" s="1"/>
  <c r="S666" i="14" s="1"/>
  <c r="T666" i="14" s="1"/>
  <c r="L666" i="14"/>
  <c r="M666" i="14" s="1"/>
  <c r="N666" i="14" s="1"/>
  <c r="U666" i="14" s="1"/>
  <c r="J667" i="14"/>
  <c r="W395" i="14"/>
  <c r="X395" i="14" s="1"/>
  <c r="Y395" i="14" s="1"/>
  <c r="Z395" i="14" s="1"/>
  <c r="AB395" i="14"/>
  <c r="AC395" i="14" s="1"/>
  <c r="AD395" i="14" s="1"/>
  <c r="AA395" i="14" s="1"/>
  <c r="Q395" i="14"/>
  <c r="R395" i="14" s="1"/>
  <c r="S395" i="14" s="1"/>
  <c r="T395" i="14" s="1"/>
  <c r="J396" i="14"/>
  <c r="L395" i="14"/>
  <c r="M395" i="14" s="1"/>
  <c r="N395" i="14" s="1"/>
  <c r="U395" i="14" s="1"/>
  <c r="W169" i="14"/>
  <c r="X169" i="14" s="1"/>
  <c r="Y169" i="14" s="1"/>
  <c r="Z169" i="14" s="1"/>
  <c r="AB169" i="14"/>
  <c r="AC169" i="14" s="1"/>
  <c r="AD169" i="14" s="1"/>
  <c r="AA169" i="14" s="1"/>
  <c r="Q169" i="14"/>
  <c r="R169" i="14" s="1"/>
  <c r="S169" i="14" s="1"/>
  <c r="T169" i="14" s="1"/>
  <c r="L169" i="14"/>
  <c r="M169" i="14" s="1"/>
  <c r="N169" i="14" s="1"/>
  <c r="U169" i="14" s="1"/>
  <c r="J170" i="14"/>
  <c r="AB799" i="14"/>
  <c r="AC799" i="14" s="1"/>
  <c r="AD799" i="14" s="1"/>
  <c r="AA799" i="14" s="1"/>
  <c r="W799" i="14"/>
  <c r="X799" i="14" s="1"/>
  <c r="Y799" i="14" s="1"/>
  <c r="Z799" i="14" s="1"/>
  <c r="L799" i="14"/>
  <c r="M799" i="14" s="1"/>
  <c r="N799" i="14" s="1"/>
  <c r="U799" i="14" s="1"/>
  <c r="Q799" i="14"/>
  <c r="R799" i="14" s="1"/>
  <c r="S799" i="14" s="1"/>
  <c r="T799" i="14" s="1"/>
  <c r="J800" i="14"/>
  <c r="W454" i="14"/>
  <c r="X454" i="14" s="1"/>
  <c r="Y454" i="14" s="1"/>
  <c r="Z454" i="14" s="1"/>
  <c r="AB454" i="14"/>
  <c r="AC454" i="14" s="1"/>
  <c r="AD454" i="14" s="1"/>
  <c r="AA454" i="14" s="1"/>
  <c r="Q454" i="14"/>
  <c r="R454" i="14" s="1"/>
  <c r="S454" i="14" s="1"/>
  <c r="T454" i="14" s="1"/>
  <c r="L454" i="14"/>
  <c r="M454" i="14" s="1"/>
  <c r="N454" i="14" s="1"/>
  <c r="U454" i="14" s="1"/>
  <c r="J455" i="14"/>
  <c r="W73" i="14"/>
  <c r="X73" i="14" s="1"/>
  <c r="Y73" i="14" s="1"/>
  <c r="Z73" i="14" s="1"/>
  <c r="AB73" i="14"/>
  <c r="AC73" i="14" s="1"/>
  <c r="AD73" i="14" s="1"/>
  <c r="AA73" i="14" s="1"/>
  <c r="Q73" i="14"/>
  <c r="R73" i="14" s="1"/>
  <c r="S73" i="14" s="1"/>
  <c r="T73" i="14" s="1"/>
  <c r="L73" i="14"/>
  <c r="M73" i="14" s="1"/>
  <c r="N73" i="14" s="1"/>
  <c r="U73" i="14" s="1"/>
  <c r="J74" i="14"/>
  <c r="AB767" i="14"/>
  <c r="AC767" i="14" s="1"/>
  <c r="AD767" i="14" s="1"/>
  <c r="AA767" i="14" s="1"/>
  <c r="W767" i="14"/>
  <c r="X767" i="14" s="1"/>
  <c r="Y767" i="14" s="1"/>
  <c r="Z767" i="14" s="1"/>
  <c r="L767" i="14"/>
  <c r="M767" i="14" s="1"/>
  <c r="N767" i="14" s="1"/>
  <c r="U767" i="14" s="1"/>
  <c r="Q767" i="14"/>
  <c r="R767" i="14" s="1"/>
  <c r="S767" i="14" s="1"/>
  <c r="T767" i="14" s="1"/>
  <c r="J768" i="14"/>
  <c r="W604" i="14"/>
  <c r="X604" i="14" s="1"/>
  <c r="Y604" i="14" s="1"/>
  <c r="Z604" i="14" s="1"/>
  <c r="AB604" i="14"/>
  <c r="AC604" i="14" s="1"/>
  <c r="AD604" i="14" s="1"/>
  <c r="AA604" i="14" s="1"/>
  <c r="Q604" i="14"/>
  <c r="R604" i="14" s="1"/>
  <c r="S604" i="14" s="1"/>
  <c r="T604" i="14" s="1"/>
  <c r="L604" i="14"/>
  <c r="M604" i="14" s="1"/>
  <c r="N604" i="14" s="1"/>
  <c r="U604" i="14" s="1"/>
  <c r="J605" i="14"/>
  <c r="W301" i="14"/>
  <c r="X301" i="14" s="1"/>
  <c r="Y301" i="14" s="1"/>
  <c r="Z301" i="14" s="1"/>
  <c r="AB301" i="14"/>
  <c r="AC301" i="14" s="1"/>
  <c r="AD301" i="14" s="1"/>
  <c r="AA301" i="14" s="1"/>
  <c r="Q301" i="14"/>
  <c r="R301" i="14" s="1"/>
  <c r="S301" i="14" s="1"/>
  <c r="T301" i="14" s="1"/>
  <c r="L301" i="14"/>
  <c r="M301" i="14" s="1"/>
  <c r="N301" i="14" s="1"/>
  <c r="U301" i="14" s="1"/>
  <c r="J302" i="14"/>
  <c r="W198" i="14"/>
  <c r="X198" i="14" s="1"/>
  <c r="Y198" i="14" s="1"/>
  <c r="Z198" i="14" s="1"/>
  <c r="AB198" i="14"/>
  <c r="AC198" i="14" s="1"/>
  <c r="AD198" i="14" s="1"/>
  <c r="AA198" i="14" s="1"/>
  <c r="Q198" i="14"/>
  <c r="R198" i="14" s="1"/>
  <c r="S198" i="14" s="1"/>
  <c r="T198" i="14" s="1"/>
  <c r="L198" i="14"/>
  <c r="M198" i="14" s="1"/>
  <c r="N198" i="14" s="1"/>
  <c r="U198" i="14" s="1"/>
  <c r="J199" i="14"/>
  <c r="W26" i="14"/>
  <c r="X26" i="14" s="1"/>
  <c r="Y26" i="14" s="1"/>
  <c r="Z26" i="14" s="1"/>
  <c r="AB26" i="14"/>
  <c r="AC26" i="14" s="1"/>
  <c r="AD26" i="14" s="1"/>
  <c r="AA26" i="14" s="1"/>
  <c r="Q26" i="14"/>
  <c r="R26" i="14" s="1"/>
  <c r="S26" i="14" s="1"/>
  <c r="T26" i="14" s="1"/>
  <c r="L26" i="14"/>
  <c r="M26" i="14" s="1"/>
  <c r="N26" i="14" s="1"/>
  <c r="U26" i="14" s="1"/>
  <c r="J27" i="14"/>
  <c r="K26" i="14"/>
  <c r="W361" i="14"/>
  <c r="X361" i="14" s="1"/>
  <c r="Y361" i="14" s="1"/>
  <c r="Z361" i="14" s="1"/>
  <c r="AB361" i="14"/>
  <c r="AC361" i="14" s="1"/>
  <c r="AD361" i="14" s="1"/>
  <c r="AA361" i="14" s="1"/>
  <c r="Q361" i="14"/>
  <c r="R361" i="14" s="1"/>
  <c r="S361" i="14" s="1"/>
  <c r="T361" i="14" s="1"/>
  <c r="L361" i="14"/>
  <c r="M361" i="14" s="1"/>
  <c r="N361" i="14" s="1"/>
  <c r="U361" i="14" s="1"/>
  <c r="J362" i="14"/>
  <c r="AB823" i="14"/>
  <c r="AC823" i="14" s="1"/>
  <c r="AD823" i="14" s="1"/>
  <c r="AA823" i="14" s="1"/>
  <c r="W823" i="14"/>
  <c r="X823" i="14" s="1"/>
  <c r="Y823" i="14" s="1"/>
  <c r="Z823" i="14" s="1"/>
  <c r="L823" i="14"/>
  <c r="M823" i="14" s="1"/>
  <c r="N823" i="14" s="1"/>
  <c r="U823" i="14" s="1"/>
  <c r="Q823" i="14"/>
  <c r="R823" i="14" s="1"/>
  <c r="S823" i="14" s="1"/>
  <c r="T823" i="14" s="1"/>
  <c r="J824" i="14"/>
  <c r="W139" i="14"/>
  <c r="X139" i="14" s="1"/>
  <c r="Y139" i="14" s="1"/>
  <c r="Z139" i="14" s="1"/>
  <c r="AB139" i="14"/>
  <c r="AC139" i="14" s="1"/>
  <c r="AD139" i="14" s="1"/>
  <c r="AA139" i="14" s="1"/>
  <c r="Q139" i="14"/>
  <c r="R139" i="14" s="1"/>
  <c r="S139" i="14" s="1"/>
  <c r="T139" i="14" s="1"/>
  <c r="J140" i="14"/>
  <c r="L139" i="14"/>
  <c r="M139" i="14" s="1"/>
  <c r="N139" i="14" s="1"/>
  <c r="U139" i="14" s="1"/>
  <c r="AB735" i="14"/>
  <c r="AC735" i="14" s="1"/>
  <c r="AD735" i="14" s="1"/>
  <c r="AA735" i="14" s="1"/>
  <c r="W735" i="14"/>
  <c r="X735" i="14" s="1"/>
  <c r="Y735" i="14" s="1"/>
  <c r="Z735" i="14" s="1"/>
  <c r="L735" i="14"/>
  <c r="M735" i="14" s="1"/>
  <c r="N735" i="14" s="1"/>
  <c r="U735" i="14" s="1"/>
  <c r="Q735" i="14"/>
  <c r="R735" i="14" s="1"/>
  <c r="S735" i="14" s="1"/>
  <c r="T735" i="14" s="1"/>
  <c r="J736" i="14"/>
  <c r="W267" i="14"/>
  <c r="X267" i="14" s="1"/>
  <c r="Y267" i="14" s="1"/>
  <c r="Z267" i="14" s="1"/>
  <c r="AB267" i="14"/>
  <c r="AC267" i="14" s="1"/>
  <c r="AD267" i="14" s="1"/>
  <c r="AA267" i="14" s="1"/>
  <c r="Q267" i="14"/>
  <c r="R267" i="14" s="1"/>
  <c r="S267" i="14" s="1"/>
  <c r="T267" i="14" s="1"/>
  <c r="J268" i="14"/>
  <c r="L267" i="14"/>
  <c r="M267" i="14" s="1"/>
  <c r="N267" i="14" s="1"/>
  <c r="U267" i="14" s="1"/>
  <c r="W642" i="14"/>
  <c r="X642" i="14" s="1"/>
  <c r="Y642" i="14" s="1"/>
  <c r="Z642" i="14" s="1"/>
  <c r="AB642" i="14"/>
  <c r="AC642" i="14" s="1"/>
  <c r="AD642" i="14" s="1"/>
  <c r="AA642" i="14" s="1"/>
  <c r="Q642" i="14"/>
  <c r="R642" i="14" s="1"/>
  <c r="S642" i="14" s="1"/>
  <c r="T642" i="14" s="1"/>
  <c r="L642" i="14"/>
  <c r="M642" i="14" s="1"/>
  <c r="N642" i="14" s="1"/>
  <c r="U642" i="14" s="1"/>
  <c r="J643" i="14"/>
  <c r="W543" i="14"/>
  <c r="X543" i="14" s="1"/>
  <c r="Y543" i="14" s="1"/>
  <c r="Z543" i="14" s="1"/>
  <c r="AB543" i="14"/>
  <c r="AC543" i="14" s="1"/>
  <c r="AD543" i="14" s="1"/>
  <c r="AA543" i="14" s="1"/>
  <c r="Q543" i="14"/>
  <c r="R543" i="14" s="1"/>
  <c r="S543" i="14" s="1"/>
  <c r="T543" i="14" s="1"/>
  <c r="L543" i="14"/>
  <c r="M543" i="14" s="1"/>
  <c r="N543" i="14" s="1"/>
  <c r="U543" i="14" s="1"/>
  <c r="J544" i="14"/>
  <c r="W514" i="14"/>
  <c r="X514" i="14" s="1"/>
  <c r="Y514" i="14" s="1"/>
  <c r="Z514" i="14" s="1"/>
  <c r="AB514" i="14"/>
  <c r="AC514" i="14" s="1"/>
  <c r="AD514" i="14" s="1"/>
  <c r="AA514" i="14" s="1"/>
  <c r="Q514" i="14"/>
  <c r="R514" i="14" s="1"/>
  <c r="S514" i="14" s="1"/>
  <c r="T514" i="14" s="1"/>
  <c r="L514" i="14"/>
  <c r="M514" i="14" s="1"/>
  <c r="N514" i="14" s="1"/>
  <c r="U514" i="14" s="1"/>
  <c r="J515" i="14"/>
  <c r="W102" i="14"/>
  <c r="X102" i="14" s="1"/>
  <c r="Y102" i="14" s="1"/>
  <c r="Z102" i="14" s="1"/>
  <c r="AB102" i="14"/>
  <c r="AC102" i="14" s="1"/>
  <c r="AD102" i="14" s="1"/>
  <c r="AA102" i="14" s="1"/>
  <c r="Q102" i="14"/>
  <c r="R102" i="14" s="1"/>
  <c r="S102" i="14" s="1"/>
  <c r="T102" i="14" s="1"/>
  <c r="L102" i="14"/>
  <c r="M102" i="14" s="1"/>
  <c r="N102" i="14" s="1"/>
  <c r="U102" i="14" s="1"/>
  <c r="J103" i="14"/>
  <c r="W486" i="14"/>
  <c r="X486" i="14" s="1"/>
  <c r="Y486" i="14" s="1"/>
  <c r="Z486" i="14" s="1"/>
  <c r="AB486" i="14"/>
  <c r="AC486" i="14" s="1"/>
  <c r="AD486" i="14" s="1"/>
  <c r="AA486" i="14" s="1"/>
  <c r="Q486" i="14"/>
  <c r="R486" i="14" s="1"/>
  <c r="S486" i="14" s="1"/>
  <c r="T486" i="14" s="1"/>
  <c r="L486" i="14"/>
  <c r="M486" i="14" s="1"/>
  <c r="N486" i="14" s="1"/>
  <c r="U486" i="14" s="1"/>
  <c r="J487" i="14"/>
  <c r="W329" i="14"/>
  <c r="X329" i="14" s="1"/>
  <c r="Y329" i="14" s="1"/>
  <c r="Z329" i="14" s="1"/>
  <c r="AB329" i="14"/>
  <c r="AC329" i="14" s="1"/>
  <c r="AD329" i="14" s="1"/>
  <c r="AA329" i="14" s="1"/>
  <c r="Q329" i="14"/>
  <c r="R329" i="14" s="1"/>
  <c r="S329" i="14" s="1"/>
  <c r="T329" i="14" s="1"/>
  <c r="L329" i="14"/>
  <c r="M329" i="14" s="1"/>
  <c r="N329" i="14" s="1"/>
  <c r="U329" i="14" s="1"/>
  <c r="J330" i="14"/>
  <c r="AB703" i="14"/>
  <c r="AC703" i="14" s="1"/>
  <c r="AD703" i="14" s="1"/>
  <c r="AA703" i="14" s="1"/>
  <c r="W703" i="14"/>
  <c r="X703" i="14" s="1"/>
  <c r="Y703" i="14" s="1"/>
  <c r="Z703" i="14" s="1"/>
  <c r="L703" i="14"/>
  <c r="M703" i="14" s="1"/>
  <c r="N703" i="14" s="1"/>
  <c r="U703" i="14" s="1"/>
  <c r="Q703" i="14"/>
  <c r="R703" i="14" s="1"/>
  <c r="S703" i="14" s="1"/>
  <c r="T703" i="14" s="1"/>
  <c r="J704" i="14"/>
  <c r="W427" i="14"/>
  <c r="X427" i="14" s="1"/>
  <c r="Y427" i="14" s="1"/>
  <c r="Z427" i="14" s="1"/>
  <c r="AB427" i="14"/>
  <c r="AC427" i="14" s="1"/>
  <c r="AD427" i="14" s="1"/>
  <c r="AA427" i="14" s="1"/>
  <c r="Q427" i="14"/>
  <c r="R427" i="14" s="1"/>
  <c r="S427" i="14" s="1"/>
  <c r="T427" i="14" s="1"/>
  <c r="J428" i="14"/>
  <c r="L427" i="14"/>
  <c r="M427" i="14" s="1"/>
  <c r="N427" i="14" s="1"/>
  <c r="U427" i="14" s="1"/>
  <c r="W628" i="14"/>
  <c r="X628" i="14" s="1"/>
  <c r="Y628" i="14" s="1"/>
  <c r="Z628" i="14" s="1"/>
  <c r="AB628" i="14"/>
  <c r="AC628" i="14" s="1"/>
  <c r="AD628" i="14" s="1"/>
  <c r="AA628" i="14" s="1"/>
  <c r="Q628" i="14"/>
  <c r="R628" i="14" s="1"/>
  <c r="S628" i="14" s="1"/>
  <c r="T628" i="14" s="1"/>
  <c r="L628" i="14"/>
  <c r="M628" i="14" s="1"/>
  <c r="N628" i="14" s="1"/>
  <c r="U628" i="14" s="1"/>
  <c r="W235" i="14"/>
  <c r="X235" i="14" s="1"/>
  <c r="Y235" i="14" s="1"/>
  <c r="Z235" i="14" s="1"/>
  <c r="AB235" i="14"/>
  <c r="AC235" i="14" s="1"/>
  <c r="AD235" i="14" s="1"/>
  <c r="AA235" i="14" s="1"/>
  <c r="Q235" i="14"/>
  <c r="R235" i="14" s="1"/>
  <c r="S235" i="14" s="1"/>
  <c r="T235" i="14" s="1"/>
  <c r="J236" i="14"/>
  <c r="L235" i="14"/>
  <c r="M235" i="14" s="1"/>
  <c r="N235" i="14" s="1"/>
  <c r="U235" i="14" s="1"/>
  <c r="W575" i="14"/>
  <c r="X575" i="14" s="1"/>
  <c r="Y575" i="14" s="1"/>
  <c r="Z575" i="14" s="1"/>
  <c r="AB575" i="14"/>
  <c r="AC575" i="14" s="1"/>
  <c r="AD575" i="14" s="1"/>
  <c r="AA575" i="14" s="1"/>
  <c r="Q575" i="14"/>
  <c r="R575" i="14" s="1"/>
  <c r="S575" i="14" s="1"/>
  <c r="T575" i="14" s="1"/>
  <c r="L575" i="14"/>
  <c r="M575" i="14" s="1"/>
  <c r="N575" i="14" s="1"/>
  <c r="U575" i="14" s="1"/>
  <c r="J576" i="14"/>
  <c r="W27" i="14" l="1"/>
  <c r="X27" i="14" s="1"/>
  <c r="Y27" i="14" s="1"/>
  <c r="Z27" i="14" s="1"/>
  <c r="AB27" i="14"/>
  <c r="AC27" i="14" s="1"/>
  <c r="AD27" i="14" s="1"/>
  <c r="AA27" i="14" s="1"/>
  <c r="Q27" i="14"/>
  <c r="R27" i="14" s="1"/>
  <c r="S27" i="14" s="1"/>
  <c r="T27" i="14" s="1"/>
  <c r="L27" i="14"/>
  <c r="M27" i="14" s="1"/>
  <c r="N27" i="14" s="1"/>
  <c r="U27" i="14" s="1"/>
  <c r="J28" i="14"/>
  <c r="K27" i="14"/>
  <c r="W455" i="14"/>
  <c r="X455" i="14" s="1"/>
  <c r="Y455" i="14" s="1"/>
  <c r="Z455" i="14" s="1"/>
  <c r="AB455" i="14"/>
  <c r="AC455" i="14" s="1"/>
  <c r="AD455" i="14" s="1"/>
  <c r="AA455" i="14" s="1"/>
  <c r="Q455" i="14"/>
  <c r="R455" i="14" s="1"/>
  <c r="S455" i="14" s="1"/>
  <c r="T455" i="14" s="1"/>
  <c r="L455" i="14"/>
  <c r="M455" i="14" s="1"/>
  <c r="N455" i="14" s="1"/>
  <c r="U455" i="14" s="1"/>
  <c r="J456" i="14"/>
  <c r="W170" i="14"/>
  <c r="X170" i="14" s="1"/>
  <c r="Y170" i="14" s="1"/>
  <c r="Z170" i="14" s="1"/>
  <c r="AB170" i="14"/>
  <c r="AC170" i="14" s="1"/>
  <c r="AD170" i="14" s="1"/>
  <c r="AA170" i="14" s="1"/>
  <c r="Q170" i="14"/>
  <c r="R170" i="14" s="1"/>
  <c r="S170" i="14" s="1"/>
  <c r="T170" i="14" s="1"/>
  <c r="L170" i="14"/>
  <c r="M170" i="14" s="1"/>
  <c r="N170" i="14" s="1"/>
  <c r="U170" i="14" s="1"/>
  <c r="J171" i="14"/>
  <c r="W515" i="14"/>
  <c r="X515" i="14" s="1"/>
  <c r="Y515" i="14" s="1"/>
  <c r="Z515" i="14" s="1"/>
  <c r="AB515" i="14"/>
  <c r="AC515" i="14" s="1"/>
  <c r="AD515" i="14" s="1"/>
  <c r="AA515" i="14" s="1"/>
  <c r="Q515" i="14"/>
  <c r="R515" i="14" s="1"/>
  <c r="S515" i="14" s="1"/>
  <c r="T515" i="14" s="1"/>
  <c r="L515" i="14"/>
  <c r="M515" i="14" s="1"/>
  <c r="N515" i="14" s="1"/>
  <c r="U515" i="14" s="1"/>
  <c r="J516" i="14"/>
  <c r="AB736" i="14"/>
  <c r="AC736" i="14" s="1"/>
  <c r="AD736" i="14" s="1"/>
  <c r="AA736" i="14" s="1"/>
  <c r="W736" i="14"/>
  <c r="X736" i="14" s="1"/>
  <c r="Y736" i="14" s="1"/>
  <c r="Z736" i="14" s="1"/>
  <c r="L736" i="14"/>
  <c r="M736" i="14" s="1"/>
  <c r="N736" i="14" s="1"/>
  <c r="U736" i="14" s="1"/>
  <c r="Q736" i="14"/>
  <c r="R736" i="14" s="1"/>
  <c r="S736" i="14" s="1"/>
  <c r="T736" i="14" s="1"/>
  <c r="J737" i="14"/>
  <c r="W140" i="14"/>
  <c r="X140" i="14" s="1"/>
  <c r="Y140" i="14" s="1"/>
  <c r="Z140" i="14" s="1"/>
  <c r="AB140" i="14"/>
  <c r="AC140" i="14" s="1"/>
  <c r="AD140" i="14" s="1"/>
  <c r="AA140" i="14" s="1"/>
  <c r="Q140" i="14"/>
  <c r="R140" i="14" s="1"/>
  <c r="S140" i="14" s="1"/>
  <c r="T140" i="14" s="1"/>
  <c r="L140" i="14"/>
  <c r="M140" i="14" s="1"/>
  <c r="N140" i="14" s="1"/>
  <c r="U140" i="14" s="1"/>
  <c r="J141" i="14"/>
  <c r="W74" i="14"/>
  <c r="X74" i="14" s="1"/>
  <c r="Y74" i="14" s="1"/>
  <c r="Z74" i="14" s="1"/>
  <c r="AB74" i="14"/>
  <c r="AC74" i="14" s="1"/>
  <c r="AD74" i="14" s="1"/>
  <c r="AA74" i="14" s="1"/>
  <c r="Q74" i="14"/>
  <c r="R74" i="14" s="1"/>
  <c r="S74" i="14" s="1"/>
  <c r="T74" i="14" s="1"/>
  <c r="L74" i="14"/>
  <c r="M74" i="14" s="1"/>
  <c r="N74" i="14" s="1"/>
  <c r="U74" i="14" s="1"/>
  <c r="J75" i="14"/>
  <c r="AB800" i="14"/>
  <c r="AC800" i="14" s="1"/>
  <c r="AD800" i="14" s="1"/>
  <c r="AA800" i="14" s="1"/>
  <c r="W800" i="14"/>
  <c r="X800" i="14" s="1"/>
  <c r="Y800" i="14" s="1"/>
  <c r="Z800" i="14" s="1"/>
  <c r="L800" i="14"/>
  <c r="M800" i="14" s="1"/>
  <c r="N800" i="14" s="1"/>
  <c r="U800" i="14" s="1"/>
  <c r="Q800" i="14"/>
  <c r="R800" i="14" s="1"/>
  <c r="S800" i="14" s="1"/>
  <c r="T800" i="14" s="1"/>
  <c r="J801" i="14"/>
  <c r="W54" i="14"/>
  <c r="X54" i="14" s="1"/>
  <c r="Y54" i="14" s="1"/>
  <c r="Z54" i="14" s="1"/>
  <c r="AB54" i="14"/>
  <c r="AC54" i="14" s="1"/>
  <c r="AD54" i="14" s="1"/>
  <c r="AA54" i="14" s="1"/>
  <c r="Q54" i="14"/>
  <c r="R54" i="14" s="1"/>
  <c r="S54" i="14" s="1"/>
  <c r="T54" i="14" s="1"/>
  <c r="J55" i="14"/>
  <c r="L54" i="14"/>
  <c r="M54" i="14" s="1"/>
  <c r="N54" i="14" s="1"/>
  <c r="U54" i="14" s="1"/>
  <c r="W330" i="14"/>
  <c r="X330" i="14" s="1"/>
  <c r="Y330" i="14" s="1"/>
  <c r="Z330" i="14" s="1"/>
  <c r="AB330" i="14"/>
  <c r="AC330" i="14" s="1"/>
  <c r="AD330" i="14" s="1"/>
  <c r="AA330" i="14" s="1"/>
  <c r="Q330" i="14"/>
  <c r="R330" i="14" s="1"/>
  <c r="S330" i="14" s="1"/>
  <c r="T330" i="14" s="1"/>
  <c r="L330" i="14"/>
  <c r="M330" i="14" s="1"/>
  <c r="N330" i="14" s="1"/>
  <c r="U330" i="14" s="1"/>
  <c r="J331" i="14"/>
  <c r="W605" i="14"/>
  <c r="X605" i="14" s="1"/>
  <c r="Y605" i="14" s="1"/>
  <c r="Z605" i="14" s="1"/>
  <c r="AB605" i="14"/>
  <c r="AC605" i="14" s="1"/>
  <c r="AD605" i="14" s="1"/>
  <c r="AA605" i="14" s="1"/>
  <c r="Q605" i="14"/>
  <c r="R605" i="14" s="1"/>
  <c r="S605" i="14" s="1"/>
  <c r="T605" i="14" s="1"/>
  <c r="L605" i="14"/>
  <c r="M605" i="14" s="1"/>
  <c r="N605" i="14" s="1"/>
  <c r="U605" i="14" s="1"/>
  <c r="J606" i="14"/>
  <c r="W103" i="14"/>
  <c r="X103" i="14" s="1"/>
  <c r="Y103" i="14" s="1"/>
  <c r="Z103" i="14" s="1"/>
  <c r="AB103" i="14"/>
  <c r="AC103" i="14" s="1"/>
  <c r="AD103" i="14" s="1"/>
  <c r="AA103" i="14" s="1"/>
  <c r="Q103" i="14"/>
  <c r="R103" i="14" s="1"/>
  <c r="S103" i="14" s="1"/>
  <c r="T103" i="14" s="1"/>
  <c r="L103" i="14"/>
  <c r="M103" i="14" s="1"/>
  <c r="N103" i="14" s="1"/>
  <c r="U103" i="14" s="1"/>
  <c r="J104" i="14"/>
  <c r="AB768" i="14"/>
  <c r="AC768" i="14" s="1"/>
  <c r="AD768" i="14" s="1"/>
  <c r="AA768" i="14" s="1"/>
  <c r="W768" i="14"/>
  <c r="X768" i="14" s="1"/>
  <c r="Y768" i="14" s="1"/>
  <c r="Z768" i="14" s="1"/>
  <c r="L768" i="14"/>
  <c r="M768" i="14" s="1"/>
  <c r="N768" i="14" s="1"/>
  <c r="U768" i="14" s="1"/>
  <c r="Q768" i="14"/>
  <c r="R768" i="14" s="1"/>
  <c r="S768" i="14" s="1"/>
  <c r="T768" i="14" s="1"/>
  <c r="J769" i="14"/>
  <c r="W667" i="14"/>
  <c r="X667" i="14" s="1"/>
  <c r="Y667" i="14" s="1"/>
  <c r="Z667" i="14" s="1"/>
  <c r="AB667" i="14"/>
  <c r="AC667" i="14" s="1"/>
  <c r="AD667" i="14" s="1"/>
  <c r="AA667" i="14" s="1"/>
  <c r="Q667" i="14"/>
  <c r="R667" i="14" s="1"/>
  <c r="S667" i="14" s="1"/>
  <c r="T667" i="14" s="1"/>
  <c r="L667" i="14"/>
  <c r="M667" i="14" s="1"/>
  <c r="N667" i="14" s="1"/>
  <c r="U667" i="14" s="1"/>
  <c r="J668" i="14"/>
  <c r="W236" i="14"/>
  <c r="X236" i="14" s="1"/>
  <c r="Y236" i="14" s="1"/>
  <c r="Z236" i="14" s="1"/>
  <c r="AB236" i="14"/>
  <c r="AC236" i="14" s="1"/>
  <c r="AD236" i="14" s="1"/>
  <c r="AA236" i="14" s="1"/>
  <c r="Q236" i="14"/>
  <c r="R236" i="14" s="1"/>
  <c r="S236" i="14" s="1"/>
  <c r="T236" i="14" s="1"/>
  <c r="L236" i="14"/>
  <c r="M236" i="14" s="1"/>
  <c r="N236" i="14" s="1"/>
  <c r="U236" i="14" s="1"/>
  <c r="J237" i="14"/>
  <c r="AB704" i="14"/>
  <c r="AC704" i="14" s="1"/>
  <c r="AD704" i="14" s="1"/>
  <c r="AA704" i="14" s="1"/>
  <c r="W704" i="14"/>
  <c r="X704" i="14" s="1"/>
  <c r="Y704" i="14" s="1"/>
  <c r="Z704" i="14" s="1"/>
  <c r="L704" i="14"/>
  <c r="M704" i="14" s="1"/>
  <c r="N704" i="14" s="1"/>
  <c r="U704" i="14" s="1"/>
  <c r="Q704" i="14"/>
  <c r="R704" i="14" s="1"/>
  <c r="S704" i="14" s="1"/>
  <c r="T704" i="14" s="1"/>
  <c r="J705" i="14"/>
  <c r="W268" i="14"/>
  <c r="X268" i="14" s="1"/>
  <c r="Y268" i="14" s="1"/>
  <c r="Z268" i="14" s="1"/>
  <c r="AB268" i="14"/>
  <c r="AC268" i="14" s="1"/>
  <c r="AD268" i="14" s="1"/>
  <c r="AA268" i="14" s="1"/>
  <c r="Q268" i="14"/>
  <c r="R268" i="14" s="1"/>
  <c r="S268" i="14" s="1"/>
  <c r="T268" i="14" s="1"/>
  <c r="L268" i="14"/>
  <c r="M268" i="14" s="1"/>
  <c r="N268" i="14" s="1"/>
  <c r="U268" i="14" s="1"/>
  <c r="J269" i="14"/>
  <c r="W362" i="14"/>
  <c r="X362" i="14" s="1"/>
  <c r="Y362" i="14" s="1"/>
  <c r="Z362" i="14" s="1"/>
  <c r="AB362" i="14"/>
  <c r="AC362" i="14" s="1"/>
  <c r="AD362" i="14" s="1"/>
  <c r="AA362" i="14" s="1"/>
  <c r="Q362" i="14"/>
  <c r="R362" i="14" s="1"/>
  <c r="S362" i="14" s="1"/>
  <c r="T362" i="14" s="1"/>
  <c r="L362" i="14"/>
  <c r="M362" i="14" s="1"/>
  <c r="N362" i="14" s="1"/>
  <c r="U362" i="14" s="1"/>
  <c r="J363" i="14"/>
  <c r="W302" i="14"/>
  <c r="X302" i="14" s="1"/>
  <c r="Y302" i="14" s="1"/>
  <c r="Z302" i="14" s="1"/>
  <c r="AB302" i="14"/>
  <c r="AC302" i="14" s="1"/>
  <c r="AD302" i="14" s="1"/>
  <c r="AA302" i="14" s="1"/>
  <c r="Q302" i="14"/>
  <c r="R302" i="14" s="1"/>
  <c r="S302" i="14" s="1"/>
  <c r="T302" i="14" s="1"/>
  <c r="L302" i="14"/>
  <c r="M302" i="14" s="1"/>
  <c r="N302" i="14" s="1"/>
  <c r="U302" i="14" s="1"/>
  <c r="J303" i="14"/>
  <c r="W428" i="14"/>
  <c r="X428" i="14" s="1"/>
  <c r="Y428" i="14" s="1"/>
  <c r="Z428" i="14" s="1"/>
  <c r="AB428" i="14"/>
  <c r="AC428" i="14" s="1"/>
  <c r="AD428" i="14" s="1"/>
  <c r="AA428" i="14" s="1"/>
  <c r="Q428" i="14"/>
  <c r="R428" i="14" s="1"/>
  <c r="S428" i="14" s="1"/>
  <c r="T428" i="14" s="1"/>
  <c r="L428" i="14"/>
  <c r="M428" i="14" s="1"/>
  <c r="N428" i="14" s="1"/>
  <c r="U428" i="14" s="1"/>
  <c r="J429" i="14"/>
  <c r="W487" i="14"/>
  <c r="X487" i="14" s="1"/>
  <c r="Y487" i="14" s="1"/>
  <c r="Z487" i="14" s="1"/>
  <c r="AB487" i="14"/>
  <c r="AC487" i="14" s="1"/>
  <c r="AD487" i="14" s="1"/>
  <c r="AA487" i="14" s="1"/>
  <c r="Q487" i="14"/>
  <c r="R487" i="14" s="1"/>
  <c r="S487" i="14" s="1"/>
  <c r="T487" i="14" s="1"/>
  <c r="L487" i="14"/>
  <c r="M487" i="14" s="1"/>
  <c r="N487" i="14" s="1"/>
  <c r="U487" i="14" s="1"/>
  <c r="J488" i="14"/>
  <c r="W643" i="14"/>
  <c r="X643" i="14" s="1"/>
  <c r="Y643" i="14" s="1"/>
  <c r="Z643" i="14" s="1"/>
  <c r="AB643" i="14"/>
  <c r="AC643" i="14" s="1"/>
  <c r="AD643" i="14" s="1"/>
  <c r="AA643" i="14" s="1"/>
  <c r="Q643" i="14"/>
  <c r="R643" i="14" s="1"/>
  <c r="S643" i="14" s="1"/>
  <c r="T643" i="14" s="1"/>
  <c r="L643" i="14"/>
  <c r="M643" i="14" s="1"/>
  <c r="N643" i="14" s="1"/>
  <c r="U643" i="14" s="1"/>
  <c r="J644" i="14"/>
  <c r="W544" i="14"/>
  <c r="X544" i="14" s="1"/>
  <c r="Y544" i="14" s="1"/>
  <c r="Z544" i="14" s="1"/>
  <c r="AB544" i="14"/>
  <c r="AC544" i="14" s="1"/>
  <c r="AD544" i="14" s="1"/>
  <c r="AA544" i="14" s="1"/>
  <c r="Q544" i="14"/>
  <c r="R544" i="14" s="1"/>
  <c r="S544" i="14" s="1"/>
  <c r="T544" i="14" s="1"/>
  <c r="L544" i="14"/>
  <c r="M544" i="14" s="1"/>
  <c r="N544" i="14" s="1"/>
  <c r="U544" i="14" s="1"/>
  <c r="J545" i="14"/>
  <c r="W576" i="14"/>
  <c r="X576" i="14" s="1"/>
  <c r="Y576" i="14" s="1"/>
  <c r="Z576" i="14" s="1"/>
  <c r="AB576" i="14"/>
  <c r="AC576" i="14" s="1"/>
  <c r="AD576" i="14" s="1"/>
  <c r="AA576" i="14" s="1"/>
  <c r="Q576" i="14"/>
  <c r="R576" i="14" s="1"/>
  <c r="S576" i="14" s="1"/>
  <c r="T576" i="14" s="1"/>
  <c r="L576" i="14"/>
  <c r="M576" i="14" s="1"/>
  <c r="N576" i="14" s="1"/>
  <c r="U576" i="14" s="1"/>
  <c r="J577" i="14"/>
  <c r="AB824" i="14"/>
  <c r="AC824" i="14" s="1"/>
  <c r="AD824" i="14" s="1"/>
  <c r="AA824" i="14" s="1"/>
  <c r="W824" i="14"/>
  <c r="X824" i="14" s="1"/>
  <c r="Y824" i="14" s="1"/>
  <c r="Z824" i="14" s="1"/>
  <c r="L824" i="14"/>
  <c r="M824" i="14" s="1"/>
  <c r="N824" i="14" s="1"/>
  <c r="U824" i="14" s="1"/>
  <c r="Q824" i="14"/>
  <c r="R824" i="14" s="1"/>
  <c r="S824" i="14" s="1"/>
  <c r="T824" i="14" s="1"/>
  <c r="J825" i="14"/>
  <c r="W199" i="14"/>
  <c r="X199" i="14" s="1"/>
  <c r="Y199" i="14" s="1"/>
  <c r="Z199" i="14" s="1"/>
  <c r="AB199" i="14"/>
  <c r="AC199" i="14" s="1"/>
  <c r="AD199" i="14" s="1"/>
  <c r="AA199" i="14" s="1"/>
  <c r="Q199" i="14"/>
  <c r="R199" i="14" s="1"/>
  <c r="S199" i="14" s="1"/>
  <c r="T199" i="14" s="1"/>
  <c r="L199" i="14"/>
  <c r="M199" i="14" s="1"/>
  <c r="N199" i="14" s="1"/>
  <c r="U199" i="14" s="1"/>
  <c r="J200" i="14"/>
  <c r="W396" i="14"/>
  <c r="X396" i="14" s="1"/>
  <c r="Y396" i="14" s="1"/>
  <c r="Z396" i="14" s="1"/>
  <c r="AB396" i="14"/>
  <c r="AC396" i="14" s="1"/>
  <c r="AD396" i="14" s="1"/>
  <c r="AA396" i="14" s="1"/>
  <c r="Q396" i="14"/>
  <c r="R396" i="14" s="1"/>
  <c r="S396" i="14" s="1"/>
  <c r="T396" i="14" s="1"/>
  <c r="L396" i="14"/>
  <c r="M396" i="14" s="1"/>
  <c r="N396" i="14" s="1"/>
  <c r="U396" i="14" s="1"/>
  <c r="J397" i="14"/>
  <c r="W644" i="14" l="1"/>
  <c r="X644" i="14" s="1"/>
  <c r="Y644" i="14" s="1"/>
  <c r="Z644" i="14" s="1"/>
  <c r="AB644" i="14"/>
  <c r="AC644" i="14" s="1"/>
  <c r="AD644" i="14" s="1"/>
  <c r="AA644" i="14" s="1"/>
  <c r="Q644" i="14"/>
  <c r="R644" i="14" s="1"/>
  <c r="S644" i="14" s="1"/>
  <c r="T644" i="14" s="1"/>
  <c r="L644" i="14"/>
  <c r="M644" i="14" s="1"/>
  <c r="N644" i="14" s="1"/>
  <c r="U644" i="14" s="1"/>
  <c r="J645" i="14"/>
  <c r="W55" i="14"/>
  <c r="AB55" i="14"/>
  <c r="AC55" i="14" s="1"/>
  <c r="AD55" i="14" s="1"/>
  <c r="AA55" i="14" s="1"/>
  <c r="Q55" i="14"/>
  <c r="R55" i="14" s="1"/>
  <c r="S55" i="14" s="1"/>
  <c r="T55" i="14" s="1"/>
  <c r="L55" i="14"/>
  <c r="M55" i="14" s="1"/>
  <c r="N55" i="14" s="1"/>
  <c r="U55" i="14" s="1"/>
  <c r="J56" i="14"/>
  <c r="W516" i="14"/>
  <c r="X516" i="14" s="1"/>
  <c r="Y516" i="14" s="1"/>
  <c r="Z516" i="14" s="1"/>
  <c r="AB516" i="14"/>
  <c r="AC516" i="14" s="1"/>
  <c r="AD516" i="14" s="1"/>
  <c r="AA516" i="14" s="1"/>
  <c r="Q516" i="14"/>
  <c r="R516" i="14" s="1"/>
  <c r="S516" i="14" s="1"/>
  <c r="T516" i="14" s="1"/>
  <c r="L516" i="14"/>
  <c r="M516" i="14" s="1"/>
  <c r="N516" i="14" s="1"/>
  <c r="U516" i="14" s="1"/>
  <c r="J517" i="14"/>
  <c r="W269" i="14"/>
  <c r="X269" i="14" s="1"/>
  <c r="Y269" i="14" s="1"/>
  <c r="Z269" i="14" s="1"/>
  <c r="AB269" i="14"/>
  <c r="AC269" i="14" s="1"/>
  <c r="AD269" i="14" s="1"/>
  <c r="AA269" i="14" s="1"/>
  <c r="Q269" i="14"/>
  <c r="R269" i="14" s="1"/>
  <c r="S269" i="14" s="1"/>
  <c r="T269" i="14" s="1"/>
  <c r="L269" i="14"/>
  <c r="M269" i="14" s="1"/>
  <c r="N269" i="14" s="1"/>
  <c r="U269" i="14" s="1"/>
  <c r="J270" i="14"/>
  <c r="W545" i="14"/>
  <c r="X545" i="14" s="1"/>
  <c r="Y545" i="14" s="1"/>
  <c r="Z545" i="14" s="1"/>
  <c r="AB545" i="14"/>
  <c r="AC545" i="14" s="1"/>
  <c r="AD545" i="14" s="1"/>
  <c r="AA545" i="14" s="1"/>
  <c r="Q545" i="14"/>
  <c r="R545" i="14" s="1"/>
  <c r="S545" i="14" s="1"/>
  <c r="T545" i="14" s="1"/>
  <c r="L545" i="14"/>
  <c r="M545" i="14" s="1"/>
  <c r="N545" i="14" s="1"/>
  <c r="U545" i="14" s="1"/>
  <c r="J546" i="14"/>
  <c r="W577" i="14"/>
  <c r="X577" i="14" s="1"/>
  <c r="Y577" i="14" s="1"/>
  <c r="Z577" i="14" s="1"/>
  <c r="AB577" i="14"/>
  <c r="AC577" i="14" s="1"/>
  <c r="AD577" i="14" s="1"/>
  <c r="AA577" i="14" s="1"/>
  <c r="Q577" i="14"/>
  <c r="R577" i="14" s="1"/>
  <c r="S577" i="14" s="1"/>
  <c r="T577" i="14" s="1"/>
  <c r="L577" i="14"/>
  <c r="M577" i="14" s="1"/>
  <c r="N577" i="14" s="1"/>
  <c r="U577" i="14" s="1"/>
  <c r="J578" i="14"/>
  <c r="W303" i="14"/>
  <c r="X303" i="14" s="1"/>
  <c r="Y303" i="14" s="1"/>
  <c r="Z303" i="14" s="1"/>
  <c r="AB303" i="14"/>
  <c r="AC303" i="14" s="1"/>
  <c r="AD303" i="14" s="1"/>
  <c r="AA303" i="14" s="1"/>
  <c r="Q303" i="14"/>
  <c r="R303" i="14" s="1"/>
  <c r="S303" i="14" s="1"/>
  <c r="T303" i="14" s="1"/>
  <c r="L303" i="14"/>
  <c r="M303" i="14" s="1"/>
  <c r="N303" i="14" s="1"/>
  <c r="U303" i="14" s="1"/>
  <c r="J304" i="14"/>
  <c r="W237" i="14"/>
  <c r="X237" i="14" s="1"/>
  <c r="Y237" i="14" s="1"/>
  <c r="Z237" i="14" s="1"/>
  <c r="AB237" i="14"/>
  <c r="AC237" i="14" s="1"/>
  <c r="AD237" i="14" s="1"/>
  <c r="AA237" i="14" s="1"/>
  <c r="Q237" i="14"/>
  <c r="R237" i="14" s="1"/>
  <c r="S237" i="14" s="1"/>
  <c r="T237" i="14" s="1"/>
  <c r="L237" i="14"/>
  <c r="M237" i="14" s="1"/>
  <c r="N237" i="14" s="1"/>
  <c r="U237" i="14" s="1"/>
  <c r="J238" i="14"/>
  <c r="W331" i="14"/>
  <c r="X331" i="14" s="1"/>
  <c r="Y331" i="14" s="1"/>
  <c r="Z331" i="14" s="1"/>
  <c r="AB331" i="14"/>
  <c r="AC331" i="14" s="1"/>
  <c r="AD331" i="14" s="1"/>
  <c r="AA331" i="14" s="1"/>
  <c r="Q331" i="14"/>
  <c r="R331" i="14" s="1"/>
  <c r="S331" i="14" s="1"/>
  <c r="T331" i="14" s="1"/>
  <c r="J332" i="14"/>
  <c r="L331" i="14"/>
  <c r="M331" i="14" s="1"/>
  <c r="N331" i="14" s="1"/>
  <c r="U331" i="14" s="1"/>
  <c r="AB769" i="14"/>
  <c r="AC769" i="14" s="1"/>
  <c r="AD769" i="14" s="1"/>
  <c r="AA769" i="14" s="1"/>
  <c r="W769" i="14"/>
  <c r="X769" i="14" s="1"/>
  <c r="Y769" i="14" s="1"/>
  <c r="Z769" i="14" s="1"/>
  <c r="L769" i="14"/>
  <c r="M769" i="14" s="1"/>
  <c r="N769" i="14" s="1"/>
  <c r="U769" i="14" s="1"/>
  <c r="Q769" i="14"/>
  <c r="R769" i="14" s="1"/>
  <c r="S769" i="14" s="1"/>
  <c r="T769" i="14" s="1"/>
  <c r="J770" i="14"/>
  <c r="W429" i="14"/>
  <c r="X429" i="14" s="1"/>
  <c r="Y429" i="14" s="1"/>
  <c r="Z429" i="14" s="1"/>
  <c r="AB429" i="14"/>
  <c r="AC429" i="14" s="1"/>
  <c r="AD429" i="14" s="1"/>
  <c r="AA429" i="14" s="1"/>
  <c r="Q429" i="14"/>
  <c r="R429" i="14" s="1"/>
  <c r="S429" i="14" s="1"/>
  <c r="T429" i="14" s="1"/>
  <c r="L429" i="14"/>
  <c r="M429" i="14" s="1"/>
  <c r="N429" i="14" s="1"/>
  <c r="U429" i="14" s="1"/>
  <c r="J430" i="14"/>
  <c r="AB737" i="14"/>
  <c r="AC737" i="14" s="1"/>
  <c r="AD737" i="14" s="1"/>
  <c r="AA737" i="14" s="1"/>
  <c r="W737" i="14"/>
  <c r="X737" i="14" s="1"/>
  <c r="Y737" i="14" s="1"/>
  <c r="Z737" i="14" s="1"/>
  <c r="L737" i="14"/>
  <c r="M737" i="14" s="1"/>
  <c r="N737" i="14" s="1"/>
  <c r="U737" i="14" s="1"/>
  <c r="Q737" i="14"/>
  <c r="R737" i="14" s="1"/>
  <c r="S737" i="14" s="1"/>
  <c r="T737" i="14" s="1"/>
  <c r="J738" i="14"/>
  <c r="W200" i="14"/>
  <c r="X200" i="14" s="1"/>
  <c r="Y200" i="14" s="1"/>
  <c r="Z200" i="14" s="1"/>
  <c r="AB200" i="14"/>
  <c r="AC200" i="14" s="1"/>
  <c r="AD200" i="14" s="1"/>
  <c r="AA200" i="14" s="1"/>
  <c r="Q200" i="14"/>
  <c r="R200" i="14" s="1"/>
  <c r="S200" i="14" s="1"/>
  <c r="T200" i="14" s="1"/>
  <c r="L200" i="14"/>
  <c r="M200" i="14" s="1"/>
  <c r="N200" i="14" s="1"/>
  <c r="U200" i="14" s="1"/>
  <c r="J201" i="14"/>
  <c r="AB705" i="14"/>
  <c r="AC705" i="14" s="1"/>
  <c r="AD705" i="14" s="1"/>
  <c r="AA705" i="14" s="1"/>
  <c r="W705" i="14"/>
  <c r="X705" i="14" s="1"/>
  <c r="Y705" i="14" s="1"/>
  <c r="Z705" i="14" s="1"/>
  <c r="L705" i="14"/>
  <c r="M705" i="14" s="1"/>
  <c r="N705" i="14" s="1"/>
  <c r="U705" i="14" s="1"/>
  <c r="Q705" i="14"/>
  <c r="R705" i="14" s="1"/>
  <c r="S705" i="14" s="1"/>
  <c r="T705" i="14" s="1"/>
  <c r="J706" i="14"/>
  <c r="W606" i="14"/>
  <c r="X606" i="14" s="1"/>
  <c r="Y606" i="14" s="1"/>
  <c r="Z606" i="14" s="1"/>
  <c r="AB606" i="14"/>
  <c r="AC606" i="14" s="1"/>
  <c r="AD606" i="14" s="1"/>
  <c r="AA606" i="14" s="1"/>
  <c r="Q606" i="14"/>
  <c r="R606" i="14" s="1"/>
  <c r="S606" i="14" s="1"/>
  <c r="T606" i="14" s="1"/>
  <c r="L606" i="14"/>
  <c r="M606" i="14" s="1"/>
  <c r="N606" i="14" s="1"/>
  <c r="U606" i="14" s="1"/>
  <c r="J607" i="14"/>
  <c r="W75" i="14"/>
  <c r="X75" i="14" s="1"/>
  <c r="Y75" i="14" s="1"/>
  <c r="Z75" i="14" s="1"/>
  <c r="AB75" i="14"/>
  <c r="AC75" i="14" s="1"/>
  <c r="AD75" i="14" s="1"/>
  <c r="AA75" i="14" s="1"/>
  <c r="Q75" i="14"/>
  <c r="R75" i="14" s="1"/>
  <c r="S75" i="14" s="1"/>
  <c r="T75" i="14" s="1"/>
  <c r="J76" i="14"/>
  <c r="L75" i="14"/>
  <c r="M75" i="14" s="1"/>
  <c r="N75" i="14" s="1"/>
  <c r="U75" i="14" s="1"/>
  <c r="W28" i="14"/>
  <c r="X28" i="14" s="1"/>
  <c r="Y28" i="14" s="1"/>
  <c r="Z28" i="14" s="1"/>
  <c r="AB28" i="14"/>
  <c r="AC28" i="14" s="1"/>
  <c r="AD28" i="14" s="1"/>
  <c r="AA28" i="14" s="1"/>
  <c r="Q28" i="14"/>
  <c r="R28" i="14" s="1"/>
  <c r="S28" i="14" s="1"/>
  <c r="T28" i="14" s="1"/>
  <c r="L28" i="14"/>
  <c r="M28" i="14" s="1"/>
  <c r="N28" i="14" s="1"/>
  <c r="U28" i="14" s="1"/>
  <c r="J29" i="14"/>
  <c r="K28" i="14"/>
  <c r="W397" i="14"/>
  <c r="X397" i="14" s="1"/>
  <c r="Y397" i="14" s="1"/>
  <c r="Z397" i="14" s="1"/>
  <c r="AB397" i="14"/>
  <c r="AC397" i="14" s="1"/>
  <c r="AD397" i="14" s="1"/>
  <c r="AA397" i="14" s="1"/>
  <c r="Q397" i="14"/>
  <c r="R397" i="14" s="1"/>
  <c r="S397" i="14" s="1"/>
  <c r="T397" i="14" s="1"/>
  <c r="L397" i="14"/>
  <c r="M397" i="14" s="1"/>
  <c r="N397" i="14" s="1"/>
  <c r="U397" i="14" s="1"/>
  <c r="J398" i="14"/>
  <c r="AB825" i="14"/>
  <c r="AC825" i="14" s="1"/>
  <c r="AD825" i="14" s="1"/>
  <c r="AA825" i="14" s="1"/>
  <c r="W825" i="14"/>
  <c r="X825" i="14" s="1"/>
  <c r="Y825" i="14" s="1"/>
  <c r="Z825" i="14" s="1"/>
  <c r="L825" i="14"/>
  <c r="M825" i="14" s="1"/>
  <c r="N825" i="14" s="1"/>
  <c r="U825" i="14" s="1"/>
  <c r="Q825" i="14"/>
  <c r="R825" i="14" s="1"/>
  <c r="S825" i="14" s="1"/>
  <c r="T825" i="14" s="1"/>
  <c r="J826" i="14"/>
  <c r="W488" i="14"/>
  <c r="X488" i="14" s="1"/>
  <c r="Y488" i="14" s="1"/>
  <c r="Z488" i="14" s="1"/>
  <c r="AB488" i="14"/>
  <c r="AC488" i="14" s="1"/>
  <c r="AD488" i="14" s="1"/>
  <c r="AA488" i="14" s="1"/>
  <c r="Q488" i="14"/>
  <c r="R488" i="14" s="1"/>
  <c r="S488" i="14" s="1"/>
  <c r="T488" i="14" s="1"/>
  <c r="L488" i="14"/>
  <c r="M488" i="14" s="1"/>
  <c r="N488" i="14" s="1"/>
  <c r="U488" i="14" s="1"/>
  <c r="J489" i="14"/>
  <c r="W104" i="14"/>
  <c r="X104" i="14" s="1"/>
  <c r="Y104" i="14" s="1"/>
  <c r="Z104" i="14" s="1"/>
  <c r="AB104" i="14"/>
  <c r="AC104" i="14" s="1"/>
  <c r="AD104" i="14" s="1"/>
  <c r="AA104" i="14" s="1"/>
  <c r="Q104" i="14"/>
  <c r="R104" i="14" s="1"/>
  <c r="S104" i="14" s="1"/>
  <c r="T104" i="14" s="1"/>
  <c r="L104" i="14"/>
  <c r="M104" i="14" s="1"/>
  <c r="N104" i="14" s="1"/>
  <c r="U104" i="14" s="1"/>
  <c r="J105" i="14"/>
  <c r="W141" i="14"/>
  <c r="X141" i="14" s="1"/>
  <c r="Y141" i="14" s="1"/>
  <c r="Z141" i="14" s="1"/>
  <c r="AB141" i="14"/>
  <c r="AC141" i="14" s="1"/>
  <c r="AD141" i="14" s="1"/>
  <c r="AA141" i="14" s="1"/>
  <c r="Q141" i="14"/>
  <c r="R141" i="14" s="1"/>
  <c r="S141" i="14" s="1"/>
  <c r="T141" i="14" s="1"/>
  <c r="L141" i="14"/>
  <c r="M141" i="14" s="1"/>
  <c r="N141" i="14" s="1"/>
  <c r="U141" i="14" s="1"/>
  <c r="J142" i="14"/>
  <c r="W456" i="14"/>
  <c r="X456" i="14" s="1"/>
  <c r="Y456" i="14" s="1"/>
  <c r="Z456" i="14" s="1"/>
  <c r="AB456" i="14"/>
  <c r="AC456" i="14" s="1"/>
  <c r="AD456" i="14" s="1"/>
  <c r="AA456" i="14" s="1"/>
  <c r="Q456" i="14"/>
  <c r="R456" i="14" s="1"/>
  <c r="S456" i="14" s="1"/>
  <c r="T456" i="14" s="1"/>
  <c r="L456" i="14"/>
  <c r="M456" i="14" s="1"/>
  <c r="N456" i="14" s="1"/>
  <c r="U456" i="14" s="1"/>
  <c r="J457" i="14"/>
  <c r="AB801" i="14"/>
  <c r="AC801" i="14" s="1"/>
  <c r="AD801" i="14" s="1"/>
  <c r="AA801" i="14" s="1"/>
  <c r="W801" i="14"/>
  <c r="X801" i="14" s="1"/>
  <c r="Y801" i="14" s="1"/>
  <c r="Z801" i="14" s="1"/>
  <c r="L801" i="14"/>
  <c r="M801" i="14" s="1"/>
  <c r="N801" i="14" s="1"/>
  <c r="U801" i="14" s="1"/>
  <c r="Q801" i="14"/>
  <c r="R801" i="14" s="1"/>
  <c r="S801" i="14" s="1"/>
  <c r="T801" i="14" s="1"/>
  <c r="J802" i="14"/>
  <c r="W171" i="14"/>
  <c r="X171" i="14" s="1"/>
  <c r="Y171" i="14" s="1"/>
  <c r="Z171" i="14" s="1"/>
  <c r="AB171" i="14"/>
  <c r="AC171" i="14" s="1"/>
  <c r="AD171" i="14" s="1"/>
  <c r="AA171" i="14" s="1"/>
  <c r="Q171" i="14"/>
  <c r="R171" i="14" s="1"/>
  <c r="S171" i="14" s="1"/>
  <c r="T171" i="14" s="1"/>
  <c r="J172" i="14"/>
  <c r="L171" i="14"/>
  <c r="M171" i="14" s="1"/>
  <c r="N171" i="14" s="1"/>
  <c r="U171" i="14" s="1"/>
  <c r="W363" i="14"/>
  <c r="X363" i="14" s="1"/>
  <c r="Y363" i="14" s="1"/>
  <c r="Z363" i="14" s="1"/>
  <c r="AB363" i="14"/>
  <c r="AC363" i="14" s="1"/>
  <c r="AD363" i="14" s="1"/>
  <c r="AA363" i="14" s="1"/>
  <c r="Q363" i="14"/>
  <c r="R363" i="14" s="1"/>
  <c r="S363" i="14" s="1"/>
  <c r="T363" i="14" s="1"/>
  <c r="J364" i="14"/>
  <c r="L363" i="14"/>
  <c r="M363" i="14" s="1"/>
  <c r="N363" i="14" s="1"/>
  <c r="U363" i="14" s="1"/>
  <c r="W668" i="14"/>
  <c r="X668" i="14" s="1"/>
  <c r="Y668" i="14" s="1"/>
  <c r="Z668" i="14" s="1"/>
  <c r="AB668" i="14"/>
  <c r="AC668" i="14" s="1"/>
  <c r="AD668" i="14" s="1"/>
  <c r="AA668" i="14" s="1"/>
  <c r="Q668" i="14"/>
  <c r="R668" i="14" s="1"/>
  <c r="S668" i="14" s="1"/>
  <c r="T668" i="14" s="1"/>
  <c r="L668" i="14"/>
  <c r="M668" i="14" s="1"/>
  <c r="N668" i="14" s="1"/>
  <c r="U668" i="14" s="1"/>
  <c r="J669" i="14"/>
  <c r="W76" i="14" l="1"/>
  <c r="X76" i="14" s="1"/>
  <c r="Y76" i="14" s="1"/>
  <c r="Z76" i="14" s="1"/>
  <c r="AB76" i="14"/>
  <c r="AC76" i="14" s="1"/>
  <c r="AD76" i="14" s="1"/>
  <c r="AA76" i="14" s="1"/>
  <c r="Q76" i="14"/>
  <c r="R76" i="14" s="1"/>
  <c r="S76" i="14" s="1"/>
  <c r="T76" i="14" s="1"/>
  <c r="L76" i="14"/>
  <c r="M76" i="14" s="1"/>
  <c r="N76" i="14" s="1"/>
  <c r="U76" i="14" s="1"/>
  <c r="J77" i="14"/>
  <c r="W238" i="14"/>
  <c r="X238" i="14" s="1"/>
  <c r="Y238" i="14" s="1"/>
  <c r="Z238" i="14" s="1"/>
  <c r="AB238" i="14"/>
  <c r="AC238" i="14" s="1"/>
  <c r="AD238" i="14" s="1"/>
  <c r="AA238" i="14" s="1"/>
  <c r="Q238" i="14"/>
  <c r="R238" i="14" s="1"/>
  <c r="S238" i="14" s="1"/>
  <c r="T238" i="14" s="1"/>
  <c r="L238" i="14"/>
  <c r="M238" i="14" s="1"/>
  <c r="N238" i="14" s="1"/>
  <c r="U238" i="14" s="1"/>
  <c r="J239" i="14"/>
  <c r="W270" i="14"/>
  <c r="X270" i="14" s="1"/>
  <c r="Y270" i="14" s="1"/>
  <c r="Z270" i="14" s="1"/>
  <c r="AB270" i="14"/>
  <c r="AC270" i="14" s="1"/>
  <c r="AD270" i="14" s="1"/>
  <c r="AA270" i="14" s="1"/>
  <c r="Q270" i="14"/>
  <c r="R270" i="14" s="1"/>
  <c r="S270" i="14" s="1"/>
  <c r="T270" i="14" s="1"/>
  <c r="L270" i="14"/>
  <c r="M270" i="14" s="1"/>
  <c r="N270" i="14" s="1"/>
  <c r="U270" i="14" s="1"/>
  <c r="J271" i="14"/>
  <c r="AB802" i="14"/>
  <c r="AC802" i="14" s="1"/>
  <c r="AD802" i="14" s="1"/>
  <c r="AA802" i="14" s="1"/>
  <c r="W802" i="14"/>
  <c r="X802" i="14" s="1"/>
  <c r="Y802" i="14" s="1"/>
  <c r="Z802" i="14" s="1"/>
  <c r="L802" i="14"/>
  <c r="M802" i="14" s="1"/>
  <c r="N802" i="14" s="1"/>
  <c r="U802" i="14" s="1"/>
  <c r="Q802" i="14"/>
  <c r="R802" i="14" s="1"/>
  <c r="S802" i="14" s="1"/>
  <c r="T802" i="14" s="1"/>
  <c r="J803" i="14"/>
  <c r="W489" i="14"/>
  <c r="X489" i="14" s="1"/>
  <c r="Y489" i="14" s="1"/>
  <c r="Z489" i="14" s="1"/>
  <c r="AB489" i="14"/>
  <c r="AC489" i="14" s="1"/>
  <c r="AD489" i="14" s="1"/>
  <c r="AA489" i="14" s="1"/>
  <c r="Q489" i="14"/>
  <c r="R489" i="14" s="1"/>
  <c r="S489" i="14" s="1"/>
  <c r="T489" i="14" s="1"/>
  <c r="L489" i="14"/>
  <c r="M489" i="14" s="1"/>
  <c r="N489" i="14" s="1"/>
  <c r="U489" i="14" s="1"/>
  <c r="J490" i="14"/>
  <c r="W29" i="14"/>
  <c r="X29" i="14" s="1"/>
  <c r="Y29" i="14" s="1"/>
  <c r="Z29" i="14" s="1"/>
  <c r="AB29" i="14"/>
  <c r="AC29" i="14" s="1"/>
  <c r="AD29" i="14" s="1"/>
  <c r="AA29" i="14" s="1"/>
  <c r="Q29" i="14"/>
  <c r="R29" i="14" s="1"/>
  <c r="S29" i="14" s="1"/>
  <c r="T29" i="14" s="1"/>
  <c r="L29" i="14"/>
  <c r="M29" i="14" s="1"/>
  <c r="N29" i="14" s="1"/>
  <c r="U29" i="14" s="1"/>
  <c r="J30" i="14"/>
  <c r="K29" i="14"/>
  <c r="W201" i="14"/>
  <c r="X201" i="14" s="1"/>
  <c r="Y201" i="14" s="1"/>
  <c r="Z201" i="14" s="1"/>
  <c r="AB201" i="14"/>
  <c r="AC201" i="14" s="1"/>
  <c r="AD201" i="14" s="1"/>
  <c r="AA201" i="14" s="1"/>
  <c r="Q201" i="14"/>
  <c r="R201" i="14" s="1"/>
  <c r="S201" i="14" s="1"/>
  <c r="T201" i="14" s="1"/>
  <c r="L201" i="14"/>
  <c r="M201" i="14" s="1"/>
  <c r="N201" i="14" s="1"/>
  <c r="U201" i="14" s="1"/>
  <c r="J202" i="14"/>
  <c r="W546" i="14"/>
  <c r="X546" i="14" s="1"/>
  <c r="Y546" i="14" s="1"/>
  <c r="Z546" i="14" s="1"/>
  <c r="AB546" i="14"/>
  <c r="AC546" i="14" s="1"/>
  <c r="AD546" i="14" s="1"/>
  <c r="AA546" i="14" s="1"/>
  <c r="Q546" i="14"/>
  <c r="R546" i="14" s="1"/>
  <c r="S546" i="14" s="1"/>
  <c r="T546" i="14" s="1"/>
  <c r="L546" i="14"/>
  <c r="M546" i="14" s="1"/>
  <c r="N546" i="14" s="1"/>
  <c r="U546" i="14" s="1"/>
  <c r="J547" i="14"/>
  <c r="W645" i="14"/>
  <c r="X645" i="14" s="1"/>
  <c r="Y645" i="14" s="1"/>
  <c r="Z645" i="14" s="1"/>
  <c r="AB645" i="14"/>
  <c r="AC645" i="14" s="1"/>
  <c r="AD645" i="14" s="1"/>
  <c r="AA645" i="14" s="1"/>
  <c r="Q645" i="14"/>
  <c r="R645" i="14" s="1"/>
  <c r="S645" i="14" s="1"/>
  <c r="T645" i="14" s="1"/>
  <c r="L645" i="14"/>
  <c r="M645" i="14" s="1"/>
  <c r="N645" i="14" s="1"/>
  <c r="U645" i="14" s="1"/>
  <c r="J646" i="14"/>
  <c r="W332" i="14"/>
  <c r="X332" i="14" s="1"/>
  <c r="Y332" i="14" s="1"/>
  <c r="Z332" i="14" s="1"/>
  <c r="AB332" i="14"/>
  <c r="AC332" i="14" s="1"/>
  <c r="AD332" i="14" s="1"/>
  <c r="AA332" i="14" s="1"/>
  <c r="Q332" i="14"/>
  <c r="R332" i="14" s="1"/>
  <c r="S332" i="14" s="1"/>
  <c r="T332" i="14" s="1"/>
  <c r="L332" i="14"/>
  <c r="M332" i="14" s="1"/>
  <c r="N332" i="14" s="1"/>
  <c r="U332" i="14" s="1"/>
  <c r="J333" i="14"/>
  <c r="W105" i="14"/>
  <c r="X105" i="14" s="1"/>
  <c r="Y105" i="14" s="1"/>
  <c r="Z105" i="14" s="1"/>
  <c r="AB105" i="14"/>
  <c r="AC105" i="14" s="1"/>
  <c r="AD105" i="14" s="1"/>
  <c r="AA105" i="14" s="1"/>
  <c r="Q105" i="14"/>
  <c r="R105" i="14" s="1"/>
  <c r="S105" i="14" s="1"/>
  <c r="T105" i="14" s="1"/>
  <c r="L105" i="14"/>
  <c r="M105" i="14" s="1"/>
  <c r="N105" i="14" s="1"/>
  <c r="U105" i="14" s="1"/>
  <c r="J106" i="14"/>
  <c r="AB706" i="14"/>
  <c r="AC706" i="14" s="1"/>
  <c r="AD706" i="14" s="1"/>
  <c r="AA706" i="14" s="1"/>
  <c r="W706" i="14"/>
  <c r="X706" i="14" s="1"/>
  <c r="Y706" i="14" s="1"/>
  <c r="Z706" i="14" s="1"/>
  <c r="L706" i="14"/>
  <c r="M706" i="14" s="1"/>
  <c r="N706" i="14" s="1"/>
  <c r="U706" i="14" s="1"/>
  <c r="Q706" i="14"/>
  <c r="R706" i="14" s="1"/>
  <c r="S706" i="14" s="1"/>
  <c r="T706" i="14" s="1"/>
  <c r="J707" i="14"/>
  <c r="AB770" i="14"/>
  <c r="AC770" i="14" s="1"/>
  <c r="AD770" i="14" s="1"/>
  <c r="AA770" i="14" s="1"/>
  <c r="W770" i="14"/>
  <c r="X770" i="14" s="1"/>
  <c r="Y770" i="14" s="1"/>
  <c r="Z770" i="14" s="1"/>
  <c r="L770" i="14"/>
  <c r="M770" i="14" s="1"/>
  <c r="N770" i="14" s="1"/>
  <c r="U770" i="14" s="1"/>
  <c r="Q770" i="14"/>
  <c r="R770" i="14" s="1"/>
  <c r="S770" i="14" s="1"/>
  <c r="T770" i="14" s="1"/>
  <c r="J771" i="14"/>
  <c r="W578" i="14"/>
  <c r="X578" i="14" s="1"/>
  <c r="Y578" i="14" s="1"/>
  <c r="Z578" i="14" s="1"/>
  <c r="AB578" i="14"/>
  <c r="AC578" i="14" s="1"/>
  <c r="AD578" i="14" s="1"/>
  <c r="AA578" i="14" s="1"/>
  <c r="Q578" i="14"/>
  <c r="R578" i="14" s="1"/>
  <c r="S578" i="14" s="1"/>
  <c r="T578" i="14" s="1"/>
  <c r="L578" i="14"/>
  <c r="M578" i="14" s="1"/>
  <c r="N578" i="14" s="1"/>
  <c r="U578" i="14" s="1"/>
  <c r="J579" i="14"/>
  <c r="W56" i="14"/>
  <c r="X56" i="14" s="1"/>
  <c r="Y56" i="14" s="1"/>
  <c r="Z56" i="14" s="1"/>
  <c r="AB56" i="14"/>
  <c r="Q56" i="14"/>
  <c r="R56" i="14" s="1"/>
  <c r="S56" i="14" s="1"/>
  <c r="T56" i="14" s="1"/>
  <c r="L56" i="14"/>
  <c r="M56" i="14" s="1"/>
  <c r="N56" i="14" s="1"/>
  <c r="U56" i="14" s="1"/>
  <c r="J57" i="14"/>
  <c r="W172" i="14"/>
  <c r="X172" i="14" s="1"/>
  <c r="Y172" i="14" s="1"/>
  <c r="Z172" i="14" s="1"/>
  <c r="AB172" i="14"/>
  <c r="AC172" i="14" s="1"/>
  <c r="AD172" i="14" s="1"/>
  <c r="AA172" i="14" s="1"/>
  <c r="Q172" i="14"/>
  <c r="R172" i="14" s="1"/>
  <c r="S172" i="14" s="1"/>
  <c r="T172" i="14" s="1"/>
  <c r="L172" i="14"/>
  <c r="M172" i="14" s="1"/>
  <c r="N172" i="14" s="1"/>
  <c r="U172" i="14" s="1"/>
  <c r="J173" i="14"/>
  <c r="AB826" i="14"/>
  <c r="AC826" i="14" s="1"/>
  <c r="AD826" i="14" s="1"/>
  <c r="AA826" i="14" s="1"/>
  <c r="W826" i="14"/>
  <c r="X826" i="14" s="1"/>
  <c r="Y826" i="14" s="1"/>
  <c r="Z826" i="14" s="1"/>
  <c r="L826" i="14"/>
  <c r="M826" i="14" s="1"/>
  <c r="N826" i="14" s="1"/>
  <c r="U826" i="14" s="1"/>
  <c r="Q826" i="14"/>
  <c r="R826" i="14" s="1"/>
  <c r="S826" i="14" s="1"/>
  <c r="T826" i="14" s="1"/>
  <c r="J827" i="14"/>
  <c r="AB738" i="14"/>
  <c r="AC738" i="14" s="1"/>
  <c r="AD738" i="14" s="1"/>
  <c r="AA738" i="14" s="1"/>
  <c r="W738" i="14"/>
  <c r="X738" i="14" s="1"/>
  <c r="Y738" i="14" s="1"/>
  <c r="Z738" i="14" s="1"/>
  <c r="L738" i="14"/>
  <c r="M738" i="14" s="1"/>
  <c r="N738" i="14" s="1"/>
  <c r="U738" i="14" s="1"/>
  <c r="Q738" i="14"/>
  <c r="R738" i="14" s="1"/>
  <c r="S738" i="14" s="1"/>
  <c r="T738" i="14" s="1"/>
  <c r="J739" i="14"/>
  <c r="W364" i="14"/>
  <c r="X364" i="14" s="1"/>
  <c r="Y364" i="14" s="1"/>
  <c r="Z364" i="14" s="1"/>
  <c r="AB364" i="14"/>
  <c r="AC364" i="14" s="1"/>
  <c r="AD364" i="14" s="1"/>
  <c r="AA364" i="14" s="1"/>
  <c r="Q364" i="14"/>
  <c r="R364" i="14" s="1"/>
  <c r="S364" i="14" s="1"/>
  <c r="T364" i="14" s="1"/>
  <c r="L364" i="14"/>
  <c r="M364" i="14" s="1"/>
  <c r="N364" i="14" s="1"/>
  <c r="U364" i="14" s="1"/>
  <c r="J365" i="14"/>
  <c r="W142" i="14"/>
  <c r="X142" i="14" s="1"/>
  <c r="Y142" i="14" s="1"/>
  <c r="Z142" i="14" s="1"/>
  <c r="AB142" i="14"/>
  <c r="AC142" i="14" s="1"/>
  <c r="AD142" i="14" s="1"/>
  <c r="AA142" i="14" s="1"/>
  <c r="Q142" i="14"/>
  <c r="R142" i="14" s="1"/>
  <c r="S142" i="14" s="1"/>
  <c r="T142" i="14" s="1"/>
  <c r="L142" i="14"/>
  <c r="M142" i="14" s="1"/>
  <c r="N142" i="14" s="1"/>
  <c r="U142" i="14" s="1"/>
  <c r="J143" i="14"/>
  <c r="W398" i="14"/>
  <c r="X398" i="14" s="1"/>
  <c r="Y398" i="14" s="1"/>
  <c r="Z398" i="14" s="1"/>
  <c r="AB398" i="14"/>
  <c r="AC398" i="14" s="1"/>
  <c r="AD398" i="14" s="1"/>
  <c r="AA398" i="14" s="1"/>
  <c r="Q398" i="14"/>
  <c r="R398" i="14" s="1"/>
  <c r="S398" i="14" s="1"/>
  <c r="T398" i="14" s="1"/>
  <c r="L398" i="14"/>
  <c r="M398" i="14" s="1"/>
  <c r="N398" i="14" s="1"/>
  <c r="U398" i="14" s="1"/>
  <c r="J399" i="14"/>
  <c r="W607" i="14"/>
  <c r="X607" i="14" s="1"/>
  <c r="Y607" i="14" s="1"/>
  <c r="Z607" i="14" s="1"/>
  <c r="AB607" i="14"/>
  <c r="AC607" i="14" s="1"/>
  <c r="AD607" i="14" s="1"/>
  <c r="AA607" i="14" s="1"/>
  <c r="Q607" i="14"/>
  <c r="R607" i="14" s="1"/>
  <c r="S607" i="14" s="1"/>
  <c r="T607" i="14" s="1"/>
  <c r="L607" i="14"/>
  <c r="M607" i="14" s="1"/>
  <c r="N607" i="14" s="1"/>
  <c r="U607" i="14" s="1"/>
  <c r="J608" i="14"/>
  <c r="W430" i="14"/>
  <c r="X430" i="14" s="1"/>
  <c r="Y430" i="14" s="1"/>
  <c r="Z430" i="14" s="1"/>
  <c r="AB430" i="14"/>
  <c r="AC430" i="14" s="1"/>
  <c r="AD430" i="14" s="1"/>
  <c r="AA430" i="14" s="1"/>
  <c r="Q430" i="14"/>
  <c r="R430" i="14" s="1"/>
  <c r="S430" i="14" s="1"/>
  <c r="T430" i="14" s="1"/>
  <c r="L430" i="14"/>
  <c r="M430" i="14" s="1"/>
  <c r="N430" i="14" s="1"/>
  <c r="U430" i="14" s="1"/>
  <c r="J431" i="14"/>
  <c r="W304" i="14"/>
  <c r="X304" i="14" s="1"/>
  <c r="Y304" i="14" s="1"/>
  <c r="Z304" i="14" s="1"/>
  <c r="AB304" i="14"/>
  <c r="AC304" i="14" s="1"/>
  <c r="AD304" i="14" s="1"/>
  <c r="AA304" i="14" s="1"/>
  <c r="Q304" i="14"/>
  <c r="R304" i="14" s="1"/>
  <c r="S304" i="14" s="1"/>
  <c r="T304" i="14" s="1"/>
  <c r="L304" i="14"/>
  <c r="M304" i="14" s="1"/>
  <c r="N304" i="14" s="1"/>
  <c r="U304" i="14" s="1"/>
  <c r="J305" i="14"/>
  <c r="W517" i="14"/>
  <c r="X517" i="14" s="1"/>
  <c r="Y517" i="14" s="1"/>
  <c r="Z517" i="14" s="1"/>
  <c r="AB517" i="14"/>
  <c r="AC517" i="14" s="1"/>
  <c r="AD517" i="14" s="1"/>
  <c r="AA517" i="14" s="1"/>
  <c r="Q517" i="14"/>
  <c r="R517" i="14" s="1"/>
  <c r="S517" i="14" s="1"/>
  <c r="T517" i="14" s="1"/>
  <c r="L517" i="14"/>
  <c r="M517" i="14" s="1"/>
  <c r="N517" i="14" s="1"/>
  <c r="U517" i="14" s="1"/>
  <c r="J518" i="14"/>
  <c r="W457" i="14"/>
  <c r="X457" i="14" s="1"/>
  <c r="Y457" i="14" s="1"/>
  <c r="Z457" i="14" s="1"/>
  <c r="AB457" i="14"/>
  <c r="AC457" i="14" s="1"/>
  <c r="AD457" i="14" s="1"/>
  <c r="AA457" i="14" s="1"/>
  <c r="Q457" i="14"/>
  <c r="R457" i="14" s="1"/>
  <c r="S457" i="14" s="1"/>
  <c r="T457" i="14" s="1"/>
  <c r="L457" i="14"/>
  <c r="M457" i="14" s="1"/>
  <c r="N457" i="14" s="1"/>
  <c r="U457" i="14" s="1"/>
  <c r="J458" i="14"/>
  <c r="W669" i="14"/>
  <c r="X669" i="14" s="1"/>
  <c r="Y669" i="14" s="1"/>
  <c r="Z669" i="14" s="1"/>
  <c r="AB669" i="14"/>
  <c r="AC669" i="14" s="1"/>
  <c r="AD669" i="14" s="1"/>
  <c r="AA669" i="14" s="1"/>
  <c r="Q669" i="14"/>
  <c r="R669" i="14" s="1"/>
  <c r="S669" i="14" s="1"/>
  <c r="T669" i="14" s="1"/>
  <c r="L669" i="14"/>
  <c r="M669" i="14" s="1"/>
  <c r="N669" i="14" s="1"/>
  <c r="U669" i="14" s="1"/>
  <c r="J670" i="14"/>
  <c r="W365" i="14" l="1"/>
  <c r="X365" i="14" s="1"/>
  <c r="Y365" i="14" s="1"/>
  <c r="Z365" i="14" s="1"/>
  <c r="AB365" i="14"/>
  <c r="AC365" i="14" s="1"/>
  <c r="AD365" i="14" s="1"/>
  <c r="AA365" i="14" s="1"/>
  <c r="Q365" i="14"/>
  <c r="R365" i="14" s="1"/>
  <c r="S365" i="14" s="1"/>
  <c r="T365" i="14" s="1"/>
  <c r="L365" i="14"/>
  <c r="M365" i="14" s="1"/>
  <c r="N365" i="14" s="1"/>
  <c r="U365" i="14" s="1"/>
  <c r="J366" i="14"/>
  <c r="W646" i="14"/>
  <c r="X646" i="14" s="1"/>
  <c r="Y646" i="14" s="1"/>
  <c r="Z646" i="14" s="1"/>
  <c r="AB646" i="14"/>
  <c r="AC646" i="14" s="1"/>
  <c r="AD646" i="14" s="1"/>
  <c r="AA646" i="14" s="1"/>
  <c r="Q646" i="14"/>
  <c r="R646" i="14" s="1"/>
  <c r="S646" i="14" s="1"/>
  <c r="T646" i="14" s="1"/>
  <c r="J647" i="14"/>
  <c r="L646" i="14"/>
  <c r="M646" i="14" s="1"/>
  <c r="N646" i="14" s="1"/>
  <c r="U646" i="14" s="1"/>
  <c r="W490" i="14"/>
  <c r="X490" i="14" s="1"/>
  <c r="Y490" i="14" s="1"/>
  <c r="Z490" i="14" s="1"/>
  <c r="AB490" i="14"/>
  <c r="AC490" i="14" s="1"/>
  <c r="AD490" i="14" s="1"/>
  <c r="AA490" i="14" s="1"/>
  <c r="Q490" i="14"/>
  <c r="R490" i="14" s="1"/>
  <c r="S490" i="14" s="1"/>
  <c r="T490" i="14" s="1"/>
  <c r="L490" i="14"/>
  <c r="M490" i="14" s="1"/>
  <c r="N490" i="14" s="1"/>
  <c r="U490" i="14" s="1"/>
  <c r="J491" i="14"/>
  <c r="W57" i="14"/>
  <c r="X57" i="14" s="1"/>
  <c r="Y57" i="14" s="1"/>
  <c r="Z57" i="14" s="1"/>
  <c r="AB57" i="14"/>
  <c r="AC57" i="14" s="1"/>
  <c r="AD57" i="14" s="1"/>
  <c r="AA57" i="14" s="1"/>
  <c r="Q57" i="14"/>
  <c r="R57" i="14" s="1"/>
  <c r="S57" i="14" s="1"/>
  <c r="T57" i="14" s="1"/>
  <c r="L57" i="14"/>
  <c r="M57" i="14" s="1"/>
  <c r="N57" i="14" s="1"/>
  <c r="U57" i="14" s="1"/>
  <c r="J58" i="14"/>
  <c r="W106" i="14"/>
  <c r="X106" i="14" s="1"/>
  <c r="Y106" i="14" s="1"/>
  <c r="Z106" i="14" s="1"/>
  <c r="AB106" i="14"/>
  <c r="AC106" i="14" s="1"/>
  <c r="AD106" i="14" s="1"/>
  <c r="AA106" i="14" s="1"/>
  <c r="Q106" i="14"/>
  <c r="R106" i="14" s="1"/>
  <c r="S106" i="14" s="1"/>
  <c r="T106" i="14" s="1"/>
  <c r="L106" i="14"/>
  <c r="M106" i="14" s="1"/>
  <c r="N106" i="14" s="1"/>
  <c r="U106" i="14" s="1"/>
  <c r="J107" i="14"/>
  <c r="W670" i="14"/>
  <c r="X670" i="14" s="1"/>
  <c r="Y670" i="14" s="1"/>
  <c r="Z670" i="14" s="1"/>
  <c r="AB670" i="14"/>
  <c r="AC670" i="14" s="1"/>
  <c r="AD670" i="14" s="1"/>
  <c r="AA670" i="14" s="1"/>
  <c r="Q670" i="14"/>
  <c r="R670" i="14" s="1"/>
  <c r="S670" i="14" s="1"/>
  <c r="T670" i="14" s="1"/>
  <c r="L670" i="14"/>
  <c r="M670" i="14" s="1"/>
  <c r="N670" i="14" s="1"/>
  <c r="U670" i="14" s="1"/>
  <c r="J671" i="14"/>
  <c r="W431" i="14"/>
  <c r="X431" i="14" s="1"/>
  <c r="Y431" i="14" s="1"/>
  <c r="Z431" i="14" s="1"/>
  <c r="AB431" i="14"/>
  <c r="AC431" i="14" s="1"/>
  <c r="AD431" i="14" s="1"/>
  <c r="AA431" i="14" s="1"/>
  <c r="Q431" i="14"/>
  <c r="R431" i="14" s="1"/>
  <c r="S431" i="14" s="1"/>
  <c r="T431" i="14" s="1"/>
  <c r="L431" i="14"/>
  <c r="M431" i="14" s="1"/>
  <c r="N431" i="14" s="1"/>
  <c r="U431" i="14" s="1"/>
  <c r="J432" i="14"/>
  <c r="W143" i="14"/>
  <c r="X143" i="14" s="1"/>
  <c r="Y143" i="14" s="1"/>
  <c r="Z143" i="14" s="1"/>
  <c r="AB143" i="14"/>
  <c r="AC143" i="14" s="1"/>
  <c r="AD143" i="14" s="1"/>
  <c r="AA143" i="14" s="1"/>
  <c r="Q143" i="14"/>
  <c r="R143" i="14" s="1"/>
  <c r="S143" i="14" s="1"/>
  <c r="T143" i="14" s="1"/>
  <c r="L143" i="14"/>
  <c r="M143" i="14" s="1"/>
  <c r="N143" i="14" s="1"/>
  <c r="U143" i="14" s="1"/>
  <c r="J144" i="14"/>
  <c r="W173" i="14"/>
  <c r="X173" i="14" s="1"/>
  <c r="Y173" i="14" s="1"/>
  <c r="Z173" i="14" s="1"/>
  <c r="AB173" i="14"/>
  <c r="AC173" i="14" s="1"/>
  <c r="AD173" i="14" s="1"/>
  <c r="AA173" i="14" s="1"/>
  <c r="Q173" i="14"/>
  <c r="R173" i="14" s="1"/>
  <c r="S173" i="14" s="1"/>
  <c r="T173" i="14" s="1"/>
  <c r="L173" i="14"/>
  <c r="M173" i="14" s="1"/>
  <c r="N173" i="14" s="1"/>
  <c r="U173" i="14" s="1"/>
  <c r="J174" i="14"/>
  <c r="AB707" i="14"/>
  <c r="AC707" i="14" s="1"/>
  <c r="AD707" i="14" s="1"/>
  <c r="AA707" i="14" s="1"/>
  <c r="W707" i="14"/>
  <c r="X707" i="14" s="1"/>
  <c r="Y707" i="14" s="1"/>
  <c r="Z707" i="14" s="1"/>
  <c r="L707" i="14"/>
  <c r="M707" i="14" s="1"/>
  <c r="N707" i="14" s="1"/>
  <c r="U707" i="14" s="1"/>
  <c r="Q707" i="14"/>
  <c r="R707" i="14" s="1"/>
  <c r="S707" i="14" s="1"/>
  <c r="T707" i="14" s="1"/>
  <c r="J708" i="14"/>
  <c r="W333" i="14"/>
  <c r="X333" i="14" s="1"/>
  <c r="Y333" i="14" s="1"/>
  <c r="Z333" i="14" s="1"/>
  <c r="AB333" i="14"/>
  <c r="AC333" i="14" s="1"/>
  <c r="AD333" i="14" s="1"/>
  <c r="AA333" i="14" s="1"/>
  <c r="Q333" i="14"/>
  <c r="R333" i="14" s="1"/>
  <c r="S333" i="14" s="1"/>
  <c r="T333" i="14" s="1"/>
  <c r="L333" i="14"/>
  <c r="M333" i="14" s="1"/>
  <c r="N333" i="14" s="1"/>
  <c r="U333" i="14" s="1"/>
  <c r="J334" i="14"/>
  <c r="W30" i="14"/>
  <c r="X30" i="14" s="1"/>
  <c r="Y30" i="14" s="1"/>
  <c r="Z30" i="14" s="1"/>
  <c r="AB30" i="14"/>
  <c r="AC30" i="14" s="1"/>
  <c r="AD30" i="14" s="1"/>
  <c r="AA30" i="14" s="1"/>
  <c r="Q30" i="14"/>
  <c r="R30" i="14" s="1"/>
  <c r="S30" i="14" s="1"/>
  <c r="T30" i="14" s="1"/>
  <c r="L30" i="14"/>
  <c r="M30" i="14" s="1"/>
  <c r="N30" i="14" s="1"/>
  <c r="U30" i="14" s="1"/>
  <c r="J31" i="14"/>
  <c r="K30" i="14"/>
  <c r="W239" i="14"/>
  <c r="X239" i="14" s="1"/>
  <c r="Y239" i="14" s="1"/>
  <c r="Z239" i="14" s="1"/>
  <c r="AB239" i="14"/>
  <c r="AC239" i="14" s="1"/>
  <c r="AD239" i="14" s="1"/>
  <c r="AA239" i="14" s="1"/>
  <c r="Q239" i="14"/>
  <c r="R239" i="14" s="1"/>
  <c r="S239" i="14" s="1"/>
  <c r="T239" i="14" s="1"/>
  <c r="L239" i="14"/>
  <c r="M239" i="14" s="1"/>
  <c r="N239" i="14" s="1"/>
  <c r="U239" i="14" s="1"/>
  <c r="J240" i="14"/>
  <c r="W77" i="14"/>
  <c r="X77" i="14" s="1"/>
  <c r="Y77" i="14" s="1"/>
  <c r="Z77" i="14" s="1"/>
  <c r="AB77" i="14"/>
  <c r="AC77" i="14" s="1"/>
  <c r="AD77" i="14" s="1"/>
  <c r="AA77" i="14" s="1"/>
  <c r="Q77" i="14"/>
  <c r="R77" i="14" s="1"/>
  <c r="S77" i="14" s="1"/>
  <c r="T77" i="14" s="1"/>
  <c r="L77" i="14"/>
  <c r="M77" i="14" s="1"/>
  <c r="N77" i="14" s="1"/>
  <c r="U77" i="14" s="1"/>
  <c r="J78" i="14"/>
  <c r="W458" i="14"/>
  <c r="X458" i="14" s="1"/>
  <c r="Y458" i="14" s="1"/>
  <c r="Z458" i="14" s="1"/>
  <c r="AB458" i="14"/>
  <c r="AC458" i="14" s="1"/>
  <c r="AD458" i="14" s="1"/>
  <c r="AA458" i="14" s="1"/>
  <c r="Q458" i="14"/>
  <c r="R458" i="14" s="1"/>
  <c r="S458" i="14" s="1"/>
  <c r="T458" i="14" s="1"/>
  <c r="L458" i="14"/>
  <c r="M458" i="14" s="1"/>
  <c r="N458" i="14" s="1"/>
  <c r="U458" i="14" s="1"/>
  <c r="J459" i="14"/>
  <c r="W608" i="14"/>
  <c r="X608" i="14" s="1"/>
  <c r="Y608" i="14" s="1"/>
  <c r="Z608" i="14" s="1"/>
  <c r="AB608" i="14"/>
  <c r="AC608" i="14" s="1"/>
  <c r="AD608" i="14" s="1"/>
  <c r="AA608" i="14" s="1"/>
  <c r="Q608" i="14"/>
  <c r="R608" i="14" s="1"/>
  <c r="S608" i="14" s="1"/>
  <c r="T608" i="14" s="1"/>
  <c r="L608" i="14"/>
  <c r="M608" i="14" s="1"/>
  <c r="N608" i="14" s="1"/>
  <c r="U608" i="14" s="1"/>
  <c r="J609" i="14"/>
  <c r="W305" i="14"/>
  <c r="X305" i="14" s="1"/>
  <c r="Y305" i="14" s="1"/>
  <c r="Z305" i="14" s="1"/>
  <c r="AB305" i="14"/>
  <c r="AC305" i="14" s="1"/>
  <c r="AD305" i="14" s="1"/>
  <c r="AA305" i="14" s="1"/>
  <c r="Q305" i="14"/>
  <c r="R305" i="14" s="1"/>
  <c r="S305" i="14" s="1"/>
  <c r="T305" i="14" s="1"/>
  <c r="L305" i="14"/>
  <c r="M305" i="14" s="1"/>
  <c r="N305" i="14" s="1"/>
  <c r="U305" i="14" s="1"/>
  <c r="J306" i="14"/>
  <c r="W399" i="14"/>
  <c r="X399" i="14" s="1"/>
  <c r="Y399" i="14" s="1"/>
  <c r="Z399" i="14" s="1"/>
  <c r="AB399" i="14"/>
  <c r="AC399" i="14" s="1"/>
  <c r="AD399" i="14" s="1"/>
  <c r="AA399" i="14" s="1"/>
  <c r="Q399" i="14"/>
  <c r="R399" i="14" s="1"/>
  <c r="S399" i="14" s="1"/>
  <c r="T399" i="14" s="1"/>
  <c r="L399" i="14"/>
  <c r="M399" i="14" s="1"/>
  <c r="N399" i="14" s="1"/>
  <c r="U399" i="14" s="1"/>
  <c r="J400" i="14"/>
  <c r="AB827" i="14"/>
  <c r="AC827" i="14" s="1"/>
  <c r="AD827" i="14" s="1"/>
  <c r="AA827" i="14" s="1"/>
  <c r="W827" i="14"/>
  <c r="X827" i="14" s="1"/>
  <c r="Y827" i="14" s="1"/>
  <c r="Z827" i="14" s="1"/>
  <c r="L827" i="14"/>
  <c r="M827" i="14" s="1"/>
  <c r="N827" i="14" s="1"/>
  <c r="U827" i="14" s="1"/>
  <c r="Q827" i="14"/>
  <c r="R827" i="14" s="1"/>
  <c r="S827" i="14" s="1"/>
  <c r="T827" i="14" s="1"/>
  <c r="J828" i="14"/>
  <c r="AB771" i="14"/>
  <c r="AC771" i="14" s="1"/>
  <c r="AD771" i="14" s="1"/>
  <c r="AA771" i="14" s="1"/>
  <c r="W771" i="14"/>
  <c r="X771" i="14" s="1"/>
  <c r="Y771" i="14" s="1"/>
  <c r="Z771" i="14" s="1"/>
  <c r="L771" i="14"/>
  <c r="M771" i="14" s="1"/>
  <c r="N771" i="14" s="1"/>
  <c r="U771" i="14" s="1"/>
  <c r="Q771" i="14"/>
  <c r="R771" i="14" s="1"/>
  <c r="S771" i="14" s="1"/>
  <c r="T771" i="14" s="1"/>
  <c r="J772" i="14"/>
  <c r="W202" i="14"/>
  <c r="X202" i="14" s="1"/>
  <c r="Y202" i="14" s="1"/>
  <c r="Z202" i="14" s="1"/>
  <c r="AB202" i="14"/>
  <c r="AC202" i="14" s="1"/>
  <c r="AD202" i="14" s="1"/>
  <c r="AA202" i="14" s="1"/>
  <c r="Q202" i="14"/>
  <c r="R202" i="14" s="1"/>
  <c r="S202" i="14" s="1"/>
  <c r="T202" i="14" s="1"/>
  <c r="L202" i="14"/>
  <c r="M202" i="14" s="1"/>
  <c r="N202" i="14" s="1"/>
  <c r="U202" i="14" s="1"/>
  <c r="J203" i="14"/>
  <c r="W271" i="14"/>
  <c r="X271" i="14" s="1"/>
  <c r="Y271" i="14" s="1"/>
  <c r="Z271" i="14" s="1"/>
  <c r="AB271" i="14"/>
  <c r="AC271" i="14" s="1"/>
  <c r="AD271" i="14" s="1"/>
  <c r="AA271" i="14" s="1"/>
  <c r="Q271" i="14"/>
  <c r="R271" i="14" s="1"/>
  <c r="S271" i="14" s="1"/>
  <c r="T271" i="14" s="1"/>
  <c r="L271" i="14"/>
  <c r="M271" i="14" s="1"/>
  <c r="N271" i="14" s="1"/>
  <c r="U271" i="14" s="1"/>
  <c r="J272" i="14"/>
  <c r="W518" i="14"/>
  <c r="X518" i="14" s="1"/>
  <c r="Y518" i="14" s="1"/>
  <c r="Z518" i="14" s="1"/>
  <c r="AB518" i="14"/>
  <c r="AC518" i="14" s="1"/>
  <c r="AD518" i="14" s="1"/>
  <c r="AA518" i="14" s="1"/>
  <c r="Q518" i="14"/>
  <c r="R518" i="14" s="1"/>
  <c r="S518" i="14" s="1"/>
  <c r="T518" i="14" s="1"/>
  <c r="J519" i="14"/>
  <c r="L518" i="14"/>
  <c r="M518" i="14" s="1"/>
  <c r="N518" i="14" s="1"/>
  <c r="U518" i="14" s="1"/>
  <c r="AB739" i="14"/>
  <c r="AC739" i="14" s="1"/>
  <c r="AD739" i="14" s="1"/>
  <c r="AA739" i="14" s="1"/>
  <c r="W739" i="14"/>
  <c r="X739" i="14" s="1"/>
  <c r="Y739" i="14" s="1"/>
  <c r="Z739" i="14" s="1"/>
  <c r="L739" i="14"/>
  <c r="M739" i="14" s="1"/>
  <c r="N739" i="14" s="1"/>
  <c r="U739" i="14" s="1"/>
  <c r="Q739" i="14"/>
  <c r="R739" i="14" s="1"/>
  <c r="S739" i="14" s="1"/>
  <c r="T739" i="14" s="1"/>
  <c r="J740" i="14"/>
  <c r="W579" i="14"/>
  <c r="X579" i="14" s="1"/>
  <c r="Y579" i="14" s="1"/>
  <c r="Z579" i="14" s="1"/>
  <c r="AB579" i="14"/>
  <c r="AC579" i="14" s="1"/>
  <c r="AD579" i="14" s="1"/>
  <c r="AA579" i="14" s="1"/>
  <c r="Q579" i="14"/>
  <c r="R579" i="14" s="1"/>
  <c r="S579" i="14" s="1"/>
  <c r="T579" i="14" s="1"/>
  <c r="L579" i="14"/>
  <c r="M579" i="14" s="1"/>
  <c r="N579" i="14" s="1"/>
  <c r="U579" i="14" s="1"/>
  <c r="J580" i="14"/>
  <c r="W547" i="14"/>
  <c r="X547" i="14" s="1"/>
  <c r="Y547" i="14" s="1"/>
  <c r="Z547" i="14" s="1"/>
  <c r="AB547" i="14"/>
  <c r="AC547" i="14" s="1"/>
  <c r="AD547" i="14" s="1"/>
  <c r="AA547" i="14" s="1"/>
  <c r="Q547" i="14"/>
  <c r="R547" i="14" s="1"/>
  <c r="S547" i="14" s="1"/>
  <c r="T547" i="14" s="1"/>
  <c r="L547" i="14"/>
  <c r="M547" i="14" s="1"/>
  <c r="N547" i="14" s="1"/>
  <c r="U547" i="14" s="1"/>
  <c r="J548" i="14"/>
  <c r="AB803" i="14"/>
  <c r="AC803" i="14" s="1"/>
  <c r="AD803" i="14" s="1"/>
  <c r="AA803" i="14" s="1"/>
  <c r="W803" i="14"/>
  <c r="X803" i="14" s="1"/>
  <c r="Y803" i="14" s="1"/>
  <c r="Z803" i="14" s="1"/>
  <c r="L803" i="14"/>
  <c r="M803" i="14" s="1"/>
  <c r="N803" i="14" s="1"/>
  <c r="U803" i="14" s="1"/>
  <c r="Q803" i="14"/>
  <c r="R803" i="14" s="1"/>
  <c r="S803" i="14" s="1"/>
  <c r="T803" i="14" s="1"/>
  <c r="J804" i="14"/>
  <c r="W400" i="14" l="1"/>
  <c r="X400" i="14" s="1"/>
  <c r="Y400" i="14" s="1"/>
  <c r="Z400" i="14" s="1"/>
  <c r="AB400" i="14"/>
  <c r="AC400" i="14" s="1"/>
  <c r="AD400" i="14" s="1"/>
  <c r="AA400" i="14" s="1"/>
  <c r="Q400" i="14"/>
  <c r="R400" i="14" s="1"/>
  <c r="S400" i="14" s="1"/>
  <c r="T400" i="14" s="1"/>
  <c r="L400" i="14"/>
  <c r="M400" i="14" s="1"/>
  <c r="N400" i="14" s="1"/>
  <c r="U400" i="14" s="1"/>
  <c r="J401" i="14"/>
  <c r="W240" i="14"/>
  <c r="X240" i="14" s="1"/>
  <c r="Y240" i="14" s="1"/>
  <c r="Z240" i="14" s="1"/>
  <c r="AB240" i="14"/>
  <c r="AC240" i="14" s="1"/>
  <c r="AD240" i="14" s="1"/>
  <c r="AA240" i="14" s="1"/>
  <c r="Q240" i="14"/>
  <c r="R240" i="14" s="1"/>
  <c r="S240" i="14" s="1"/>
  <c r="T240" i="14" s="1"/>
  <c r="L240" i="14"/>
  <c r="M240" i="14" s="1"/>
  <c r="N240" i="14" s="1"/>
  <c r="U240" i="14" s="1"/>
  <c r="J241" i="14"/>
  <c r="W174" i="14"/>
  <c r="X174" i="14" s="1"/>
  <c r="Y174" i="14" s="1"/>
  <c r="Z174" i="14" s="1"/>
  <c r="AB174" i="14"/>
  <c r="AC174" i="14" s="1"/>
  <c r="AD174" i="14" s="1"/>
  <c r="AA174" i="14" s="1"/>
  <c r="Q174" i="14"/>
  <c r="R174" i="14" s="1"/>
  <c r="S174" i="14" s="1"/>
  <c r="T174" i="14" s="1"/>
  <c r="L174" i="14"/>
  <c r="M174" i="14" s="1"/>
  <c r="N174" i="14" s="1"/>
  <c r="U174" i="14" s="1"/>
  <c r="J175" i="14"/>
  <c r="W548" i="14"/>
  <c r="X548" i="14" s="1"/>
  <c r="Y548" i="14" s="1"/>
  <c r="Z548" i="14" s="1"/>
  <c r="AB548" i="14"/>
  <c r="AC548" i="14" s="1"/>
  <c r="AD548" i="14" s="1"/>
  <c r="AA548" i="14" s="1"/>
  <c r="Q548" i="14"/>
  <c r="R548" i="14" s="1"/>
  <c r="S548" i="14" s="1"/>
  <c r="T548" i="14" s="1"/>
  <c r="L548" i="14"/>
  <c r="M548" i="14" s="1"/>
  <c r="N548" i="14" s="1"/>
  <c r="U548" i="14" s="1"/>
  <c r="J549" i="14"/>
  <c r="W58" i="14"/>
  <c r="X58" i="14" s="1"/>
  <c r="Y58" i="14" s="1"/>
  <c r="Z58" i="14" s="1"/>
  <c r="AB58" i="14"/>
  <c r="AC58" i="14" s="1"/>
  <c r="AD58" i="14" s="1"/>
  <c r="AA58" i="14" s="1"/>
  <c r="Q58" i="14"/>
  <c r="R58" i="14" s="1"/>
  <c r="S58" i="14" s="1"/>
  <c r="T58" i="14" s="1"/>
  <c r="L58" i="14"/>
  <c r="M58" i="14" s="1"/>
  <c r="N58" i="14" s="1"/>
  <c r="U58" i="14" s="1"/>
  <c r="J59" i="14"/>
  <c r="AB804" i="14"/>
  <c r="AC804" i="14" s="1"/>
  <c r="AD804" i="14" s="1"/>
  <c r="AA804" i="14" s="1"/>
  <c r="W804" i="14"/>
  <c r="X804" i="14" s="1"/>
  <c r="Y804" i="14" s="1"/>
  <c r="Z804" i="14" s="1"/>
  <c r="L804" i="14"/>
  <c r="M804" i="14" s="1"/>
  <c r="N804" i="14" s="1"/>
  <c r="U804" i="14" s="1"/>
  <c r="Q804" i="14"/>
  <c r="R804" i="14" s="1"/>
  <c r="S804" i="14" s="1"/>
  <c r="T804" i="14" s="1"/>
  <c r="J805" i="14"/>
  <c r="AB828" i="14"/>
  <c r="AC828" i="14" s="1"/>
  <c r="AD828" i="14" s="1"/>
  <c r="AA828" i="14" s="1"/>
  <c r="W828" i="14"/>
  <c r="X828" i="14" s="1"/>
  <c r="Y828" i="14" s="1"/>
  <c r="Z828" i="14" s="1"/>
  <c r="L828" i="14"/>
  <c r="M828" i="14" s="1"/>
  <c r="N828" i="14" s="1"/>
  <c r="U828" i="14" s="1"/>
  <c r="Q828" i="14"/>
  <c r="R828" i="14" s="1"/>
  <c r="S828" i="14" s="1"/>
  <c r="T828" i="14" s="1"/>
  <c r="J829" i="14"/>
  <c r="W459" i="14"/>
  <c r="X459" i="14" s="1"/>
  <c r="Y459" i="14" s="1"/>
  <c r="Z459" i="14" s="1"/>
  <c r="AB459" i="14"/>
  <c r="AC459" i="14" s="1"/>
  <c r="AD459" i="14" s="1"/>
  <c r="AA459" i="14" s="1"/>
  <c r="Q459" i="14"/>
  <c r="R459" i="14" s="1"/>
  <c r="S459" i="14" s="1"/>
  <c r="T459" i="14" s="1"/>
  <c r="J460" i="14"/>
  <c r="L459" i="14"/>
  <c r="M459" i="14" s="1"/>
  <c r="N459" i="14" s="1"/>
  <c r="U459" i="14" s="1"/>
  <c r="W78" i="14"/>
  <c r="X78" i="14" s="1"/>
  <c r="Y78" i="14" s="1"/>
  <c r="Z78" i="14" s="1"/>
  <c r="AB78" i="14"/>
  <c r="AC78" i="14" s="1"/>
  <c r="AD78" i="14" s="1"/>
  <c r="AA78" i="14" s="1"/>
  <c r="Q78" i="14"/>
  <c r="R78" i="14" s="1"/>
  <c r="S78" i="14" s="1"/>
  <c r="T78" i="14" s="1"/>
  <c r="L78" i="14"/>
  <c r="M78" i="14" s="1"/>
  <c r="N78" i="14" s="1"/>
  <c r="U78" i="14" s="1"/>
  <c r="J79" i="14"/>
  <c r="W107" i="14"/>
  <c r="X107" i="14" s="1"/>
  <c r="Y107" i="14" s="1"/>
  <c r="Z107" i="14" s="1"/>
  <c r="AB107" i="14"/>
  <c r="AC107" i="14" s="1"/>
  <c r="AD107" i="14" s="1"/>
  <c r="AA107" i="14" s="1"/>
  <c r="Q107" i="14"/>
  <c r="R107" i="14" s="1"/>
  <c r="S107" i="14" s="1"/>
  <c r="T107" i="14" s="1"/>
  <c r="J108" i="14"/>
  <c r="L107" i="14"/>
  <c r="M107" i="14" s="1"/>
  <c r="N107" i="14" s="1"/>
  <c r="U107" i="14" s="1"/>
  <c r="W366" i="14"/>
  <c r="X366" i="14" s="1"/>
  <c r="Y366" i="14" s="1"/>
  <c r="Z366" i="14" s="1"/>
  <c r="AB366" i="14"/>
  <c r="AC366" i="14" s="1"/>
  <c r="AD366" i="14" s="1"/>
  <c r="AA366" i="14" s="1"/>
  <c r="Q366" i="14"/>
  <c r="R366" i="14" s="1"/>
  <c r="S366" i="14" s="1"/>
  <c r="T366" i="14" s="1"/>
  <c r="L366" i="14"/>
  <c r="M366" i="14" s="1"/>
  <c r="N366" i="14" s="1"/>
  <c r="U366" i="14" s="1"/>
  <c r="J367" i="14"/>
  <c r="W519" i="14"/>
  <c r="X519" i="14" s="1"/>
  <c r="Y519" i="14" s="1"/>
  <c r="Z519" i="14" s="1"/>
  <c r="AB519" i="14"/>
  <c r="AC519" i="14" s="1"/>
  <c r="AD519" i="14" s="1"/>
  <c r="AA519" i="14" s="1"/>
  <c r="Q519" i="14"/>
  <c r="R519" i="14" s="1"/>
  <c r="S519" i="14" s="1"/>
  <c r="T519" i="14" s="1"/>
  <c r="L519" i="14"/>
  <c r="M519" i="14" s="1"/>
  <c r="N519" i="14" s="1"/>
  <c r="U519" i="14" s="1"/>
  <c r="J520" i="14"/>
  <c r="AB708" i="14"/>
  <c r="AC708" i="14" s="1"/>
  <c r="AD708" i="14" s="1"/>
  <c r="AA708" i="14" s="1"/>
  <c r="W708" i="14"/>
  <c r="X708" i="14" s="1"/>
  <c r="Y708" i="14" s="1"/>
  <c r="Z708" i="14" s="1"/>
  <c r="L708" i="14"/>
  <c r="M708" i="14" s="1"/>
  <c r="N708" i="14" s="1"/>
  <c r="U708" i="14" s="1"/>
  <c r="Q708" i="14"/>
  <c r="R708" i="14" s="1"/>
  <c r="S708" i="14" s="1"/>
  <c r="T708" i="14" s="1"/>
  <c r="J709" i="14"/>
  <c r="W671" i="14"/>
  <c r="X671" i="14" s="1"/>
  <c r="Y671" i="14" s="1"/>
  <c r="Z671" i="14" s="1"/>
  <c r="AB671" i="14"/>
  <c r="AC671" i="14" s="1"/>
  <c r="AD671" i="14" s="1"/>
  <c r="AA671" i="14" s="1"/>
  <c r="Q671" i="14"/>
  <c r="R671" i="14" s="1"/>
  <c r="S671" i="14" s="1"/>
  <c r="T671" i="14" s="1"/>
  <c r="L671" i="14"/>
  <c r="M671" i="14" s="1"/>
  <c r="N671" i="14" s="1"/>
  <c r="U671" i="14" s="1"/>
  <c r="J672" i="14"/>
  <c r="W272" i="14"/>
  <c r="X272" i="14" s="1"/>
  <c r="Y272" i="14" s="1"/>
  <c r="Z272" i="14" s="1"/>
  <c r="AB272" i="14"/>
  <c r="AC272" i="14" s="1"/>
  <c r="AD272" i="14" s="1"/>
  <c r="AA272" i="14" s="1"/>
  <c r="Q272" i="14"/>
  <c r="R272" i="14" s="1"/>
  <c r="S272" i="14" s="1"/>
  <c r="T272" i="14" s="1"/>
  <c r="L272" i="14"/>
  <c r="M272" i="14" s="1"/>
  <c r="N272" i="14" s="1"/>
  <c r="U272" i="14" s="1"/>
  <c r="J273" i="14"/>
  <c r="AB772" i="14"/>
  <c r="AC772" i="14" s="1"/>
  <c r="AD772" i="14" s="1"/>
  <c r="AA772" i="14" s="1"/>
  <c r="W772" i="14"/>
  <c r="X772" i="14" s="1"/>
  <c r="Y772" i="14" s="1"/>
  <c r="Z772" i="14" s="1"/>
  <c r="L772" i="14"/>
  <c r="M772" i="14" s="1"/>
  <c r="N772" i="14" s="1"/>
  <c r="U772" i="14" s="1"/>
  <c r="Q772" i="14"/>
  <c r="R772" i="14" s="1"/>
  <c r="S772" i="14" s="1"/>
  <c r="T772" i="14" s="1"/>
  <c r="J773" i="14"/>
  <c r="W609" i="14"/>
  <c r="AB609" i="14"/>
  <c r="AC609" i="14" s="1"/>
  <c r="AD609" i="14" s="1"/>
  <c r="AA609" i="14" s="1"/>
  <c r="Q609" i="14"/>
  <c r="R609" i="14" s="1"/>
  <c r="S609" i="14" s="1"/>
  <c r="T609" i="14" s="1"/>
  <c r="L609" i="14"/>
  <c r="M609" i="14" s="1"/>
  <c r="N609" i="14" s="1"/>
  <c r="U609" i="14" s="1"/>
  <c r="J610" i="14"/>
  <c r="AB740" i="14"/>
  <c r="AC740" i="14" s="1"/>
  <c r="AD740" i="14" s="1"/>
  <c r="AA740" i="14" s="1"/>
  <c r="W740" i="14"/>
  <c r="X740" i="14" s="1"/>
  <c r="Y740" i="14" s="1"/>
  <c r="Z740" i="14" s="1"/>
  <c r="L740" i="14"/>
  <c r="M740" i="14" s="1"/>
  <c r="N740" i="14" s="1"/>
  <c r="U740" i="14" s="1"/>
  <c r="Q740" i="14"/>
  <c r="R740" i="14" s="1"/>
  <c r="S740" i="14" s="1"/>
  <c r="T740" i="14" s="1"/>
  <c r="J741" i="14"/>
  <c r="W334" i="14"/>
  <c r="X334" i="14" s="1"/>
  <c r="Y334" i="14" s="1"/>
  <c r="Z334" i="14" s="1"/>
  <c r="AB334" i="14"/>
  <c r="AC334" i="14" s="1"/>
  <c r="AD334" i="14" s="1"/>
  <c r="AA334" i="14" s="1"/>
  <c r="Q334" i="14"/>
  <c r="R334" i="14" s="1"/>
  <c r="S334" i="14" s="1"/>
  <c r="T334" i="14" s="1"/>
  <c r="L334" i="14"/>
  <c r="M334" i="14" s="1"/>
  <c r="N334" i="14" s="1"/>
  <c r="U334" i="14" s="1"/>
  <c r="J335" i="14"/>
  <c r="W432" i="14"/>
  <c r="X432" i="14" s="1"/>
  <c r="Y432" i="14" s="1"/>
  <c r="Z432" i="14" s="1"/>
  <c r="AB432" i="14"/>
  <c r="AC432" i="14" s="1"/>
  <c r="AD432" i="14" s="1"/>
  <c r="AA432" i="14" s="1"/>
  <c r="Q432" i="14"/>
  <c r="R432" i="14" s="1"/>
  <c r="S432" i="14" s="1"/>
  <c r="T432" i="14" s="1"/>
  <c r="L432" i="14"/>
  <c r="M432" i="14" s="1"/>
  <c r="N432" i="14" s="1"/>
  <c r="U432" i="14" s="1"/>
  <c r="J433" i="14"/>
  <c r="W647" i="14"/>
  <c r="X647" i="14" s="1"/>
  <c r="Y647" i="14" s="1"/>
  <c r="Z647" i="14" s="1"/>
  <c r="AB647" i="14"/>
  <c r="AC647" i="14" s="1"/>
  <c r="AD647" i="14" s="1"/>
  <c r="AA647" i="14" s="1"/>
  <c r="Q647" i="14"/>
  <c r="R647" i="14" s="1"/>
  <c r="S647" i="14" s="1"/>
  <c r="T647" i="14" s="1"/>
  <c r="L647" i="14"/>
  <c r="M647" i="14" s="1"/>
  <c r="N647" i="14" s="1"/>
  <c r="U647" i="14" s="1"/>
  <c r="J648" i="14"/>
  <c r="W203" i="14"/>
  <c r="X203" i="14" s="1"/>
  <c r="Y203" i="14" s="1"/>
  <c r="Z203" i="14" s="1"/>
  <c r="AB203" i="14"/>
  <c r="AC203" i="14" s="1"/>
  <c r="AD203" i="14" s="1"/>
  <c r="AA203" i="14" s="1"/>
  <c r="Q203" i="14"/>
  <c r="R203" i="14" s="1"/>
  <c r="S203" i="14" s="1"/>
  <c r="T203" i="14" s="1"/>
  <c r="J204" i="14"/>
  <c r="L203" i="14"/>
  <c r="M203" i="14" s="1"/>
  <c r="N203" i="14" s="1"/>
  <c r="U203" i="14" s="1"/>
  <c r="W306" i="14"/>
  <c r="X306" i="14" s="1"/>
  <c r="Y306" i="14" s="1"/>
  <c r="Z306" i="14" s="1"/>
  <c r="AB306" i="14"/>
  <c r="AC306" i="14" s="1"/>
  <c r="AD306" i="14" s="1"/>
  <c r="AA306" i="14" s="1"/>
  <c r="Q306" i="14"/>
  <c r="R306" i="14" s="1"/>
  <c r="S306" i="14" s="1"/>
  <c r="T306" i="14" s="1"/>
  <c r="L306" i="14"/>
  <c r="M306" i="14" s="1"/>
  <c r="N306" i="14" s="1"/>
  <c r="U306" i="14" s="1"/>
  <c r="J307" i="14"/>
  <c r="W491" i="14"/>
  <c r="X491" i="14" s="1"/>
  <c r="Y491" i="14" s="1"/>
  <c r="Z491" i="14" s="1"/>
  <c r="AB491" i="14"/>
  <c r="AC491" i="14" s="1"/>
  <c r="AD491" i="14" s="1"/>
  <c r="AA491" i="14" s="1"/>
  <c r="Q491" i="14"/>
  <c r="R491" i="14" s="1"/>
  <c r="S491" i="14" s="1"/>
  <c r="T491" i="14" s="1"/>
  <c r="J492" i="14"/>
  <c r="L491" i="14"/>
  <c r="M491" i="14" s="1"/>
  <c r="N491" i="14" s="1"/>
  <c r="U491" i="14" s="1"/>
  <c r="W580" i="14"/>
  <c r="X580" i="14" s="1"/>
  <c r="Y580" i="14" s="1"/>
  <c r="Z580" i="14" s="1"/>
  <c r="AB580" i="14"/>
  <c r="AC580" i="14" s="1"/>
  <c r="AD580" i="14" s="1"/>
  <c r="AA580" i="14" s="1"/>
  <c r="Q580" i="14"/>
  <c r="R580" i="14" s="1"/>
  <c r="S580" i="14" s="1"/>
  <c r="T580" i="14" s="1"/>
  <c r="L580" i="14"/>
  <c r="M580" i="14" s="1"/>
  <c r="N580" i="14" s="1"/>
  <c r="U580" i="14" s="1"/>
  <c r="J581" i="14"/>
  <c r="W31" i="14"/>
  <c r="X31" i="14" s="1"/>
  <c r="Y31" i="14" s="1"/>
  <c r="Z31" i="14" s="1"/>
  <c r="AB31" i="14"/>
  <c r="AC31" i="14" s="1"/>
  <c r="AD31" i="14" s="1"/>
  <c r="AA31" i="14" s="1"/>
  <c r="Q31" i="14"/>
  <c r="R31" i="14" s="1"/>
  <c r="S31" i="14" s="1"/>
  <c r="T31" i="14" s="1"/>
  <c r="L31" i="14"/>
  <c r="M31" i="14" s="1"/>
  <c r="N31" i="14" s="1"/>
  <c r="U31" i="14" s="1"/>
  <c r="J32" i="14"/>
  <c r="K31" i="14"/>
  <c r="W144" i="14"/>
  <c r="X144" i="14" s="1"/>
  <c r="Y144" i="14" s="1"/>
  <c r="Z144" i="14" s="1"/>
  <c r="AB144" i="14"/>
  <c r="AC144" i="14" s="1"/>
  <c r="AD144" i="14" s="1"/>
  <c r="AA144" i="14" s="1"/>
  <c r="Q144" i="14"/>
  <c r="R144" i="14" s="1"/>
  <c r="S144" i="14" s="1"/>
  <c r="T144" i="14" s="1"/>
  <c r="L144" i="14"/>
  <c r="M144" i="14" s="1"/>
  <c r="N144" i="14" s="1"/>
  <c r="U144" i="14" s="1"/>
  <c r="J145" i="14"/>
  <c r="W32" i="14" l="1"/>
  <c r="X32" i="14" s="1"/>
  <c r="Y32" i="14" s="1"/>
  <c r="Z32" i="14" s="1"/>
  <c r="AB32" i="14"/>
  <c r="AC32" i="14" s="1"/>
  <c r="AD32" i="14" s="1"/>
  <c r="AA32" i="14" s="1"/>
  <c r="Q32" i="14"/>
  <c r="R32" i="14" s="1"/>
  <c r="S32" i="14" s="1"/>
  <c r="T32" i="14" s="1"/>
  <c r="L32" i="14"/>
  <c r="M32" i="14" s="1"/>
  <c r="N32" i="14" s="1"/>
  <c r="U32" i="14" s="1"/>
  <c r="J33" i="14"/>
  <c r="K32" i="14"/>
  <c r="W610" i="14"/>
  <c r="X610" i="14" s="1"/>
  <c r="Y610" i="14" s="1"/>
  <c r="Z610" i="14" s="1"/>
  <c r="AB610" i="14"/>
  <c r="AC610" i="14" s="1"/>
  <c r="AD610" i="14" s="1"/>
  <c r="AA610" i="14" s="1"/>
  <c r="Q610" i="14"/>
  <c r="R610" i="14" s="1"/>
  <c r="S610" i="14" s="1"/>
  <c r="T610" i="14" s="1"/>
  <c r="L610" i="14"/>
  <c r="M610" i="14" s="1"/>
  <c r="N610" i="14" s="1"/>
  <c r="U610" i="14" s="1"/>
  <c r="J611" i="14"/>
  <c r="W520" i="14"/>
  <c r="X520" i="14" s="1"/>
  <c r="Y520" i="14" s="1"/>
  <c r="Z520" i="14" s="1"/>
  <c r="AB520" i="14"/>
  <c r="AC520" i="14" s="1"/>
  <c r="AD520" i="14" s="1"/>
  <c r="AA520" i="14" s="1"/>
  <c r="Q520" i="14"/>
  <c r="R520" i="14" s="1"/>
  <c r="S520" i="14" s="1"/>
  <c r="T520" i="14" s="1"/>
  <c r="L520" i="14"/>
  <c r="M520" i="14" s="1"/>
  <c r="N520" i="14" s="1"/>
  <c r="U520" i="14" s="1"/>
  <c r="J521" i="14"/>
  <c r="W204" i="14"/>
  <c r="X204" i="14" s="1"/>
  <c r="Y204" i="14" s="1"/>
  <c r="Z204" i="14" s="1"/>
  <c r="AB204" i="14"/>
  <c r="AC204" i="14" s="1"/>
  <c r="AD204" i="14" s="1"/>
  <c r="AA204" i="14" s="1"/>
  <c r="Q204" i="14"/>
  <c r="R204" i="14" s="1"/>
  <c r="S204" i="14" s="1"/>
  <c r="T204" i="14" s="1"/>
  <c r="L204" i="14"/>
  <c r="M204" i="14" s="1"/>
  <c r="N204" i="14" s="1"/>
  <c r="U204" i="14" s="1"/>
  <c r="J205" i="14"/>
  <c r="AB709" i="14"/>
  <c r="AC709" i="14" s="1"/>
  <c r="AD709" i="14" s="1"/>
  <c r="AA709" i="14" s="1"/>
  <c r="W709" i="14"/>
  <c r="X709" i="14" s="1"/>
  <c r="Y709" i="14" s="1"/>
  <c r="Z709" i="14" s="1"/>
  <c r="L709" i="14"/>
  <c r="M709" i="14" s="1"/>
  <c r="N709" i="14" s="1"/>
  <c r="U709" i="14" s="1"/>
  <c r="Q709" i="14"/>
  <c r="R709" i="14" s="1"/>
  <c r="S709" i="14" s="1"/>
  <c r="T709" i="14" s="1"/>
  <c r="J710" i="14"/>
  <c r="AB805" i="14"/>
  <c r="AC805" i="14" s="1"/>
  <c r="AD805" i="14" s="1"/>
  <c r="AA805" i="14" s="1"/>
  <c r="W805" i="14"/>
  <c r="X805" i="14" s="1"/>
  <c r="Y805" i="14" s="1"/>
  <c r="Z805" i="14" s="1"/>
  <c r="L805" i="14"/>
  <c r="M805" i="14" s="1"/>
  <c r="N805" i="14" s="1"/>
  <c r="U805" i="14" s="1"/>
  <c r="Q805" i="14"/>
  <c r="R805" i="14" s="1"/>
  <c r="S805" i="14" s="1"/>
  <c r="T805" i="14" s="1"/>
  <c r="J806" i="14"/>
  <c r="W401" i="14"/>
  <c r="X401" i="14" s="1"/>
  <c r="Y401" i="14" s="1"/>
  <c r="Z401" i="14" s="1"/>
  <c r="AB401" i="14"/>
  <c r="AC401" i="14" s="1"/>
  <c r="AD401" i="14" s="1"/>
  <c r="AA401" i="14" s="1"/>
  <c r="Q401" i="14"/>
  <c r="R401" i="14" s="1"/>
  <c r="S401" i="14" s="1"/>
  <c r="T401" i="14" s="1"/>
  <c r="L401" i="14"/>
  <c r="M401" i="14" s="1"/>
  <c r="N401" i="14" s="1"/>
  <c r="U401" i="14" s="1"/>
  <c r="J402" i="14"/>
  <c r="W307" i="14"/>
  <c r="X307" i="14" s="1"/>
  <c r="Y307" i="14" s="1"/>
  <c r="Z307" i="14" s="1"/>
  <c r="AB307" i="14"/>
  <c r="AC307" i="14" s="1"/>
  <c r="AD307" i="14" s="1"/>
  <c r="AA307" i="14" s="1"/>
  <c r="Q307" i="14"/>
  <c r="R307" i="14" s="1"/>
  <c r="S307" i="14" s="1"/>
  <c r="T307" i="14" s="1"/>
  <c r="J308" i="14"/>
  <c r="L307" i="14"/>
  <c r="M307" i="14" s="1"/>
  <c r="N307" i="14" s="1"/>
  <c r="U307" i="14" s="1"/>
  <c r="AB741" i="14"/>
  <c r="AC741" i="14" s="1"/>
  <c r="AD741" i="14" s="1"/>
  <c r="AA741" i="14" s="1"/>
  <c r="W741" i="14"/>
  <c r="X741" i="14" s="1"/>
  <c r="Y741" i="14" s="1"/>
  <c r="Z741" i="14" s="1"/>
  <c r="L741" i="14"/>
  <c r="M741" i="14" s="1"/>
  <c r="N741" i="14" s="1"/>
  <c r="U741" i="14" s="1"/>
  <c r="Q741" i="14"/>
  <c r="R741" i="14" s="1"/>
  <c r="S741" i="14" s="1"/>
  <c r="T741" i="14" s="1"/>
  <c r="J742" i="14"/>
  <c r="W79" i="14"/>
  <c r="X79" i="14" s="1"/>
  <c r="Y79" i="14" s="1"/>
  <c r="Z79" i="14" s="1"/>
  <c r="AB79" i="14"/>
  <c r="AC79" i="14" s="1"/>
  <c r="AD79" i="14" s="1"/>
  <c r="AA79" i="14" s="1"/>
  <c r="Q79" i="14"/>
  <c r="R79" i="14" s="1"/>
  <c r="S79" i="14" s="1"/>
  <c r="T79" i="14" s="1"/>
  <c r="L79" i="14"/>
  <c r="M79" i="14" s="1"/>
  <c r="N79" i="14" s="1"/>
  <c r="U79" i="14" s="1"/>
  <c r="J80" i="14"/>
  <c r="W59" i="14"/>
  <c r="X59" i="14" s="1"/>
  <c r="Y59" i="14" s="1"/>
  <c r="Z59" i="14" s="1"/>
  <c r="AB59" i="14"/>
  <c r="AC59" i="14" s="1"/>
  <c r="AD59" i="14" s="1"/>
  <c r="AA59" i="14" s="1"/>
  <c r="Q59" i="14"/>
  <c r="R59" i="14" s="1"/>
  <c r="S59" i="14" s="1"/>
  <c r="T59" i="14" s="1"/>
  <c r="L59" i="14"/>
  <c r="M59" i="14" s="1"/>
  <c r="N59" i="14" s="1"/>
  <c r="U59" i="14" s="1"/>
  <c r="W335" i="14"/>
  <c r="X335" i="14" s="1"/>
  <c r="Y335" i="14" s="1"/>
  <c r="Z335" i="14" s="1"/>
  <c r="AB335" i="14"/>
  <c r="AC335" i="14" s="1"/>
  <c r="AD335" i="14" s="1"/>
  <c r="AA335" i="14" s="1"/>
  <c r="Q335" i="14"/>
  <c r="R335" i="14" s="1"/>
  <c r="S335" i="14" s="1"/>
  <c r="T335" i="14" s="1"/>
  <c r="L335" i="14"/>
  <c r="M335" i="14" s="1"/>
  <c r="N335" i="14" s="1"/>
  <c r="U335" i="14" s="1"/>
  <c r="J336" i="14"/>
  <c r="W672" i="14"/>
  <c r="X672" i="14" s="1"/>
  <c r="Y672" i="14" s="1"/>
  <c r="Z672" i="14" s="1"/>
  <c r="AB672" i="14"/>
  <c r="AC672" i="14" s="1"/>
  <c r="AD672" i="14" s="1"/>
  <c r="AA672" i="14" s="1"/>
  <c r="Q672" i="14"/>
  <c r="R672" i="14" s="1"/>
  <c r="S672" i="14" s="1"/>
  <c r="T672" i="14" s="1"/>
  <c r="L672" i="14"/>
  <c r="M672" i="14" s="1"/>
  <c r="N672" i="14" s="1"/>
  <c r="U672" i="14" s="1"/>
  <c r="J673" i="14"/>
  <c r="AB829" i="14"/>
  <c r="AC829" i="14" s="1"/>
  <c r="AD829" i="14" s="1"/>
  <c r="AA829" i="14" s="1"/>
  <c r="W829" i="14"/>
  <c r="X829" i="14" s="1"/>
  <c r="Y829" i="14" s="1"/>
  <c r="Z829" i="14" s="1"/>
  <c r="L829" i="14"/>
  <c r="M829" i="14" s="1"/>
  <c r="N829" i="14" s="1"/>
  <c r="U829" i="14" s="1"/>
  <c r="Q829" i="14"/>
  <c r="R829" i="14" s="1"/>
  <c r="S829" i="14" s="1"/>
  <c r="T829" i="14" s="1"/>
  <c r="J830" i="14"/>
  <c r="W241" i="14"/>
  <c r="X241" i="14" s="1"/>
  <c r="Y241" i="14" s="1"/>
  <c r="Z241" i="14" s="1"/>
  <c r="AB241" i="14"/>
  <c r="AC241" i="14" s="1"/>
  <c r="AD241" i="14" s="1"/>
  <c r="AA241" i="14" s="1"/>
  <c r="Q241" i="14"/>
  <c r="R241" i="14" s="1"/>
  <c r="S241" i="14" s="1"/>
  <c r="T241" i="14" s="1"/>
  <c r="L241" i="14"/>
  <c r="M241" i="14" s="1"/>
  <c r="N241" i="14" s="1"/>
  <c r="U241" i="14" s="1"/>
  <c r="J242" i="14"/>
  <c r="W273" i="14"/>
  <c r="X273" i="14" s="1"/>
  <c r="Y273" i="14" s="1"/>
  <c r="Z273" i="14" s="1"/>
  <c r="AB273" i="14"/>
  <c r="AC273" i="14" s="1"/>
  <c r="AD273" i="14" s="1"/>
  <c r="AA273" i="14" s="1"/>
  <c r="Q273" i="14"/>
  <c r="R273" i="14" s="1"/>
  <c r="S273" i="14" s="1"/>
  <c r="T273" i="14" s="1"/>
  <c r="L273" i="14"/>
  <c r="M273" i="14" s="1"/>
  <c r="N273" i="14" s="1"/>
  <c r="U273" i="14" s="1"/>
  <c r="J274" i="14"/>
  <c r="W492" i="14"/>
  <c r="X492" i="14" s="1"/>
  <c r="Y492" i="14" s="1"/>
  <c r="Z492" i="14" s="1"/>
  <c r="AB492" i="14"/>
  <c r="AC492" i="14" s="1"/>
  <c r="AD492" i="14" s="1"/>
  <c r="AA492" i="14" s="1"/>
  <c r="Q492" i="14"/>
  <c r="R492" i="14" s="1"/>
  <c r="S492" i="14" s="1"/>
  <c r="T492" i="14" s="1"/>
  <c r="L492" i="14"/>
  <c r="M492" i="14" s="1"/>
  <c r="N492" i="14" s="1"/>
  <c r="U492" i="14" s="1"/>
  <c r="J493" i="14"/>
  <c r="W433" i="14"/>
  <c r="X433" i="14" s="1"/>
  <c r="Y433" i="14" s="1"/>
  <c r="Z433" i="14" s="1"/>
  <c r="AB433" i="14"/>
  <c r="AC433" i="14" s="1"/>
  <c r="AD433" i="14" s="1"/>
  <c r="AA433" i="14" s="1"/>
  <c r="Q433" i="14"/>
  <c r="R433" i="14" s="1"/>
  <c r="S433" i="14" s="1"/>
  <c r="T433" i="14" s="1"/>
  <c r="L433" i="14"/>
  <c r="M433" i="14" s="1"/>
  <c r="N433" i="14" s="1"/>
  <c r="U433" i="14" s="1"/>
  <c r="J434" i="14"/>
  <c r="W108" i="14"/>
  <c r="X108" i="14" s="1"/>
  <c r="Y108" i="14" s="1"/>
  <c r="Z108" i="14" s="1"/>
  <c r="AB108" i="14"/>
  <c r="AC108" i="14" s="1"/>
  <c r="AD108" i="14" s="1"/>
  <c r="AA108" i="14" s="1"/>
  <c r="Q108" i="14"/>
  <c r="R108" i="14" s="1"/>
  <c r="S108" i="14" s="1"/>
  <c r="T108" i="14" s="1"/>
  <c r="L108" i="14"/>
  <c r="M108" i="14" s="1"/>
  <c r="N108" i="14" s="1"/>
  <c r="U108" i="14" s="1"/>
  <c r="J109" i="14"/>
  <c r="W549" i="14"/>
  <c r="X549" i="14" s="1"/>
  <c r="Y549" i="14" s="1"/>
  <c r="Z549" i="14" s="1"/>
  <c r="AB549" i="14"/>
  <c r="AC549" i="14" s="1"/>
  <c r="AD549" i="14" s="1"/>
  <c r="AA549" i="14" s="1"/>
  <c r="Q549" i="14"/>
  <c r="R549" i="14" s="1"/>
  <c r="S549" i="14" s="1"/>
  <c r="T549" i="14" s="1"/>
  <c r="L549" i="14"/>
  <c r="M549" i="14" s="1"/>
  <c r="N549" i="14" s="1"/>
  <c r="U549" i="14" s="1"/>
  <c r="J550" i="14"/>
  <c r="W175" i="14"/>
  <c r="X175" i="14" s="1"/>
  <c r="Y175" i="14" s="1"/>
  <c r="Z175" i="14" s="1"/>
  <c r="AB175" i="14"/>
  <c r="AC175" i="14" s="1"/>
  <c r="AD175" i="14" s="1"/>
  <c r="AA175" i="14" s="1"/>
  <c r="Q175" i="14"/>
  <c r="R175" i="14" s="1"/>
  <c r="S175" i="14" s="1"/>
  <c r="T175" i="14" s="1"/>
  <c r="L175" i="14"/>
  <c r="M175" i="14" s="1"/>
  <c r="N175" i="14" s="1"/>
  <c r="U175" i="14" s="1"/>
  <c r="J176" i="14"/>
  <c r="W145" i="14"/>
  <c r="X145" i="14" s="1"/>
  <c r="Y145" i="14" s="1"/>
  <c r="Z145" i="14" s="1"/>
  <c r="AB145" i="14"/>
  <c r="AC145" i="14" s="1"/>
  <c r="AD145" i="14" s="1"/>
  <c r="AA145" i="14" s="1"/>
  <c r="Q145" i="14"/>
  <c r="R145" i="14" s="1"/>
  <c r="S145" i="14" s="1"/>
  <c r="T145" i="14" s="1"/>
  <c r="L145" i="14"/>
  <c r="M145" i="14" s="1"/>
  <c r="N145" i="14" s="1"/>
  <c r="U145" i="14" s="1"/>
  <c r="J146" i="14"/>
  <c r="W581" i="14"/>
  <c r="X581" i="14" s="1"/>
  <c r="Y581" i="14" s="1"/>
  <c r="Z581" i="14" s="1"/>
  <c r="AB581" i="14"/>
  <c r="AC581" i="14" s="1"/>
  <c r="AD581" i="14" s="1"/>
  <c r="AA581" i="14" s="1"/>
  <c r="Q581" i="14"/>
  <c r="R581" i="14" s="1"/>
  <c r="S581" i="14" s="1"/>
  <c r="T581" i="14" s="1"/>
  <c r="L581" i="14"/>
  <c r="M581" i="14" s="1"/>
  <c r="N581" i="14" s="1"/>
  <c r="U581" i="14" s="1"/>
  <c r="J582" i="14"/>
  <c r="W648" i="14"/>
  <c r="AB648" i="14"/>
  <c r="AC648" i="14" s="1"/>
  <c r="AD648" i="14" s="1"/>
  <c r="AA648" i="14" s="1"/>
  <c r="Q648" i="14"/>
  <c r="R648" i="14" s="1"/>
  <c r="S648" i="14" s="1"/>
  <c r="T648" i="14" s="1"/>
  <c r="L648" i="14"/>
  <c r="M648" i="14" s="1"/>
  <c r="N648" i="14" s="1"/>
  <c r="U648" i="14" s="1"/>
  <c r="J649" i="14"/>
  <c r="AB773" i="14"/>
  <c r="AC773" i="14" s="1"/>
  <c r="AD773" i="14" s="1"/>
  <c r="AA773" i="14" s="1"/>
  <c r="W773" i="14"/>
  <c r="X773" i="14" s="1"/>
  <c r="Y773" i="14" s="1"/>
  <c r="Z773" i="14" s="1"/>
  <c r="L773" i="14"/>
  <c r="M773" i="14" s="1"/>
  <c r="N773" i="14" s="1"/>
  <c r="U773" i="14" s="1"/>
  <c r="Q773" i="14"/>
  <c r="R773" i="14" s="1"/>
  <c r="S773" i="14" s="1"/>
  <c r="T773" i="14" s="1"/>
  <c r="J774" i="14"/>
  <c r="W367" i="14"/>
  <c r="X367" i="14" s="1"/>
  <c r="Y367" i="14" s="1"/>
  <c r="Z367" i="14" s="1"/>
  <c r="AB367" i="14"/>
  <c r="AC367" i="14" s="1"/>
  <c r="AD367" i="14" s="1"/>
  <c r="AA367" i="14" s="1"/>
  <c r="Q367" i="14"/>
  <c r="R367" i="14" s="1"/>
  <c r="S367" i="14" s="1"/>
  <c r="T367" i="14" s="1"/>
  <c r="L367" i="14"/>
  <c r="M367" i="14" s="1"/>
  <c r="N367" i="14" s="1"/>
  <c r="U367" i="14" s="1"/>
  <c r="J368" i="14"/>
  <c r="W460" i="14"/>
  <c r="X460" i="14" s="1"/>
  <c r="Y460" i="14" s="1"/>
  <c r="Z460" i="14" s="1"/>
  <c r="AB460" i="14"/>
  <c r="AC460" i="14" s="1"/>
  <c r="AD460" i="14" s="1"/>
  <c r="AA460" i="14" s="1"/>
  <c r="Q460" i="14"/>
  <c r="R460" i="14" s="1"/>
  <c r="S460" i="14" s="1"/>
  <c r="T460" i="14" s="1"/>
  <c r="L460" i="14"/>
  <c r="M460" i="14" s="1"/>
  <c r="N460" i="14" s="1"/>
  <c r="U460" i="14" s="1"/>
  <c r="J461" i="14"/>
  <c r="AB774" i="14" l="1"/>
  <c r="AC774" i="14" s="1"/>
  <c r="AD774" i="14" s="1"/>
  <c r="AA774" i="14" s="1"/>
  <c r="W774" i="14"/>
  <c r="X774" i="14" s="1"/>
  <c r="Y774" i="14" s="1"/>
  <c r="Z774" i="14" s="1"/>
  <c r="L774" i="14"/>
  <c r="M774" i="14" s="1"/>
  <c r="N774" i="14" s="1"/>
  <c r="U774" i="14" s="1"/>
  <c r="Q774" i="14"/>
  <c r="R774" i="14" s="1"/>
  <c r="S774" i="14" s="1"/>
  <c r="T774" i="14" s="1"/>
  <c r="J775" i="14"/>
  <c r="W109" i="14"/>
  <c r="X109" i="14" s="1"/>
  <c r="Y109" i="14" s="1"/>
  <c r="Z109" i="14" s="1"/>
  <c r="AB109" i="14"/>
  <c r="AC109" i="14" s="1"/>
  <c r="AD109" i="14" s="1"/>
  <c r="AA109" i="14" s="1"/>
  <c r="Q109" i="14"/>
  <c r="R109" i="14" s="1"/>
  <c r="S109" i="14" s="1"/>
  <c r="T109" i="14" s="1"/>
  <c r="L109" i="14"/>
  <c r="M109" i="14" s="1"/>
  <c r="N109" i="14" s="1"/>
  <c r="U109" i="14" s="1"/>
  <c r="J110" i="14"/>
  <c r="W146" i="14"/>
  <c r="X146" i="14" s="1"/>
  <c r="Y146" i="14" s="1"/>
  <c r="Z146" i="14" s="1"/>
  <c r="AB146" i="14"/>
  <c r="AC146" i="14" s="1"/>
  <c r="AD146" i="14" s="1"/>
  <c r="AA146" i="14" s="1"/>
  <c r="Q146" i="14"/>
  <c r="R146" i="14" s="1"/>
  <c r="S146" i="14" s="1"/>
  <c r="T146" i="14" s="1"/>
  <c r="L146" i="14"/>
  <c r="M146" i="14" s="1"/>
  <c r="N146" i="14" s="1"/>
  <c r="U146" i="14" s="1"/>
  <c r="J147" i="14"/>
  <c r="W493" i="14"/>
  <c r="X493" i="14" s="1"/>
  <c r="Y493" i="14" s="1"/>
  <c r="Z493" i="14" s="1"/>
  <c r="AB493" i="14"/>
  <c r="AC493" i="14" s="1"/>
  <c r="AD493" i="14" s="1"/>
  <c r="AA493" i="14" s="1"/>
  <c r="Q493" i="14"/>
  <c r="R493" i="14" s="1"/>
  <c r="S493" i="14" s="1"/>
  <c r="T493" i="14" s="1"/>
  <c r="L493" i="14"/>
  <c r="M493" i="14" s="1"/>
  <c r="N493" i="14" s="1"/>
  <c r="U493" i="14" s="1"/>
  <c r="J494" i="14"/>
  <c r="W434" i="14"/>
  <c r="X434" i="14" s="1"/>
  <c r="Y434" i="14" s="1"/>
  <c r="Z434" i="14" s="1"/>
  <c r="AB434" i="14"/>
  <c r="AC434" i="14" s="1"/>
  <c r="AD434" i="14" s="1"/>
  <c r="AA434" i="14" s="1"/>
  <c r="Q434" i="14"/>
  <c r="R434" i="14" s="1"/>
  <c r="S434" i="14" s="1"/>
  <c r="T434" i="14" s="1"/>
  <c r="L434" i="14"/>
  <c r="M434" i="14" s="1"/>
  <c r="N434" i="14" s="1"/>
  <c r="U434" i="14" s="1"/>
  <c r="J435" i="14"/>
  <c r="W368" i="14"/>
  <c r="X368" i="14" s="1"/>
  <c r="Y368" i="14" s="1"/>
  <c r="Z368" i="14" s="1"/>
  <c r="AB368" i="14"/>
  <c r="AC368" i="14" s="1"/>
  <c r="AD368" i="14" s="1"/>
  <c r="AA368" i="14" s="1"/>
  <c r="Q368" i="14"/>
  <c r="R368" i="14" s="1"/>
  <c r="S368" i="14" s="1"/>
  <c r="T368" i="14" s="1"/>
  <c r="L368" i="14"/>
  <c r="M368" i="14" s="1"/>
  <c r="N368" i="14" s="1"/>
  <c r="U368" i="14" s="1"/>
  <c r="J369" i="14"/>
  <c r="W336" i="14"/>
  <c r="X336" i="14" s="1"/>
  <c r="Y336" i="14" s="1"/>
  <c r="Z336" i="14" s="1"/>
  <c r="AB336" i="14"/>
  <c r="AC336" i="14" s="1"/>
  <c r="AD336" i="14" s="1"/>
  <c r="AA336" i="14" s="1"/>
  <c r="Q336" i="14"/>
  <c r="R336" i="14" s="1"/>
  <c r="S336" i="14" s="1"/>
  <c r="T336" i="14" s="1"/>
  <c r="L336" i="14"/>
  <c r="M336" i="14" s="1"/>
  <c r="N336" i="14" s="1"/>
  <c r="U336" i="14" s="1"/>
  <c r="J337" i="14"/>
  <c r="AB742" i="14"/>
  <c r="AC742" i="14" s="1"/>
  <c r="AD742" i="14" s="1"/>
  <c r="AA742" i="14" s="1"/>
  <c r="W742" i="14"/>
  <c r="X742" i="14" s="1"/>
  <c r="Y742" i="14" s="1"/>
  <c r="Z742" i="14" s="1"/>
  <c r="L742" i="14"/>
  <c r="M742" i="14" s="1"/>
  <c r="N742" i="14" s="1"/>
  <c r="U742" i="14" s="1"/>
  <c r="Q742" i="14"/>
  <c r="R742" i="14" s="1"/>
  <c r="S742" i="14" s="1"/>
  <c r="T742" i="14" s="1"/>
  <c r="J743" i="14"/>
  <c r="W308" i="14"/>
  <c r="X308" i="14" s="1"/>
  <c r="Y308" i="14" s="1"/>
  <c r="Z308" i="14" s="1"/>
  <c r="AB308" i="14"/>
  <c r="AC308" i="14" s="1"/>
  <c r="AD308" i="14" s="1"/>
  <c r="AA308" i="14" s="1"/>
  <c r="Q308" i="14"/>
  <c r="R308" i="14" s="1"/>
  <c r="S308" i="14" s="1"/>
  <c r="T308" i="14" s="1"/>
  <c r="L308" i="14"/>
  <c r="M308" i="14" s="1"/>
  <c r="N308" i="14" s="1"/>
  <c r="U308" i="14" s="1"/>
  <c r="J309" i="14"/>
  <c r="W649" i="14"/>
  <c r="X649" i="14" s="1"/>
  <c r="Y649" i="14" s="1"/>
  <c r="Z649" i="14" s="1"/>
  <c r="AB649" i="14"/>
  <c r="Q649" i="14"/>
  <c r="R649" i="14" s="1"/>
  <c r="S649" i="14" s="1"/>
  <c r="T649" i="14" s="1"/>
  <c r="L649" i="14"/>
  <c r="M649" i="14" s="1"/>
  <c r="N649" i="14" s="1"/>
  <c r="U649" i="14" s="1"/>
  <c r="J650" i="14"/>
  <c r="W461" i="14"/>
  <c r="X461" i="14" s="1"/>
  <c r="Y461" i="14" s="1"/>
  <c r="Z461" i="14" s="1"/>
  <c r="AB461" i="14"/>
  <c r="AC461" i="14" s="1"/>
  <c r="AD461" i="14" s="1"/>
  <c r="AA461" i="14" s="1"/>
  <c r="Q461" i="14"/>
  <c r="R461" i="14" s="1"/>
  <c r="S461" i="14" s="1"/>
  <c r="T461" i="14" s="1"/>
  <c r="L461" i="14"/>
  <c r="M461" i="14" s="1"/>
  <c r="N461" i="14" s="1"/>
  <c r="U461" i="14" s="1"/>
  <c r="J462" i="14"/>
  <c r="W550" i="14"/>
  <c r="X550" i="14" s="1"/>
  <c r="Y550" i="14" s="1"/>
  <c r="Z550" i="14" s="1"/>
  <c r="AB550" i="14"/>
  <c r="AC550" i="14" s="1"/>
  <c r="AD550" i="14" s="1"/>
  <c r="AA550" i="14" s="1"/>
  <c r="Q550" i="14"/>
  <c r="R550" i="14" s="1"/>
  <c r="S550" i="14" s="1"/>
  <c r="T550" i="14" s="1"/>
  <c r="J551" i="14"/>
  <c r="L550" i="14"/>
  <c r="M550" i="14" s="1"/>
  <c r="N550" i="14" s="1"/>
  <c r="U550" i="14" s="1"/>
  <c r="AB830" i="14"/>
  <c r="AC830" i="14" s="1"/>
  <c r="AD830" i="14" s="1"/>
  <c r="AA830" i="14" s="1"/>
  <c r="W830" i="14"/>
  <c r="X830" i="14" s="1"/>
  <c r="Y830" i="14" s="1"/>
  <c r="Z830" i="14" s="1"/>
  <c r="L830" i="14"/>
  <c r="M830" i="14" s="1"/>
  <c r="N830" i="14" s="1"/>
  <c r="U830" i="14" s="1"/>
  <c r="Q830" i="14"/>
  <c r="R830" i="14" s="1"/>
  <c r="S830" i="14" s="1"/>
  <c r="T830" i="14" s="1"/>
  <c r="J831" i="14"/>
  <c r="W673" i="14"/>
  <c r="AB673" i="14"/>
  <c r="AC673" i="14" s="1"/>
  <c r="AD673" i="14" s="1"/>
  <c r="AA673" i="14" s="1"/>
  <c r="Q673" i="14"/>
  <c r="R673" i="14" s="1"/>
  <c r="S673" i="14" s="1"/>
  <c r="T673" i="14" s="1"/>
  <c r="L673" i="14"/>
  <c r="M673" i="14" s="1"/>
  <c r="N673" i="14" s="1"/>
  <c r="U673" i="14" s="1"/>
  <c r="J674" i="14"/>
  <c r="W33" i="14"/>
  <c r="X33" i="14" s="1"/>
  <c r="Y33" i="14" s="1"/>
  <c r="Z33" i="14" s="1"/>
  <c r="AB33" i="14"/>
  <c r="AC33" i="14" s="1"/>
  <c r="AD33" i="14" s="1"/>
  <c r="AA33" i="14" s="1"/>
  <c r="Q33" i="14"/>
  <c r="R33" i="14" s="1"/>
  <c r="S33" i="14" s="1"/>
  <c r="T33" i="14" s="1"/>
  <c r="L33" i="14"/>
  <c r="M33" i="14" s="1"/>
  <c r="N33" i="14" s="1"/>
  <c r="U33" i="14" s="1"/>
  <c r="J34" i="14"/>
  <c r="K33" i="14"/>
  <c r="W274" i="14"/>
  <c r="X274" i="14" s="1"/>
  <c r="Y274" i="14" s="1"/>
  <c r="Z274" i="14" s="1"/>
  <c r="AB274" i="14"/>
  <c r="AC274" i="14" s="1"/>
  <c r="AD274" i="14" s="1"/>
  <c r="AA274" i="14" s="1"/>
  <c r="Q274" i="14"/>
  <c r="R274" i="14" s="1"/>
  <c r="S274" i="14" s="1"/>
  <c r="T274" i="14" s="1"/>
  <c r="L274" i="14"/>
  <c r="M274" i="14" s="1"/>
  <c r="N274" i="14" s="1"/>
  <c r="U274" i="14" s="1"/>
  <c r="J275" i="14"/>
  <c r="W242" i="14"/>
  <c r="X242" i="14" s="1"/>
  <c r="Y242" i="14" s="1"/>
  <c r="Z242" i="14" s="1"/>
  <c r="AB242" i="14"/>
  <c r="AC242" i="14" s="1"/>
  <c r="AD242" i="14" s="1"/>
  <c r="AA242" i="14" s="1"/>
  <c r="Q242" i="14"/>
  <c r="R242" i="14" s="1"/>
  <c r="S242" i="14" s="1"/>
  <c r="T242" i="14" s="1"/>
  <c r="L242" i="14"/>
  <c r="M242" i="14" s="1"/>
  <c r="N242" i="14" s="1"/>
  <c r="U242" i="14" s="1"/>
  <c r="J243" i="14"/>
  <c r="AB710" i="14"/>
  <c r="AC710" i="14" s="1"/>
  <c r="AD710" i="14" s="1"/>
  <c r="AA710" i="14" s="1"/>
  <c r="W710" i="14"/>
  <c r="X710" i="14" s="1"/>
  <c r="Y710" i="14" s="1"/>
  <c r="Z710" i="14" s="1"/>
  <c r="L710" i="14"/>
  <c r="M710" i="14" s="1"/>
  <c r="N710" i="14" s="1"/>
  <c r="U710" i="14" s="1"/>
  <c r="Q710" i="14"/>
  <c r="R710" i="14" s="1"/>
  <c r="S710" i="14" s="1"/>
  <c r="T710" i="14" s="1"/>
  <c r="J711" i="14"/>
  <c r="W205" i="14"/>
  <c r="X205" i="14" s="1"/>
  <c r="Y205" i="14" s="1"/>
  <c r="Z205" i="14" s="1"/>
  <c r="AB205" i="14"/>
  <c r="AC205" i="14" s="1"/>
  <c r="AD205" i="14" s="1"/>
  <c r="AA205" i="14" s="1"/>
  <c r="Q205" i="14"/>
  <c r="R205" i="14" s="1"/>
  <c r="S205" i="14" s="1"/>
  <c r="T205" i="14" s="1"/>
  <c r="L205" i="14"/>
  <c r="M205" i="14" s="1"/>
  <c r="N205" i="14" s="1"/>
  <c r="U205" i="14" s="1"/>
  <c r="J206" i="14"/>
  <c r="W611" i="14"/>
  <c r="X611" i="14" s="1"/>
  <c r="Y611" i="14" s="1"/>
  <c r="Z611" i="14" s="1"/>
  <c r="AB611" i="14"/>
  <c r="Q611" i="14"/>
  <c r="R611" i="14" s="1"/>
  <c r="S611" i="14" s="1"/>
  <c r="T611" i="14" s="1"/>
  <c r="L611" i="14"/>
  <c r="M611" i="14" s="1"/>
  <c r="N611" i="14" s="1"/>
  <c r="U611" i="14" s="1"/>
  <c r="J612" i="14"/>
  <c r="W582" i="14"/>
  <c r="X582" i="14" s="1"/>
  <c r="Y582" i="14" s="1"/>
  <c r="Z582" i="14" s="1"/>
  <c r="AB582" i="14"/>
  <c r="AC582" i="14" s="1"/>
  <c r="AD582" i="14" s="1"/>
  <c r="AA582" i="14" s="1"/>
  <c r="Q582" i="14"/>
  <c r="R582" i="14" s="1"/>
  <c r="S582" i="14" s="1"/>
  <c r="T582" i="14" s="1"/>
  <c r="J583" i="14"/>
  <c r="L582" i="14"/>
  <c r="M582" i="14" s="1"/>
  <c r="N582" i="14" s="1"/>
  <c r="U582" i="14" s="1"/>
  <c r="W176" i="14"/>
  <c r="X176" i="14" s="1"/>
  <c r="Y176" i="14" s="1"/>
  <c r="Z176" i="14" s="1"/>
  <c r="AB176" i="14"/>
  <c r="AC176" i="14" s="1"/>
  <c r="AD176" i="14" s="1"/>
  <c r="AA176" i="14" s="1"/>
  <c r="Q176" i="14"/>
  <c r="R176" i="14" s="1"/>
  <c r="S176" i="14" s="1"/>
  <c r="T176" i="14" s="1"/>
  <c r="L176" i="14"/>
  <c r="M176" i="14" s="1"/>
  <c r="N176" i="14" s="1"/>
  <c r="U176" i="14" s="1"/>
  <c r="J177" i="14"/>
  <c r="AB806" i="14"/>
  <c r="AC806" i="14" s="1"/>
  <c r="AD806" i="14" s="1"/>
  <c r="AA806" i="14" s="1"/>
  <c r="W806" i="14"/>
  <c r="X806" i="14" s="1"/>
  <c r="Y806" i="14" s="1"/>
  <c r="Z806" i="14" s="1"/>
  <c r="L806" i="14"/>
  <c r="M806" i="14" s="1"/>
  <c r="N806" i="14" s="1"/>
  <c r="U806" i="14" s="1"/>
  <c r="Q806" i="14"/>
  <c r="R806" i="14" s="1"/>
  <c r="S806" i="14" s="1"/>
  <c r="T806" i="14" s="1"/>
  <c r="J807" i="14"/>
  <c r="W521" i="14"/>
  <c r="X521" i="14" s="1"/>
  <c r="Y521" i="14" s="1"/>
  <c r="Z521" i="14" s="1"/>
  <c r="AB521" i="14"/>
  <c r="AC521" i="14" s="1"/>
  <c r="AD521" i="14" s="1"/>
  <c r="AA521" i="14" s="1"/>
  <c r="Q521" i="14"/>
  <c r="R521" i="14" s="1"/>
  <c r="S521" i="14" s="1"/>
  <c r="T521" i="14" s="1"/>
  <c r="L521" i="14"/>
  <c r="M521" i="14" s="1"/>
  <c r="N521" i="14" s="1"/>
  <c r="U521" i="14" s="1"/>
  <c r="J522" i="14"/>
  <c r="W80" i="14"/>
  <c r="X80" i="14" s="1"/>
  <c r="Y80" i="14" s="1"/>
  <c r="Z80" i="14" s="1"/>
  <c r="AB80" i="14"/>
  <c r="AC80" i="14" s="1"/>
  <c r="AD80" i="14" s="1"/>
  <c r="AA80" i="14" s="1"/>
  <c r="Q80" i="14"/>
  <c r="R80" i="14" s="1"/>
  <c r="S80" i="14" s="1"/>
  <c r="T80" i="14" s="1"/>
  <c r="L80" i="14"/>
  <c r="M80" i="14" s="1"/>
  <c r="N80" i="14" s="1"/>
  <c r="U80" i="14" s="1"/>
  <c r="J81" i="14"/>
  <c r="W402" i="14"/>
  <c r="X402" i="14" s="1"/>
  <c r="Y402" i="14" s="1"/>
  <c r="Z402" i="14" s="1"/>
  <c r="AB402" i="14"/>
  <c r="AC402" i="14" s="1"/>
  <c r="AD402" i="14" s="1"/>
  <c r="AA402" i="14" s="1"/>
  <c r="Q402" i="14"/>
  <c r="R402" i="14" s="1"/>
  <c r="S402" i="14" s="1"/>
  <c r="T402" i="14" s="1"/>
  <c r="L402" i="14"/>
  <c r="M402" i="14" s="1"/>
  <c r="N402" i="14" s="1"/>
  <c r="U402" i="14" s="1"/>
  <c r="J403" i="14"/>
  <c r="W551" i="14" l="1"/>
  <c r="X551" i="14" s="1"/>
  <c r="Y551" i="14" s="1"/>
  <c r="Z551" i="14" s="1"/>
  <c r="AB551" i="14"/>
  <c r="AC551" i="14" s="1"/>
  <c r="AD551" i="14" s="1"/>
  <c r="AA551" i="14" s="1"/>
  <c r="Q551" i="14"/>
  <c r="R551" i="14" s="1"/>
  <c r="S551" i="14" s="1"/>
  <c r="T551" i="14" s="1"/>
  <c r="L551" i="14"/>
  <c r="M551" i="14" s="1"/>
  <c r="N551" i="14" s="1"/>
  <c r="U551" i="14" s="1"/>
  <c r="J552" i="14"/>
  <c r="AB743" i="14"/>
  <c r="AC743" i="14" s="1"/>
  <c r="AD743" i="14" s="1"/>
  <c r="AA743" i="14" s="1"/>
  <c r="W743" i="14"/>
  <c r="X743" i="14" s="1"/>
  <c r="Y743" i="14" s="1"/>
  <c r="Z743" i="14" s="1"/>
  <c r="L743" i="14"/>
  <c r="M743" i="14" s="1"/>
  <c r="N743" i="14" s="1"/>
  <c r="U743" i="14" s="1"/>
  <c r="Q743" i="14"/>
  <c r="R743" i="14" s="1"/>
  <c r="S743" i="14" s="1"/>
  <c r="T743" i="14" s="1"/>
  <c r="J744" i="14"/>
  <c r="W494" i="14"/>
  <c r="X494" i="14" s="1"/>
  <c r="Y494" i="14" s="1"/>
  <c r="Z494" i="14" s="1"/>
  <c r="AB494" i="14"/>
  <c r="AC494" i="14" s="1"/>
  <c r="AD494" i="14" s="1"/>
  <c r="AA494" i="14" s="1"/>
  <c r="Q494" i="14"/>
  <c r="R494" i="14" s="1"/>
  <c r="S494" i="14" s="1"/>
  <c r="T494" i="14" s="1"/>
  <c r="L494" i="14"/>
  <c r="M494" i="14" s="1"/>
  <c r="N494" i="14" s="1"/>
  <c r="U494" i="14" s="1"/>
  <c r="J495" i="14"/>
  <c r="AB831" i="14"/>
  <c r="AC831" i="14" s="1"/>
  <c r="AD831" i="14" s="1"/>
  <c r="AA831" i="14" s="1"/>
  <c r="W831" i="14"/>
  <c r="X831" i="14" s="1"/>
  <c r="Y831" i="14" s="1"/>
  <c r="Z831" i="14" s="1"/>
  <c r="L831" i="14"/>
  <c r="M831" i="14" s="1"/>
  <c r="N831" i="14" s="1"/>
  <c r="U831" i="14" s="1"/>
  <c r="Q831" i="14"/>
  <c r="R831" i="14" s="1"/>
  <c r="S831" i="14" s="1"/>
  <c r="T831" i="14" s="1"/>
  <c r="J832" i="14"/>
  <c r="W583" i="14"/>
  <c r="X583" i="14" s="1"/>
  <c r="Y583" i="14" s="1"/>
  <c r="Z583" i="14" s="1"/>
  <c r="AB583" i="14"/>
  <c r="AC583" i="14" s="1"/>
  <c r="AD583" i="14" s="1"/>
  <c r="AA583" i="14" s="1"/>
  <c r="Q583" i="14"/>
  <c r="R583" i="14" s="1"/>
  <c r="S583" i="14" s="1"/>
  <c r="T583" i="14" s="1"/>
  <c r="L583" i="14"/>
  <c r="M583" i="14" s="1"/>
  <c r="N583" i="14" s="1"/>
  <c r="U583" i="14" s="1"/>
  <c r="J584" i="14"/>
  <c r="W403" i="14"/>
  <c r="X403" i="14" s="1"/>
  <c r="Y403" i="14" s="1"/>
  <c r="Z403" i="14" s="1"/>
  <c r="AB403" i="14"/>
  <c r="AC403" i="14" s="1"/>
  <c r="AD403" i="14" s="1"/>
  <c r="AA403" i="14" s="1"/>
  <c r="Q403" i="14"/>
  <c r="R403" i="14" s="1"/>
  <c r="S403" i="14" s="1"/>
  <c r="T403" i="14" s="1"/>
  <c r="J404" i="14"/>
  <c r="L403" i="14"/>
  <c r="M403" i="14" s="1"/>
  <c r="N403" i="14" s="1"/>
  <c r="U403" i="14" s="1"/>
  <c r="W177" i="14"/>
  <c r="X177" i="14" s="1"/>
  <c r="Y177" i="14" s="1"/>
  <c r="Z177" i="14" s="1"/>
  <c r="AB177" i="14"/>
  <c r="AC177" i="14" s="1"/>
  <c r="AD177" i="14" s="1"/>
  <c r="AA177" i="14" s="1"/>
  <c r="Q177" i="14"/>
  <c r="R177" i="14" s="1"/>
  <c r="S177" i="14" s="1"/>
  <c r="T177" i="14" s="1"/>
  <c r="L177" i="14"/>
  <c r="M177" i="14" s="1"/>
  <c r="N177" i="14" s="1"/>
  <c r="U177" i="14" s="1"/>
  <c r="J178" i="14"/>
  <c r="AB711" i="14"/>
  <c r="AC711" i="14" s="1"/>
  <c r="AD711" i="14" s="1"/>
  <c r="AA711" i="14" s="1"/>
  <c r="W711" i="14"/>
  <c r="X711" i="14" s="1"/>
  <c r="Y711" i="14" s="1"/>
  <c r="Z711" i="14" s="1"/>
  <c r="L711" i="14"/>
  <c r="M711" i="14" s="1"/>
  <c r="N711" i="14" s="1"/>
  <c r="U711" i="14" s="1"/>
  <c r="Q711" i="14"/>
  <c r="R711" i="14" s="1"/>
  <c r="S711" i="14" s="1"/>
  <c r="T711" i="14" s="1"/>
  <c r="J712" i="14"/>
  <c r="W309" i="14"/>
  <c r="X309" i="14" s="1"/>
  <c r="Y309" i="14" s="1"/>
  <c r="Z309" i="14" s="1"/>
  <c r="AB309" i="14"/>
  <c r="AC309" i="14" s="1"/>
  <c r="AD309" i="14" s="1"/>
  <c r="AA309" i="14" s="1"/>
  <c r="Q309" i="14"/>
  <c r="R309" i="14" s="1"/>
  <c r="S309" i="14" s="1"/>
  <c r="T309" i="14" s="1"/>
  <c r="L309" i="14"/>
  <c r="M309" i="14" s="1"/>
  <c r="N309" i="14" s="1"/>
  <c r="U309" i="14" s="1"/>
  <c r="J310" i="14"/>
  <c r="W435" i="14"/>
  <c r="X435" i="14" s="1"/>
  <c r="Y435" i="14" s="1"/>
  <c r="Z435" i="14" s="1"/>
  <c r="AB435" i="14"/>
  <c r="AC435" i="14" s="1"/>
  <c r="AD435" i="14" s="1"/>
  <c r="AA435" i="14" s="1"/>
  <c r="Q435" i="14"/>
  <c r="R435" i="14" s="1"/>
  <c r="S435" i="14" s="1"/>
  <c r="T435" i="14" s="1"/>
  <c r="J436" i="14"/>
  <c r="L435" i="14"/>
  <c r="M435" i="14" s="1"/>
  <c r="N435" i="14" s="1"/>
  <c r="U435" i="14" s="1"/>
  <c r="AB775" i="14"/>
  <c r="AC775" i="14" s="1"/>
  <c r="AD775" i="14" s="1"/>
  <c r="AA775" i="14" s="1"/>
  <c r="W775" i="14"/>
  <c r="X775" i="14" s="1"/>
  <c r="Y775" i="14" s="1"/>
  <c r="Z775" i="14" s="1"/>
  <c r="L775" i="14"/>
  <c r="M775" i="14" s="1"/>
  <c r="N775" i="14" s="1"/>
  <c r="U775" i="14" s="1"/>
  <c r="Q775" i="14"/>
  <c r="R775" i="14" s="1"/>
  <c r="S775" i="14" s="1"/>
  <c r="T775" i="14" s="1"/>
  <c r="J776" i="14"/>
  <c r="W674" i="14"/>
  <c r="X674" i="14" s="1"/>
  <c r="Y674" i="14" s="1"/>
  <c r="Z674" i="14" s="1"/>
  <c r="AB674" i="14"/>
  <c r="Q674" i="14"/>
  <c r="R674" i="14" s="1"/>
  <c r="S674" i="14" s="1"/>
  <c r="T674" i="14" s="1"/>
  <c r="L674" i="14"/>
  <c r="M674" i="14" s="1"/>
  <c r="N674" i="14" s="1"/>
  <c r="U674" i="14" s="1"/>
  <c r="J675" i="14"/>
  <c r="W81" i="14"/>
  <c r="X81" i="14" s="1"/>
  <c r="Y81" i="14" s="1"/>
  <c r="Z81" i="14" s="1"/>
  <c r="AB81" i="14"/>
  <c r="AC81" i="14" s="1"/>
  <c r="AD81" i="14" s="1"/>
  <c r="AA81" i="14" s="1"/>
  <c r="Q81" i="14"/>
  <c r="R81" i="14" s="1"/>
  <c r="S81" i="14" s="1"/>
  <c r="T81" i="14" s="1"/>
  <c r="L81" i="14"/>
  <c r="M81" i="14" s="1"/>
  <c r="N81" i="14" s="1"/>
  <c r="U81" i="14" s="1"/>
  <c r="J82" i="14"/>
  <c r="AB807" i="14"/>
  <c r="AC807" i="14" s="1"/>
  <c r="AD807" i="14" s="1"/>
  <c r="AA807" i="14" s="1"/>
  <c r="W807" i="14"/>
  <c r="L807" i="14"/>
  <c r="M807" i="14" s="1"/>
  <c r="N807" i="14" s="1"/>
  <c r="U807" i="14" s="1"/>
  <c r="Q807" i="14"/>
  <c r="R807" i="14" s="1"/>
  <c r="S807" i="14" s="1"/>
  <c r="T807" i="14" s="1"/>
  <c r="J808" i="14"/>
  <c r="W206" i="14"/>
  <c r="X206" i="14" s="1"/>
  <c r="Y206" i="14" s="1"/>
  <c r="Z206" i="14" s="1"/>
  <c r="AB206" i="14"/>
  <c r="AC206" i="14" s="1"/>
  <c r="AD206" i="14" s="1"/>
  <c r="AA206" i="14" s="1"/>
  <c r="Q206" i="14"/>
  <c r="R206" i="14" s="1"/>
  <c r="S206" i="14" s="1"/>
  <c r="T206" i="14" s="1"/>
  <c r="L206" i="14"/>
  <c r="M206" i="14" s="1"/>
  <c r="N206" i="14" s="1"/>
  <c r="U206" i="14" s="1"/>
  <c r="J207" i="14"/>
  <c r="W650" i="14"/>
  <c r="X650" i="14" s="1"/>
  <c r="Y650" i="14" s="1"/>
  <c r="Z650" i="14" s="1"/>
  <c r="AB650" i="14"/>
  <c r="AC650" i="14" s="1"/>
  <c r="AD650" i="14" s="1"/>
  <c r="AA650" i="14" s="1"/>
  <c r="Q650" i="14"/>
  <c r="R650" i="14" s="1"/>
  <c r="S650" i="14" s="1"/>
  <c r="T650" i="14" s="1"/>
  <c r="L650" i="14"/>
  <c r="M650" i="14" s="1"/>
  <c r="N650" i="14" s="1"/>
  <c r="U650" i="14" s="1"/>
  <c r="J651" i="14"/>
  <c r="W369" i="14"/>
  <c r="X369" i="14" s="1"/>
  <c r="Y369" i="14" s="1"/>
  <c r="Z369" i="14" s="1"/>
  <c r="AB369" i="14"/>
  <c r="AC369" i="14" s="1"/>
  <c r="AD369" i="14" s="1"/>
  <c r="AA369" i="14" s="1"/>
  <c r="Q369" i="14"/>
  <c r="R369" i="14" s="1"/>
  <c r="S369" i="14" s="1"/>
  <c r="T369" i="14" s="1"/>
  <c r="L369" i="14"/>
  <c r="M369" i="14" s="1"/>
  <c r="N369" i="14" s="1"/>
  <c r="U369" i="14" s="1"/>
  <c r="J370" i="14"/>
  <c r="W110" i="14"/>
  <c r="X110" i="14" s="1"/>
  <c r="Y110" i="14" s="1"/>
  <c r="Z110" i="14" s="1"/>
  <c r="AB110" i="14"/>
  <c r="AC110" i="14" s="1"/>
  <c r="AD110" i="14" s="1"/>
  <c r="AA110" i="14" s="1"/>
  <c r="Q110" i="14"/>
  <c r="R110" i="14" s="1"/>
  <c r="S110" i="14" s="1"/>
  <c r="T110" i="14" s="1"/>
  <c r="L110" i="14"/>
  <c r="M110" i="14" s="1"/>
  <c r="N110" i="14" s="1"/>
  <c r="U110" i="14" s="1"/>
  <c r="J111" i="14"/>
  <c r="W243" i="14"/>
  <c r="X243" i="14" s="1"/>
  <c r="Y243" i="14" s="1"/>
  <c r="Z243" i="14" s="1"/>
  <c r="AB243" i="14"/>
  <c r="AC243" i="14" s="1"/>
  <c r="AD243" i="14" s="1"/>
  <c r="AA243" i="14" s="1"/>
  <c r="Q243" i="14"/>
  <c r="R243" i="14" s="1"/>
  <c r="S243" i="14" s="1"/>
  <c r="T243" i="14" s="1"/>
  <c r="J244" i="14"/>
  <c r="L243" i="14"/>
  <c r="M243" i="14" s="1"/>
  <c r="N243" i="14" s="1"/>
  <c r="U243" i="14" s="1"/>
  <c r="W34" i="14"/>
  <c r="X34" i="14" s="1"/>
  <c r="Y34" i="14" s="1"/>
  <c r="Z34" i="14" s="1"/>
  <c r="AB34" i="14"/>
  <c r="AC34" i="14" s="1"/>
  <c r="AD34" i="14" s="1"/>
  <c r="AA34" i="14" s="1"/>
  <c r="Q34" i="14"/>
  <c r="R34" i="14" s="1"/>
  <c r="S34" i="14" s="1"/>
  <c r="T34" i="14" s="1"/>
  <c r="L34" i="14"/>
  <c r="M34" i="14" s="1"/>
  <c r="N34" i="14" s="1"/>
  <c r="U34" i="14" s="1"/>
  <c r="J35" i="14"/>
  <c r="K34" i="14"/>
  <c r="W522" i="14"/>
  <c r="X522" i="14" s="1"/>
  <c r="Y522" i="14" s="1"/>
  <c r="Z522" i="14" s="1"/>
  <c r="AB522" i="14"/>
  <c r="AC522" i="14" s="1"/>
  <c r="AD522" i="14" s="1"/>
  <c r="AA522" i="14" s="1"/>
  <c r="Q522" i="14"/>
  <c r="R522" i="14" s="1"/>
  <c r="S522" i="14" s="1"/>
  <c r="T522" i="14" s="1"/>
  <c r="L522" i="14"/>
  <c r="M522" i="14" s="1"/>
  <c r="N522" i="14" s="1"/>
  <c r="U522" i="14" s="1"/>
  <c r="J523" i="14"/>
  <c r="W612" i="14"/>
  <c r="X612" i="14" s="1"/>
  <c r="Y612" i="14" s="1"/>
  <c r="Z612" i="14" s="1"/>
  <c r="AB612" i="14"/>
  <c r="AC612" i="14" s="1"/>
  <c r="AD612" i="14" s="1"/>
  <c r="AA612" i="14" s="1"/>
  <c r="Q612" i="14"/>
  <c r="R612" i="14" s="1"/>
  <c r="S612" i="14" s="1"/>
  <c r="T612" i="14" s="1"/>
  <c r="L612" i="14"/>
  <c r="M612" i="14" s="1"/>
  <c r="N612" i="14" s="1"/>
  <c r="U612" i="14" s="1"/>
  <c r="J613" i="14"/>
  <c r="W275" i="14"/>
  <c r="X275" i="14" s="1"/>
  <c r="Y275" i="14" s="1"/>
  <c r="Z275" i="14" s="1"/>
  <c r="AB275" i="14"/>
  <c r="AC275" i="14" s="1"/>
  <c r="AD275" i="14" s="1"/>
  <c r="AA275" i="14" s="1"/>
  <c r="Q275" i="14"/>
  <c r="R275" i="14" s="1"/>
  <c r="S275" i="14" s="1"/>
  <c r="T275" i="14" s="1"/>
  <c r="J276" i="14"/>
  <c r="L275" i="14"/>
  <c r="M275" i="14" s="1"/>
  <c r="N275" i="14" s="1"/>
  <c r="U275" i="14" s="1"/>
  <c r="W462" i="14"/>
  <c r="X462" i="14" s="1"/>
  <c r="Y462" i="14" s="1"/>
  <c r="Z462" i="14" s="1"/>
  <c r="AB462" i="14"/>
  <c r="AC462" i="14" s="1"/>
  <c r="AD462" i="14" s="1"/>
  <c r="AA462" i="14" s="1"/>
  <c r="Q462" i="14"/>
  <c r="R462" i="14" s="1"/>
  <c r="S462" i="14" s="1"/>
  <c r="T462" i="14" s="1"/>
  <c r="L462" i="14"/>
  <c r="M462" i="14" s="1"/>
  <c r="N462" i="14" s="1"/>
  <c r="U462" i="14" s="1"/>
  <c r="J463" i="14"/>
  <c r="W337" i="14"/>
  <c r="X337" i="14" s="1"/>
  <c r="Y337" i="14" s="1"/>
  <c r="Z337" i="14" s="1"/>
  <c r="AB337" i="14"/>
  <c r="AC337" i="14" s="1"/>
  <c r="AD337" i="14" s="1"/>
  <c r="AA337" i="14" s="1"/>
  <c r="Q337" i="14"/>
  <c r="R337" i="14" s="1"/>
  <c r="S337" i="14" s="1"/>
  <c r="T337" i="14" s="1"/>
  <c r="L337" i="14"/>
  <c r="M337" i="14" s="1"/>
  <c r="N337" i="14" s="1"/>
  <c r="U337" i="14" s="1"/>
  <c r="J338" i="14"/>
  <c r="W147" i="14"/>
  <c r="X147" i="14" s="1"/>
  <c r="Y147" i="14" s="1"/>
  <c r="Z147" i="14" s="1"/>
  <c r="AB147" i="14"/>
  <c r="AC147" i="14" s="1"/>
  <c r="AD147" i="14" s="1"/>
  <c r="AA147" i="14" s="1"/>
  <c r="Q147" i="14"/>
  <c r="R147" i="14" s="1"/>
  <c r="S147" i="14" s="1"/>
  <c r="T147" i="14" s="1"/>
  <c r="J148" i="14"/>
  <c r="L147" i="14"/>
  <c r="M147" i="14" s="1"/>
  <c r="N147" i="14" s="1"/>
  <c r="U147" i="14" s="1"/>
  <c r="AB776" i="14" l="1"/>
  <c r="AC776" i="14" s="1"/>
  <c r="AD776" i="14" s="1"/>
  <c r="AA776" i="14" s="1"/>
  <c r="W776" i="14"/>
  <c r="X776" i="14" s="1"/>
  <c r="Y776" i="14" s="1"/>
  <c r="Z776" i="14" s="1"/>
  <c r="L776" i="14"/>
  <c r="M776" i="14" s="1"/>
  <c r="N776" i="14" s="1"/>
  <c r="U776" i="14" s="1"/>
  <c r="Q776" i="14"/>
  <c r="R776" i="14" s="1"/>
  <c r="S776" i="14" s="1"/>
  <c r="T776" i="14" s="1"/>
  <c r="J777" i="14"/>
  <c r="W404" i="14"/>
  <c r="X404" i="14" s="1"/>
  <c r="Y404" i="14" s="1"/>
  <c r="Z404" i="14" s="1"/>
  <c r="AB404" i="14"/>
  <c r="AC404" i="14" s="1"/>
  <c r="AD404" i="14" s="1"/>
  <c r="AA404" i="14" s="1"/>
  <c r="Q404" i="14"/>
  <c r="R404" i="14" s="1"/>
  <c r="S404" i="14" s="1"/>
  <c r="T404" i="14" s="1"/>
  <c r="L404" i="14"/>
  <c r="M404" i="14" s="1"/>
  <c r="N404" i="14" s="1"/>
  <c r="U404" i="14" s="1"/>
  <c r="J405" i="14"/>
  <c r="W148" i="14"/>
  <c r="X148" i="14" s="1"/>
  <c r="Y148" i="14" s="1"/>
  <c r="Z148" i="14" s="1"/>
  <c r="AB148" i="14"/>
  <c r="AC148" i="14" s="1"/>
  <c r="AD148" i="14" s="1"/>
  <c r="AA148" i="14" s="1"/>
  <c r="Q148" i="14"/>
  <c r="R148" i="14" s="1"/>
  <c r="S148" i="14" s="1"/>
  <c r="T148" i="14" s="1"/>
  <c r="L148" i="14"/>
  <c r="M148" i="14" s="1"/>
  <c r="N148" i="14" s="1"/>
  <c r="U148" i="14" s="1"/>
  <c r="J149" i="14"/>
  <c r="W370" i="14"/>
  <c r="X370" i="14" s="1"/>
  <c r="Y370" i="14" s="1"/>
  <c r="Z370" i="14" s="1"/>
  <c r="AB370" i="14"/>
  <c r="AC370" i="14" s="1"/>
  <c r="AD370" i="14" s="1"/>
  <c r="AA370" i="14" s="1"/>
  <c r="Q370" i="14"/>
  <c r="R370" i="14" s="1"/>
  <c r="S370" i="14" s="1"/>
  <c r="T370" i="14" s="1"/>
  <c r="L370" i="14"/>
  <c r="M370" i="14" s="1"/>
  <c r="N370" i="14" s="1"/>
  <c r="U370" i="14" s="1"/>
  <c r="J371" i="14"/>
  <c r="W82" i="14"/>
  <c r="X82" i="14" s="1"/>
  <c r="Y82" i="14" s="1"/>
  <c r="Z82" i="14" s="1"/>
  <c r="AB82" i="14"/>
  <c r="AC82" i="14" s="1"/>
  <c r="AD82" i="14" s="1"/>
  <c r="AA82" i="14" s="1"/>
  <c r="Q82" i="14"/>
  <c r="R82" i="14" s="1"/>
  <c r="S82" i="14" s="1"/>
  <c r="T82" i="14" s="1"/>
  <c r="L82" i="14"/>
  <c r="M82" i="14" s="1"/>
  <c r="N82" i="14" s="1"/>
  <c r="U82" i="14" s="1"/>
  <c r="J83" i="14"/>
  <c r="W178" i="14"/>
  <c r="X178" i="14" s="1"/>
  <c r="Y178" i="14" s="1"/>
  <c r="Z178" i="14" s="1"/>
  <c r="AB178" i="14"/>
  <c r="AC178" i="14" s="1"/>
  <c r="AD178" i="14" s="1"/>
  <c r="AA178" i="14" s="1"/>
  <c r="Q178" i="14"/>
  <c r="R178" i="14" s="1"/>
  <c r="S178" i="14" s="1"/>
  <c r="T178" i="14" s="1"/>
  <c r="L178" i="14"/>
  <c r="M178" i="14" s="1"/>
  <c r="N178" i="14" s="1"/>
  <c r="U178" i="14" s="1"/>
  <c r="J179" i="14"/>
  <c r="W276" i="14"/>
  <c r="X276" i="14" s="1"/>
  <c r="Y276" i="14" s="1"/>
  <c r="Z276" i="14" s="1"/>
  <c r="AB276" i="14"/>
  <c r="AC276" i="14" s="1"/>
  <c r="AD276" i="14" s="1"/>
  <c r="AA276" i="14" s="1"/>
  <c r="Q276" i="14"/>
  <c r="R276" i="14" s="1"/>
  <c r="S276" i="14" s="1"/>
  <c r="T276" i="14" s="1"/>
  <c r="L276" i="14"/>
  <c r="M276" i="14" s="1"/>
  <c r="N276" i="14" s="1"/>
  <c r="U276" i="14" s="1"/>
  <c r="J277" i="14"/>
  <c r="W675" i="14"/>
  <c r="X675" i="14" s="1"/>
  <c r="Y675" i="14" s="1"/>
  <c r="Z675" i="14" s="1"/>
  <c r="AB675" i="14"/>
  <c r="AC675" i="14" s="1"/>
  <c r="AD675" i="14" s="1"/>
  <c r="AA675" i="14" s="1"/>
  <c r="Q675" i="14"/>
  <c r="R675" i="14" s="1"/>
  <c r="S675" i="14" s="1"/>
  <c r="T675" i="14" s="1"/>
  <c r="L675" i="14"/>
  <c r="M675" i="14" s="1"/>
  <c r="N675" i="14" s="1"/>
  <c r="U675" i="14" s="1"/>
  <c r="J676" i="14"/>
  <c r="W552" i="14"/>
  <c r="X552" i="14" s="1"/>
  <c r="Y552" i="14" s="1"/>
  <c r="Z552" i="14" s="1"/>
  <c r="AB552" i="14"/>
  <c r="AC552" i="14" s="1"/>
  <c r="AD552" i="14" s="1"/>
  <c r="AA552" i="14" s="1"/>
  <c r="Q552" i="14"/>
  <c r="R552" i="14" s="1"/>
  <c r="S552" i="14" s="1"/>
  <c r="T552" i="14" s="1"/>
  <c r="L552" i="14"/>
  <c r="M552" i="14" s="1"/>
  <c r="N552" i="14" s="1"/>
  <c r="U552" i="14" s="1"/>
  <c r="J553" i="14"/>
  <c r="W463" i="14"/>
  <c r="X463" i="14" s="1"/>
  <c r="Y463" i="14" s="1"/>
  <c r="Z463" i="14" s="1"/>
  <c r="AB463" i="14"/>
  <c r="AC463" i="14" s="1"/>
  <c r="AD463" i="14" s="1"/>
  <c r="AA463" i="14" s="1"/>
  <c r="Q463" i="14"/>
  <c r="R463" i="14" s="1"/>
  <c r="S463" i="14" s="1"/>
  <c r="T463" i="14" s="1"/>
  <c r="L463" i="14"/>
  <c r="M463" i="14" s="1"/>
  <c r="N463" i="14" s="1"/>
  <c r="U463" i="14" s="1"/>
  <c r="J464" i="14"/>
  <c r="W111" i="14"/>
  <c r="X111" i="14" s="1"/>
  <c r="Y111" i="14" s="1"/>
  <c r="Z111" i="14" s="1"/>
  <c r="AB111" i="14"/>
  <c r="AC111" i="14" s="1"/>
  <c r="AD111" i="14" s="1"/>
  <c r="AA111" i="14" s="1"/>
  <c r="Q111" i="14"/>
  <c r="R111" i="14" s="1"/>
  <c r="S111" i="14" s="1"/>
  <c r="T111" i="14" s="1"/>
  <c r="L111" i="14"/>
  <c r="M111" i="14" s="1"/>
  <c r="N111" i="14" s="1"/>
  <c r="U111" i="14" s="1"/>
  <c r="J112" i="14"/>
  <c r="AB808" i="14"/>
  <c r="W808" i="14"/>
  <c r="X808" i="14" s="1"/>
  <c r="Y808" i="14" s="1"/>
  <c r="Z808" i="14" s="1"/>
  <c r="L808" i="14"/>
  <c r="M808" i="14" s="1"/>
  <c r="N808" i="14" s="1"/>
  <c r="U808" i="14" s="1"/>
  <c r="Q808" i="14"/>
  <c r="R808" i="14" s="1"/>
  <c r="S808" i="14" s="1"/>
  <c r="T808" i="14" s="1"/>
  <c r="J809" i="14"/>
  <c r="AB712" i="14"/>
  <c r="AC712" i="14" s="1"/>
  <c r="AD712" i="14" s="1"/>
  <c r="AA712" i="14" s="1"/>
  <c r="W712" i="14"/>
  <c r="X712" i="14" s="1"/>
  <c r="Y712" i="14" s="1"/>
  <c r="Z712" i="14" s="1"/>
  <c r="L712" i="14"/>
  <c r="M712" i="14" s="1"/>
  <c r="N712" i="14" s="1"/>
  <c r="U712" i="14" s="1"/>
  <c r="Q712" i="14"/>
  <c r="R712" i="14" s="1"/>
  <c r="S712" i="14" s="1"/>
  <c r="T712" i="14" s="1"/>
  <c r="J713" i="14"/>
  <c r="W310" i="14"/>
  <c r="AB310" i="14"/>
  <c r="AC310" i="14" s="1"/>
  <c r="AD310" i="14" s="1"/>
  <c r="AA310" i="14" s="1"/>
  <c r="Q310" i="14"/>
  <c r="R310" i="14" s="1"/>
  <c r="S310" i="14" s="1"/>
  <c r="T310" i="14" s="1"/>
  <c r="J311" i="14"/>
  <c r="L310" i="14"/>
  <c r="M310" i="14" s="1"/>
  <c r="N310" i="14" s="1"/>
  <c r="U310" i="14" s="1"/>
  <c r="AB744" i="14"/>
  <c r="AC744" i="14" s="1"/>
  <c r="AD744" i="14" s="1"/>
  <c r="AA744" i="14" s="1"/>
  <c r="W744" i="14"/>
  <c r="X744" i="14" s="1"/>
  <c r="Y744" i="14" s="1"/>
  <c r="Z744" i="14" s="1"/>
  <c r="L744" i="14"/>
  <c r="M744" i="14" s="1"/>
  <c r="N744" i="14" s="1"/>
  <c r="U744" i="14" s="1"/>
  <c r="Q744" i="14"/>
  <c r="R744" i="14" s="1"/>
  <c r="S744" i="14" s="1"/>
  <c r="T744" i="14" s="1"/>
  <c r="J745" i="14"/>
  <c r="W338" i="14"/>
  <c r="X338" i="14" s="1"/>
  <c r="Y338" i="14" s="1"/>
  <c r="Z338" i="14" s="1"/>
  <c r="AB338" i="14"/>
  <c r="AC338" i="14" s="1"/>
  <c r="AD338" i="14" s="1"/>
  <c r="AA338" i="14" s="1"/>
  <c r="Q338" i="14"/>
  <c r="R338" i="14" s="1"/>
  <c r="S338" i="14" s="1"/>
  <c r="T338" i="14" s="1"/>
  <c r="L338" i="14"/>
  <c r="M338" i="14" s="1"/>
  <c r="N338" i="14" s="1"/>
  <c r="U338" i="14" s="1"/>
  <c r="J339" i="14"/>
  <c r="W523" i="14"/>
  <c r="AB523" i="14"/>
  <c r="AC523" i="14" s="1"/>
  <c r="AD523" i="14" s="1"/>
  <c r="AA523" i="14" s="1"/>
  <c r="Q523" i="14"/>
  <c r="R523" i="14" s="1"/>
  <c r="S523" i="14" s="1"/>
  <c r="T523" i="14" s="1"/>
  <c r="L523" i="14"/>
  <c r="M523" i="14" s="1"/>
  <c r="N523" i="14" s="1"/>
  <c r="U523" i="14" s="1"/>
  <c r="J524" i="14"/>
  <c r="W207" i="14"/>
  <c r="X207" i="14" s="1"/>
  <c r="Y207" i="14" s="1"/>
  <c r="Z207" i="14" s="1"/>
  <c r="AB207" i="14"/>
  <c r="AC207" i="14" s="1"/>
  <c r="AD207" i="14" s="1"/>
  <c r="AA207" i="14" s="1"/>
  <c r="Q207" i="14"/>
  <c r="R207" i="14" s="1"/>
  <c r="S207" i="14" s="1"/>
  <c r="T207" i="14" s="1"/>
  <c r="L207" i="14"/>
  <c r="M207" i="14" s="1"/>
  <c r="N207" i="14" s="1"/>
  <c r="U207" i="14" s="1"/>
  <c r="J208" i="14"/>
  <c r="W584" i="14"/>
  <c r="X584" i="14" s="1"/>
  <c r="Y584" i="14" s="1"/>
  <c r="Z584" i="14" s="1"/>
  <c r="AB584" i="14"/>
  <c r="AC584" i="14" s="1"/>
  <c r="AD584" i="14" s="1"/>
  <c r="AA584" i="14" s="1"/>
  <c r="Q584" i="14"/>
  <c r="R584" i="14" s="1"/>
  <c r="S584" i="14" s="1"/>
  <c r="T584" i="14" s="1"/>
  <c r="L584" i="14"/>
  <c r="M584" i="14" s="1"/>
  <c r="N584" i="14" s="1"/>
  <c r="U584" i="14" s="1"/>
  <c r="J585" i="14"/>
  <c r="W244" i="14"/>
  <c r="X244" i="14" s="1"/>
  <c r="Y244" i="14" s="1"/>
  <c r="Z244" i="14" s="1"/>
  <c r="AB244" i="14"/>
  <c r="AC244" i="14" s="1"/>
  <c r="AD244" i="14" s="1"/>
  <c r="AA244" i="14" s="1"/>
  <c r="Q244" i="14"/>
  <c r="R244" i="14" s="1"/>
  <c r="S244" i="14" s="1"/>
  <c r="T244" i="14" s="1"/>
  <c r="L244" i="14"/>
  <c r="M244" i="14" s="1"/>
  <c r="N244" i="14" s="1"/>
  <c r="U244" i="14" s="1"/>
  <c r="J245" i="14"/>
  <c r="W495" i="14"/>
  <c r="AB495" i="14"/>
  <c r="AC495" i="14" s="1"/>
  <c r="AD495" i="14" s="1"/>
  <c r="AA495" i="14" s="1"/>
  <c r="Q495" i="14"/>
  <c r="R495" i="14" s="1"/>
  <c r="S495" i="14" s="1"/>
  <c r="T495" i="14" s="1"/>
  <c r="L495" i="14"/>
  <c r="M495" i="14" s="1"/>
  <c r="N495" i="14" s="1"/>
  <c r="U495" i="14" s="1"/>
  <c r="J496" i="14"/>
  <c r="W613" i="14"/>
  <c r="X613" i="14" s="1"/>
  <c r="Y613" i="14" s="1"/>
  <c r="Z613" i="14" s="1"/>
  <c r="AB613" i="14"/>
  <c r="AC613" i="14" s="1"/>
  <c r="AD613" i="14" s="1"/>
  <c r="AA613" i="14" s="1"/>
  <c r="Q613" i="14"/>
  <c r="R613" i="14" s="1"/>
  <c r="S613" i="14" s="1"/>
  <c r="T613" i="14" s="1"/>
  <c r="L613" i="14"/>
  <c r="M613" i="14" s="1"/>
  <c r="N613" i="14" s="1"/>
  <c r="U613" i="14" s="1"/>
  <c r="J614" i="14"/>
  <c r="W35" i="14"/>
  <c r="AB35" i="14"/>
  <c r="AC35" i="14" s="1"/>
  <c r="AD35" i="14" s="1"/>
  <c r="AA35" i="14" s="1"/>
  <c r="Q35" i="14"/>
  <c r="R35" i="14" s="1"/>
  <c r="S35" i="14" s="1"/>
  <c r="T35" i="14" s="1"/>
  <c r="J36" i="14"/>
  <c r="L35" i="14"/>
  <c r="M35" i="14" s="1"/>
  <c r="N35" i="14" s="1"/>
  <c r="U35" i="14" s="1"/>
  <c r="K35" i="14"/>
  <c r="W651" i="14"/>
  <c r="X651" i="14" s="1"/>
  <c r="Y651" i="14" s="1"/>
  <c r="Z651" i="14" s="1"/>
  <c r="AB651" i="14"/>
  <c r="AC651" i="14" s="1"/>
  <c r="AD651" i="14" s="1"/>
  <c r="AA651" i="14" s="1"/>
  <c r="Q651" i="14"/>
  <c r="R651" i="14" s="1"/>
  <c r="S651" i="14" s="1"/>
  <c r="T651" i="14" s="1"/>
  <c r="L651" i="14"/>
  <c r="M651" i="14" s="1"/>
  <c r="N651" i="14" s="1"/>
  <c r="U651" i="14" s="1"/>
  <c r="J652" i="14"/>
  <c r="W436" i="14"/>
  <c r="X436" i="14" s="1"/>
  <c r="Y436" i="14" s="1"/>
  <c r="Z436" i="14" s="1"/>
  <c r="AB436" i="14"/>
  <c r="AC436" i="14" s="1"/>
  <c r="AD436" i="14" s="1"/>
  <c r="AA436" i="14" s="1"/>
  <c r="Q436" i="14"/>
  <c r="R436" i="14" s="1"/>
  <c r="S436" i="14" s="1"/>
  <c r="T436" i="14" s="1"/>
  <c r="L436" i="14"/>
  <c r="M436" i="14" s="1"/>
  <c r="N436" i="14" s="1"/>
  <c r="U436" i="14" s="1"/>
  <c r="J437" i="14"/>
  <c r="AB832" i="14"/>
  <c r="AC832" i="14" s="1"/>
  <c r="AD832" i="14" s="1"/>
  <c r="AA832" i="14" s="1"/>
  <c r="W832" i="14"/>
  <c r="X832" i="14" s="1"/>
  <c r="Y832" i="14" s="1"/>
  <c r="Z832" i="14" s="1"/>
  <c r="L832" i="14"/>
  <c r="M832" i="14" s="1"/>
  <c r="N832" i="14" s="1"/>
  <c r="U832" i="14" s="1"/>
  <c r="Q832" i="14"/>
  <c r="R832" i="14" s="1"/>
  <c r="S832" i="14" s="1"/>
  <c r="T832" i="14" s="1"/>
  <c r="J833" i="14"/>
  <c r="W36" i="14" l="1"/>
  <c r="X36" i="14" s="1"/>
  <c r="Y36" i="14" s="1"/>
  <c r="Z36" i="14" s="1"/>
  <c r="AB36" i="14"/>
  <c r="Q36" i="14"/>
  <c r="R36" i="14" s="1"/>
  <c r="S36" i="14" s="1"/>
  <c r="T36" i="14" s="1"/>
  <c r="L36" i="14"/>
  <c r="M36" i="14" s="1"/>
  <c r="N36" i="14" s="1"/>
  <c r="U36" i="14" s="1"/>
  <c r="J37" i="14"/>
  <c r="K36" i="14"/>
  <c r="W339" i="14"/>
  <c r="X339" i="14" s="1"/>
  <c r="Y339" i="14" s="1"/>
  <c r="Z339" i="14" s="1"/>
  <c r="AB339" i="14"/>
  <c r="AC339" i="14" s="1"/>
  <c r="AD339" i="14" s="1"/>
  <c r="AA339" i="14" s="1"/>
  <c r="Q339" i="14"/>
  <c r="R339" i="14" s="1"/>
  <c r="S339" i="14" s="1"/>
  <c r="T339" i="14" s="1"/>
  <c r="J340" i="14"/>
  <c r="L339" i="14"/>
  <c r="M339" i="14" s="1"/>
  <c r="N339" i="14" s="1"/>
  <c r="U339" i="14" s="1"/>
  <c r="W311" i="14"/>
  <c r="X311" i="14" s="1"/>
  <c r="Y311" i="14" s="1"/>
  <c r="Z311" i="14" s="1"/>
  <c r="AB311" i="14"/>
  <c r="AC311" i="14" s="1"/>
  <c r="AD311" i="14" s="1"/>
  <c r="AA311" i="14" s="1"/>
  <c r="Q311" i="14"/>
  <c r="R311" i="14" s="1"/>
  <c r="S311" i="14" s="1"/>
  <c r="T311" i="14" s="1"/>
  <c r="L311" i="14"/>
  <c r="M311" i="14" s="1"/>
  <c r="N311" i="14" s="1"/>
  <c r="U311" i="14" s="1"/>
  <c r="J312" i="14"/>
  <c r="W553" i="14"/>
  <c r="X553" i="14" s="1"/>
  <c r="Y553" i="14" s="1"/>
  <c r="Z553" i="14" s="1"/>
  <c r="AB553" i="14"/>
  <c r="AC553" i="14" s="1"/>
  <c r="AD553" i="14" s="1"/>
  <c r="AA553" i="14" s="1"/>
  <c r="Q553" i="14"/>
  <c r="R553" i="14" s="1"/>
  <c r="S553" i="14" s="1"/>
  <c r="T553" i="14" s="1"/>
  <c r="L553" i="14"/>
  <c r="M553" i="14" s="1"/>
  <c r="N553" i="14" s="1"/>
  <c r="U553" i="14" s="1"/>
  <c r="J554" i="14"/>
  <c r="W676" i="14"/>
  <c r="X676" i="14" s="1"/>
  <c r="Y676" i="14" s="1"/>
  <c r="Z676" i="14" s="1"/>
  <c r="AB676" i="14"/>
  <c r="AC676" i="14" s="1"/>
  <c r="AD676" i="14" s="1"/>
  <c r="AA676" i="14" s="1"/>
  <c r="Q676" i="14"/>
  <c r="R676" i="14" s="1"/>
  <c r="S676" i="14" s="1"/>
  <c r="T676" i="14" s="1"/>
  <c r="L676" i="14"/>
  <c r="M676" i="14" s="1"/>
  <c r="N676" i="14" s="1"/>
  <c r="U676" i="14" s="1"/>
  <c r="W405" i="14"/>
  <c r="X405" i="14" s="1"/>
  <c r="Y405" i="14" s="1"/>
  <c r="Z405" i="14" s="1"/>
  <c r="AB405" i="14"/>
  <c r="AC405" i="14" s="1"/>
  <c r="AD405" i="14" s="1"/>
  <c r="AA405" i="14" s="1"/>
  <c r="Q405" i="14"/>
  <c r="R405" i="14" s="1"/>
  <c r="S405" i="14" s="1"/>
  <c r="T405" i="14" s="1"/>
  <c r="L405" i="14"/>
  <c r="M405" i="14" s="1"/>
  <c r="N405" i="14" s="1"/>
  <c r="U405" i="14" s="1"/>
  <c r="J406" i="14"/>
  <c r="AB713" i="14"/>
  <c r="AC713" i="14" s="1"/>
  <c r="AD713" i="14" s="1"/>
  <c r="AA713" i="14" s="1"/>
  <c r="W713" i="14"/>
  <c r="X713" i="14" s="1"/>
  <c r="Y713" i="14" s="1"/>
  <c r="Z713" i="14" s="1"/>
  <c r="L713" i="14"/>
  <c r="M713" i="14" s="1"/>
  <c r="N713" i="14" s="1"/>
  <c r="U713" i="14" s="1"/>
  <c r="Q713" i="14"/>
  <c r="R713" i="14" s="1"/>
  <c r="S713" i="14" s="1"/>
  <c r="T713" i="14" s="1"/>
  <c r="J714" i="14"/>
  <c r="W524" i="14"/>
  <c r="X524" i="14" s="1"/>
  <c r="Y524" i="14" s="1"/>
  <c r="Z524" i="14" s="1"/>
  <c r="AB524" i="14"/>
  <c r="AC524" i="14" s="1"/>
  <c r="AD524" i="14" s="1"/>
  <c r="AA524" i="14" s="1"/>
  <c r="Q524" i="14"/>
  <c r="R524" i="14" s="1"/>
  <c r="S524" i="14" s="1"/>
  <c r="T524" i="14" s="1"/>
  <c r="L524" i="14"/>
  <c r="M524" i="14" s="1"/>
  <c r="N524" i="14" s="1"/>
  <c r="U524" i="14" s="1"/>
  <c r="J525" i="14"/>
  <c r="W464" i="14"/>
  <c r="X464" i="14" s="1"/>
  <c r="Y464" i="14" s="1"/>
  <c r="Z464" i="14" s="1"/>
  <c r="AB464" i="14"/>
  <c r="AC464" i="14" s="1"/>
  <c r="AD464" i="14" s="1"/>
  <c r="AA464" i="14" s="1"/>
  <c r="Q464" i="14"/>
  <c r="R464" i="14" s="1"/>
  <c r="S464" i="14" s="1"/>
  <c r="T464" i="14" s="1"/>
  <c r="L464" i="14"/>
  <c r="M464" i="14" s="1"/>
  <c r="N464" i="14" s="1"/>
  <c r="U464" i="14" s="1"/>
  <c r="J465" i="14"/>
  <c r="W149" i="14"/>
  <c r="X149" i="14" s="1"/>
  <c r="Y149" i="14" s="1"/>
  <c r="Z149" i="14" s="1"/>
  <c r="AB149" i="14"/>
  <c r="AC149" i="14" s="1"/>
  <c r="AD149" i="14" s="1"/>
  <c r="AA149" i="14" s="1"/>
  <c r="Q149" i="14"/>
  <c r="R149" i="14" s="1"/>
  <c r="S149" i="14" s="1"/>
  <c r="T149" i="14" s="1"/>
  <c r="L149" i="14"/>
  <c r="M149" i="14" s="1"/>
  <c r="N149" i="14" s="1"/>
  <c r="U149" i="14" s="1"/>
  <c r="J150" i="14"/>
  <c r="W496" i="14"/>
  <c r="X496" i="14" s="1"/>
  <c r="Y496" i="14" s="1"/>
  <c r="Z496" i="14" s="1"/>
  <c r="AB496" i="14"/>
  <c r="Q496" i="14"/>
  <c r="R496" i="14" s="1"/>
  <c r="S496" i="14" s="1"/>
  <c r="T496" i="14" s="1"/>
  <c r="L496" i="14"/>
  <c r="M496" i="14" s="1"/>
  <c r="N496" i="14" s="1"/>
  <c r="U496" i="14" s="1"/>
  <c r="J497" i="14"/>
  <c r="AB777" i="14"/>
  <c r="AC777" i="14" s="1"/>
  <c r="AD777" i="14" s="1"/>
  <c r="AA777" i="14" s="1"/>
  <c r="W777" i="14"/>
  <c r="X777" i="14" s="1"/>
  <c r="Y777" i="14" s="1"/>
  <c r="Z777" i="14" s="1"/>
  <c r="L777" i="14"/>
  <c r="M777" i="14" s="1"/>
  <c r="N777" i="14" s="1"/>
  <c r="U777" i="14" s="1"/>
  <c r="Q777" i="14"/>
  <c r="R777" i="14" s="1"/>
  <c r="S777" i="14" s="1"/>
  <c r="T777" i="14" s="1"/>
  <c r="J778" i="14"/>
  <c r="W652" i="14"/>
  <c r="X652" i="14" s="1"/>
  <c r="Y652" i="14" s="1"/>
  <c r="Z652" i="14" s="1"/>
  <c r="AB652" i="14"/>
  <c r="AC652" i="14" s="1"/>
  <c r="AD652" i="14" s="1"/>
  <c r="AA652" i="14" s="1"/>
  <c r="Q652" i="14"/>
  <c r="R652" i="14" s="1"/>
  <c r="S652" i="14" s="1"/>
  <c r="T652" i="14" s="1"/>
  <c r="L652" i="14"/>
  <c r="M652" i="14" s="1"/>
  <c r="N652" i="14" s="1"/>
  <c r="U652" i="14" s="1"/>
  <c r="J653" i="14"/>
  <c r="W208" i="14"/>
  <c r="X208" i="14" s="1"/>
  <c r="Y208" i="14" s="1"/>
  <c r="Z208" i="14" s="1"/>
  <c r="AB208" i="14"/>
  <c r="AC208" i="14" s="1"/>
  <c r="AD208" i="14" s="1"/>
  <c r="AA208" i="14" s="1"/>
  <c r="Q208" i="14"/>
  <c r="R208" i="14" s="1"/>
  <c r="S208" i="14" s="1"/>
  <c r="T208" i="14" s="1"/>
  <c r="L208" i="14"/>
  <c r="M208" i="14" s="1"/>
  <c r="N208" i="14" s="1"/>
  <c r="U208" i="14" s="1"/>
  <c r="J209" i="14"/>
  <c r="W112" i="14"/>
  <c r="X112" i="14" s="1"/>
  <c r="Y112" i="14" s="1"/>
  <c r="Z112" i="14" s="1"/>
  <c r="AB112" i="14"/>
  <c r="AC112" i="14" s="1"/>
  <c r="AD112" i="14" s="1"/>
  <c r="AA112" i="14" s="1"/>
  <c r="Q112" i="14"/>
  <c r="R112" i="14" s="1"/>
  <c r="S112" i="14" s="1"/>
  <c r="T112" i="14" s="1"/>
  <c r="L112" i="14"/>
  <c r="M112" i="14" s="1"/>
  <c r="N112" i="14" s="1"/>
  <c r="U112" i="14" s="1"/>
  <c r="J113" i="14"/>
  <c r="W371" i="14"/>
  <c r="X371" i="14" s="1"/>
  <c r="Y371" i="14" s="1"/>
  <c r="Z371" i="14" s="1"/>
  <c r="AB371" i="14"/>
  <c r="AC371" i="14" s="1"/>
  <c r="AD371" i="14" s="1"/>
  <c r="AA371" i="14" s="1"/>
  <c r="Q371" i="14"/>
  <c r="R371" i="14" s="1"/>
  <c r="S371" i="14" s="1"/>
  <c r="T371" i="14" s="1"/>
  <c r="J372" i="14"/>
  <c r="L371" i="14"/>
  <c r="M371" i="14" s="1"/>
  <c r="N371" i="14" s="1"/>
  <c r="U371" i="14" s="1"/>
  <c r="W437" i="14"/>
  <c r="AB437" i="14"/>
  <c r="AC437" i="14" s="1"/>
  <c r="AD437" i="14" s="1"/>
  <c r="AA437" i="14" s="1"/>
  <c r="Q437" i="14"/>
  <c r="R437" i="14" s="1"/>
  <c r="S437" i="14" s="1"/>
  <c r="T437" i="14" s="1"/>
  <c r="L437" i="14"/>
  <c r="M437" i="14" s="1"/>
  <c r="N437" i="14" s="1"/>
  <c r="U437" i="14" s="1"/>
  <c r="J438" i="14"/>
  <c r="W245" i="14"/>
  <c r="X245" i="14" s="1"/>
  <c r="Y245" i="14" s="1"/>
  <c r="Z245" i="14" s="1"/>
  <c r="AB245" i="14"/>
  <c r="AC245" i="14" s="1"/>
  <c r="AD245" i="14" s="1"/>
  <c r="AA245" i="14" s="1"/>
  <c r="Q245" i="14"/>
  <c r="R245" i="14" s="1"/>
  <c r="S245" i="14" s="1"/>
  <c r="T245" i="14" s="1"/>
  <c r="L245" i="14"/>
  <c r="M245" i="14" s="1"/>
  <c r="N245" i="14" s="1"/>
  <c r="U245" i="14" s="1"/>
  <c r="J246" i="14"/>
  <c r="W585" i="14"/>
  <c r="X585" i="14" s="1"/>
  <c r="Y585" i="14" s="1"/>
  <c r="Z585" i="14" s="1"/>
  <c r="AB585" i="14"/>
  <c r="AC585" i="14" s="1"/>
  <c r="AD585" i="14" s="1"/>
  <c r="AA585" i="14" s="1"/>
  <c r="Q585" i="14"/>
  <c r="R585" i="14" s="1"/>
  <c r="S585" i="14" s="1"/>
  <c r="T585" i="14" s="1"/>
  <c r="L585" i="14"/>
  <c r="M585" i="14" s="1"/>
  <c r="N585" i="14" s="1"/>
  <c r="U585" i="14" s="1"/>
  <c r="J586" i="14"/>
  <c r="W614" i="14"/>
  <c r="X614" i="14" s="1"/>
  <c r="Y614" i="14" s="1"/>
  <c r="Z614" i="14" s="1"/>
  <c r="AB614" i="14"/>
  <c r="AC614" i="14" s="1"/>
  <c r="AD614" i="14" s="1"/>
  <c r="AA614" i="14" s="1"/>
  <c r="Q614" i="14"/>
  <c r="R614" i="14" s="1"/>
  <c r="S614" i="14" s="1"/>
  <c r="T614" i="14" s="1"/>
  <c r="L614" i="14"/>
  <c r="M614" i="14" s="1"/>
  <c r="N614" i="14" s="1"/>
  <c r="U614" i="14" s="1"/>
  <c r="W277" i="14"/>
  <c r="X277" i="14" s="1"/>
  <c r="Y277" i="14" s="1"/>
  <c r="Z277" i="14" s="1"/>
  <c r="AB277" i="14"/>
  <c r="AC277" i="14" s="1"/>
  <c r="AD277" i="14" s="1"/>
  <c r="AA277" i="14" s="1"/>
  <c r="Q277" i="14"/>
  <c r="R277" i="14" s="1"/>
  <c r="S277" i="14" s="1"/>
  <c r="T277" i="14" s="1"/>
  <c r="L277" i="14"/>
  <c r="M277" i="14" s="1"/>
  <c r="N277" i="14" s="1"/>
  <c r="U277" i="14" s="1"/>
  <c r="J278" i="14"/>
  <c r="AB833" i="14"/>
  <c r="AC833" i="14" s="1"/>
  <c r="AD833" i="14" s="1"/>
  <c r="AA833" i="14" s="1"/>
  <c r="W833" i="14"/>
  <c r="X833" i="14" s="1"/>
  <c r="Y833" i="14" s="1"/>
  <c r="Z833" i="14" s="1"/>
  <c r="L833" i="14"/>
  <c r="M833" i="14" s="1"/>
  <c r="N833" i="14" s="1"/>
  <c r="U833" i="14" s="1"/>
  <c r="Q833" i="14"/>
  <c r="R833" i="14" s="1"/>
  <c r="S833" i="14" s="1"/>
  <c r="T833" i="14" s="1"/>
  <c r="J834" i="14"/>
  <c r="AB745" i="14"/>
  <c r="AC745" i="14" s="1"/>
  <c r="AD745" i="14" s="1"/>
  <c r="AA745" i="14" s="1"/>
  <c r="W745" i="14"/>
  <c r="X745" i="14" s="1"/>
  <c r="Y745" i="14" s="1"/>
  <c r="Z745" i="14" s="1"/>
  <c r="L745" i="14"/>
  <c r="M745" i="14" s="1"/>
  <c r="N745" i="14" s="1"/>
  <c r="U745" i="14" s="1"/>
  <c r="Q745" i="14"/>
  <c r="R745" i="14" s="1"/>
  <c r="S745" i="14" s="1"/>
  <c r="T745" i="14" s="1"/>
  <c r="J746" i="14"/>
  <c r="AB809" i="14"/>
  <c r="AC809" i="14" s="1"/>
  <c r="AD809" i="14" s="1"/>
  <c r="AA809" i="14" s="1"/>
  <c r="W809" i="14"/>
  <c r="X809" i="14" s="1"/>
  <c r="Y809" i="14" s="1"/>
  <c r="Z809" i="14" s="1"/>
  <c r="L809" i="14"/>
  <c r="M809" i="14" s="1"/>
  <c r="N809" i="14" s="1"/>
  <c r="U809" i="14" s="1"/>
  <c r="Q809" i="14"/>
  <c r="R809" i="14" s="1"/>
  <c r="S809" i="14" s="1"/>
  <c r="T809" i="14" s="1"/>
  <c r="J810" i="14"/>
  <c r="W179" i="14"/>
  <c r="X179" i="14" s="1"/>
  <c r="Y179" i="14" s="1"/>
  <c r="Z179" i="14" s="1"/>
  <c r="AB179" i="14"/>
  <c r="AC179" i="14" s="1"/>
  <c r="AD179" i="14" s="1"/>
  <c r="AA179" i="14" s="1"/>
  <c r="Q179" i="14"/>
  <c r="R179" i="14" s="1"/>
  <c r="S179" i="14" s="1"/>
  <c r="T179" i="14" s="1"/>
  <c r="J180" i="14"/>
  <c r="L179" i="14"/>
  <c r="M179" i="14" s="1"/>
  <c r="N179" i="14" s="1"/>
  <c r="U179" i="14" s="1"/>
  <c r="W83" i="14"/>
  <c r="X83" i="14" s="1"/>
  <c r="Y83" i="14" s="1"/>
  <c r="Z83" i="14" s="1"/>
  <c r="AB83" i="14"/>
  <c r="AC83" i="14" s="1"/>
  <c r="AD83" i="14" s="1"/>
  <c r="AA83" i="14" s="1"/>
  <c r="Q83" i="14"/>
  <c r="R83" i="14" s="1"/>
  <c r="S83" i="14" s="1"/>
  <c r="T83" i="14" s="1"/>
  <c r="J84" i="14"/>
  <c r="L83" i="14"/>
  <c r="M83" i="14" s="1"/>
  <c r="N83" i="14" s="1"/>
  <c r="U83" i="14" s="1"/>
  <c r="AB834" i="14" l="1"/>
  <c r="AC834" i="14" s="1"/>
  <c r="AD834" i="14" s="1"/>
  <c r="AA834" i="14" s="1"/>
  <c r="W834" i="14"/>
  <c r="X834" i="14" s="1"/>
  <c r="Y834" i="14" s="1"/>
  <c r="Z834" i="14" s="1"/>
  <c r="L834" i="14"/>
  <c r="M834" i="14" s="1"/>
  <c r="N834" i="14" s="1"/>
  <c r="U834" i="14" s="1"/>
  <c r="Q834" i="14"/>
  <c r="R834" i="14" s="1"/>
  <c r="S834" i="14" s="1"/>
  <c r="T834" i="14" s="1"/>
  <c r="J835" i="14"/>
  <c r="W246" i="14"/>
  <c r="X246" i="14" s="1"/>
  <c r="Y246" i="14" s="1"/>
  <c r="Z246" i="14" s="1"/>
  <c r="AB246" i="14"/>
  <c r="AC246" i="14" s="1"/>
  <c r="AD246" i="14" s="1"/>
  <c r="AA246" i="14" s="1"/>
  <c r="Q246" i="14"/>
  <c r="R246" i="14" s="1"/>
  <c r="S246" i="14" s="1"/>
  <c r="T246" i="14" s="1"/>
  <c r="J247" i="14"/>
  <c r="L246" i="14"/>
  <c r="M246" i="14" s="1"/>
  <c r="N246" i="14" s="1"/>
  <c r="U246" i="14" s="1"/>
  <c r="W113" i="14"/>
  <c r="X113" i="14" s="1"/>
  <c r="Y113" i="14" s="1"/>
  <c r="Z113" i="14" s="1"/>
  <c r="AB113" i="14"/>
  <c r="AC113" i="14" s="1"/>
  <c r="AD113" i="14" s="1"/>
  <c r="AA113" i="14" s="1"/>
  <c r="Q113" i="14"/>
  <c r="R113" i="14" s="1"/>
  <c r="S113" i="14" s="1"/>
  <c r="T113" i="14" s="1"/>
  <c r="L113" i="14"/>
  <c r="M113" i="14" s="1"/>
  <c r="N113" i="14" s="1"/>
  <c r="U113" i="14" s="1"/>
  <c r="J114" i="14"/>
  <c r="AB778" i="14"/>
  <c r="AC778" i="14" s="1"/>
  <c r="AD778" i="14" s="1"/>
  <c r="AA778" i="14" s="1"/>
  <c r="W778" i="14"/>
  <c r="X778" i="14" s="1"/>
  <c r="Y778" i="14" s="1"/>
  <c r="Z778" i="14" s="1"/>
  <c r="L778" i="14"/>
  <c r="M778" i="14" s="1"/>
  <c r="N778" i="14" s="1"/>
  <c r="U778" i="14" s="1"/>
  <c r="Q778" i="14"/>
  <c r="R778" i="14" s="1"/>
  <c r="S778" i="14" s="1"/>
  <c r="T778" i="14" s="1"/>
  <c r="J779" i="14"/>
  <c r="W438" i="14"/>
  <c r="X438" i="14" s="1"/>
  <c r="Y438" i="14" s="1"/>
  <c r="Z438" i="14" s="1"/>
  <c r="AB438" i="14"/>
  <c r="Q438" i="14"/>
  <c r="R438" i="14" s="1"/>
  <c r="S438" i="14" s="1"/>
  <c r="T438" i="14" s="1"/>
  <c r="J439" i="14"/>
  <c r="L438" i="14"/>
  <c r="M438" i="14" s="1"/>
  <c r="N438" i="14" s="1"/>
  <c r="U438" i="14" s="1"/>
  <c r="W372" i="14"/>
  <c r="X372" i="14" s="1"/>
  <c r="Y372" i="14" s="1"/>
  <c r="Z372" i="14" s="1"/>
  <c r="AB372" i="14"/>
  <c r="AC372" i="14" s="1"/>
  <c r="AD372" i="14" s="1"/>
  <c r="AA372" i="14" s="1"/>
  <c r="Q372" i="14"/>
  <c r="R372" i="14" s="1"/>
  <c r="S372" i="14" s="1"/>
  <c r="T372" i="14" s="1"/>
  <c r="L372" i="14"/>
  <c r="M372" i="14" s="1"/>
  <c r="N372" i="14" s="1"/>
  <c r="U372" i="14" s="1"/>
  <c r="J373" i="14"/>
  <c r="W209" i="14"/>
  <c r="X209" i="14" s="1"/>
  <c r="Y209" i="14" s="1"/>
  <c r="Z209" i="14" s="1"/>
  <c r="AB209" i="14"/>
  <c r="AC209" i="14" s="1"/>
  <c r="AD209" i="14" s="1"/>
  <c r="AA209" i="14" s="1"/>
  <c r="Q209" i="14"/>
  <c r="R209" i="14" s="1"/>
  <c r="S209" i="14" s="1"/>
  <c r="T209" i="14" s="1"/>
  <c r="L209" i="14"/>
  <c r="M209" i="14" s="1"/>
  <c r="N209" i="14" s="1"/>
  <c r="U209" i="14" s="1"/>
  <c r="J210" i="14"/>
  <c r="W586" i="14"/>
  <c r="AB586" i="14"/>
  <c r="AC586" i="14" s="1"/>
  <c r="AD586" i="14" s="1"/>
  <c r="AA586" i="14" s="1"/>
  <c r="Q586" i="14"/>
  <c r="R586" i="14" s="1"/>
  <c r="S586" i="14" s="1"/>
  <c r="T586" i="14" s="1"/>
  <c r="L586" i="14"/>
  <c r="M586" i="14" s="1"/>
  <c r="N586" i="14" s="1"/>
  <c r="U586" i="14" s="1"/>
  <c r="J587" i="14"/>
  <c r="W653" i="14"/>
  <c r="X653" i="14" s="1"/>
  <c r="Y653" i="14" s="1"/>
  <c r="Z653" i="14" s="1"/>
  <c r="AB653" i="14"/>
  <c r="AC653" i="14" s="1"/>
  <c r="AD653" i="14" s="1"/>
  <c r="AA653" i="14" s="1"/>
  <c r="Q653" i="14"/>
  <c r="R653" i="14" s="1"/>
  <c r="S653" i="14" s="1"/>
  <c r="T653" i="14" s="1"/>
  <c r="L653" i="14"/>
  <c r="M653" i="14" s="1"/>
  <c r="N653" i="14" s="1"/>
  <c r="U653" i="14" s="1"/>
  <c r="W525" i="14"/>
  <c r="X525" i="14" s="1"/>
  <c r="Y525" i="14" s="1"/>
  <c r="Z525" i="14" s="1"/>
  <c r="AB525" i="14"/>
  <c r="Q525" i="14"/>
  <c r="R525" i="14" s="1"/>
  <c r="S525" i="14" s="1"/>
  <c r="T525" i="14" s="1"/>
  <c r="L525" i="14"/>
  <c r="M525" i="14" s="1"/>
  <c r="N525" i="14" s="1"/>
  <c r="U525" i="14" s="1"/>
  <c r="J526" i="14"/>
  <c r="W406" i="14"/>
  <c r="X406" i="14" s="1"/>
  <c r="Y406" i="14" s="1"/>
  <c r="Z406" i="14" s="1"/>
  <c r="AB406" i="14"/>
  <c r="AC406" i="14" s="1"/>
  <c r="AD406" i="14" s="1"/>
  <c r="AA406" i="14" s="1"/>
  <c r="Q406" i="14"/>
  <c r="R406" i="14" s="1"/>
  <c r="S406" i="14" s="1"/>
  <c r="T406" i="14" s="1"/>
  <c r="J407" i="14"/>
  <c r="L406" i="14"/>
  <c r="M406" i="14" s="1"/>
  <c r="N406" i="14" s="1"/>
  <c r="U406" i="14" s="1"/>
  <c r="W340" i="14"/>
  <c r="X340" i="14" s="1"/>
  <c r="Y340" i="14" s="1"/>
  <c r="Z340" i="14" s="1"/>
  <c r="AB340" i="14"/>
  <c r="AC340" i="14" s="1"/>
  <c r="AD340" i="14" s="1"/>
  <c r="AA340" i="14" s="1"/>
  <c r="Q340" i="14"/>
  <c r="R340" i="14" s="1"/>
  <c r="S340" i="14" s="1"/>
  <c r="T340" i="14" s="1"/>
  <c r="L340" i="14"/>
  <c r="M340" i="14" s="1"/>
  <c r="N340" i="14" s="1"/>
  <c r="U340" i="14" s="1"/>
  <c r="J341" i="14"/>
  <c r="W37" i="14"/>
  <c r="X37" i="14" s="1"/>
  <c r="Y37" i="14" s="1"/>
  <c r="Z37" i="14" s="1"/>
  <c r="AB37" i="14"/>
  <c r="AC37" i="14" s="1"/>
  <c r="AD37" i="14" s="1"/>
  <c r="AA37" i="14" s="1"/>
  <c r="Q37" i="14"/>
  <c r="R37" i="14" s="1"/>
  <c r="S37" i="14" s="1"/>
  <c r="T37" i="14" s="1"/>
  <c r="L37" i="14"/>
  <c r="M37" i="14" s="1"/>
  <c r="N37" i="14" s="1"/>
  <c r="U37" i="14" s="1"/>
  <c r="J38" i="14"/>
  <c r="K37" i="14"/>
  <c r="W465" i="14"/>
  <c r="X465" i="14" s="1"/>
  <c r="Y465" i="14" s="1"/>
  <c r="Z465" i="14" s="1"/>
  <c r="AB465" i="14"/>
  <c r="AC465" i="14" s="1"/>
  <c r="AD465" i="14" s="1"/>
  <c r="AA465" i="14" s="1"/>
  <c r="Q465" i="14"/>
  <c r="R465" i="14" s="1"/>
  <c r="S465" i="14" s="1"/>
  <c r="T465" i="14" s="1"/>
  <c r="L465" i="14"/>
  <c r="M465" i="14" s="1"/>
  <c r="N465" i="14" s="1"/>
  <c r="U465" i="14" s="1"/>
  <c r="J466" i="14"/>
  <c r="W312" i="14"/>
  <c r="X312" i="14" s="1"/>
  <c r="Y312" i="14" s="1"/>
  <c r="Z312" i="14" s="1"/>
  <c r="AB312" i="14"/>
  <c r="Q312" i="14"/>
  <c r="R312" i="14" s="1"/>
  <c r="S312" i="14" s="1"/>
  <c r="T312" i="14" s="1"/>
  <c r="L312" i="14"/>
  <c r="M312" i="14" s="1"/>
  <c r="N312" i="14" s="1"/>
  <c r="U312" i="14" s="1"/>
  <c r="J313" i="14"/>
  <c r="AB810" i="14"/>
  <c r="AC810" i="14" s="1"/>
  <c r="AD810" i="14" s="1"/>
  <c r="AA810" i="14" s="1"/>
  <c r="W810" i="14"/>
  <c r="X810" i="14" s="1"/>
  <c r="Y810" i="14" s="1"/>
  <c r="Z810" i="14" s="1"/>
  <c r="L810" i="14"/>
  <c r="M810" i="14" s="1"/>
  <c r="N810" i="14" s="1"/>
  <c r="U810" i="14" s="1"/>
  <c r="Q810" i="14"/>
  <c r="R810" i="14" s="1"/>
  <c r="S810" i="14" s="1"/>
  <c r="T810" i="14" s="1"/>
  <c r="AB746" i="14"/>
  <c r="AC746" i="14" s="1"/>
  <c r="AD746" i="14" s="1"/>
  <c r="AA746" i="14" s="1"/>
  <c r="W746" i="14"/>
  <c r="X746" i="14" s="1"/>
  <c r="Y746" i="14" s="1"/>
  <c r="Z746" i="14" s="1"/>
  <c r="L746" i="14"/>
  <c r="M746" i="14" s="1"/>
  <c r="N746" i="14" s="1"/>
  <c r="U746" i="14" s="1"/>
  <c r="Q746" i="14"/>
  <c r="R746" i="14" s="1"/>
  <c r="S746" i="14" s="1"/>
  <c r="T746" i="14" s="1"/>
  <c r="J747" i="14"/>
  <c r="AB714" i="14"/>
  <c r="AC714" i="14" s="1"/>
  <c r="AD714" i="14" s="1"/>
  <c r="AA714" i="14" s="1"/>
  <c r="W714" i="14"/>
  <c r="X714" i="14" s="1"/>
  <c r="Y714" i="14" s="1"/>
  <c r="Z714" i="14" s="1"/>
  <c r="L714" i="14"/>
  <c r="M714" i="14" s="1"/>
  <c r="N714" i="14" s="1"/>
  <c r="U714" i="14" s="1"/>
  <c r="Q714" i="14"/>
  <c r="R714" i="14" s="1"/>
  <c r="S714" i="14" s="1"/>
  <c r="T714" i="14" s="1"/>
  <c r="J715" i="14"/>
  <c r="W84" i="14"/>
  <c r="AB84" i="14"/>
  <c r="AC84" i="14" s="1"/>
  <c r="AD84" i="14" s="1"/>
  <c r="AA84" i="14" s="1"/>
  <c r="Q84" i="14"/>
  <c r="R84" i="14" s="1"/>
  <c r="S84" i="14" s="1"/>
  <c r="T84" i="14" s="1"/>
  <c r="L84" i="14"/>
  <c r="M84" i="14" s="1"/>
  <c r="N84" i="14" s="1"/>
  <c r="U84" i="14" s="1"/>
  <c r="J85" i="14"/>
  <c r="W180" i="14"/>
  <c r="X180" i="14" s="1"/>
  <c r="Y180" i="14" s="1"/>
  <c r="Z180" i="14" s="1"/>
  <c r="AB180" i="14"/>
  <c r="AC180" i="14" s="1"/>
  <c r="AD180" i="14" s="1"/>
  <c r="AA180" i="14" s="1"/>
  <c r="Q180" i="14"/>
  <c r="R180" i="14" s="1"/>
  <c r="S180" i="14" s="1"/>
  <c r="T180" i="14" s="1"/>
  <c r="L180" i="14"/>
  <c r="M180" i="14" s="1"/>
  <c r="N180" i="14" s="1"/>
  <c r="U180" i="14" s="1"/>
  <c r="J181" i="14"/>
  <c r="W150" i="14"/>
  <c r="AB150" i="14"/>
  <c r="AC150" i="14" s="1"/>
  <c r="AD150" i="14" s="1"/>
  <c r="AA150" i="14" s="1"/>
  <c r="Q150" i="14"/>
  <c r="R150" i="14" s="1"/>
  <c r="S150" i="14" s="1"/>
  <c r="T150" i="14" s="1"/>
  <c r="J151" i="14"/>
  <c r="L150" i="14"/>
  <c r="M150" i="14" s="1"/>
  <c r="N150" i="14" s="1"/>
  <c r="U150" i="14" s="1"/>
  <c r="W554" i="14"/>
  <c r="X554" i="14" s="1"/>
  <c r="Y554" i="14" s="1"/>
  <c r="Z554" i="14" s="1"/>
  <c r="AB554" i="14"/>
  <c r="AC554" i="14" s="1"/>
  <c r="AD554" i="14" s="1"/>
  <c r="AA554" i="14" s="1"/>
  <c r="Q554" i="14"/>
  <c r="R554" i="14" s="1"/>
  <c r="S554" i="14" s="1"/>
  <c r="T554" i="14" s="1"/>
  <c r="L554" i="14"/>
  <c r="M554" i="14" s="1"/>
  <c r="N554" i="14" s="1"/>
  <c r="U554" i="14" s="1"/>
  <c r="J555" i="14"/>
  <c r="W278" i="14"/>
  <c r="X278" i="14" s="1"/>
  <c r="Y278" i="14" s="1"/>
  <c r="Z278" i="14" s="1"/>
  <c r="AB278" i="14"/>
  <c r="AC278" i="14" s="1"/>
  <c r="AD278" i="14" s="1"/>
  <c r="AA278" i="14" s="1"/>
  <c r="Q278" i="14"/>
  <c r="R278" i="14" s="1"/>
  <c r="S278" i="14" s="1"/>
  <c r="T278" i="14" s="1"/>
  <c r="J279" i="14"/>
  <c r="L278" i="14"/>
  <c r="M278" i="14" s="1"/>
  <c r="N278" i="14" s="1"/>
  <c r="U278" i="14" s="1"/>
  <c r="W497" i="14"/>
  <c r="X497" i="14" s="1"/>
  <c r="Y497" i="14" s="1"/>
  <c r="Z497" i="14" s="1"/>
  <c r="AB497" i="14"/>
  <c r="AC497" i="14" s="1"/>
  <c r="AD497" i="14" s="1"/>
  <c r="AA497" i="14" s="1"/>
  <c r="Q497" i="14"/>
  <c r="R497" i="14" s="1"/>
  <c r="S497" i="14" s="1"/>
  <c r="T497" i="14" s="1"/>
  <c r="L497" i="14"/>
  <c r="M497" i="14" s="1"/>
  <c r="N497" i="14" s="1"/>
  <c r="U497" i="14" s="1"/>
  <c r="J498" i="14"/>
  <c r="W407" i="14" l="1"/>
  <c r="AB407" i="14"/>
  <c r="AC407" i="14" s="1"/>
  <c r="AD407" i="14" s="1"/>
  <c r="AA407" i="14" s="1"/>
  <c r="Q407" i="14"/>
  <c r="R407" i="14" s="1"/>
  <c r="S407" i="14" s="1"/>
  <c r="T407" i="14" s="1"/>
  <c r="L407" i="14"/>
  <c r="M407" i="14" s="1"/>
  <c r="N407" i="14" s="1"/>
  <c r="U407" i="14" s="1"/>
  <c r="J408" i="14"/>
  <c r="AB779" i="14"/>
  <c r="AC779" i="14" s="1"/>
  <c r="AD779" i="14" s="1"/>
  <c r="AA779" i="14" s="1"/>
  <c r="W779" i="14"/>
  <c r="X779" i="14" s="1"/>
  <c r="Y779" i="14" s="1"/>
  <c r="Z779" i="14" s="1"/>
  <c r="L779" i="14"/>
  <c r="M779" i="14" s="1"/>
  <c r="N779" i="14" s="1"/>
  <c r="U779" i="14" s="1"/>
  <c r="Q779" i="14"/>
  <c r="R779" i="14" s="1"/>
  <c r="S779" i="14" s="1"/>
  <c r="T779" i="14" s="1"/>
  <c r="J780" i="14"/>
  <c r="W313" i="14"/>
  <c r="X313" i="14" s="1"/>
  <c r="Y313" i="14" s="1"/>
  <c r="Z313" i="14" s="1"/>
  <c r="AB313" i="14"/>
  <c r="AC313" i="14" s="1"/>
  <c r="AD313" i="14" s="1"/>
  <c r="AA313" i="14" s="1"/>
  <c r="Q313" i="14"/>
  <c r="R313" i="14" s="1"/>
  <c r="S313" i="14" s="1"/>
  <c r="T313" i="14" s="1"/>
  <c r="L313" i="14"/>
  <c r="M313" i="14" s="1"/>
  <c r="N313" i="14" s="1"/>
  <c r="U313" i="14" s="1"/>
  <c r="J314" i="14"/>
  <c r="W341" i="14"/>
  <c r="X341" i="14" s="1"/>
  <c r="Y341" i="14" s="1"/>
  <c r="Z341" i="14" s="1"/>
  <c r="AB341" i="14"/>
  <c r="AC341" i="14" s="1"/>
  <c r="AD341" i="14" s="1"/>
  <c r="AA341" i="14" s="1"/>
  <c r="Q341" i="14"/>
  <c r="R341" i="14" s="1"/>
  <c r="S341" i="14" s="1"/>
  <c r="T341" i="14" s="1"/>
  <c r="L341" i="14"/>
  <c r="M341" i="14" s="1"/>
  <c r="N341" i="14" s="1"/>
  <c r="U341" i="14" s="1"/>
  <c r="J342" i="14"/>
  <c r="W498" i="14"/>
  <c r="X498" i="14" s="1"/>
  <c r="Y498" i="14" s="1"/>
  <c r="Z498" i="14" s="1"/>
  <c r="AB498" i="14"/>
  <c r="AC498" i="14" s="1"/>
  <c r="AD498" i="14" s="1"/>
  <c r="AA498" i="14" s="1"/>
  <c r="Q498" i="14"/>
  <c r="R498" i="14" s="1"/>
  <c r="S498" i="14" s="1"/>
  <c r="T498" i="14" s="1"/>
  <c r="L498" i="14"/>
  <c r="M498" i="14" s="1"/>
  <c r="N498" i="14" s="1"/>
  <c r="U498" i="14" s="1"/>
  <c r="J499" i="14"/>
  <c r="W85" i="14"/>
  <c r="X85" i="14" s="1"/>
  <c r="Y85" i="14" s="1"/>
  <c r="Z85" i="14" s="1"/>
  <c r="AB85" i="14"/>
  <c r="Q85" i="14"/>
  <c r="R85" i="14" s="1"/>
  <c r="S85" i="14" s="1"/>
  <c r="T85" i="14" s="1"/>
  <c r="L85" i="14"/>
  <c r="M85" i="14" s="1"/>
  <c r="N85" i="14" s="1"/>
  <c r="U85" i="14" s="1"/>
  <c r="J86" i="14"/>
  <c r="AB715" i="14"/>
  <c r="AC715" i="14" s="1"/>
  <c r="AD715" i="14" s="1"/>
  <c r="AA715" i="14" s="1"/>
  <c r="W715" i="14"/>
  <c r="L715" i="14"/>
  <c r="M715" i="14" s="1"/>
  <c r="N715" i="14" s="1"/>
  <c r="U715" i="14" s="1"/>
  <c r="Q715" i="14"/>
  <c r="R715" i="14" s="1"/>
  <c r="S715" i="14" s="1"/>
  <c r="T715" i="14" s="1"/>
  <c r="J716" i="14"/>
  <c r="W38" i="14"/>
  <c r="X38" i="14" s="1"/>
  <c r="Y38" i="14" s="1"/>
  <c r="Z38" i="14" s="1"/>
  <c r="AB38" i="14"/>
  <c r="AC38" i="14" s="1"/>
  <c r="AD38" i="14" s="1"/>
  <c r="AA38" i="14" s="1"/>
  <c r="Q38" i="14"/>
  <c r="R38" i="14" s="1"/>
  <c r="S38" i="14" s="1"/>
  <c r="T38" i="14" s="1"/>
  <c r="L38" i="14"/>
  <c r="M38" i="14" s="1"/>
  <c r="N38" i="14" s="1"/>
  <c r="U38" i="14" s="1"/>
  <c r="J39" i="14"/>
  <c r="K38" i="14"/>
  <c r="AB835" i="14"/>
  <c r="AC835" i="14" s="1"/>
  <c r="AD835" i="14" s="1"/>
  <c r="AA835" i="14" s="1"/>
  <c r="W835" i="14"/>
  <c r="X835" i="14" s="1"/>
  <c r="Y835" i="14" s="1"/>
  <c r="Z835" i="14" s="1"/>
  <c r="L835" i="14"/>
  <c r="M835" i="14" s="1"/>
  <c r="N835" i="14" s="1"/>
  <c r="U835" i="14" s="1"/>
  <c r="Q835" i="14"/>
  <c r="R835" i="14" s="1"/>
  <c r="S835" i="14" s="1"/>
  <c r="T835" i="14" s="1"/>
  <c r="J836" i="14"/>
  <c r="W279" i="14"/>
  <c r="X279" i="14" s="1"/>
  <c r="Y279" i="14" s="1"/>
  <c r="Z279" i="14" s="1"/>
  <c r="AB279" i="14"/>
  <c r="AC279" i="14" s="1"/>
  <c r="AD279" i="14" s="1"/>
  <c r="AA279" i="14" s="1"/>
  <c r="Q279" i="14"/>
  <c r="R279" i="14" s="1"/>
  <c r="S279" i="14" s="1"/>
  <c r="T279" i="14" s="1"/>
  <c r="L279" i="14"/>
  <c r="M279" i="14" s="1"/>
  <c r="N279" i="14" s="1"/>
  <c r="U279" i="14" s="1"/>
  <c r="J280" i="14"/>
  <c r="W181" i="14"/>
  <c r="AB181" i="14"/>
  <c r="AC181" i="14" s="1"/>
  <c r="AD181" i="14" s="1"/>
  <c r="AA181" i="14" s="1"/>
  <c r="Q181" i="14"/>
  <c r="R181" i="14" s="1"/>
  <c r="S181" i="14" s="1"/>
  <c r="T181" i="14" s="1"/>
  <c r="L181" i="14"/>
  <c r="M181" i="14" s="1"/>
  <c r="N181" i="14" s="1"/>
  <c r="U181" i="14" s="1"/>
  <c r="J182" i="14"/>
  <c r="W439" i="14"/>
  <c r="X439" i="14" s="1"/>
  <c r="Y439" i="14" s="1"/>
  <c r="Z439" i="14" s="1"/>
  <c r="AB439" i="14"/>
  <c r="AC439" i="14" s="1"/>
  <c r="AD439" i="14" s="1"/>
  <c r="AA439" i="14" s="1"/>
  <c r="Q439" i="14"/>
  <c r="R439" i="14" s="1"/>
  <c r="S439" i="14" s="1"/>
  <c r="T439" i="14" s="1"/>
  <c r="L439" i="14"/>
  <c r="M439" i="14" s="1"/>
  <c r="N439" i="14" s="1"/>
  <c r="U439" i="14" s="1"/>
  <c r="J440" i="14"/>
  <c r="W526" i="14"/>
  <c r="X526" i="14" s="1"/>
  <c r="Y526" i="14" s="1"/>
  <c r="Z526" i="14" s="1"/>
  <c r="AB526" i="14"/>
  <c r="AC526" i="14" s="1"/>
  <c r="AD526" i="14" s="1"/>
  <c r="AA526" i="14" s="1"/>
  <c r="Q526" i="14"/>
  <c r="R526" i="14" s="1"/>
  <c r="S526" i="14" s="1"/>
  <c r="T526" i="14" s="1"/>
  <c r="J527" i="14"/>
  <c r="L526" i="14"/>
  <c r="M526" i="14" s="1"/>
  <c r="N526" i="14" s="1"/>
  <c r="U526" i="14" s="1"/>
  <c r="W373" i="14"/>
  <c r="X373" i="14" s="1"/>
  <c r="Y373" i="14" s="1"/>
  <c r="Z373" i="14" s="1"/>
  <c r="AB373" i="14"/>
  <c r="AC373" i="14" s="1"/>
  <c r="AD373" i="14" s="1"/>
  <c r="AA373" i="14" s="1"/>
  <c r="Q373" i="14"/>
  <c r="R373" i="14" s="1"/>
  <c r="S373" i="14" s="1"/>
  <c r="T373" i="14" s="1"/>
  <c r="L373" i="14"/>
  <c r="M373" i="14" s="1"/>
  <c r="N373" i="14" s="1"/>
  <c r="U373" i="14" s="1"/>
  <c r="J374" i="14"/>
  <c r="AB747" i="14"/>
  <c r="AC747" i="14" s="1"/>
  <c r="AD747" i="14" s="1"/>
  <c r="AA747" i="14" s="1"/>
  <c r="W747" i="14"/>
  <c r="X747" i="14" s="1"/>
  <c r="Y747" i="14" s="1"/>
  <c r="Z747" i="14" s="1"/>
  <c r="L747" i="14"/>
  <c r="M747" i="14" s="1"/>
  <c r="N747" i="14" s="1"/>
  <c r="U747" i="14" s="1"/>
  <c r="Q747" i="14"/>
  <c r="R747" i="14" s="1"/>
  <c r="S747" i="14" s="1"/>
  <c r="T747" i="14" s="1"/>
  <c r="J748" i="14"/>
  <c r="W247" i="14"/>
  <c r="X247" i="14" s="1"/>
  <c r="Y247" i="14" s="1"/>
  <c r="Z247" i="14" s="1"/>
  <c r="AB247" i="14"/>
  <c r="AC247" i="14" s="1"/>
  <c r="AD247" i="14" s="1"/>
  <c r="AA247" i="14" s="1"/>
  <c r="Q247" i="14"/>
  <c r="R247" i="14" s="1"/>
  <c r="S247" i="14" s="1"/>
  <c r="T247" i="14" s="1"/>
  <c r="L247" i="14"/>
  <c r="M247" i="14" s="1"/>
  <c r="N247" i="14" s="1"/>
  <c r="U247" i="14" s="1"/>
  <c r="J248" i="14"/>
  <c r="W587" i="14"/>
  <c r="X587" i="14" s="1"/>
  <c r="Y587" i="14" s="1"/>
  <c r="Z587" i="14" s="1"/>
  <c r="AB587" i="14"/>
  <c r="AC587" i="14" s="1"/>
  <c r="AD587" i="14" s="1"/>
  <c r="AA587" i="14" s="1"/>
  <c r="Q587" i="14"/>
  <c r="R587" i="14" s="1"/>
  <c r="S587" i="14" s="1"/>
  <c r="T587" i="14" s="1"/>
  <c r="L587" i="14"/>
  <c r="M587" i="14" s="1"/>
  <c r="N587" i="14" s="1"/>
  <c r="U587" i="14" s="1"/>
  <c r="J588" i="14"/>
  <c r="W151" i="14"/>
  <c r="X151" i="14" s="1"/>
  <c r="Y151" i="14" s="1"/>
  <c r="Z151" i="14" s="1"/>
  <c r="AB151" i="14"/>
  <c r="AC151" i="14" s="1"/>
  <c r="AD151" i="14" s="1"/>
  <c r="AA151" i="14" s="1"/>
  <c r="Q151" i="14"/>
  <c r="R151" i="14" s="1"/>
  <c r="S151" i="14" s="1"/>
  <c r="T151" i="14" s="1"/>
  <c r="L151" i="14"/>
  <c r="M151" i="14" s="1"/>
  <c r="N151" i="14" s="1"/>
  <c r="U151" i="14" s="1"/>
  <c r="J152" i="14"/>
  <c r="W555" i="14"/>
  <c r="X555" i="14" s="1"/>
  <c r="Y555" i="14" s="1"/>
  <c r="Z555" i="14" s="1"/>
  <c r="AB555" i="14"/>
  <c r="AC555" i="14" s="1"/>
  <c r="AD555" i="14" s="1"/>
  <c r="AA555" i="14" s="1"/>
  <c r="Q555" i="14"/>
  <c r="R555" i="14" s="1"/>
  <c r="S555" i="14" s="1"/>
  <c r="T555" i="14" s="1"/>
  <c r="L555" i="14"/>
  <c r="M555" i="14" s="1"/>
  <c r="N555" i="14" s="1"/>
  <c r="U555" i="14" s="1"/>
  <c r="J556" i="14"/>
  <c r="W466" i="14"/>
  <c r="X466" i="14" s="1"/>
  <c r="Y466" i="14" s="1"/>
  <c r="Z466" i="14" s="1"/>
  <c r="AB466" i="14"/>
  <c r="AC466" i="14" s="1"/>
  <c r="AD466" i="14" s="1"/>
  <c r="AA466" i="14" s="1"/>
  <c r="Q466" i="14"/>
  <c r="R466" i="14" s="1"/>
  <c r="S466" i="14" s="1"/>
  <c r="T466" i="14" s="1"/>
  <c r="L466" i="14"/>
  <c r="M466" i="14" s="1"/>
  <c r="N466" i="14" s="1"/>
  <c r="U466" i="14" s="1"/>
  <c r="J467" i="14"/>
  <c r="W210" i="14"/>
  <c r="X210" i="14" s="1"/>
  <c r="Y210" i="14" s="1"/>
  <c r="Z210" i="14" s="1"/>
  <c r="AB210" i="14"/>
  <c r="AC210" i="14" s="1"/>
  <c r="AD210" i="14" s="1"/>
  <c r="AA210" i="14" s="1"/>
  <c r="Q210" i="14"/>
  <c r="R210" i="14" s="1"/>
  <c r="S210" i="14" s="1"/>
  <c r="T210" i="14" s="1"/>
  <c r="L210" i="14"/>
  <c r="M210" i="14" s="1"/>
  <c r="N210" i="14" s="1"/>
  <c r="U210" i="14" s="1"/>
  <c r="J211" i="14"/>
  <c r="W114" i="14"/>
  <c r="X114" i="14" s="1"/>
  <c r="Y114" i="14" s="1"/>
  <c r="Z114" i="14" s="1"/>
  <c r="AB114" i="14"/>
  <c r="AC114" i="14" s="1"/>
  <c r="AD114" i="14" s="1"/>
  <c r="AA114" i="14" s="1"/>
  <c r="Q114" i="14"/>
  <c r="R114" i="14" s="1"/>
  <c r="S114" i="14" s="1"/>
  <c r="T114" i="14" s="1"/>
  <c r="L114" i="14"/>
  <c r="M114" i="14" s="1"/>
  <c r="N114" i="14" s="1"/>
  <c r="U114" i="14" s="1"/>
  <c r="J115" i="14"/>
  <c r="W556" i="14" l="1"/>
  <c r="AB556" i="14"/>
  <c r="AC556" i="14" s="1"/>
  <c r="AD556" i="14" s="1"/>
  <c r="AA556" i="14" s="1"/>
  <c r="Q556" i="14"/>
  <c r="R556" i="14" s="1"/>
  <c r="S556" i="14" s="1"/>
  <c r="T556" i="14" s="1"/>
  <c r="L556" i="14"/>
  <c r="M556" i="14" s="1"/>
  <c r="N556" i="14" s="1"/>
  <c r="U556" i="14" s="1"/>
  <c r="J557" i="14"/>
  <c r="W440" i="14"/>
  <c r="X440" i="14" s="1"/>
  <c r="Y440" i="14" s="1"/>
  <c r="Z440" i="14" s="1"/>
  <c r="AB440" i="14"/>
  <c r="AC440" i="14" s="1"/>
  <c r="AD440" i="14" s="1"/>
  <c r="AA440" i="14" s="1"/>
  <c r="Q440" i="14"/>
  <c r="R440" i="14" s="1"/>
  <c r="S440" i="14" s="1"/>
  <c r="T440" i="14" s="1"/>
  <c r="L440" i="14"/>
  <c r="M440" i="14" s="1"/>
  <c r="N440" i="14" s="1"/>
  <c r="U440" i="14" s="1"/>
  <c r="J441" i="14"/>
  <c r="W499" i="14"/>
  <c r="X499" i="14" s="1"/>
  <c r="Y499" i="14" s="1"/>
  <c r="Z499" i="14" s="1"/>
  <c r="AB499" i="14"/>
  <c r="AC499" i="14" s="1"/>
  <c r="AD499" i="14" s="1"/>
  <c r="AA499" i="14" s="1"/>
  <c r="Q499" i="14"/>
  <c r="R499" i="14" s="1"/>
  <c r="S499" i="14" s="1"/>
  <c r="T499" i="14" s="1"/>
  <c r="J500" i="14"/>
  <c r="L499" i="14"/>
  <c r="M499" i="14" s="1"/>
  <c r="N499" i="14" s="1"/>
  <c r="U499" i="14" s="1"/>
  <c r="W280" i="14"/>
  <c r="X280" i="14" s="1"/>
  <c r="Y280" i="14" s="1"/>
  <c r="Z280" i="14" s="1"/>
  <c r="AB280" i="14"/>
  <c r="AC280" i="14" s="1"/>
  <c r="AD280" i="14" s="1"/>
  <c r="AA280" i="14" s="1"/>
  <c r="Q280" i="14"/>
  <c r="R280" i="14" s="1"/>
  <c r="S280" i="14" s="1"/>
  <c r="T280" i="14" s="1"/>
  <c r="L280" i="14"/>
  <c r="M280" i="14" s="1"/>
  <c r="N280" i="14" s="1"/>
  <c r="U280" i="14" s="1"/>
  <c r="J281" i="14"/>
  <c r="W467" i="14"/>
  <c r="X467" i="14" s="1"/>
  <c r="Y467" i="14" s="1"/>
  <c r="Z467" i="14" s="1"/>
  <c r="AB467" i="14"/>
  <c r="AC467" i="14" s="1"/>
  <c r="AD467" i="14" s="1"/>
  <c r="AA467" i="14" s="1"/>
  <c r="Q467" i="14"/>
  <c r="R467" i="14" s="1"/>
  <c r="S467" i="14" s="1"/>
  <c r="T467" i="14" s="1"/>
  <c r="J468" i="14"/>
  <c r="L467" i="14"/>
  <c r="M467" i="14" s="1"/>
  <c r="N467" i="14" s="1"/>
  <c r="U467" i="14" s="1"/>
  <c r="W248" i="14"/>
  <c r="AB248" i="14"/>
  <c r="AC248" i="14" s="1"/>
  <c r="AD248" i="14" s="1"/>
  <c r="AA248" i="14" s="1"/>
  <c r="Q248" i="14"/>
  <c r="R248" i="14" s="1"/>
  <c r="S248" i="14" s="1"/>
  <c r="T248" i="14" s="1"/>
  <c r="L248" i="14"/>
  <c r="M248" i="14" s="1"/>
  <c r="N248" i="14" s="1"/>
  <c r="U248" i="14" s="1"/>
  <c r="J249" i="14"/>
  <c r="W182" i="14"/>
  <c r="X182" i="14" s="1"/>
  <c r="Y182" i="14" s="1"/>
  <c r="Z182" i="14" s="1"/>
  <c r="AB182" i="14"/>
  <c r="AC182" i="14" s="1"/>
  <c r="AD182" i="14" s="1"/>
  <c r="AA182" i="14" s="1"/>
  <c r="Q182" i="14"/>
  <c r="R182" i="14" s="1"/>
  <c r="S182" i="14" s="1"/>
  <c r="T182" i="14" s="1"/>
  <c r="J183" i="14"/>
  <c r="L182" i="14"/>
  <c r="M182" i="14" s="1"/>
  <c r="N182" i="14" s="1"/>
  <c r="U182" i="14" s="1"/>
  <c r="W408" i="14"/>
  <c r="X408" i="14" s="1"/>
  <c r="Y408" i="14" s="1"/>
  <c r="Z408" i="14" s="1"/>
  <c r="AB408" i="14"/>
  <c r="AC408" i="14" s="1"/>
  <c r="AD408" i="14" s="1"/>
  <c r="AA408" i="14" s="1"/>
  <c r="Q408" i="14"/>
  <c r="R408" i="14" s="1"/>
  <c r="S408" i="14" s="1"/>
  <c r="T408" i="14" s="1"/>
  <c r="L408" i="14"/>
  <c r="M408" i="14" s="1"/>
  <c r="N408" i="14" s="1"/>
  <c r="U408" i="14" s="1"/>
  <c r="J409" i="14"/>
  <c r="W211" i="14"/>
  <c r="X211" i="14" s="1"/>
  <c r="Y211" i="14" s="1"/>
  <c r="Z211" i="14" s="1"/>
  <c r="AB211" i="14"/>
  <c r="AC211" i="14" s="1"/>
  <c r="AD211" i="14" s="1"/>
  <c r="AA211" i="14" s="1"/>
  <c r="Q211" i="14"/>
  <c r="R211" i="14" s="1"/>
  <c r="S211" i="14" s="1"/>
  <c r="T211" i="14" s="1"/>
  <c r="J212" i="14"/>
  <c r="L211" i="14"/>
  <c r="M211" i="14" s="1"/>
  <c r="N211" i="14" s="1"/>
  <c r="U211" i="14" s="1"/>
  <c r="AB748" i="14"/>
  <c r="AC748" i="14" s="1"/>
  <c r="AD748" i="14" s="1"/>
  <c r="AA748" i="14" s="1"/>
  <c r="W748" i="14"/>
  <c r="L748" i="14"/>
  <c r="M748" i="14" s="1"/>
  <c r="N748" i="14" s="1"/>
  <c r="U748" i="14" s="1"/>
  <c r="Q748" i="14"/>
  <c r="R748" i="14" s="1"/>
  <c r="S748" i="14" s="1"/>
  <c r="T748" i="14" s="1"/>
  <c r="J749" i="14"/>
  <c r="W374" i="14"/>
  <c r="X374" i="14" s="1"/>
  <c r="Y374" i="14" s="1"/>
  <c r="Z374" i="14" s="1"/>
  <c r="AB374" i="14"/>
  <c r="AC374" i="14" s="1"/>
  <c r="AD374" i="14" s="1"/>
  <c r="AA374" i="14" s="1"/>
  <c r="Q374" i="14"/>
  <c r="R374" i="14" s="1"/>
  <c r="S374" i="14" s="1"/>
  <c r="T374" i="14" s="1"/>
  <c r="J375" i="14"/>
  <c r="L374" i="14"/>
  <c r="M374" i="14" s="1"/>
  <c r="N374" i="14" s="1"/>
  <c r="U374" i="14" s="1"/>
  <c r="W527" i="14"/>
  <c r="X527" i="14" s="1"/>
  <c r="Y527" i="14" s="1"/>
  <c r="Z527" i="14" s="1"/>
  <c r="AB527" i="14"/>
  <c r="AC527" i="14" s="1"/>
  <c r="AD527" i="14" s="1"/>
  <c r="AA527" i="14" s="1"/>
  <c r="Q527" i="14"/>
  <c r="R527" i="14" s="1"/>
  <c r="S527" i="14" s="1"/>
  <c r="T527" i="14" s="1"/>
  <c r="L527" i="14"/>
  <c r="M527" i="14" s="1"/>
  <c r="N527" i="14" s="1"/>
  <c r="U527" i="14" s="1"/>
  <c r="J528" i="14"/>
  <c r="AB716" i="14"/>
  <c r="W716" i="14"/>
  <c r="X716" i="14" s="1"/>
  <c r="Y716" i="14" s="1"/>
  <c r="Z716" i="14" s="1"/>
  <c r="L716" i="14"/>
  <c r="M716" i="14" s="1"/>
  <c r="N716" i="14" s="1"/>
  <c r="U716" i="14" s="1"/>
  <c r="Q716" i="14"/>
  <c r="R716" i="14" s="1"/>
  <c r="S716" i="14" s="1"/>
  <c r="T716" i="14" s="1"/>
  <c r="J717" i="14"/>
  <c r="W86" i="14"/>
  <c r="X86" i="14" s="1"/>
  <c r="Y86" i="14" s="1"/>
  <c r="Z86" i="14" s="1"/>
  <c r="AB86" i="14"/>
  <c r="AC86" i="14" s="1"/>
  <c r="AD86" i="14" s="1"/>
  <c r="AA86" i="14" s="1"/>
  <c r="Q86" i="14"/>
  <c r="R86" i="14" s="1"/>
  <c r="S86" i="14" s="1"/>
  <c r="T86" i="14" s="1"/>
  <c r="J87" i="14"/>
  <c r="L86" i="14"/>
  <c r="M86" i="14" s="1"/>
  <c r="N86" i="14" s="1"/>
  <c r="U86" i="14" s="1"/>
  <c r="AB780" i="14"/>
  <c r="AC780" i="14" s="1"/>
  <c r="AD780" i="14" s="1"/>
  <c r="AA780" i="14" s="1"/>
  <c r="W780" i="14"/>
  <c r="X780" i="14" s="1"/>
  <c r="Y780" i="14" s="1"/>
  <c r="Z780" i="14" s="1"/>
  <c r="L780" i="14"/>
  <c r="M780" i="14" s="1"/>
  <c r="N780" i="14" s="1"/>
  <c r="U780" i="14" s="1"/>
  <c r="Q780" i="14"/>
  <c r="R780" i="14" s="1"/>
  <c r="S780" i="14" s="1"/>
  <c r="T780" i="14" s="1"/>
  <c r="J781" i="14"/>
  <c r="W588" i="14"/>
  <c r="X588" i="14" s="1"/>
  <c r="Y588" i="14" s="1"/>
  <c r="Z588" i="14" s="1"/>
  <c r="AB588" i="14"/>
  <c r="AC588" i="14" s="1"/>
  <c r="AD588" i="14" s="1"/>
  <c r="AA588" i="14" s="1"/>
  <c r="Q588" i="14"/>
  <c r="R588" i="14" s="1"/>
  <c r="S588" i="14" s="1"/>
  <c r="T588" i="14" s="1"/>
  <c r="L588" i="14"/>
  <c r="M588" i="14" s="1"/>
  <c r="N588" i="14" s="1"/>
  <c r="U588" i="14" s="1"/>
  <c r="J589" i="14"/>
  <c r="W115" i="14"/>
  <c r="X115" i="14" s="1"/>
  <c r="Y115" i="14" s="1"/>
  <c r="Z115" i="14" s="1"/>
  <c r="AB115" i="14"/>
  <c r="AC115" i="14" s="1"/>
  <c r="AD115" i="14" s="1"/>
  <c r="AA115" i="14" s="1"/>
  <c r="Q115" i="14"/>
  <c r="R115" i="14" s="1"/>
  <c r="S115" i="14" s="1"/>
  <c r="T115" i="14" s="1"/>
  <c r="J116" i="14"/>
  <c r="L115" i="14"/>
  <c r="M115" i="14" s="1"/>
  <c r="N115" i="14" s="1"/>
  <c r="U115" i="14" s="1"/>
  <c r="W39" i="14"/>
  <c r="X39" i="14" s="1"/>
  <c r="Y39" i="14" s="1"/>
  <c r="Z39" i="14" s="1"/>
  <c r="AB39" i="14"/>
  <c r="AC39" i="14" s="1"/>
  <c r="AD39" i="14" s="1"/>
  <c r="AA39" i="14" s="1"/>
  <c r="Q39" i="14"/>
  <c r="R39" i="14" s="1"/>
  <c r="S39" i="14" s="1"/>
  <c r="T39" i="14" s="1"/>
  <c r="L39" i="14"/>
  <c r="M39" i="14" s="1"/>
  <c r="N39" i="14" s="1"/>
  <c r="U39" i="14" s="1"/>
  <c r="J40" i="14"/>
  <c r="K39" i="14"/>
  <c r="K84" i="14"/>
  <c r="W314" i="14"/>
  <c r="X314" i="14" s="1"/>
  <c r="Y314" i="14" s="1"/>
  <c r="Z314" i="14" s="1"/>
  <c r="AB314" i="14"/>
  <c r="AC314" i="14" s="1"/>
  <c r="AD314" i="14" s="1"/>
  <c r="AA314" i="14" s="1"/>
  <c r="Q314" i="14"/>
  <c r="R314" i="14" s="1"/>
  <c r="S314" i="14" s="1"/>
  <c r="T314" i="14" s="1"/>
  <c r="L314" i="14"/>
  <c r="M314" i="14" s="1"/>
  <c r="N314" i="14" s="1"/>
  <c r="U314" i="14" s="1"/>
  <c r="J315" i="14"/>
  <c r="W152" i="14"/>
  <c r="X152" i="14" s="1"/>
  <c r="Y152" i="14" s="1"/>
  <c r="Z152" i="14" s="1"/>
  <c r="AB152" i="14"/>
  <c r="Q152" i="14"/>
  <c r="R152" i="14" s="1"/>
  <c r="S152" i="14" s="1"/>
  <c r="T152" i="14" s="1"/>
  <c r="L152" i="14"/>
  <c r="M152" i="14" s="1"/>
  <c r="N152" i="14" s="1"/>
  <c r="U152" i="14" s="1"/>
  <c r="J153" i="14"/>
  <c r="AB836" i="14"/>
  <c r="AC836" i="14" s="1"/>
  <c r="AD836" i="14" s="1"/>
  <c r="AA836" i="14" s="1"/>
  <c r="W836" i="14"/>
  <c r="X836" i="14" s="1"/>
  <c r="Y836" i="14" s="1"/>
  <c r="Z836" i="14" s="1"/>
  <c r="L836" i="14"/>
  <c r="M836" i="14" s="1"/>
  <c r="N836" i="14" s="1"/>
  <c r="U836" i="14" s="1"/>
  <c r="Q836" i="14"/>
  <c r="R836" i="14" s="1"/>
  <c r="S836" i="14" s="1"/>
  <c r="T836" i="14" s="1"/>
  <c r="J837" i="14"/>
  <c r="W342" i="14"/>
  <c r="X342" i="14" s="1"/>
  <c r="Y342" i="14" s="1"/>
  <c r="Z342" i="14" s="1"/>
  <c r="AB342" i="14"/>
  <c r="AC342" i="14" s="1"/>
  <c r="AD342" i="14" s="1"/>
  <c r="AA342" i="14" s="1"/>
  <c r="Q342" i="14"/>
  <c r="R342" i="14" s="1"/>
  <c r="S342" i="14" s="1"/>
  <c r="T342" i="14" s="1"/>
  <c r="J343" i="14"/>
  <c r="L342" i="14"/>
  <c r="M342" i="14" s="1"/>
  <c r="N342" i="14" s="1"/>
  <c r="U342" i="14" s="1"/>
  <c r="W281" i="14" l="1"/>
  <c r="X281" i="14" s="1"/>
  <c r="Y281" i="14" s="1"/>
  <c r="Z281" i="14" s="1"/>
  <c r="AB281" i="14"/>
  <c r="AC281" i="14" s="1"/>
  <c r="AD281" i="14" s="1"/>
  <c r="AA281" i="14" s="1"/>
  <c r="Q281" i="14"/>
  <c r="R281" i="14" s="1"/>
  <c r="S281" i="14" s="1"/>
  <c r="T281" i="14" s="1"/>
  <c r="L281" i="14"/>
  <c r="M281" i="14" s="1"/>
  <c r="N281" i="14" s="1"/>
  <c r="U281" i="14" s="1"/>
  <c r="J282" i="14"/>
  <c r="W589" i="14"/>
  <c r="X589" i="14" s="1"/>
  <c r="Y589" i="14" s="1"/>
  <c r="Z589" i="14" s="1"/>
  <c r="AB589" i="14"/>
  <c r="Q589" i="14"/>
  <c r="R589" i="14" s="1"/>
  <c r="S589" i="14" s="1"/>
  <c r="T589" i="14" s="1"/>
  <c r="L589" i="14"/>
  <c r="M589" i="14" s="1"/>
  <c r="N589" i="14" s="1"/>
  <c r="U589" i="14" s="1"/>
  <c r="J590" i="14"/>
  <c r="W528" i="14"/>
  <c r="X528" i="14" s="1"/>
  <c r="Y528" i="14" s="1"/>
  <c r="Z528" i="14" s="1"/>
  <c r="AB528" i="14"/>
  <c r="AC528" i="14" s="1"/>
  <c r="AD528" i="14" s="1"/>
  <c r="AA528" i="14" s="1"/>
  <c r="Q528" i="14"/>
  <c r="R528" i="14" s="1"/>
  <c r="S528" i="14" s="1"/>
  <c r="T528" i="14" s="1"/>
  <c r="L528" i="14"/>
  <c r="M528" i="14" s="1"/>
  <c r="N528" i="14" s="1"/>
  <c r="U528" i="14" s="1"/>
  <c r="W409" i="14"/>
  <c r="X409" i="14" s="1"/>
  <c r="Y409" i="14" s="1"/>
  <c r="Z409" i="14" s="1"/>
  <c r="AB409" i="14"/>
  <c r="AC409" i="14" s="1"/>
  <c r="AD409" i="14" s="1"/>
  <c r="AA409" i="14" s="1"/>
  <c r="Q409" i="14"/>
  <c r="R409" i="14" s="1"/>
  <c r="S409" i="14" s="1"/>
  <c r="T409" i="14" s="1"/>
  <c r="L409" i="14"/>
  <c r="M409" i="14" s="1"/>
  <c r="N409" i="14" s="1"/>
  <c r="U409" i="14" s="1"/>
  <c r="J410" i="14"/>
  <c r="W315" i="14"/>
  <c r="X315" i="14" s="1"/>
  <c r="Y315" i="14" s="1"/>
  <c r="Z315" i="14" s="1"/>
  <c r="AB315" i="14"/>
  <c r="AC315" i="14" s="1"/>
  <c r="AD315" i="14" s="1"/>
  <c r="AA315" i="14" s="1"/>
  <c r="Q315" i="14"/>
  <c r="R315" i="14" s="1"/>
  <c r="S315" i="14" s="1"/>
  <c r="T315" i="14" s="1"/>
  <c r="L315" i="14"/>
  <c r="M315" i="14" s="1"/>
  <c r="N315" i="14" s="1"/>
  <c r="U315" i="14" s="1"/>
  <c r="J316" i="14"/>
  <c r="W557" i="14"/>
  <c r="X557" i="14" s="1"/>
  <c r="Y557" i="14" s="1"/>
  <c r="Z557" i="14" s="1"/>
  <c r="AB557" i="14"/>
  <c r="AC557" i="14" s="1"/>
  <c r="AD557" i="14" s="1"/>
  <c r="AA557" i="14" s="1"/>
  <c r="Q557" i="14"/>
  <c r="R557" i="14" s="1"/>
  <c r="S557" i="14" s="1"/>
  <c r="T557" i="14" s="1"/>
  <c r="L557" i="14"/>
  <c r="M557" i="14" s="1"/>
  <c r="N557" i="14" s="1"/>
  <c r="U557" i="14" s="1"/>
  <c r="J558" i="14"/>
  <c r="AB717" i="14"/>
  <c r="AC717" i="14" s="1"/>
  <c r="AD717" i="14" s="1"/>
  <c r="AA717" i="14" s="1"/>
  <c r="W717" i="14"/>
  <c r="X717" i="14" s="1"/>
  <c r="Y717" i="14" s="1"/>
  <c r="Z717" i="14" s="1"/>
  <c r="L717" i="14"/>
  <c r="M717" i="14" s="1"/>
  <c r="N717" i="14" s="1"/>
  <c r="U717" i="14" s="1"/>
  <c r="Q717" i="14"/>
  <c r="R717" i="14" s="1"/>
  <c r="S717" i="14" s="1"/>
  <c r="T717" i="14" s="1"/>
  <c r="J718" i="14"/>
  <c r="W468" i="14"/>
  <c r="AB468" i="14"/>
  <c r="AC468" i="14" s="1"/>
  <c r="AD468" i="14" s="1"/>
  <c r="AA468" i="14" s="1"/>
  <c r="Q468" i="14"/>
  <c r="R468" i="14" s="1"/>
  <c r="S468" i="14" s="1"/>
  <c r="T468" i="14" s="1"/>
  <c r="L468" i="14"/>
  <c r="M468" i="14" s="1"/>
  <c r="N468" i="14" s="1"/>
  <c r="U468" i="14" s="1"/>
  <c r="J469" i="14"/>
  <c r="W375" i="14"/>
  <c r="X375" i="14" s="1"/>
  <c r="Y375" i="14" s="1"/>
  <c r="Z375" i="14" s="1"/>
  <c r="AB375" i="14"/>
  <c r="AC375" i="14" s="1"/>
  <c r="AD375" i="14" s="1"/>
  <c r="AA375" i="14" s="1"/>
  <c r="Q375" i="14"/>
  <c r="R375" i="14" s="1"/>
  <c r="S375" i="14" s="1"/>
  <c r="T375" i="14" s="1"/>
  <c r="L375" i="14"/>
  <c r="M375" i="14" s="1"/>
  <c r="N375" i="14" s="1"/>
  <c r="U375" i="14" s="1"/>
  <c r="J376" i="14"/>
  <c r="W343" i="14"/>
  <c r="AB343" i="14"/>
  <c r="AC343" i="14" s="1"/>
  <c r="AD343" i="14" s="1"/>
  <c r="AA343" i="14" s="1"/>
  <c r="Q343" i="14"/>
  <c r="R343" i="14" s="1"/>
  <c r="S343" i="14" s="1"/>
  <c r="T343" i="14" s="1"/>
  <c r="L343" i="14"/>
  <c r="M343" i="14" s="1"/>
  <c r="N343" i="14" s="1"/>
  <c r="U343" i="14" s="1"/>
  <c r="J344" i="14"/>
  <c r="W153" i="14"/>
  <c r="X153" i="14" s="1"/>
  <c r="Y153" i="14" s="1"/>
  <c r="Z153" i="14" s="1"/>
  <c r="AB153" i="14"/>
  <c r="AC153" i="14" s="1"/>
  <c r="AD153" i="14" s="1"/>
  <c r="AA153" i="14" s="1"/>
  <c r="Q153" i="14"/>
  <c r="R153" i="14" s="1"/>
  <c r="S153" i="14" s="1"/>
  <c r="T153" i="14" s="1"/>
  <c r="L153" i="14"/>
  <c r="M153" i="14" s="1"/>
  <c r="N153" i="14" s="1"/>
  <c r="U153" i="14" s="1"/>
  <c r="J154" i="14"/>
  <c r="W116" i="14"/>
  <c r="X116" i="14" s="1"/>
  <c r="Y116" i="14" s="1"/>
  <c r="Z116" i="14" s="1"/>
  <c r="AB116" i="14"/>
  <c r="AC116" i="14" s="1"/>
  <c r="AD116" i="14" s="1"/>
  <c r="AA116" i="14" s="1"/>
  <c r="Q116" i="14"/>
  <c r="R116" i="14" s="1"/>
  <c r="S116" i="14" s="1"/>
  <c r="T116" i="14" s="1"/>
  <c r="L116" i="14"/>
  <c r="M116" i="14" s="1"/>
  <c r="N116" i="14" s="1"/>
  <c r="U116" i="14" s="1"/>
  <c r="J117" i="14"/>
  <c r="K86" i="14"/>
  <c r="W212" i="14"/>
  <c r="X212" i="14" s="1"/>
  <c r="Y212" i="14" s="1"/>
  <c r="Z212" i="14" s="1"/>
  <c r="AB212" i="14"/>
  <c r="AC212" i="14" s="1"/>
  <c r="AD212" i="14" s="1"/>
  <c r="AA212" i="14" s="1"/>
  <c r="Q212" i="14"/>
  <c r="R212" i="14" s="1"/>
  <c r="S212" i="14" s="1"/>
  <c r="T212" i="14" s="1"/>
  <c r="L212" i="14"/>
  <c r="M212" i="14" s="1"/>
  <c r="N212" i="14" s="1"/>
  <c r="U212" i="14" s="1"/>
  <c r="J213" i="14"/>
  <c r="W249" i="14"/>
  <c r="X249" i="14" s="1"/>
  <c r="Y249" i="14" s="1"/>
  <c r="Z249" i="14" s="1"/>
  <c r="AB249" i="14"/>
  <c r="AC249" i="14" s="1"/>
  <c r="AD249" i="14" s="1"/>
  <c r="AA249" i="14" s="1"/>
  <c r="Q249" i="14"/>
  <c r="R249" i="14" s="1"/>
  <c r="S249" i="14" s="1"/>
  <c r="T249" i="14" s="1"/>
  <c r="L249" i="14"/>
  <c r="M249" i="14" s="1"/>
  <c r="N249" i="14" s="1"/>
  <c r="U249" i="14" s="1"/>
  <c r="J250" i="14"/>
  <c r="W441" i="14"/>
  <c r="X441" i="14" s="1"/>
  <c r="Y441" i="14" s="1"/>
  <c r="Z441" i="14" s="1"/>
  <c r="AB441" i="14"/>
  <c r="AC441" i="14" s="1"/>
  <c r="AD441" i="14" s="1"/>
  <c r="AA441" i="14" s="1"/>
  <c r="Q441" i="14"/>
  <c r="R441" i="14" s="1"/>
  <c r="S441" i="14" s="1"/>
  <c r="T441" i="14" s="1"/>
  <c r="L441" i="14"/>
  <c r="M441" i="14" s="1"/>
  <c r="N441" i="14" s="1"/>
  <c r="U441" i="14" s="1"/>
  <c r="J442" i="14"/>
  <c r="AB837" i="14"/>
  <c r="AC837" i="14" s="1"/>
  <c r="AD837" i="14" s="1"/>
  <c r="AA837" i="14" s="1"/>
  <c r="W837" i="14"/>
  <c r="X837" i="14" s="1"/>
  <c r="Y837" i="14" s="1"/>
  <c r="Z837" i="14" s="1"/>
  <c r="L837" i="14"/>
  <c r="M837" i="14" s="1"/>
  <c r="N837" i="14" s="1"/>
  <c r="U837" i="14" s="1"/>
  <c r="Q837" i="14"/>
  <c r="R837" i="14" s="1"/>
  <c r="S837" i="14" s="1"/>
  <c r="T837" i="14" s="1"/>
  <c r="J838" i="14"/>
  <c r="W40" i="14"/>
  <c r="X40" i="14" s="1"/>
  <c r="Y40" i="14" s="1"/>
  <c r="Z40" i="14" s="1"/>
  <c r="AB40" i="14"/>
  <c r="AC40" i="14" s="1"/>
  <c r="AD40" i="14" s="1"/>
  <c r="AA40" i="14" s="1"/>
  <c r="Q40" i="14"/>
  <c r="R40" i="14" s="1"/>
  <c r="S40" i="14" s="1"/>
  <c r="T40" i="14" s="1"/>
  <c r="L40" i="14"/>
  <c r="M40" i="14" s="1"/>
  <c r="N40" i="14" s="1"/>
  <c r="U40" i="14" s="1"/>
  <c r="K40" i="14"/>
  <c r="K79" i="14"/>
  <c r="K81" i="14"/>
  <c r="K80" i="14"/>
  <c r="K83" i="14"/>
  <c r="K82" i="14"/>
  <c r="AB749" i="14"/>
  <c r="AC749" i="14" s="1"/>
  <c r="AD749" i="14" s="1"/>
  <c r="AA749" i="14" s="1"/>
  <c r="W749" i="14"/>
  <c r="X749" i="14" s="1"/>
  <c r="Y749" i="14" s="1"/>
  <c r="Z749" i="14" s="1"/>
  <c r="L749" i="14"/>
  <c r="M749" i="14" s="1"/>
  <c r="N749" i="14" s="1"/>
  <c r="U749" i="14" s="1"/>
  <c r="Q749" i="14"/>
  <c r="R749" i="14" s="1"/>
  <c r="S749" i="14" s="1"/>
  <c r="T749" i="14" s="1"/>
  <c r="J750" i="14"/>
  <c r="W87" i="14"/>
  <c r="X87" i="14" s="1"/>
  <c r="Y87" i="14" s="1"/>
  <c r="Z87" i="14" s="1"/>
  <c r="AB87" i="14"/>
  <c r="AC87" i="14" s="1"/>
  <c r="AD87" i="14" s="1"/>
  <c r="AA87" i="14" s="1"/>
  <c r="Q87" i="14"/>
  <c r="R87" i="14" s="1"/>
  <c r="S87" i="14" s="1"/>
  <c r="T87" i="14" s="1"/>
  <c r="L87" i="14"/>
  <c r="M87" i="14" s="1"/>
  <c r="N87" i="14" s="1"/>
  <c r="U87" i="14" s="1"/>
  <c r="J88" i="14"/>
  <c r="K87" i="14"/>
  <c r="AB781" i="14"/>
  <c r="AC781" i="14" s="1"/>
  <c r="AD781" i="14" s="1"/>
  <c r="AA781" i="14" s="1"/>
  <c r="W781" i="14"/>
  <c r="X781" i="14" s="1"/>
  <c r="Y781" i="14" s="1"/>
  <c r="Z781" i="14" s="1"/>
  <c r="L781" i="14"/>
  <c r="M781" i="14" s="1"/>
  <c r="N781" i="14" s="1"/>
  <c r="U781" i="14" s="1"/>
  <c r="Q781" i="14"/>
  <c r="R781" i="14" s="1"/>
  <c r="S781" i="14" s="1"/>
  <c r="T781" i="14" s="1"/>
  <c r="J782" i="14"/>
  <c r="K85" i="14"/>
  <c r="W183" i="14"/>
  <c r="X183" i="14" s="1"/>
  <c r="Y183" i="14" s="1"/>
  <c r="Z183" i="14" s="1"/>
  <c r="AB183" i="14"/>
  <c r="Q183" i="14"/>
  <c r="R183" i="14" s="1"/>
  <c r="S183" i="14" s="1"/>
  <c r="T183" i="14" s="1"/>
  <c r="L183" i="14"/>
  <c r="M183" i="14" s="1"/>
  <c r="N183" i="14" s="1"/>
  <c r="U183" i="14" s="1"/>
  <c r="J184" i="14"/>
  <c r="W500" i="14"/>
  <c r="X500" i="14" s="1"/>
  <c r="Y500" i="14" s="1"/>
  <c r="Z500" i="14" s="1"/>
  <c r="AB500" i="14"/>
  <c r="AC500" i="14" s="1"/>
  <c r="AD500" i="14" s="1"/>
  <c r="AA500" i="14" s="1"/>
  <c r="Q500" i="14"/>
  <c r="R500" i="14" s="1"/>
  <c r="S500" i="14" s="1"/>
  <c r="T500" i="14" s="1"/>
  <c r="L500" i="14"/>
  <c r="M500" i="14" s="1"/>
  <c r="N500" i="14" s="1"/>
  <c r="U500" i="14" s="1"/>
  <c r="W250" i="14" l="1"/>
  <c r="X250" i="14" s="1"/>
  <c r="Y250" i="14" s="1"/>
  <c r="Z250" i="14" s="1"/>
  <c r="AB250" i="14"/>
  <c r="Q250" i="14"/>
  <c r="R250" i="14" s="1"/>
  <c r="S250" i="14" s="1"/>
  <c r="T250" i="14" s="1"/>
  <c r="L250" i="14"/>
  <c r="M250" i="14" s="1"/>
  <c r="N250" i="14" s="1"/>
  <c r="U250" i="14" s="1"/>
  <c r="J251" i="14"/>
  <c r="W316" i="14"/>
  <c r="X316" i="14" s="1"/>
  <c r="Y316" i="14" s="1"/>
  <c r="Z316" i="14" s="1"/>
  <c r="AB316" i="14"/>
  <c r="AC316" i="14" s="1"/>
  <c r="AD316" i="14" s="1"/>
  <c r="AA316" i="14" s="1"/>
  <c r="Q316" i="14"/>
  <c r="R316" i="14" s="1"/>
  <c r="S316" i="14" s="1"/>
  <c r="T316" i="14" s="1"/>
  <c r="L316" i="14"/>
  <c r="M316" i="14" s="1"/>
  <c r="N316" i="14" s="1"/>
  <c r="U316" i="14" s="1"/>
  <c r="AB718" i="14"/>
  <c r="AC718" i="14" s="1"/>
  <c r="AD718" i="14" s="1"/>
  <c r="AA718" i="14" s="1"/>
  <c r="W718" i="14"/>
  <c r="X718" i="14" s="1"/>
  <c r="Y718" i="14" s="1"/>
  <c r="Z718" i="14" s="1"/>
  <c r="L718" i="14"/>
  <c r="M718" i="14" s="1"/>
  <c r="N718" i="14" s="1"/>
  <c r="U718" i="14" s="1"/>
  <c r="Q718" i="14"/>
  <c r="R718" i="14" s="1"/>
  <c r="S718" i="14" s="1"/>
  <c r="T718" i="14" s="1"/>
  <c r="J719" i="14"/>
  <c r="W282" i="14"/>
  <c r="X282" i="14" s="1"/>
  <c r="Y282" i="14" s="1"/>
  <c r="Z282" i="14" s="1"/>
  <c r="AB282" i="14"/>
  <c r="AC282" i="14" s="1"/>
  <c r="AD282" i="14" s="1"/>
  <c r="AA282" i="14" s="1"/>
  <c r="Q282" i="14"/>
  <c r="R282" i="14" s="1"/>
  <c r="S282" i="14" s="1"/>
  <c r="T282" i="14" s="1"/>
  <c r="L282" i="14"/>
  <c r="M282" i="14" s="1"/>
  <c r="N282" i="14" s="1"/>
  <c r="U282" i="14" s="1"/>
  <c r="J283" i="14"/>
  <c r="W88" i="14"/>
  <c r="X88" i="14" s="1"/>
  <c r="Y88" i="14" s="1"/>
  <c r="Z88" i="14" s="1"/>
  <c r="AB88" i="14"/>
  <c r="AC88" i="14" s="1"/>
  <c r="AD88" i="14" s="1"/>
  <c r="AA88" i="14" s="1"/>
  <c r="Q88" i="14"/>
  <c r="R88" i="14" s="1"/>
  <c r="S88" i="14" s="1"/>
  <c r="T88" i="14" s="1"/>
  <c r="L88" i="14"/>
  <c r="M88" i="14" s="1"/>
  <c r="N88" i="14" s="1"/>
  <c r="U88" i="14" s="1"/>
  <c r="J89" i="14"/>
  <c r="K88" i="14"/>
  <c r="W442" i="14"/>
  <c r="X442" i="14" s="1"/>
  <c r="Y442" i="14" s="1"/>
  <c r="Z442" i="14" s="1"/>
  <c r="AB442" i="14"/>
  <c r="AC442" i="14" s="1"/>
  <c r="AD442" i="14" s="1"/>
  <c r="AA442" i="14" s="1"/>
  <c r="Q442" i="14"/>
  <c r="R442" i="14" s="1"/>
  <c r="S442" i="14" s="1"/>
  <c r="T442" i="14" s="1"/>
  <c r="L442" i="14"/>
  <c r="M442" i="14" s="1"/>
  <c r="N442" i="14" s="1"/>
  <c r="U442" i="14" s="1"/>
  <c r="W469" i="14"/>
  <c r="X469" i="14" s="1"/>
  <c r="Y469" i="14" s="1"/>
  <c r="Z469" i="14" s="1"/>
  <c r="AB469" i="14"/>
  <c r="Q469" i="14"/>
  <c r="R469" i="14" s="1"/>
  <c r="S469" i="14" s="1"/>
  <c r="T469" i="14" s="1"/>
  <c r="L469" i="14"/>
  <c r="M469" i="14" s="1"/>
  <c r="N469" i="14" s="1"/>
  <c r="U469" i="14" s="1"/>
  <c r="J470" i="14"/>
  <c r="W410" i="14"/>
  <c r="X410" i="14" s="1"/>
  <c r="Y410" i="14" s="1"/>
  <c r="Z410" i="14" s="1"/>
  <c r="AB410" i="14"/>
  <c r="Q410" i="14"/>
  <c r="R410" i="14" s="1"/>
  <c r="S410" i="14" s="1"/>
  <c r="T410" i="14" s="1"/>
  <c r="L410" i="14"/>
  <c r="M410" i="14" s="1"/>
  <c r="N410" i="14" s="1"/>
  <c r="U410" i="14" s="1"/>
  <c r="J411" i="14"/>
  <c r="W376" i="14"/>
  <c r="X376" i="14" s="1"/>
  <c r="Y376" i="14" s="1"/>
  <c r="Z376" i="14" s="1"/>
  <c r="AB376" i="14"/>
  <c r="AC376" i="14" s="1"/>
  <c r="AD376" i="14" s="1"/>
  <c r="AA376" i="14" s="1"/>
  <c r="Q376" i="14"/>
  <c r="R376" i="14" s="1"/>
  <c r="S376" i="14" s="1"/>
  <c r="T376" i="14" s="1"/>
  <c r="L376" i="14"/>
  <c r="M376" i="14" s="1"/>
  <c r="N376" i="14" s="1"/>
  <c r="U376" i="14" s="1"/>
  <c r="J377" i="14"/>
  <c r="W558" i="14"/>
  <c r="X558" i="14" s="1"/>
  <c r="Y558" i="14" s="1"/>
  <c r="Z558" i="14" s="1"/>
  <c r="AB558" i="14"/>
  <c r="Q558" i="14"/>
  <c r="R558" i="14" s="1"/>
  <c r="S558" i="14" s="1"/>
  <c r="T558" i="14" s="1"/>
  <c r="J559" i="14"/>
  <c r="L558" i="14"/>
  <c r="M558" i="14" s="1"/>
  <c r="N558" i="14" s="1"/>
  <c r="U558" i="14" s="1"/>
  <c r="W184" i="14"/>
  <c r="X184" i="14" s="1"/>
  <c r="Y184" i="14" s="1"/>
  <c r="Z184" i="14" s="1"/>
  <c r="AB184" i="14"/>
  <c r="AC184" i="14" s="1"/>
  <c r="AD184" i="14" s="1"/>
  <c r="AA184" i="14" s="1"/>
  <c r="Q184" i="14"/>
  <c r="R184" i="14" s="1"/>
  <c r="S184" i="14" s="1"/>
  <c r="T184" i="14" s="1"/>
  <c r="L184" i="14"/>
  <c r="M184" i="14" s="1"/>
  <c r="N184" i="14" s="1"/>
  <c r="U184" i="14" s="1"/>
  <c r="J185" i="14"/>
  <c r="AB782" i="14"/>
  <c r="AC782" i="14" s="1"/>
  <c r="AD782" i="14" s="1"/>
  <c r="AA782" i="14" s="1"/>
  <c r="W782" i="14"/>
  <c r="X782" i="14" s="1"/>
  <c r="Y782" i="14" s="1"/>
  <c r="Z782" i="14" s="1"/>
  <c r="L782" i="14"/>
  <c r="M782" i="14" s="1"/>
  <c r="N782" i="14" s="1"/>
  <c r="U782" i="14" s="1"/>
  <c r="Q782" i="14"/>
  <c r="R782" i="14" s="1"/>
  <c r="S782" i="14" s="1"/>
  <c r="T782" i="14" s="1"/>
  <c r="J783" i="14"/>
  <c r="AB750" i="14"/>
  <c r="W750" i="14"/>
  <c r="X750" i="14" s="1"/>
  <c r="Y750" i="14" s="1"/>
  <c r="Z750" i="14" s="1"/>
  <c r="L750" i="14"/>
  <c r="M750" i="14" s="1"/>
  <c r="N750" i="14" s="1"/>
  <c r="U750" i="14" s="1"/>
  <c r="Q750" i="14"/>
  <c r="R750" i="14" s="1"/>
  <c r="S750" i="14" s="1"/>
  <c r="T750" i="14" s="1"/>
  <c r="J751" i="14"/>
  <c r="AB838" i="14"/>
  <c r="AC838" i="14" s="1"/>
  <c r="AD838" i="14" s="1"/>
  <c r="AA838" i="14" s="1"/>
  <c r="W838" i="14"/>
  <c r="X838" i="14" s="1"/>
  <c r="Y838" i="14" s="1"/>
  <c r="Z838" i="14" s="1"/>
  <c r="L838" i="14"/>
  <c r="M838" i="14" s="1"/>
  <c r="N838" i="14" s="1"/>
  <c r="U838" i="14" s="1"/>
  <c r="Q838" i="14"/>
  <c r="R838" i="14" s="1"/>
  <c r="S838" i="14" s="1"/>
  <c r="T838" i="14" s="1"/>
  <c r="J839" i="14"/>
  <c r="W117" i="14"/>
  <c r="X117" i="14" s="1"/>
  <c r="Y117" i="14" s="1"/>
  <c r="Z117" i="14" s="1"/>
  <c r="AB117" i="14"/>
  <c r="AC117" i="14" s="1"/>
  <c r="AD117" i="14" s="1"/>
  <c r="AA117" i="14" s="1"/>
  <c r="Q117" i="14"/>
  <c r="R117" i="14" s="1"/>
  <c r="S117" i="14" s="1"/>
  <c r="T117" i="14" s="1"/>
  <c r="L117" i="14"/>
  <c r="M117" i="14" s="1"/>
  <c r="N117" i="14" s="1"/>
  <c r="U117" i="14" s="1"/>
  <c r="J118" i="14"/>
  <c r="K117" i="14"/>
  <c r="W344" i="14"/>
  <c r="X344" i="14" s="1"/>
  <c r="Y344" i="14" s="1"/>
  <c r="Z344" i="14" s="1"/>
  <c r="AB344" i="14"/>
  <c r="Q344" i="14"/>
  <c r="R344" i="14" s="1"/>
  <c r="S344" i="14" s="1"/>
  <c r="T344" i="14" s="1"/>
  <c r="L344" i="14"/>
  <c r="M344" i="14" s="1"/>
  <c r="N344" i="14" s="1"/>
  <c r="U344" i="14" s="1"/>
  <c r="J345" i="14"/>
  <c r="W590" i="14"/>
  <c r="X590" i="14" s="1"/>
  <c r="Y590" i="14" s="1"/>
  <c r="Z590" i="14" s="1"/>
  <c r="AB590" i="14"/>
  <c r="AC590" i="14" s="1"/>
  <c r="AD590" i="14" s="1"/>
  <c r="AA590" i="14" s="1"/>
  <c r="Q590" i="14"/>
  <c r="R590" i="14" s="1"/>
  <c r="S590" i="14" s="1"/>
  <c r="T590" i="14" s="1"/>
  <c r="J591" i="14"/>
  <c r="L590" i="14"/>
  <c r="M590" i="14" s="1"/>
  <c r="N590" i="14" s="1"/>
  <c r="U590" i="14" s="1"/>
  <c r="W213" i="14"/>
  <c r="X213" i="14" s="1"/>
  <c r="Y213" i="14" s="1"/>
  <c r="Z213" i="14" s="1"/>
  <c r="AB213" i="14"/>
  <c r="AC213" i="14" s="1"/>
  <c r="AD213" i="14" s="1"/>
  <c r="AA213" i="14" s="1"/>
  <c r="Q213" i="14"/>
  <c r="R213" i="14" s="1"/>
  <c r="S213" i="14" s="1"/>
  <c r="T213" i="14" s="1"/>
  <c r="L213" i="14"/>
  <c r="M213" i="14" s="1"/>
  <c r="N213" i="14" s="1"/>
  <c r="U213" i="14" s="1"/>
  <c r="J214" i="14"/>
  <c r="W154" i="14"/>
  <c r="X154" i="14" s="1"/>
  <c r="Y154" i="14" s="1"/>
  <c r="Z154" i="14" s="1"/>
  <c r="AB154" i="14"/>
  <c r="AC154" i="14" s="1"/>
  <c r="AD154" i="14" s="1"/>
  <c r="AA154" i="14" s="1"/>
  <c r="Q154" i="14"/>
  <c r="R154" i="14" s="1"/>
  <c r="S154" i="14" s="1"/>
  <c r="T154" i="14" s="1"/>
  <c r="L154" i="14"/>
  <c r="M154" i="14" s="1"/>
  <c r="N154" i="14" s="1"/>
  <c r="U154" i="14" s="1"/>
  <c r="J155" i="14"/>
  <c r="W345" i="14" l="1"/>
  <c r="X345" i="14" s="1"/>
  <c r="Y345" i="14" s="1"/>
  <c r="Z345" i="14" s="1"/>
  <c r="AB345" i="14"/>
  <c r="AC345" i="14" s="1"/>
  <c r="AD345" i="14" s="1"/>
  <c r="AA345" i="14" s="1"/>
  <c r="Q345" i="14"/>
  <c r="R345" i="14" s="1"/>
  <c r="S345" i="14" s="1"/>
  <c r="T345" i="14" s="1"/>
  <c r="L345" i="14"/>
  <c r="M345" i="14" s="1"/>
  <c r="N345" i="14" s="1"/>
  <c r="U345" i="14" s="1"/>
  <c r="J346" i="14"/>
  <c r="W89" i="14"/>
  <c r="X89" i="14" s="1"/>
  <c r="Y89" i="14" s="1"/>
  <c r="Z89" i="14" s="1"/>
  <c r="AB89" i="14"/>
  <c r="AC89" i="14" s="1"/>
  <c r="AD89" i="14" s="1"/>
  <c r="AA89" i="14" s="1"/>
  <c r="Q89" i="14"/>
  <c r="R89" i="14" s="1"/>
  <c r="S89" i="14" s="1"/>
  <c r="T89" i="14" s="1"/>
  <c r="L89" i="14"/>
  <c r="M89" i="14" s="1"/>
  <c r="N89" i="14" s="1"/>
  <c r="U89" i="14" s="1"/>
  <c r="K89" i="14"/>
  <c r="W591" i="14"/>
  <c r="X591" i="14" s="1"/>
  <c r="Y591" i="14" s="1"/>
  <c r="Z591" i="14" s="1"/>
  <c r="AB591" i="14"/>
  <c r="AC591" i="14" s="1"/>
  <c r="AD591" i="14" s="1"/>
  <c r="AA591" i="14" s="1"/>
  <c r="Q591" i="14"/>
  <c r="R591" i="14" s="1"/>
  <c r="S591" i="14" s="1"/>
  <c r="T591" i="14" s="1"/>
  <c r="L591" i="14"/>
  <c r="M591" i="14" s="1"/>
  <c r="N591" i="14" s="1"/>
  <c r="U591" i="14" s="1"/>
  <c r="W377" i="14"/>
  <c r="AB377" i="14"/>
  <c r="AC377" i="14" s="1"/>
  <c r="AD377" i="14" s="1"/>
  <c r="AA377" i="14" s="1"/>
  <c r="Q377" i="14"/>
  <c r="R377" i="14" s="1"/>
  <c r="S377" i="14" s="1"/>
  <c r="T377" i="14" s="1"/>
  <c r="L377" i="14"/>
  <c r="M377" i="14" s="1"/>
  <c r="N377" i="14" s="1"/>
  <c r="U377" i="14" s="1"/>
  <c r="J378" i="14"/>
  <c r="W251" i="14"/>
  <c r="X251" i="14" s="1"/>
  <c r="Y251" i="14" s="1"/>
  <c r="Z251" i="14" s="1"/>
  <c r="AB251" i="14"/>
  <c r="AC251" i="14" s="1"/>
  <c r="AD251" i="14" s="1"/>
  <c r="AA251" i="14" s="1"/>
  <c r="Q251" i="14"/>
  <c r="R251" i="14" s="1"/>
  <c r="S251" i="14" s="1"/>
  <c r="T251" i="14" s="1"/>
  <c r="L251" i="14"/>
  <c r="M251" i="14" s="1"/>
  <c r="N251" i="14" s="1"/>
  <c r="U251" i="14" s="1"/>
  <c r="J252" i="14"/>
  <c r="AB751" i="14"/>
  <c r="AC751" i="14" s="1"/>
  <c r="AD751" i="14" s="1"/>
  <c r="AA751" i="14" s="1"/>
  <c r="W751" i="14"/>
  <c r="X751" i="14" s="1"/>
  <c r="Y751" i="14" s="1"/>
  <c r="Z751" i="14" s="1"/>
  <c r="L751" i="14"/>
  <c r="M751" i="14" s="1"/>
  <c r="N751" i="14" s="1"/>
  <c r="U751" i="14" s="1"/>
  <c r="Q751" i="14"/>
  <c r="R751" i="14" s="1"/>
  <c r="S751" i="14" s="1"/>
  <c r="T751" i="14" s="1"/>
  <c r="J752" i="14"/>
  <c r="K115" i="14"/>
  <c r="W214" i="14"/>
  <c r="X214" i="14" s="1"/>
  <c r="Y214" i="14" s="1"/>
  <c r="Z214" i="14" s="1"/>
  <c r="AB214" i="14"/>
  <c r="AC214" i="14" s="1"/>
  <c r="AD214" i="14" s="1"/>
  <c r="AA214" i="14" s="1"/>
  <c r="Q214" i="14"/>
  <c r="R214" i="14" s="1"/>
  <c r="S214" i="14" s="1"/>
  <c r="T214" i="14" s="1"/>
  <c r="J215" i="14"/>
  <c r="L214" i="14"/>
  <c r="M214" i="14" s="1"/>
  <c r="N214" i="14" s="1"/>
  <c r="U214" i="14" s="1"/>
  <c r="K116" i="14"/>
  <c r="W185" i="14"/>
  <c r="X185" i="14" s="1"/>
  <c r="Y185" i="14" s="1"/>
  <c r="Z185" i="14" s="1"/>
  <c r="AB185" i="14"/>
  <c r="AC185" i="14" s="1"/>
  <c r="AD185" i="14" s="1"/>
  <c r="AA185" i="14" s="1"/>
  <c r="Q185" i="14"/>
  <c r="R185" i="14" s="1"/>
  <c r="S185" i="14" s="1"/>
  <c r="T185" i="14" s="1"/>
  <c r="L185" i="14"/>
  <c r="M185" i="14" s="1"/>
  <c r="N185" i="14" s="1"/>
  <c r="U185" i="14" s="1"/>
  <c r="J186" i="14"/>
  <c r="W559" i="14"/>
  <c r="X559" i="14" s="1"/>
  <c r="Y559" i="14" s="1"/>
  <c r="Z559" i="14" s="1"/>
  <c r="AB559" i="14"/>
  <c r="AC559" i="14" s="1"/>
  <c r="AD559" i="14" s="1"/>
  <c r="AA559" i="14" s="1"/>
  <c r="Q559" i="14"/>
  <c r="R559" i="14" s="1"/>
  <c r="S559" i="14" s="1"/>
  <c r="T559" i="14" s="1"/>
  <c r="L559" i="14"/>
  <c r="M559" i="14" s="1"/>
  <c r="N559" i="14" s="1"/>
  <c r="U559" i="14" s="1"/>
  <c r="J560" i="14"/>
  <c r="K112" i="14"/>
  <c r="W411" i="14"/>
  <c r="X411" i="14" s="1"/>
  <c r="Y411" i="14" s="1"/>
  <c r="Z411" i="14" s="1"/>
  <c r="AB411" i="14"/>
  <c r="AC411" i="14" s="1"/>
  <c r="AD411" i="14" s="1"/>
  <c r="AA411" i="14" s="1"/>
  <c r="Q411" i="14"/>
  <c r="R411" i="14" s="1"/>
  <c r="S411" i="14" s="1"/>
  <c r="T411" i="14" s="1"/>
  <c r="L411" i="14"/>
  <c r="M411" i="14" s="1"/>
  <c r="N411" i="14" s="1"/>
  <c r="U411" i="14" s="1"/>
  <c r="J412" i="14"/>
  <c r="W470" i="14"/>
  <c r="X470" i="14" s="1"/>
  <c r="Y470" i="14" s="1"/>
  <c r="Z470" i="14" s="1"/>
  <c r="AB470" i="14"/>
  <c r="AC470" i="14" s="1"/>
  <c r="AD470" i="14" s="1"/>
  <c r="AA470" i="14" s="1"/>
  <c r="Q470" i="14"/>
  <c r="R470" i="14" s="1"/>
  <c r="S470" i="14" s="1"/>
  <c r="T470" i="14" s="1"/>
  <c r="J471" i="14"/>
  <c r="L470" i="14"/>
  <c r="M470" i="14" s="1"/>
  <c r="N470" i="14" s="1"/>
  <c r="U470" i="14" s="1"/>
  <c r="W155" i="14"/>
  <c r="X155" i="14" s="1"/>
  <c r="Y155" i="14" s="1"/>
  <c r="Z155" i="14" s="1"/>
  <c r="AB155" i="14"/>
  <c r="AC155" i="14" s="1"/>
  <c r="AD155" i="14" s="1"/>
  <c r="AA155" i="14" s="1"/>
  <c r="Q155" i="14"/>
  <c r="R155" i="14" s="1"/>
  <c r="S155" i="14" s="1"/>
  <c r="T155" i="14" s="1"/>
  <c r="L155" i="14"/>
  <c r="M155" i="14" s="1"/>
  <c r="N155" i="14" s="1"/>
  <c r="U155" i="14" s="1"/>
  <c r="J156" i="14"/>
  <c r="AB839" i="14"/>
  <c r="W839" i="14"/>
  <c r="L839" i="14"/>
  <c r="M839" i="14" s="1"/>
  <c r="N839" i="14" s="1"/>
  <c r="U839" i="14" s="1"/>
  <c r="Q839" i="14"/>
  <c r="R839" i="14" s="1"/>
  <c r="S839" i="14" s="1"/>
  <c r="T839" i="14" s="1"/>
  <c r="J840" i="14"/>
  <c r="AB783" i="14"/>
  <c r="AC783" i="14" s="1"/>
  <c r="AD783" i="14" s="1"/>
  <c r="AA783" i="14" s="1"/>
  <c r="W783" i="14"/>
  <c r="L783" i="14"/>
  <c r="M783" i="14" s="1"/>
  <c r="N783" i="14" s="1"/>
  <c r="U783" i="14" s="1"/>
  <c r="Q783" i="14"/>
  <c r="R783" i="14" s="1"/>
  <c r="S783" i="14" s="1"/>
  <c r="T783" i="14" s="1"/>
  <c r="J784" i="14"/>
  <c r="K114" i="14"/>
  <c r="W283" i="14"/>
  <c r="X283" i="14" s="1"/>
  <c r="Y283" i="14" s="1"/>
  <c r="Z283" i="14" s="1"/>
  <c r="AB283" i="14"/>
  <c r="AC283" i="14" s="1"/>
  <c r="AD283" i="14" s="1"/>
  <c r="AA283" i="14" s="1"/>
  <c r="Q283" i="14"/>
  <c r="R283" i="14" s="1"/>
  <c r="S283" i="14" s="1"/>
  <c r="T283" i="14" s="1"/>
  <c r="L283" i="14"/>
  <c r="M283" i="14" s="1"/>
  <c r="N283" i="14" s="1"/>
  <c r="U283" i="14" s="1"/>
  <c r="J284" i="14"/>
  <c r="AB719" i="14"/>
  <c r="AC719" i="14" s="1"/>
  <c r="AD719" i="14" s="1"/>
  <c r="AA719" i="14" s="1"/>
  <c r="W719" i="14"/>
  <c r="X719" i="14" s="1"/>
  <c r="Y719" i="14" s="1"/>
  <c r="Z719" i="14" s="1"/>
  <c r="L719" i="14"/>
  <c r="M719" i="14" s="1"/>
  <c r="N719" i="14" s="1"/>
  <c r="U719" i="14" s="1"/>
  <c r="Q719" i="14"/>
  <c r="R719" i="14" s="1"/>
  <c r="S719" i="14" s="1"/>
  <c r="T719" i="14" s="1"/>
  <c r="J720" i="14"/>
  <c r="K113" i="14"/>
  <c r="W118" i="14"/>
  <c r="X118" i="14" s="1"/>
  <c r="Y118" i="14" s="1"/>
  <c r="Z118" i="14" s="1"/>
  <c r="AB118" i="14"/>
  <c r="AC118" i="14" s="1"/>
  <c r="AD118" i="14" s="1"/>
  <c r="AA118" i="14" s="1"/>
  <c r="Q118" i="14"/>
  <c r="R118" i="14" s="1"/>
  <c r="S118" i="14" s="1"/>
  <c r="T118" i="14" s="1"/>
  <c r="J119" i="14"/>
  <c r="L118" i="14"/>
  <c r="M118" i="14" s="1"/>
  <c r="N118" i="14" s="1"/>
  <c r="U118" i="14" s="1"/>
  <c r="K118" i="14"/>
  <c r="AB752" i="14" l="1"/>
  <c r="AC752" i="14" s="1"/>
  <c r="AD752" i="14" s="1"/>
  <c r="AA752" i="14" s="1"/>
  <c r="W752" i="14"/>
  <c r="X752" i="14" s="1"/>
  <c r="Y752" i="14" s="1"/>
  <c r="Z752" i="14" s="1"/>
  <c r="L752" i="14"/>
  <c r="M752" i="14" s="1"/>
  <c r="N752" i="14" s="1"/>
  <c r="U752" i="14" s="1"/>
  <c r="Q752" i="14"/>
  <c r="R752" i="14" s="1"/>
  <c r="S752" i="14" s="1"/>
  <c r="T752" i="14" s="1"/>
  <c r="J753" i="14"/>
  <c r="W471" i="14"/>
  <c r="X471" i="14" s="1"/>
  <c r="Y471" i="14" s="1"/>
  <c r="Z471" i="14" s="1"/>
  <c r="AB471" i="14"/>
  <c r="AC471" i="14" s="1"/>
  <c r="AD471" i="14" s="1"/>
  <c r="AA471" i="14" s="1"/>
  <c r="Q471" i="14"/>
  <c r="R471" i="14" s="1"/>
  <c r="S471" i="14" s="1"/>
  <c r="T471" i="14" s="1"/>
  <c r="L471" i="14"/>
  <c r="M471" i="14" s="1"/>
  <c r="N471" i="14" s="1"/>
  <c r="U471" i="14" s="1"/>
  <c r="J472" i="14"/>
  <c r="W378" i="14"/>
  <c r="X378" i="14" s="1"/>
  <c r="Y378" i="14" s="1"/>
  <c r="Z378" i="14" s="1"/>
  <c r="AB378" i="14"/>
  <c r="AC378" i="14" s="1"/>
  <c r="AD378" i="14" s="1"/>
  <c r="AA378" i="14" s="1"/>
  <c r="Q378" i="14"/>
  <c r="R378" i="14" s="1"/>
  <c r="S378" i="14" s="1"/>
  <c r="T378" i="14" s="1"/>
  <c r="L378" i="14"/>
  <c r="M378" i="14" s="1"/>
  <c r="N378" i="14" s="1"/>
  <c r="U378" i="14" s="1"/>
  <c r="J379" i="14"/>
  <c r="W346" i="14"/>
  <c r="X346" i="14" s="1"/>
  <c r="Y346" i="14" s="1"/>
  <c r="Z346" i="14" s="1"/>
  <c r="AB346" i="14"/>
  <c r="AC346" i="14" s="1"/>
  <c r="AD346" i="14" s="1"/>
  <c r="AA346" i="14" s="1"/>
  <c r="Q346" i="14"/>
  <c r="R346" i="14" s="1"/>
  <c r="S346" i="14" s="1"/>
  <c r="T346" i="14" s="1"/>
  <c r="L346" i="14"/>
  <c r="M346" i="14" s="1"/>
  <c r="N346" i="14" s="1"/>
  <c r="U346" i="14" s="1"/>
  <c r="J347" i="14"/>
  <c r="W215" i="14"/>
  <c r="AB215" i="14"/>
  <c r="AC215" i="14" s="1"/>
  <c r="AD215" i="14" s="1"/>
  <c r="AA215" i="14" s="1"/>
  <c r="Q215" i="14"/>
  <c r="R215" i="14" s="1"/>
  <c r="S215" i="14" s="1"/>
  <c r="T215" i="14" s="1"/>
  <c r="L215" i="14"/>
  <c r="M215" i="14" s="1"/>
  <c r="N215" i="14" s="1"/>
  <c r="U215" i="14" s="1"/>
  <c r="J216" i="14"/>
  <c r="W156" i="14"/>
  <c r="X156" i="14" s="1"/>
  <c r="Y156" i="14" s="1"/>
  <c r="Z156" i="14" s="1"/>
  <c r="AB156" i="14"/>
  <c r="AC156" i="14" s="1"/>
  <c r="AD156" i="14" s="1"/>
  <c r="AA156" i="14" s="1"/>
  <c r="Q156" i="14"/>
  <c r="R156" i="14" s="1"/>
  <c r="S156" i="14" s="1"/>
  <c r="T156" i="14" s="1"/>
  <c r="L156" i="14"/>
  <c r="M156" i="14" s="1"/>
  <c r="N156" i="14" s="1"/>
  <c r="U156" i="14" s="1"/>
  <c r="W119" i="14"/>
  <c r="X119" i="14" s="1"/>
  <c r="Y119" i="14" s="1"/>
  <c r="Z119" i="14" s="1"/>
  <c r="AB119" i="14"/>
  <c r="AC119" i="14" s="1"/>
  <c r="AD119" i="14" s="1"/>
  <c r="AA119" i="14" s="1"/>
  <c r="Q119" i="14"/>
  <c r="R119" i="14" s="1"/>
  <c r="S119" i="14" s="1"/>
  <c r="T119" i="14" s="1"/>
  <c r="L119" i="14"/>
  <c r="M119" i="14" s="1"/>
  <c r="N119" i="14" s="1"/>
  <c r="U119" i="14" s="1"/>
  <c r="J120" i="14"/>
  <c r="K119" i="14"/>
  <c r="W284" i="14"/>
  <c r="AB284" i="14"/>
  <c r="AC284" i="14" s="1"/>
  <c r="AD284" i="14" s="1"/>
  <c r="AA284" i="14" s="1"/>
  <c r="Q284" i="14"/>
  <c r="R284" i="14" s="1"/>
  <c r="S284" i="14" s="1"/>
  <c r="T284" i="14" s="1"/>
  <c r="L284" i="14"/>
  <c r="M284" i="14" s="1"/>
  <c r="N284" i="14" s="1"/>
  <c r="U284" i="14" s="1"/>
  <c r="J285" i="14"/>
  <c r="W186" i="14"/>
  <c r="X186" i="14" s="1"/>
  <c r="Y186" i="14" s="1"/>
  <c r="Z186" i="14" s="1"/>
  <c r="AB186" i="14"/>
  <c r="AC186" i="14" s="1"/>
  <c r="AD186" i="14" s="1"/>
  <c r="AA186" i="14" s="1"/>
  <c r="Q186" i="14"/>
  <c r="R186" i="14" s="1"/>
  <c r="S186" i="14" s="1"/>
  <c r="T186" i="14" s="1"/>
  <c r="L186" i="14"/>
  <c r="M186" i="14" s="1"/>
  <c r="N186" i="14" s="1"/>
  <c r="U186" i="14" s="1"/>
  <c r="AB840" i="14"/>
  <c r="AC840" i="14" s="1"/>
  <c r="AD840" i="14" s="1"/>
  <c r="AA840" i="14" s="1"/>
  <c r="W840" i="14"/>
  <c r="X840" i="14" s="1"/>
  <c r="Y840" i="14" s="1"/>
  <c r="Z840" i="14" s="1"/>
  <c r="L840" i="14"/>
  <c r="M840" i="14" s="1"/>
  <c r="N840" i="14" s="1"/>
  <c r="U840" i="14" s="1"/>
  <c r="Q840" i="14"/>
  <c r="R840" i="14" s="1"/>
  <c r="S840" i="14" s="1"/>
  <c r="T840" i="14" s="1"/>
  <c r="J841" i="14"/>
  <c r="AB720" i="14"/>
  <c r="AC720" i="14" s="1"/>
  <c r="AD720" i="14" s="1"/>
  <c r="AA720" i="14" s="1"/>
  <c r="W720" i="14"/>
  <c r="X720" i="14" s="1"/>
  <c r="Y720" i="14" s="1"/>
  <c r="Z720" i="14" s="1"/>
  <c r="L720" i="14"/>
  <c r="M720" i="14" s="1"/>
  <c r="N720" i="14" s="1"/>
  <c r="U720" i="14" s="1"/>
  <c r="Q720" i="14"/>
  <c r="R720" i="14" s="1"/>
  <c r="S720" i="14" s="1"/>
  <c r="T720" i="14" s="1"/>
  <c r="W412" i="14"/>
  <c r="X412" i="14" s="1"/>
  <c r="Y412" i="14" s="1"/>
  <c r="Z412" i="14" s="1"/>
  <c r="AB412" i="14"/>
  <c r="AC412" i="14" s="1"/>
  <c r="AD412" i="14" s="1"/>
  <c r="AA412" i="14" s="1"/>
  <c r="Q412" i="14"/>
  <c r="R412" i="14" s="1"/>
  <c r="S412" i="14" s="1"/>
  <c r="T412" i="14" s="1"/>
  <c r="L412" i="14"/>
  <c r="M412" i="14" s="1"/>
  <c r="N412" i="14" s="1"/>
  <c r="U412" i="14" s="1"/>
  <c r="J413" i="14"/>
  <c r="W560" i="14"/>
  <c r="X560" i="14" s="1"/>
  <c r="Y560" i="14" s="1"/>
  <c r="Z560" i="14" s="1"/>
  <c r="AB560" i="14"/>
  <c r="AC560" i="14" s="1"/>
  <c r="AD560" i="14" s="1"/>
  <c r="AA560" i="14" s="1"/>
  <c r="Q560" i="14"/>
  <c r="R560" i="14" s="1"/>
  <c r="S560" i="14" s="1"/>
  <c r="T560" i="14" s="1"/>
  <c r="L560" i="14"/>
  <c r="M560" i="14" s="1"/>
  <c r="N560" i="14" s="1"/>
  <c r="U560" i="14" s="1"/>
  <c r="W252" i="14"/>
  <c r="X252" i="14" s="1"/>
  <c r="Y252" i="14" s="1"/>
  <c r="Z252" i="14" s="1"/>
  <c r="AB252" i="14"/>
  <c r="AC252" i="14" s="1"/>
  <c r="AD252" i="14" s="1"/>
  <c r="AA252" i="14" s="1"/>
  <c r="Q252" i="14"/>
  <c r="R252" i="14" s="1"/>
  <c r="S252" i="14" s="1"/>
  <c r="T252" i="14" s="1"/>
  <c r="L252" i="14"/>
  <c r="M252" i="14" s="1"/>
  <c r="N252" i="14" s="1"/>
  <c r="U252" i="14" s="1"/>
  <c r="J253" i="14"/>
  <c r="AB784" i="14"/>
  <c r="W784" i="14"/>
  <c r="X784" i="14" s="1"/>
  <c r="Y784" i="14" s="1"/>
  <c r="Z784" i="14" s="1"/>
  <c r="L784" i="14"/>
  <c r="M784" i="14" s="1"/>
  <c r="N784" i="14" s="1"/>
  <c r="U784" i="14" s="1"/>
  <c r="Q784" i="14"/>
  <c r="R784" i="14" s="1"/>
  <c r="S784" i="14" s="1"/>
  <c r="T784" i="14" s="1"/>
  <c r="J785" i="14"/>
  <c r="AB785" i="14" l="1"/>
  <c r="AC785" i="14" s="1"/>
  <c r="AD785" i="14" s="1"/>
  <c r="AA785" i="14" s="1"/>
  <c r="W785" i="14"/>
  <c r="X785" i="14" s="1"/>
  <c r="Y785" i="14" s="1"/>
  <c r="Z785" i="14" s="1"/>
  <c r="L785" i="14"/>
  <c r="M785" i="14" s="1"/>
  <c r="N785" i="14" s="1"/>
  <c r="U785" i="14" s="1"/>
  <c r="Q785" i="14"/>
  <c r="R785" i="14" s="1"/>
  <c r="S785" i="14" s="1"/>
  <c r="T785" i="14" s="1"/>
  <c r="J786" i="14"/>
  <c r="W216" i="14"/>
  <c r="X216" i="14" s="1"/>
  <c r="Y216" i="14" s="1"/>
  <c r="Z216" i="14" s="1"/>
  <c r="AB216" i="14"/>
  <c r="AC216" i="14" s="1"/>
  <c r="AD216" i="14" s="1"/>
  <c r="AA216" i="14" s="1"/>
  <c r="Q216" i="14"/>
  <c r="R216" i="14" s="1"/>
  <c r="S216" i="14" s="1"/>
  <c r="T216" i="14" s="1"/>
  <c r="L216" i="14"/>
  <c r="M216" i="14" s="1"/>
  <c r="N216" i="14" s="1"/>
  <c r="U216" i="14" s="1"/>
  <c r="J217" i="14"/>
  <c r="W285" i="14"/>
  <c r="X285" i="14" s="1"/>
  <c r="Y285" i="14" s="1"/>
  <c r="Z285" i="14" s="1"/>
  <c r="AB285" i="14"/>
  <c r="Q285" i="14"/>
  <c r="R285" i="14" s="1"/>
  <c r="S285" i="14" s="1"/>
  <c r="T285" i="14" s="1"/>
  <c r="L285" i="14"/>
  <c r="M285" i="14" s="1"/>
  <c r="N285" i="14" s="1"/>
  <c r="U285" i="14" s="1"/>
  <c r="J286" i="14"/>
  <c r="W120" i="14"/>
  <c r="AB120" i="14"/>
  <c r="AC120" i="14" s="1"/>
  <c r="AD120" i="14" s="1"/>
  <c r="AA120" i="14" s="1"/>
  <c r="Q120" i="14"/>
  <c r="R120" i="14" s="1"/>
  <c r="S120" i="14" s="1"/>
  <c r="T120" i="14" s="1"/>
  <c r="L120" i="14"/>
  <c r="M120" i="14" s="1"/>
  <c r="N120" i="14" s="1"/>
  <c r="U120" i="14" s="1"/>
  <c r="J121" i="14"/>
  <c r="K120" i="14"/>
  <c r="W253" i="14"/>
  <c r="X253" i="14" s="1"/>
  <c r="Y253" i="14" s="1"/>
  <c r="Z253" i="14" s="1"/>
  <c r="AB253" i="14"/>
  <c r="AC253" i="14" s="1"/>
  <c r="AD253" i="14" s="1"/>
  <c r="AA253" i="14" s="1"/>
  <c r="Q253" i="14"/>
  <c r="R253" i="14" s="1"/>
  <c r="S253" i="14" s="1"/>
  <c r="T253" i="14" s="1"/>
  <c r="L253" i="14"/>
  <c r="M253" i="14" s="1"/>
  <c r="N253" i="14" s="1"/>
  <c r="U253" i="14" s="1"/>
  <c r="J254" i="14"/>
  <c r="W413" i="14"/>
  <c r="X413" i="14" s="1"/>
  <c r="Y413" i="14" s="1"/>
  <c r="Z413" i="14" s="1"/>
  <c r="AB413" i="14"/>
  <c r="AC413" i="14" s="1"/>
  <c r="AD413" i="14" s="1"/>
  <c r="AA413" i="14" s="1"/>
  <c r="Q413" i="14"/>
  <c r="R413" i="14" s="1"/>
  <c r="S413" i="14" s="1"/>
  <c r="T413" i="14" s="1"/>
  <c r="L413" i="14"/>
  <c r="M413" i="14" s="1"/>
  <c r="N413" i="14" s="1"/>
  <c r="U413" i="14" s="1"/>
  <c r="J414" i="14"/>
  <c r="W347" i="14"/>
  <c r="X347" i="14" s="1"/>
  <c r="Y347" i="14" s="1"/>
  <c r="Z347" i="14" s="1"/>
  <c r="AB347" i="14"/>
  <c r="AC347" i="14" s="1"/>
  <c r="AD347" i="14" s="1"/>
  <c r="AA347" i="14" s="1"/>
  <c r="Q347" i="14"/>
  <c r="R347" i="14" s="1"/>
  <c r="S347" i="14" s="1"/>
  <c r="T347" i="14" s="1"/>
  <c r="L347" i="14"/>
  <c r="M347" i="14" s="1"/>
  <c r="N347" i="14" s="1"/>
  <c r="U347" i="14" s="1"/>
  <c r="J348" i="14"/>
  <c r="AB841" i="14"/>
  <c r="AC841" i="14" s="1"/>
  <c r="AD841" i="14" s="1"/>
  <c r="AA841" i="14" s="1"/>
  <c r="W841" i="14"/>
  <c r="X841" i="14" s="1"/>
  <c r="Y841" i="14" s="1"/>
  <c r="Z841" i="14" s="1"/>
  <c r="L841" i="14"/>
  <c r="M841" i="14" s="1"/>
  <c r="N841" i="14" s="1"/>
  <c r="U841" i="14" s="1"/>
  <c r="Q841" i="14"/>
  <c r="R841" i="14" s="1"/>
  <c r="S841" i="14" s="1"/>
  <c r="T841" i="14" s="1"/>
  <c r="J842" i="14"/>
  <c r="W379" i="14"/>
  <c r="X379" i="14" s="1"/>
  <c r="Y379" i="14" s="1"/>
  <c r="Z379" i="14" s="1"/>
  <c r="AB379" i="14"/>
  <c r="Q379" i="14"/>
  <c r="R379" i="14" s="1"/>
  <c r="S379" i="14" s="1"/>
  <c r="T379" i="14" s="1"/>
  <c r="L379" i="14"/>
  <c r="M379" i="14" s="1"/>
  <c r="N379" i="14" s="1"/>
  <c r="U379" i="14" s="1"/>
  <c r="J380" i="14"/>
  <c r="AB753" i="14"/>
  <c r="AC753" i="14" s="1"/>
  <c r="AD753" i="14" s="1"/>
  <c r="AA753" i="14" s="1"/>
  <c r="W753" i="14"/>
  <c r="X753" i="14" s="1"/>
  <c r="Y753" i="14" s="1"/>
  <c r="Z753" i="14" s="1"/>
  <c r="L753" i="14"/>
  <c r="M753" i="14" s="1"/>
  <c r="N753" i="14" s="1"/>
  <c r="U753" i="14" s="1"/>
  <c r="Q753" i="14"/>
  <c r="R753" i="14" s="1"/>
  <c r="S753" i="14" s="1"/>
  <c r="T753" i="14" s="1"/>
  <c r="W472" i="14"/>
  <c r="X472" i="14" s="1"/>
  <c r="Y472" i="14" s="1"/>
  <c r="Z472" i="14" s="1"/>
  <c r="AB472" i="14"/>
  <c r="AC472" i="14" s="1"/>
  <c r="AD472" i="14" s="1"/>
  <c r="AA472" i="14" s="1"/>
  <c r="Q472" i="14"/>
  <c r="R472" i="14" s="1"/>
  <c r="S472" i="14" s="1"/>
  <c r="T472" i="14" s="1"/>
  <c r="L472" i="14"/>
  <c r="M472" i="14" s="1"/>
  <c r="N472" i="14" s="1"/>
  <c r="U472" i="14" s="1"/>
  <c r="J473" i="14"/>
  <c r="W414" i="14" l="1"/>
  <c r="X414" i="14" s="1"/>
  <c r="Y414" i="14" s="1"/>
  <c r="Z414" i="14" s="1"/>
  <c r="AB414" i="14"/>
  <c r="AC414" i="14" s="1"/>
  <c r="AD414" i="14" s="1"/>
  <c r="AA414" i="14" s="1"/>
  <c r="Q414" i="14"/>
  <c r="R414" i="14" s="1"/>
  <c r="S414" i="14" s="1"/>
  <c r="T414" i="14" s="1"/>
  <c r="L414" i="14"/>
  <c r="M414" i="14" s="1"/>
  <c r="N414" i="14" s="1"/>
  <c r="U414" i="14" s="1"/>
  <c r="W286" i="14"/>
  <c r="X286" i="14" s="1"/>
  <c r="Y286" i="14" s="1"/>
  <c r="Z286" i="14" s="1"/>
  <c r="AB286" i="14"/>
  <c r="AC286" i="14" s="1"/>
  <c r="AD286" i="14" s="1"/>
  <c r="AA286" i="14" s="1"/>
  <c r="Q286" i="14"/>
  <c r="R286" i="14" s="1"/>
  <c r="S286" i="14" s="1"/>
  <c r="T286" i="14" s="1"/>
  <c r="L286" i="14"/>
  <c r="M286" i="14" s="1"/>
  <c r="N286" i="14" s="1"/>
  <c r="U286" i="14" s="1"/>
  <c r="J287" i="14"/>
  <c r="AB786" i="14"/>
  <c r="AC786" i="14" s="1"/>
  <c r="AD786" i="14" s="1"/>
  <c r="AA786" i="14" s="1"/>
  <c r="W786" i="14"/>
  <c r="X786" i="14" s="1"/>
  <c r="Y786" i="14" s="1"/>
  <c r="Z786" i="14" s="1"/>
  <c r="L786" i="14"/>
  <c r="M786" i="14" s="1"/>
  <c r="N786" i="14" s="1"/>
  <c r="U786" i="14" s="1"/>
  <c r="Q786" i="14"/>
  <c r="R786" i="14" s="1"/>
  <c r="S786" i="14" s="1"/>
  <c r="T786" i="14" s="1"/>
  <c r="AB842" i="14"/>
  <c r="AC842" i="14" s="1"/>
  <c r="AD842" i="14" s="1"/>
  <c r="AA842" i="14" s="1"/>
  <c r="W842" i="14"/>
  <c r="X842" i="14" s="1"/>
  <c r="Y842" i="14" s="1"/>
  <c r="Z842" i="14" s="1"/>
  <c r="L842" i="14"/>
  <c r="M842" i="14" s="1"/>
  <c r="N842" i="14" s="1"/>
  <c r="U842" i="14" s="1"/>
  <c r="Q842" i="14"/>
  <c r="R842" i="14" s="1"/>
  <c r="S842" i="14" s="1"/>
  <c r="T842" i="14" s="1"/>
  <c r="J843" i="14"/>
  <c r="W348" i="14"/>
  <c r="X348" i="14" s="1"/>
  <c r="Y348" i="14" s="1"/>
  <c r="Z348" i="14" s="1"/>
  <c r="AB348" i="14"/>
  <c r="AC348" i="14" s="1"/>
  <c r="AD348" i="14" s="1"/>
  <c r="AA348" i="14" s="1"/>
  <c r="Q348" i="14"/>
  <c r="R348" i="14" s="1"/>
  <c r="S348" i="14" s="1"/>
  <c r="T348" i="14" s="1"/>
  <c r="L348" i="14"/>
  <c r="M348" i="14" s="1"/>
  <c r="N348" i="14" s="1"/>
  <c r="U348" i="14" s="1"/>
  <c r="W121" i="14"/>
  <c r="X121" i="14" s="1"/>
  <c r="Y121" i="14" s="1"/>
  <c r="Z121" i="14" s="1"/>
  <c r="AB121" i="14"/>
  <c r="Q121" i="14"/>
  <c r="R121" i="14" s="1"/>
  <c r="S121" i="14" s="1"/>
  <c r="T121" i="14" s="1"/>
  <c r="L121" i="14"/>
  <c r="M121" i="14" s="1"/>
  <c r="N121" i="14" s="1"/>
  <c r="U121" i="14" s="1"/>
  <c r="J122" i="14"/>
  <c r="K121" i="14"/>
  <c r="W217" i="14"/>
  <c r="X217" i="14" s="1"/>
  <c r="Y217" i="14" s="1"/>
  <c r="Z217" i="14" s="1"/>
  <c r="AB217" i="14"/>
  <c r="AC217" i="14" s="1"/>
  <c r="AD217" i="14" s="1"/>
  <c r="AA217" i="14" s="1"/>
  <c r="Q217" i="14"/>
  <c r="R217" i="14" s="1"/>
  <c r="S217" i="14" s="1"/>
  <c r="T217" i="14" s="1"/>
  <c r="L217" i="14"/>
  <c r="M217" i="14" s="1"/>
  <c r="N217" i="14" s="1"/>
  <c r="U217" i="14" s="1"/>
  <c r="J218" i="14"/>
  <c r="W254" i="14"/>
  <c r="X254" i="14" s="1"/>
  <c r="Y254" i="14" s="1"/>
  <c r="Z254" i="14" s="1"/>
  <c r="AB254" i="14"/>
  <c r="AC254" i="14" s="1"/>
  <c r="AD254" i="14" s="1"/>
  <c r="AA254" i="14" s="1"/>
  <c r="Q254" i="14"/>
  <c r="R254" i="14" s="1"/>
  <c r="S254" i="14" s="1"/>
  <c r="T254" i="14" s="1"/>
  <c r="L254" i="14"/>
  <c r="M254" i="14" s="1"/>
  <c r="N254" i="14" s="1"/>
  <c r="U254" i="14" s="1"/>
  <c r="W473" i="14"/>
  <c r="X473" i="14" s="1"/>
  <c r="Y473" i="14" s="1"/>
  <c r="Z473" i="14" s="1"/>
  <c r="AB473" i="14"/>
  <c r="AC473" i="14" s="1"/>
  <c r="AD473" i="14" s="1"/>
  <c r="AA473" i="14" s="1"/>
  <c r="Q473" i="14"/>
  <c r="R473" i="14" s="1"/>
  <c r="S473" i="14" s="1"/>
  <c r="T473" i="14" s="1"/>
  <c r="L473" i="14"/>
  <c r="M473" i="14" s="1"/>
  <c r="N473" i="14" s="1"/>
  <c r="U473" i="14" s="1"/>
  <c r="W380" i="14"/>
  <c r="X380" i="14" s="1"/>
  <c r="Y380" i="14" s="1"/>
  <c r="Z380" i="14" s="1"/>
  <c r="AB380" i="14"/>
  <c r="AC380" i="14" s="1"/>
  <c r="AD380" i="14" s="1"/>
  <c r="AA380" i="14" s="1"/>
  <c r="Q380" i="14"/>
  <c r="R380" i="14" s="1"/>
  <c r="S380" i="14" s="1"/>
  <c r="T380" i="14" s="1"/>
  <c r="L380" i="14"/>
  <c r="M380" i="14" s="1"/>
  <c r="N380" i="14" s="1"/>
  <c r="U380" i="14" s="1"/>
  <c r="J381" i="14"/>
  <c r="W381" i="14" l="1"/>
  <c r="X381" i="14" s="1"/>
  <c r="Y381" i="14" s="1"/>
  <c r="Z381" i="14" s="1"/>
  <c r="AB381" i="14"/>
  <c r="AC381" i="14" s="1"/>
  <c r="AD381" i="14" s="1"/>
  <c r="AA381" i="14" s="1"/>
  <c r="Q381" i="14"/>
  <c r="R381" i="14" s="1"/>
  <c r="S381" i="14" s="1"/>
  <c r="T381" i="14" s="1"/>
  <c r="L381" i="14"/>
  <c r="M381" i="14" s="1"/>
  <c r="N381" i="14" s="1"/>
  <c r="U381" i="14" s="1"/>
  <c r="J382" i="14"/>
  <c r="W218" i="14"/>
  <c r="X218" i="14" s="1"/>
  <c r="Y218" i="14" s="1"/>
  <c r="Z218" i="14" s="1"/>
  <c r="AB218" i="14"/>
  <c r="Q218" i="14"/>
  <c r="R218" i="14" s="1"/>
  <c r="S218" i="14" s="1"/>
  <c r="T218" i="14" s="1"/>
  <c r="L218" i="14"/>
  <c r="M218" i="14" s="1"/>
  <c r="N218" i="14" s="1"/>
  <c r="U218" i="14" s="1"/>
  <c r="J219" i="14"/>
  <c r="W287" i="14"/>
  <c r="X287" i="14" s="1"/>
  <c r="Y287" i="14" s="1"/>
  <c r="Z287" i="14" s="1"/>
  <c r="AB287" i="14"/>
  <c r="AC287" i="14" s="1"/>
  <c r="AD287" i="14" s="1"/>
  <c r="AA287" i="14" s="1"/>
  <c r="Q287" i="14"/>
  <c r="R287" i="14" s="1"/>
  <c r="S287" i="14" s="1"/>
  <c r="T287" i="14" s="1"/>
  <c r="L287" i="14"/>
  <c r="M287" i="14" s="1"/>
  <c r="N287" i="14" s="1"/>
  <c r="U287" i="14" s="1"/>
  <c r="J288" i="14"/>
  <c r="W122" i="14"/>
  <c r="X122" i="14" s="1"/>
  <c r="Y122" i="14" s="1"/>
  <c r="Z122" i="14" s="1"/>
  <c r="AB122" i="14"/>
  <c r="AC122" i="14" s="1"/>
  <c r="AD122" i="14" s="1"/>
  <c r="AA122" i="14" s="1"/>
  <c r="Q122" i="14"/>
  <c r="R122" i="14" s="1"/>
  <c r="S122" i="14" s="1"/>
  <c r="T122" i="14" s="1"/>
  <c r="L122" i="14"/>
  <c r="M122" i="14" s="1"/>
  <c r="N122" i="14" s="1"/>
  <c r="U122" i="14" s="1"/>
  <c r="J123" i="14"/>
  <c r="K122" i="14"/>
  <c r="AB843" i="14"/>
  <c r="AC843" i="14" s="1"/>
  <c r="AD843" i="14" s="1"/>
  <c r="AA843" i="14" s="1"/>
  <c r="W843" i="14"/>
  <c r="X843" i="14" s="1"/>
  <c r="Y843" i="14" s="1"/>
  <c r="Z843" i="14" s="1"/>
  <c r="L843" i="14"/>
  <c r="M843" i="14" s="1"/>
  <c r="N843" i="14" s="1"/>
  <c r="U843" i="14" s="1"/>
  <c r="Q843" i="14"/>
  <c r="R843" i="14" s="1"/>
  <c r="S843" i="14" s="1"/>
  <c r="T843" i="14" s="1"/>
  <c r="J844" i="14"/>
  <c r="W382" i="14" l="1"/>
  <c r="X382" i="14" s="1"/>
  <c r="Y382" i="14" s="1"/>
  <c r="Z382" i="14" s="1"/>
  <c r="AB382" i="14"/>
  <c r="AC382" i="14" s="1"/>
  <c r="AD382" i="14" s="1"/>
  <c r="AA382" i="14" s="1"/>
  <c r="Q382" i="14"/>
  <c r="R382" i="14" s="1"/>
  <c r="S382" i="14" s="1"/>
  <c r="T382" i="14" s="1"/>
  <c r="L382" i="14"/>
  <c r="M382" i="14" s="1"/>
  <c r="N382" i="14" s="1"/>
  <c r="U382" i="14" s="1"/>
  <c r="W219" i="14"/>
  <c r="X219" i="14" s="1"/>
  <c r="Y219" i="14" s="1"/>
  <c r="Z219" i="14" s="1"/>
  <c r="AB219" i="14"/>
  <c r="AC219" i="14" s="1"/>
  <c r="AD219" i="14" s="1"/>
  <c r="AA219" i="14" s="1"/>
  <c r="Q219" i="14"/>
  <c r="R219" i="14" s="1"/>
  <c r="S219" i="14" s="1"/>
  <c r="T219" i="14" s="1"/>
  <c r="L219" i="14"/>
  <c r="M219" i="14" s="1"/>
  <c r="N219" i="14" s="1"/>
  <c r="U219" i="14" s="1"/>
  <c r="J220" i="14"/>
  <c r="AB844" i="14"/>
  <c r="AC844" i="14" s="1"/>
  <c r="AD844" i="14" s="1"/>
  <c r="AA844" i="14" s="1"/>
  <c r="W844" i="14"/>
  <c r="X844" i="14" s="1"/>
  <c r="Y844" i="14" s="1"/>
  <c r="Z844" i="14" s="1"/>
  <c r="L844" i="14"/>
  <c r="M844" i="14" s="1"/>
  <c r="N844" i="14" s="1"/>
  <c r="U844" i="14" s="1"/>
  <c r="Q844" i="14"/>
  <c r="R844" i="14" s="1"/>
  <c r="S844" i="14" s="1"/>
  <c r="T844" i="14" s="1"/>
  <c r="J845" i="14"/>
  <c r="W288" i="14"/>
  <c r="X288" i="14" s="1"/>
  <c r="Y288" i="14" s="1"/>
  <c r="Z288" i="14" s="1"/>
  <c r="AB288" i="14"/>
  <c r="AC288" i="14" s="1"/>
  <c r="AD288" i="14" s="1"/>
  <c r="AA288" i="14" s="1"/>
  <c r="Q288" i="14"/>
  <c r="R288" i="14" s="1"/>
  <c r="S288" i="14" s="1"/>
  <c r="T288" i="14" s="1"/>
  <c r="L288" i="14"/>
  <c r="M288" i="14" s="1"/>
  <c r="N288" i="14" s="1"/>
  <c r="U288" i="14" s="1"/>
  <c r="W123" i="14"/>
  <c r="X123" i="14" s="1"/>
  <c r="Y123" i="14" s="1"/>
  <c r="Z123" i="14" s="1"/>
  <c r="AB123" i="14"/>
  <c r="AC123" i="14" s="1"/>
  <c r="AD123" i="14" s="1"/>
  <c r="AA123" i="14" s="1"/>
  <c r="Q123" i="14"/>
  <c r="R123" i="14" s="1"/>
  <c r="S123" i="14" s="1"/>
  <c r="T123" i="14" s="1"/>
  <c r="L123" i="14"/>
  <c r="M123" i="14" s="1"/>
  <c r="N123" i="14" s="1"/>
  <c r="U123" i="14" s="1"/>
  <c r="J124" i="14"/>
  <c r="K123" i="14"/>
  <c r="W124" i="14" l="1"/>
  <c r="X124" i="14" s="1"/>
  <c r="Y124" i="14" s="1"/>
  <c r="Z124" i="14" s="1"/>
  <c r="AB124" i="14"/>
  <c r="AC124" i="14" s="1"/>
  <c r="AD124" i="14" s="1"/>
  <c r="AA124" i="14" s="1"/>
  <c r="Q124" i="14"/>
  <c r="R124" i="14" s="1"/>
  <c r="S124" i="14" s="1"/>
  <c r="T124" i="14" s="1"/>
  <c r="L124" i="14"/>
  <c r="M124" i="14" s="1"/>
  <c r="N124" i="14" s="1"/>
  <c r="U124" i="14" s="1"/>
  <c r="J125" i="14"/>
  <c r="K124" i="14"/>
  <c r="W220" i="14"/>
  <c r="X220" i="14" s="1"/>
  <c r="Y220" i="14" s="1"/>
  <c r="Z220" i="14" s="1"/>
  <c r="AB220" i="14"/>
  <c r="AC220" i="14" s="1"/>
  <c r="AD220" i="14" s="1"/>
  <c r="AA220" i="14" s="1"/>
  <c r="Q220" i="14"/>
  <c r="R220" i="14" s="1"/>
  <c r="S220" i="14" s="1"/>
  <c r="T220" i="14" s="1"/>
  <c r="L220" i="14"/>
  <c r="M220" i="14" s="1"/>
  <c r="N220" i="14" s="1"/>
  <c r="U220" i="14" s="1"/>
  <c r="J221" i="14"/>
  <c r="AB845" i="14"/>
  <c r="AC845" i="14" s="1"/>
  <c r="AD845" i="14" s="1"/>
  <c r="AA845" i="14" s="1"/>
  <c r="W845" i="14"/>
  <c r="X845" i="14" s="1"/>
  <c r="Y845" i="14" s="1"/>
  <c r="Z845" i="14" s="1"/>
  <c r="L845" i="14"/>
  <c r="M845" i="14" s="1"/>
  <c r="N845" i="14" s="1"/>
  <c r="U845" i="14" s="1"/>
  <c r="Q845" i="14"/>
  <c r="R845" i="14" s="1"/>
  <c r="S845" i="14" s="1"/>
  <c r="T845" i="14" s="1"/>
  <c r="J846" i="14"/>
  <c r="W221" i="14" l="1"/>
  <c r="X221" i="14" s="1"/>
  <c r="Y221" i="14" s="1"/>
  <c r="Z221" i="14" s="1"/>
  <c r="AB221" i="14"/>
  <c r="AC221" i="14" s="1"/>
  <c r="AD221" i="14" s="1"/>
  <c r="AA221" i="14" s="1"/>
  <c r="Q221" i="14"/>
  <c r="R221" i="14" s="1"/>
  <c r="S221" i="14" s="1"/>
  <c r="T221" i="14" s="1"/>
  <c r="L221" i="14"/>
  <c r="M221" i="14" s="1"/>
  <c r="N221" i="14" s="1"/>
  <c r="U221" i="14" s="1"/>
  <c r="J222" i="14"/>
  <c r="AB846" i="14"/>
  <c r="AC846" i="14" s="1"/>
  <c r="AD846" i="14" s="1"/>
  <c r="AA846" i="14" s="1"/>
  <c r="W846" i="14"/>
  <c r="X846" i="14" s="1"/>
  <c r="Y846" i="14" s="1"/>
  <c r="Z846" i="14" s="1"/>
  <c r="L846" i="14"/>
  <c r="M846" i="14" s="1"/>
  <c r="N846" i="14" s="1"/>
  <c r="U846" i="14" s="1"/>
  <c r="Q846" i="14"/>
  <c r="R846" i="14" s="1"/>
  <c r="S846" i="14" s="1"/>
  <c r="T846" i="14" s="1"/>
  <c r="J847" i="14"/>
  <c r="W125" i="14"/>
  <c r="X125" i="14" s="1"/>
  <c r="Y125" i="14" s="1"/>
  <c r="Z125" i="14" s="1"/>
  <c r="AB125" i="14"/>
  <c r="AC125" i="14" s="1"/>
  <c r="AD125" i="14" s="1"/>
  <c r="AA125" i="14" s="1"/>
  <c r="Q125" i="14"/>
  <c r="R125" i="14" s="1"/>
  <c r="S125" i="14" s="1"/>
  <c r="T125" i="14" s="1"/>
  <c r="L125" i="14"/>
  <c r="M125" i="14" s="1"/>
  <c r="N125" i="14" s="1"/>
  <c r="U125" i="14" s="1"/>
  <c r="J126" i="14"/>
  <c r="K412" i="14" s="1"/>
  <c r="K125" i="14"/>
  <c r="K751" i="14"/>
  <c r="K376" i="14"/>
  <c r="K284" i="14"/>
  <c r="K154" i="14"/>
  <c r="K559" i="14"/>
  <c r="K784" i="14"/>
  <c r="K380" i="14"/>
  <c r="K286" i="14"/>
  <c r="K720" i="14"/>
  <c r="K251" i="14"/>
  <c r="K411" i="14"/>
  <c r="K213" i="14"/>
  <c r="K217" i="14"/>
  <c r="K470" i="14"/>
  <c r="K473" i="14"/>
  <c r="K783" i="14"/>
  <c r="K288" i="14"/>
  <c r="K186" i="14"/>
  <c r="K560" i="14"/>
  <c r="K254" i="14"/>
  <c r="K348" i="14"/>
  <c r="K221" i="14" l="1"/>
  <c r="W222" i="14"/>
  <c r="X222" i="14" s="1"/>
  <c r="Y222" i="14" s="1"/>
  <c r="Z222" i="14" s="1"/>
  <c r="AB222" i="14"/>
  <c r="AC222" i="14" s="1"/>
  <c r="AD222" i="14" s="1"/>
  <c r="AA222" i="14" s="1"/>
  <c r="Q222" i="14"/>
  <c r="R222" i="14" s="1"/>
  <c r="S222" i="14" s="1"/>
  <c r="T222" i="14" s="1"/>
  <c r="L222" i="14"/>
  <c r="M222" i="14" s="1"/>
  <c r="N222" i="14" s="1"/>
  <c r="U222" i="14" s="1"/>
  <c r="K222" i="14"/>
  <c r="K846" i="14"/>
  <c r="K252" i="14"/>
  <c r="AB847" i="14"/>
  <c r="AC847" i="14" s="1"/>
  <c r="AD847" i="14" s="1"/>
  <c r="AA847" i="14" s="1"/>
  <c r="W847" i="14"/>
  <c r="X847" i="14" s="1"/>
  <c r="Y847" i="14" s="1"/>
  <c r="Z847" i="14" s="1"/>
  <c r="L847" i="14"/>
  <c r="M847" i="14" s="1"/>
  <c r="N847" i="14" s="1"/>
  <c r="U847" i="14" s="1"/>
  <c r="Q847" i="14"/>
  <c r="R847" i="14" s="1"/>
  <c r="S847" i="14" s="1"/>
  <c r="T847" i="14" s="1"/>
  <c r="J848" i="14"/>
  <c r="K847" i="14"/>
  <c r="W126" i="14"/>
  <c r="X126" i="14" s="1"/>
  <c r="Y126" i="14" s="1"/>
  <c r="Z126" i="14" s="1"/>
  <c r="AB126" i="14"/>
  <c r="AC126" i="14" s="1"/>
  <c r="AD126" i="14" s="1"/>
  <c r="AA126" i="14" s="1"/>
  <c r="Q126" i="14"/>
  <c r="R126" i="14" s="1"/>
  <c r="S126" i="14" s="1"/>
  <c r="T126" i="14" s="1"/>
  <c r="L126" i="14"/>
  <c r="M126" i="14" s="1"/>
  <c r="N126" i="14" s="1"/>
  <c r="U126" i="14" s="1"/>
  <c r="K126" i="14"/>
  <c r="K378" i="14"/>
  <c r="K843" i="14"/>
  <c r="K219" i="14"/>
  <c r="K840" i="14"/>
  <c r="K845" i="14"/>
  <c r="K844" i="14"/>
  <c r="K753" i="14"/>
  <c r="K220" i="14"/>
  <c r="K414" i="14"/>
  <c r="K471" i="14"/>
  <c r="K786" i="14"/>
  <c r="K785" i="14"/>
  <c r="K472" i="14"/>
  <c r="K413" i="14"/>
  <c r="K218" i="14"/>
  <c r="K215" i="14"/>
  <c r="K381" i="14"/>
  <c r="K253" i="14"/>
  <c r="K382" i="14"/>
  <c r="K283" i="14"/>
  <c r="K347" i="14"/>
  <c r="K346" i="14"/>
  <c r="K287" i="14"/>
  <c r="K841" i="14"/>
  <c r="K156" i="14"/>
  <c r="K285" i="14"/>
  <c r="K379" i="14"/>
  <c r="K842" i="14"/>
  <c r="AB848" i="14" l="1"/>
  <c r="AC848" i="14" s="1"/>
  <c r="AD848" i="14" s="1"/>
  <c r="AA848" i="14" s="1"/>
  <c r="W848" i="14"/>
  <c r="X848" i="14" s="1"/>
  <c r="Y848" i="14" s="1"/>
  <c r="Z848" i="14" s="1"/>
  <c r="L848" i="14"/>
  <c r="M848" i="14" s="1"/>
  <c r="N848" i="14" s="1"/>
  <c r="U848" i="14" s="1"/>
  <c r="Q848" i="14"/>
  <c r="R848" i="14" s="1"/>
  <c r="S848" i="14" s="1"/>
  <c r="T848" i="14" s="1"/>
  <c r="J849" i="14"/>
  <c r="K848" i="14"/>
  <c r="AB849" i="14" l="1"/>
  <c r="AC849" i="14" s="1"/>
  <c r="AD849" i="14" s="1"/>
  <c r="AA849" i="14" s="1"/>
  <c r="W849" i="14"/>
  <c r="X849" i="14" s="1"/>
  <c r="Y849" i="14" s="1"/>
  <c r="Z849" i="14" s="1"/>
  <c r="L849" i="14"/>
  <c r="M849" i="14" s="1"/>
  <c r="N849" i="14" s="1"/>
  <c r="U849" i="14" s="1"/>
  <c r="Q849" i="14"/>
  <c r="R849" i="14" s="1"/>
  <c r="S849" i="14" s="1"/>
  <c r="T849" i="14" s="1"/>
  <c r="J850" i="14"/>
  <c r="K849" i="14"/>
  <c r="AB850" i="14" l="1"/>
  <c r="AC850" i="14" s="1"/>
  <c r="AD850" i="14" s="1"/>
  <c r="AA850" i="14" s="1"/>
  <c r="W850" i="14"/>
  <c r="X850" i="14" s="1"/>
  <c r="Y850" i="14" s="1"/>
  <c r="Z850" i="14" s="1"/>
  <c r="L850" i="14"/>
  <c r="M850" i="14" s="1"/>
  <c r="N850" i="14" s="1"/>
  <c r="U850" i="14" s="1"/>
  <c r="Q850" i="14"/>
  <c r="R850" i="14" s="1"/>
  <c r="S850" i="14" s="1"/>
  <c r="T850" i="14" s="1"/>
  <c r="J851" i="14"/>
  <c r="K850" i="14"/>
  <c r="AB851" i="14" l="1"/>
  <c r="AC851" i="14" s="1"/>
  <c r="AD851" i="14" s="1"/>
  <c r="AA851" i="14" s="1"/>
  <c r="W851" i="14"/>
  <c r="X851" i="14" s="1"/>
  <c r="Y851" i="14" s="1"/>
  <c r="Z851" i="14" s="1"/>
  <c r="L851" i="14"/>
  <c r="M851" i="14" s="1"/>
  <c r="N851" i="14" s="1"/>
  <c r="U851" i="14" s="1"/>
  <c r="Q851" i="14"/>
  <c r="R851" i="14" s="1"/>
  <c r="S851" i="14" s="1"/>
  <c r="T851" i="14" s="1"/>
  <c r="J852" i="14"/>
  <c r="K851" i="14"/>
  <c r="AB852" i="14" l="1"/>
  <c r="AC852" i="14" s="1"/>
  <c r="AD852" i="14" s="1"/>
  <c r="AA852" i="14" s="1"/>
  <c r="W852" i="14"/>
  <c r="X852" i="14" s="1"/>
  <c r="Y852" i="14" s="1"/>
  <c r="Z852" i="14" s="1"/>
  <c r="L852" i="14"/>
  <c r="M852" i="14" s="1"/>
  <c r="N852" i="14" s="1"/>
  <c r="U852" i="14" s="1"/>
  <c r="Q852" i="14"/>
  <c r="R852" i="14" s="1"/>
  <c r="S852" i="14" s="1"/>
  <c r="T852" i="14" s="1"/>
  <c r="J853" i="14"/>
  <c r="K852" i="14"/>
  <c r="AB853" i="14" l="1"/>
  <c r="AC853" i="14" s="1"/>
  <c r="AD853" i="14" s="1"/>
  <c r="AA853" i="14" s="1"/>
  <c r="W853" i="14"/>
  <c r="X853" i="14" s="1"/>
  <c r="Y853" i="14" s="1"/>
  <c r="Z853" i="14" s="1"/>
  <c r="L853" i="14"/>
  <c r="M853" i="14" s="1"/>
  <c r="N853" i="14" s="1"/>
  <c r="U853" i="14" s="1"/>
  <c r="Q853" i="14"/>
  <c r="R853" i="14" s="1"/>
  <c r="S853" i="14" s="1"/>
  <c r="T853" i="14" s="1"/>
  <c r="J854" i="14"/>
  <c r="K853" i="14"/>
  <c r="AB854" i="14" l="1"/>
  <c r="AC854" i="14" s="1"/>
  <c r="AD854" i="14" s="1"/>
  <c r="AA854" i="14" s="1"/>
  <c r="W854" i="14"/>
  <c r="X854" i="14" s="1"/>
  <c r="Y854" i="14" s="1"/>
  <c r="Z854" i="14" s="1"/>
  <c r="L854" i="14"/>
  <c r="M854" i="14" s="1"/>
  <c r="N854" i="14" s="1"/>
  <c r="U854" i="14" s="1"/>
  <c r="Q854" i="14"/>
  <c r="R854" i="14" s="1"/>
  <c r="S854" i="14" s="1"/>
  <c r="T854" i="14" s="1"/>
  <c r="J855" i="14"/>
  <c r="K854" i="14"/>
  <c r="AB855" i="14" l="1"/>
  <c r="AC855" i="14" s="1"/>
  <c r="AD855" i="14" s="1"/>
  <c r="AA855" i="14" s="1"/>
  <c r="W855" i="14"/>
  <c r="X855" i="14" s="1"/>
  <c r="Y855" i="14" s="1"/>
  <c r="Z855" i="14" s="1"/>
  <c r="L855" i="14"/>
  <c r="M855" i="14" s="1"/>
  <c r="N855" i="14" s="1"/>
  <c r="U855" i="14" s="1"/>
  <c r="Q855" i="14"/>
  <c r="R855" i="14" s="1"/>
  <c r="S855" i="14" s="1"/>
  <c r="T855" i="14" s="1"/>
  <c r="J856" i="14"/>
  <c r="K855" i="14"/>
  <c r="AB856" i="14" l="1"/>
  <c r="AC856" i="14" s="1"/>
  <c r="AD856" i="14" s="1"/>
  <c r="AA856" i="14" s="1"/>
  <c r="W856" i="14"/>
  <c r="X856" i="14" s="1"/>
  <c r="Y856" i="14" s="1"/>
  <c r="Z856" i="14" s="1"/>
  <c r="L856" i="14"/>
  <c r="M856" i="14" s="1"/>
  <c r="N856" i="14" s="1"/>
  <c r="U856" i="14" s="1"/>
  <c r="Q856" i="14"/>
  <c r="R856" i="14" s="1"/>
  <c r="S856" i="14" s="1"/>
  <c r="T856" i="14" s="1"/>
  <c r="J857" i="14"/>
  <c r="K856" i="14"/>
  <c r="AB857" i="14" l="1"/>
  <c r="AC857" i="14" s="1"/>
  <c r="AD857" i="14" s="1"/>
  <c r="AA857" i="14" s="1"/>
  <c r="W857" i="14"/>
  <c r="X857" i="14" s="1"/>
  <c r="Y857" i="14" s="1"/>
  <c r="Z857" i="14" s="1"/>
  <c r="L857" i="14"/>
  <c r="M857" i="14" s="1"/>
  <c r="N857" i="14" s="1"/>
  <c r="U857" i="14" s="1"/>
  <c r="Q857" i="14"/>
  <c r="R857" i="14" s="1"/>
  <c r="S857" i="14" s="1"/>
  <c r="T857" i="14" s="1"/>
  <c r="J858" i="14"/>
  <c r="K857" i="14"/>
  <c r="AB858" i="14" l="1"/>
  <c r="AC858" i="14" s="1"/>
  <c r="AD858" i="14" s="1"/>
  <c r="AA858" i="14" s="1"/>
  <c r="W858" i="14"/>
  <c r="X858" i="14" s="1"/>
  <c r="Y858" i="14" s="1"/>
  <c r="Z858" i="14" s="1"/>
  <c r="L858" i="14"/>
  <c r="M858" i="14" s="1"/>
  <c r="N858" i="14" s="1"/>
  <c r="U858" i="14" s="1"/>
  <c r="Q858" i="14"/>
  <c r="R858" i="14" s="1"/>
  <c r="S858" i="14" s="1"/>
  <c r="T858" i="14" s="1"/>
  <c r="J859" i="14"/>
  <c r="K858" i="14"/>
  <c r="AB859" i="14" l="1"/>
  <c r="AC859" i="14" s="1"/>
  <c r="AD859" i="14" s="1"/>
  <c r="AA859" i="14" s="1"/>
  <c r="W859" i="14"/>
  <c r="X859" i="14" s="1"/>
  <c r="Y859" i="14" s="1"/>
  <c r="Z859" i="14" s="1"/>
  <c r="L859" i="14"/>
  <c r="M859" i="14" s="1"/>
  <c r="N859" i="14" s="1"/>
  <c r="U859" i="14" s="1"/>
  <c r="Q859" i="14"/>
  <c r="R859" i="14" s="1"/>
  <c r="S859" i="14" s="1"/>
  <c r="T859" i="14" s="1"/>
  <c r="J860" i="14"/>
  <c r="K859" i="14"/>
  <c r="AB860" i="14" l="1"/>
  <c r="AC860" i="14" s="1"/>
  <c r="AD860" i="14" s="1"/>
  <c r="AA860" i="14" s="1"/>
  <c r="W860" i="14"/>
  <c r="X860" i="14" s="1"/>
  <c r="Y860" i="14" s="1"/>
  <c r="Z860" i="14" s="1"/>
  <c r="L860" i="14"/>
  <c r="M860" i="14" s="1"/>
  <c r="N860" i="14" s="1"/>
  <c r="U860" i="14" s="1"/>
  <c r="Q860" i="14"/>
  <c r="R860" i="14" s="1"/>
  <c r="S860" i="14" s="1"/>
  <c r="T860" i="14" s="1"/>
  <c r="J861" i="14"/>
  <c r="K860" i="14"/>
  <c r="AB861" i="14" l="1"/>
  <c r="AC861" i="14" s="1"/>
  <c r="AD861" i="14" s="1"/>
  <c r="AA861" i="14" s="1"/>
  <c r="W861" i="14"/>
  <c r="X861" i="14" s="1"/>
  <c r="Y861" i="14" s="1"/>
  <c r="Z861" i="14" s="1"/>
  <c r="L861" i="14"/>
  <c r="M861" i="14" s="1"/>
  <c r="N861" i="14" s="1"/>
  <c r="U861" i="14" s="1"/>
  <c r="Q861" i="14"/>
  <c r="R861" i="14" s="1"/>
  <c r="S861" i="14" s="1"/>
  <c r="T861" i="14" s="1"/>
  <c r="J862" i="14"/>
  <c r="K861" i="14"/>
  <c r="AB862" i="14" l="1"/>
  <c r="AC862" i="14" s="1"/>
  <c r="AD862" i="14" s="1"/>
  <c r="AA862" i="14" s="1"/>
  <c r="W862" i="14"/>
  <c r="X862" i="14" s="1"/>
  <c r="Y862" i="14" s="1"/>
  <c r="Z862" i="14" s="1"/>
  <c r="L862" i="14"/>
  <c r="M862" i="14" s="1"/>
  <c r="N862" i="14" s="1"/>
  <c r="U862" i="14" s="1"/>
  <c r="Q862" i="14"/>
  <c r="R862" i="14" s="1"/>
  <c r="S862" i="14" s="1"/>
  <c r="T862" i="14" s="1"/>
  <c r="J863" i="14"/>
  <c r="K862" i="14"/>
  <c r="AB863" i="14" l="1"/>
  <c r="AC863" i="14" s="1"/>
  <c r="AD863" i="14" s="1"/>
  <c r="AA863" i="14" s="1"/>
  <c r="W863" i="14"/>
  <c r="X863" i="14" s="1"/>
  <c r="Y863" i="14" s="1"/>
  <c r="Z863" i="14" s="1"/>
  <c r="L863" i="14"/>
  <c r="M863" i="14" s="1"/>
  <c r="N863" i="14" s="1"/>
  <c r="U863" i="14" s="1"/>
  <c r="Q863" i="14"/>
  <c r="R863" i="14" s="1"/>
  <c r="S863" i="14" s="1"/>
  <c r="T863" i="14" s="1"/>
  <c r="J864" i="14"/>
  <c r="K863" i="14"/>
  <c r="AB864" i="14" l="1"/>
  <c r="AC864" i="14" s="1"/>
  <c r="AD864" i="14" s="1"/>
  <c r="AA864" i="14" s="1"/>
  <c r="W864" i="14"/>
  <c r="X864" i="14" s="1"/>
  <c r="Y864" i="14" s="1"/>
  <c r="Z864" i="14" s="1"/>
  <c r="L864" i="14"/>
  <c r="M864" i="14" s="1"/>
  <c r="N864" i="14" s="1"/>
  <c r="U864" i="14" s="1"/>
  <c r="Q864" i="14"/>
  <c r="R864" i="14" s="1"/>
  <c r="S864" i="14" s="1"/>
  <c r="T864" i="14" s="1"/>
  <c r="J865" i="14"/>
  <c r="K864" i="14"/>
  <c r="AB865" i="14" l="1"/>
  <c r="AC865" i="14" s="1"/>
  <c r="AD865" i="14" s="1"/>
  <c r="AA865" i="14" s="1"/>
  <c r="W865" i="14"/>
  <c r="X865" i="14" s="1"/>
  <c r="Y865" i="14" s="1"/>
  <c r="Z865" i="14" s="1"/>
  <c r="L865" i="14"/>
  <c r="M865" i="14" s="1"/>
  <c r="N865" i="14" s="1"/>
  <c r="U865" i="14" s="1"/>
  <c r="Q865" i="14"/>
  <c r="R865" i="14" s="1"/>
  <c r="S865" i="14" s="1"/>
  <c r="T865" i="14" s="1"/>
  <c r="J866" i="14"/>
  <c r="K865" i="14"/>
  <c r="AB866" i="14" l="1"/>
  <c r="AC866" i="14" s="1"/>
  <c r="AD866" i="14" s="1"/>
  <c r="AA866" i="14" s="1"/>
  <c r="W866" i="14"/>
  <c r="X866" i="14" s="1"/>
  <c r="Y866" i="14" s="1"/>
  <c r="Z866" i="14" s="1"/>
  <c r="L866" i="14"/>
  <c r="M866" i="14" s="1"/>
  <c r="N866" i="14" s="1"/>
  <c r="U866" i="14" s="1"/>
  <c r="Q866" i="14"/>
  <c r="R866" i="14" s="1"/>
  <c r="S866" i="14" s="1"/>
  <c r="T866" i="14" s="1"/>
  <c r="J867" i="14"/>
  <c r="K866" i="14"/>
  <c r="AB867" i="14" l="1"/>
  <c r="AC867" i="14" s="1"/>
  <c r="AD867" i="14" s="1"/>
  <c r="AA867" i="14" s="1"/>
  <c r="W867" i="14"/>
  <c r="X867" i="14" s="1"/>
  <c r="Y867" i="14" s="1"/>
  <c r="Z867" i="14" s="1"/>
  <c r="L867" i="14"/>
  <c r="M867" i="14" s="1"/>
  <c r="N867" i="14" s="1"/>
  <c r="U867" i="14" s="1"/>
  <c r="Q867" i="14"/>
  <c r="R867" i="14" s="1"/>
  <c r="S867" i="14" s="1"/>
  <c r="T867" i="14" s="1"/>
  <c r="J868" i="14"/>
  <c r="K867" i="14"/>
  <c r="AB868" i="14" l="1"/>
  <c r="AC868" i="14" s="1"/>
  <c r="AD868" i="14" s="1"/>
  <c r="AA868" i="14" s="1"/>
  <c r="W868" i="14"/>
  <c r="X868" i="14" s="1"/>
  <c r="Y868" i="14" s="1"/>
  <c r="Z868" i="14" s="1"/>
  <c r="L868" i="14"/>
  <c r="M868" i="14" s="1"/>
  <c r="N868" i="14" s="1"/>
  <c r="U868" i="14" s="1"/>
  <c r="Q868" i="14"/>
  <c r="R868" i="14" s="1"/>
  <c r="S868" i="14" s="1"/>
  <c r="T868" i="14" s="1"/>
  <c r="J869" i="14"/>
  <c r="K868" i="14"/>
  <c r="AB869" i="14" l="1"/>
  <c r="AC869" i="14" s="1"/>
  <c r="AD869" i="14" s="1"/>
  <c r="AA869" i="14" s="1"/>
  <c r="W869" i="14"/>
  <c r="X869" i="14" s="1"/>
  <c r="Y869" i="14" s="1"/>
  <c r="Z869" i="14" s="1"/>
  <c r="L869" i="14"/>
  <c r="M869" i="14" s="1"/>
  <c r="N869" i="14" s="1"/>
  <c r="U869" i="14" s="1"/>
  <c r="Q869" i="14"/>
  <c r="R869" i="14" s="1"/>
  <c r="S869" i="14" s="1"/>
  <c r="T869" i="14" s="1"/>
  <c r="J870" i="14"/>
  <c r="K869" i="14"/>
  <c r="AB870" i="14" l="1"/>
  <c r="AC870" i="14" s="1"/>
  <c r="AD870" i="14" s="1"/>
  <c r="AA870" i="14" s="1"/>
  <c r="W870" i="14"/>
  <c r="X870" i="14" s="1"/>
  <c r="Y870" i="14" s="1"/>
  <c r="Z870" i="14" s="1"/>
  <c r="L870" i="14"/>
  <c r="M870" i="14" s="1"/>
  <c r="N870" i="14" s="1"/>
  <c r="U870" i="14" s="1"/>
  <c r="Q870" i="14"/>
  <c r="R870" i="14" s="1"/>
  <c r="S870" i="14" s="1"/>
  <c r="T870" i="14" s="1"/>
  <c r="J871" i="14"/>
  <c r="K870" i="14"/>
  <c r="AB871" i="14" l="1"/>
  <c r="AC871" i="14" s="1"/>
  <c r="AD871" i="14" s="1"/>
  <c r="AA871" i="14" s="1"/>
  <c r="W871" i="14"/>
  <c r="X871" i="14" s="1"/>
  <c r="Y871" i="14" s="1"/>
  <c r="Z871" i="14" s="1"/>
  <c r="L871" i="14"/>
  <c r="M871" i="14" s="1"/>
  <c r="N871" i="14" s="1"/>
  <c r="U871" i="14" s="1"/>
  <c r="Q871" i="14"/>
  <c r="R871" i="14" s="1"/>
  <c r="S871" i="14" s="1"/>
  <c r="T871" i="14" s="1"/>
  <c r="J872" i="14"/>
  <c r="K871" i="14"/>
  <c r="AB872" i="14" l="1"/>
  <c r="AC872" i="14" s="1"/>
  <c r="AD872" i="14" s="1"/>
  <c r="AA872" i="14" s="1"/>
  <c r="W872" i="14"/>
  <c r="X872" i="14" s="1"/>
  <c r="Y872" i="14" s="1"/>
  <c r="Z872" i="14" s="1"/>
  <c r="L872" i="14"/>
  <c r="M872" i="14" s="1"/>
  <c r="N872" i="14" s="1"/>
  <c r="U872" i="14" s="1"/>
  <c r="Q872" i="14"/>
  <c r="R872" i="14" s="1"/>
  <c r="S872" i="14" s="1"/>
  <c r="T872" i="14" s="1"/>
  <c r="J873" i="14"/>
  <c r="K872" i="14"/>
  <c r="AB873" i="14" l="1"/>
  <c r="AC873" i="14" s="1"/>
  <c r="AD873" i="14" s="1"/>
  <c r="AA873" i="14" s="1"/>
  <c r="W873" i="14"/>
  <c r="X873" i="14" s="1"/>
  <c r="Y873" i="14" s="1"/>
  <c r="Z873" i="14" s="1"/>
  <c r="L873" i="14"/>
  <c r="M873" i="14" s="1"/>
  <c r="N873" i="14" s="1"/>
  <c r="U873" i="14" s="1"/>
  <c r="Q873" i="14"/>
  <c r="R873" i="14" s="1"/>
  <c r="S873" i="14" s="1"/>
  <c r="T873" i="14" s="1"/>
  <c r="J874" i="14"/>
  <c r="K873" i="14"/>
  <c r="AB874" i="14" l="1"/>
  <c r="AC874" i="14" s="1"/>
  <c r="AD874" i="14" s="1"/>
  <c r="AA874" i="14" s="1"/>
  <c r="W874" i="14"/>
  <c r="X874" i="14" s="1"/>
  <c r="Y874" i="14" s="1"/>
  <c r="Z874" i="14" s="1"/>
  <c r="L874" i="14"/>
  <c r="M874" i="14" s="1"/>
  <c r="N874" i="14" s="1"/>
  <c r="U874" i="14" s="1"/>
  <c r="Q874" i="14"/>
  <c r="R874" i="14" s="1"/>
  <c r="S874" i="14" s="1"/>
  <c r="T874" i="14" s="1"/>
  <c r="J875" i="14"/>
  <c r="K874" i="14"/>
  <c r="AB875" i="14" l="1"/>
  <c r="AC875" i="14" s="1"/>
  <c r="AD875" i="14" s="1"/>
  <c r="AA875" i="14" s="1"/>
  <c r="W875" i="14"/>
  <c r="X875" i="14" s="1"/>
  <c r="Y875" i="14" s="1"/>
  <c r="Z875" i="14" s="1"/>
  <c r="L875" i="14"/>
  <c r="M875" i="14" s="1"/>
  <c r="N875" i="14" s="1"/>
  <c r="U875" i="14" s="1"/>
  <c r="Q875" i="14"/>
  <c r="R875" i="14" s="1"/>
  <c r="S875" i="14" s="1"/>
  <c r="T875" i="14" s="1"/>
  <c r="J876" i="14"/>
  <c r="K875" i="14"/>
  <c r="AB876" i="14" l="1"/>
  <c r="AC876" i="14" s="1"/>
  <c r="AD876" i="14" s="1"/>
  <c r="AA876" i="14" s="1"/>
  <c r="W876" i="14"/>
  <c r="X876" i="14" s="1"/>
  <c r="Y876" i="14" s="1"/>
  <c r="Z876" i="14" s="1"/>
  <c r="L876" i="14"/>
  <c r="M876" i="14" s="1"/>
  <c r="N876" i="14" s="1"/>
  <c r="U876" i="14" s="1"/>
  <c r="Q876" i="14"/>
  <c r="R876" i="14" s="1"/>
  <c r="S876" i="14" s="1"/>
  <c r="T876" i="14" s="1"/>
  <c r="J877" i="14"/>
  <c r="K876" i="14"/>
  <c r="AB877" i="14" l="1"/>
  <c r="AC877" i="14" s="1"/>
  <c r="AD877" i="14" s="1"/>
  <c r="AA877" i="14" s="1"/>
  <c r="W877" i="14"/>
  <c r="X877" i="14" s="1"/>
  <c r="Y877" i="14" s="1"/>
  <c r="Z877" i="14" s="1"/>
  <c r="L877" i="14"/>
  <c r="M877" i="14" s="1"/>
  <c r="N877" i="14" s="1"/>
  <c r="U877" i="14" s="1"/>
  <c r="Q877" i="14"/>
  <c r="R877" i="14" s="1"/>
  <c r="S877" i="14" s="1"/>
  <c r="T877" i="14" s="1"/>
  <c r="J878" i="14"/>
  <c r="K877" i="14"/>
  <c r="AB878" i="14" l="1"/>
  <c r="AC878" i="14" s="1"/>
  <c r="AD878" i="14" s="1"/>
  <c r="AA878" i="14" s="1"/>
  <c r="W878" i="14"/>
  <c r="X878" i="14" s="1"/>
  <c r="Y878" i="14" s="1"/>
  <c r="Z878" i="14" s="1"/>
  <c r="L878" i="14"/>
  <c r="M878" i="14" s="1"/>
  <c r="N878" i="14" s="1"/>
  <c r="U878" i="14" s="1"/>
  <c r="Q878" i="14"/>
  <c r="R878" i="14" s="1"/>
  <c r="S878" i="14" s="1"/>
  <c r="T878" i="14" s="1"/>
  <c r="J879" i="14"/>
  <c r="K878" i="14"/>
  <c r="AB879" i="14" l="1"/>
  <c r="AC879" i="14" s="1"/>
  <c r="AD879" i="14" s="1"/>
  <c r="AA879" i="14" s="1"/>
  <c r="W879" i="14"/>
  <c r="X879" i="14" s="1"/>
  <c r="Y879" i="14" s="1"/>
  <c r="Z879" i="14" s="1"/>
  <c r="L879" i="14"/>
  <c r="M879" i="14" s="1"/>
  <c r="N879" i="14" s="1"/>
  <c r="U879" i="14" s="1"/>
  <c r="Q879" i="14"/>
  <c r="R879" i="14" s="1"/>
  <c r="S879" i="14" s="1"/>
  <c r="T879" i="14" s="1"/>
  <c r="J880" i="14"/>
  <c r="K879" i="14"/>
  <c r="AB880" i="14" l="1"/>
  <c r="AC880" i="14" s="1"/>
  <c r="AD880" i="14" s="1"/>
  <c r="AA880" i="14" s="1"/>
  <c r="W880" i="14"/>
  <c r="X880" i="14" s="1"/>
  <c r="Y880" i="14" s="1"/>
  <c r="Z880" i="14" s="1"/>
  <c r="L880" i="14"/>
  <c r="M880" i="14" s="1"/>
  <c r="N880" i="14" s="1"/>
  <c r="U880" i="14" s="1"/>
  <c r="Q880" i="14"/>
  <c r="R880" i="14" s="1"/>
  <c r="S880" i="14" s="1"/>
  <c r="T880" i="14" s="1"/>
  <c r="J881" i="14"/>
  <c r="K880" i="14"/>
  <c r="AB881" i="14" l="1"/>
  <c r="AC881" i="14" s="1"/>
  <c r="AD881" i="14" s="1"/>
  <c r="AA881" i="14" s="1"/>
  <c r="W881" i="14"/>
  <c r="X881" i="14" s="1"/>
  <c r="Y881" i="14" s="1"/>
  <c r="Z881" i="14" s="1"/>
  <c r="L881" i="14"/>
  <c r="M881" i="14" s="1"/>
  <c r="N881" i="14" s="1"/>
  <c r="U881" i="14" s="1"/>
  <c r="Q881" i="14"/>
  <c r="R881" i="14" s="1"/>
  <c r="S881" i="14" s="1"/>
  <c r="T881" i="14" s="1"/>
  <c r="J882" i="14"/>
  <c r="K881" i="14"/>
  <c r="AB882" i="14" l="1"/>
  <c r="AC882" i="14" s="1"/>
  <c r="AD882" i="14" s="1"/>
  <c r="AA882" i="14" s="1"/>
  <c r="W882" i="14"/>
  <c r="X882" i="14" s="1"/>
  <c r="Y882" i="14" s="1"/>
  <c r="Z882" i="14" s="1"/>
  <c r="L882" i="14"/>
  <c r="M882" i="14" s="1"/>
  <c r="N882" i="14" s="1"/>
  <c r="U882" i="14" s="1"/>
  <c r="Q882" i="14"/>
  <c r="R882" i="14" s="1"/>
  <c r="S882" i="14" s="1"/>
  <c r="T882" i="14" s="1"/>
  <c r="J883" i="14"/>
  <c r="K882" i="14"/>
  <c r="AB883" i="14" l="1"/>
  <c r="AC883" i="14" s="1"/>
  <c r="AD883" i="14" s="1"/>
  <c r="AA883" i="14" s="1"/>
  <c r="W883" i="14"/>
  <c r="X883" i="14" s="1"/>
  <c r="Y883" i="14" s="1"/>
  <c r="Z883" i="14" s="1"/>
  <c r="L883" i="14"/>
  <c r="M883" i="14" s="1"/>
  <c r="N883" i="14" s="1"/>
  <c r="U883" i="14" s="1"/>
  <c r="Q883" i="14"/>
  <c r="R883" i="14" s="1"/>
  <c r="S883" i="14" s="1"/>
  <c r="T883" i="14" s="1"/>
  <c r="J884" i="14"/>
  <c r="K883" i="14"/>
  <c r="AB884" i="14" l="1"/>
  <c r="AC884" i="14" s="1"/>
  <c r="AD884" i="14" s="1"/>
  <c r="AA884" i="14" s="1"/>
  <c r="W884" i="14"/>
  <c r="X884" i="14" s="1"/>
  <c r="Y884" i="14" s="1"/>
  <c r="Z884" i="14" s="1"/>
  <c r="L884" i="14"/>
  <c r="M884" i="14" s="1"/>
  <c r="N884" i="14" s="1"/>
  <c r="U884" i="14" s="1"/>
  <c r="Q884" i="14"/>
  <c r="R884" i="14" s="1"/>
  <c r="S884" i="14" s="1"/>
  <c r="T884" i="14" s="1"/>
  <c r="J885" i="14"/>
  <c r="K884" i="14"/>
  <c r="AB885" i="14" l="1"/>
  <c r="AC885" i="14" s="1"/>
  <c r="AD885" i="14" s="1"/>
  <c r="AA885" i="14" s="1"/>
  <c r="W885" i="14"/>
  <c r="X885" i="14" s="1"/>
  <c r="Y885" i="14" s="1"/>
  <c r="Z885" i="14" s="1"/>
  <c r="L885" i="14"/>
  <c r="M885" i="14" s="1"/>
  <c r="N885" i="14" s="1"/>
  <c r="U885" i="14" s="1"/>
  <c r="Q885" i="14"/>
  <c r="R885" i="14" s="1"/>
  <c r="S885" i="14" s="1"/>
  <c r="T885" i="14" s="1"/>
  <c r="J886" i="14"/>
  <c r="K885" i="14"/>
  <c r="AB886" i="14" l="1"/>
  <c r="AC886" i="14" s="1"/>
  <c r="AD886" i="14" s="1"/>
  <c r="AA886" i="14" s="1"/>
  <c r="W886" i="14"/>
  <c r="X886" i="14" s="1"/>
  <c r="Y886" i="14" s="1"/>
  <c r="Z886" i="14" s="1"/>
  <c r="L886" i="14"/>
  <c r="M886" i="14" s="1"/>
  <c r="N886" i="14" s="1"/>
  <c r="U886" i="14" s="1"/>
  <c r="Q886" i="14"/>
  <c r="R886" i="14" s="1"/>
  <c r="S886" i="14" s="1"/>
  <c r="T886" i="14" s="1"/>
  <c r="J887" i="14"/>
  <c r="K886" i="14"/>
  <c r="AB887" i="14" l="1"/>
  <c r="AC887" i="14" s="1"/>
  <c r="AD887" i="14" s="1"/>
  <c r="AA887" i="14" s="1"/>
  <c r="W887" i="14"/>
  <c r="X887" i="14" s="1"/>
  <c r="Y887" i="14" s="1"/>
  <c r="Z887" i="14" s="1"/>
  <c r="L887" i="14"/>
  <c r="M887" i="14" s="1"/>
  <c r="N887" i="14" s="1"/>
  <c r="U887" i="14" s="1"/>
  <c r="Q887" i="14"/>
  <c r="R887" i="14" s="1"/>
  <c r="S887" i="14" s="1"/>
  <c r="T887" i="14" s="1"/>
  <c r="J888" i="14"/>
  <c r="K887" i="14"/>
  <c r="AB888" i="14" l="1"/>
  <c r="AC888" i="14" s="1"/>
  <c r="AD888" i="14" s="1"/>
  <c r="AA888" i="14" s="1"/>
  <c r="W888" i="14"/>
  <c r="X888" i="14" s="1"/>
  <c r="Y888" i="14" s="1"/>
  <c r="Z888" i="14" s="1"/>
  <c r="L888" i="14"/>
  <c r="M888" i="14" s="1"/>
  <c r="N888" i="14" s="1"/>
  <c r="U888" i="14" s="1"/>
  <c r="Q888" i="14"/>
  <c r="R888" i="14" s="1"/>
  <c r="S888" i="14" s="1"/>
  <c r="T888" i="14" s="1"/>
  <c r="J889" i="14"/>
  <c r="K888" i="14"/>
  <c r="AB889" i="14" l="1"/>
  <c r="AC889" i="14" s="1"/>
  <c r="AD889" i="14" s="1"/>
  <c r="AA889" i="14" s="1"/>
  <c r="W889" i="14"/>
  <c r="X889" i="14" s="1"/>
  <c r="Y889" i="14" s="1"/>
  <c r="Z889" i="14" s="1"/>
  <c r="L889" i="14"/>
  <c r="M889" i="14" s="1"/>
  <c r="N889" i="14" s="1"/>
  <c r="U889" i="14" s="1"/>
  <c r="Q889" i="14"/>
  <c r="R889" i="14" s="1"/>
  <c r="S889" i="14" s="1"/>
  <c r="T889" i="14" s="1"/>
  <c r="J890" i="14"/>
  <c r="K889" i="14"/>
  <c r="AB890" i="14" l="1"/>
  <c r="AC890" i="14" s="1"/>
  <c r="AD890" i="14" s="1"/>
  <c r="AA890" i="14" s="1"/>
  <c r="W890" i="14"/>
  <c r="X890" i="14" s="1"/>
  <c r="Y890" i="14" s="1"/>
  <c r="Z890" i="14" s="1"/>
  <c r="L890" i="14"/>
  <c r="M890" i="14" s="1"/>
  <c r="N890" i="14" s="1"/>
  <c r="U890" i="14" s="1"/>
  <c r="Q890" i="14"/>
  <c r="R890" i="14" s="1"/>
  <c r="S890" i="14" s="1"/>
  <c r="T890" i="14" s="1"/>
  <c r="J891" i="14"/>
  <c r="K890" i="14"/>
  <c r="AB891" i="14" l="1"/>
  <c r="AC891" i="14" s="1"/>
  <c r="AD891" i="14" s="1"/>
  <c r="AA891" i="14" s="1"/>
  <c r="W891" i="14"/>
  <c r="X891" i="14" s="1"/>
  <c r="Y891" i="14" s="1"/>
  <c r="Z891" i="14" s="1"/>
  <c r="L891" i="14"/>
  <c r="M891" i="14" s="1"/>
  <c r="N891" i="14" s="1"/>
  <c r="U891" i="14" s="1"/>
  <c r="Q891" i="14"/>
  <c r="R891" i="14" s="1"/>
  <c r="S891" i="14" s="1"/>
  <c r="T891" i="14" s="1"/>
  <c r="J892" i="14"/>
  <c r="K891" i="14"/>
  <c r="AB892" i="14" l="1"/>
  <c r="AC892" i="14" s="1"/>
  <c r="AD892" i="14" s="1"/>
  <c r="AA892" i="14" s="1"/>
  <c r="W892" i="14"/>
  <c r="X892" i="14" s="1"/>
  <c r="Y892" i="14" s="1"/>
  <c r="Z892" i="14" s="1"/>
  <c r="L892" i="14"/>
  <c r="M892" i="14" s="1"/>
  <c r="N892" i="14" s="1"/>
  <c r="U892" i="14" s="1"/>
  <c r="Q892" i="14"/>
  <c r="R892" i="14" s="1"/>
  <c r="S892" i="14" s="1"/>
  <c r="T892" i="14" s="1"/>
  <c r="J893" i="14"/>
  <c r="K892" i="14"/>
  <c r="AB893" i="14" l="1"/>
  <c r="AC893" i="14" s="1"/>
  <c r="AD893" i="14" s="1"/>
  <c r="AA893" i="14" s="1"/>
  <c r="W893" i="14"/>
  <c r="X893" i="14" s="1"/>
  <c r="Y893" i="14" s="1"/>
  <c r="Z893" i="14" s="1"/>
  <c r="L893" i="14"/>
  <c r="M893" i="14" s="1"/>
  <c r="N893" i="14" s="1"/>
  <c r="U893" i="14" s="1"/>
  <c r="Q893" i="14"/>
  <c r="R893" i="14" s="1"/>
  <c r="S893" i="14" s="1"/>
  <c r="T893" i="14" s="1"/>
  <c r="J894" i="14"/>
  <c r="K893" i="14"/>
  <c r="AB894" i="14" l="1"/>
  <c r="AC894" i="14" s="1"/>
  <c r="AD894" i="14" s="1"/>
  <c r="AA894" i="14" s="1"/>
  <c r="W894" i="14"/>
  <c r="X894" i="14" s="1"/>
  <c r="Y894" i="14" s="1"/>
  <c r="Z894" i="14" s="1"/>
  <c r="L894" i="14"/>
  <c r="M894" i="14" s="1"/>
  <c r="N894" i="14" s="1"/>
  <c r="U894" i="14" s="1"/>
  <c r="Q894" i="14"/>
  <c r="R894" i="14" s="1"/>
  <c r="S894" i="14" s="1"/>
  <c r="T894" i="14" s="1"/>
  <c r="J895" i="14"/>
  <c r="K894" i="14"/>
  <c r="AB895" i="14" l="1"/>
  <c r="AC895" i="14" s="1"/>
  <c r="AD895" i="14" s="1"/>
  <c r="AA895" i="14" s="1"/>
  <c r="W895" i="14"/>
  <c r="X895" i="14" s="1"/>
  <c r="Y895" i="14" s="1"/>
  <c r="Z895" i="14" s="1"/>
  <c r="L895" i="14"/>
  <c r="M895" i="14" s="1"/>
  <c r="N895" i="14" s="1"/>
  <c r="U895" i="14" s="1"/>
  <c r="Q895" i="14"/>
  <c r="R895" i="14" s="1"/>
  <c r="S895" i="14" s="1"/>
  <c r="T895" i="14" s="1"/>
  <c r="J896" i="14"/>
  <c r="K895" i="14"/>
  <c r="AB896" i="14" l="1"/>
  <c r="AC896" i="14" s="1"/>
  <c r="AD896" i="14" s="1"/>
  <c r="AA896" i="14" s="1"/>
  <c r="W896" i="14"/>
  <c r="X896" i="14" s="1"/>
  <c r="Y896" i="14" s="1"/>
  <c r="Z896" i="14" s="1"/>
  <c r="L896" i="14"/>
  <c r="M896" i="14" s="1"/>
  <c r="N896" i="14" s="1"/>
  <c r="U896" i="14" s="1"/>
  <c r="Q896" i="14"/>
  <c r="R896" i="14" s="1"/>
  <c r="S896" i="14" s="1"/>
  <c r="T896" i="14" s="1"/>
  <c r="J897" i="14"/>
  <c r="K896" i="14"/>
  <c r="AB897" i="14" l="1"/>
  <c r="AC897" i="14" s="1"/>
  <c r="AD897" i="14" s="1"/>
  <c r="AA897" i="14" s="1"/>
  <c r="W897" i="14"/>
  <c r="X897" i="14" s="1"/>
  <c r="Y897" i="14" s="1"/>
  <c r="Z897" i="14" s="1"/>
  <c r="L897" i="14"/>
  <c r="M897" i="14" s="1"/>
  <c r="N897" i="14" s="1"/>
  <c r="U897" i="14" s="1"/>
  <c r="Q897" i="14"/>
  <c r="R897" i="14" s="1"/>
  <c r="S897" i="14" s="1"/>
  <c r="T897" i="14" s="1"/>
  <c r="J898" i="14"/>
  <c r="K897" i="14"/>
  <c r="AB898" i="14" l="1"/>
  <c r="AC898" i="14" s="1"/>
  <c r="AD898" i="14" s="1"/>
  <c r="AA898" i="14" s="1"/>
  <c r="W898" i="14"/>
  <c r="X898" i="14" s="1"/>
  <c r="Y898" i="14" s="1"/>
  <c r="Z898" i="14" s="1"/>
  <c r="L898" i="14"/>
  <c r="M898" i="14" s="1"/>
  <c r="N898" i="14" s="1"/>
  <c r="U898" i="14" s="1"/>
  <c r="Q898" i="14"/>
  <c r="R898" i="14" s="1"/>
  <c r="S898" i="14" s="1"/>
  <c r="T898" i="14" s="1"/>
  <c r="J899" i="14"/>
  <c r="K898" i="14"/>
  <c r="AB899" i="14" l="1"/>
  <c r="AC899" i="14" s="1"/>
  <c r="AD899" i="14" s="1"/>
  <c r="AA899" i="14" s="1"/>
  <c r="W899" i="14"/>
  <c r="X899" i="14" s="1"/>
  <c r="Y899" i="14" s="1"/>
  <c r="Z899" i="14" s="1"/>
  <c r="L899" i="14"/>
  <c r="M899" i="14" s="1"/>
  <c r="N899" i="14" s="1"/>
  <c r="U899" i="14" s="1"/>
  <c r="Q899" i="14"/>
  <c r="R899" i="14" s="1"/>
  <c r="S899" i="14" s="1"/>
  <c r="T899" i="14" s="1"/>
  <c r="J900" i="14"/>
  <c r="K899" i="14"/>
  <c r="AB900" i="14" l="1"/>
  <c r="AC900" i="14" s="1"/>
  <c r="AD900" i="14" s="1"/>
  <c r="AA900" i="14" s="1"/>
  <c r="W900" i="14"/>
  <c r="X900" i="14" s="1"/>
  <c r="Y900" i="14" s="1"/>
  <c r="Z900" i="14" s="1"/>
  <c r="L900" i="14"/>
  <c r="M900" i="14" s="1"/>
  <c r="N900" i="14" s="1"/>
  <c r="U900" i="14" s="1"/>
  <c r="Q900" i="14"/>
  <c r="R900" i="14" s="1"/>
  <c r="S900" i="14" s="1"/>
  <c r="T900" i="14" s="1"/>
  <c r="J901" i="14"/>
  <c r="K900" i="14"/>
  <c r="AB901" i="14" l="1"/>
  <c r="AC901" i="14" s="1"/>
  <c r="AD901" i="14" s="1"/>
  <c r="AA901" i="14" s="1"/>
  <c r="W901" i="14"/>
  <c r="X901" i="14" s="1"/>
  <c r="Y901" i="14" s="1"/>
  <c r="Z901" i="14" s="1"/>
  <c r="L901" i="14"/>
  <c r="M901" i="14" s="1"/>
  <c r="N901" i="14" s="1"/>
  <c r="U901" i="14" s="1"/>
  <c r="Q901" i="14"/>
  <c r="R901" i="14" s="1"/>
  <c r="S901" i="14" s="1"/>
  <c r="T901" i="14" s="1"/>
  <c r="J902" i="14"/>
  <c r="K901" i="14"/>
  <c r="AB902" i="14" l="1"/>
  <c r="AC902" i="14" s="1"/>
  <c r="AD902" i="14" s="1"/>
  <c r="AA902" i="14" s="1"/>
  <c r="W902" i="14"/>
  <c r="X902" i="14" s="1"/>
  <c r="Y902" i="14" s="1"/>
  <c r="Z902" i="14" s="1"/>
  <c r="L902" i="14"/>
  <c r="M902" i="14" s="1"/>
  <c r="N902" i="14" s="1"/>
  <c r="U902" i="14" s="1"/>
  <c r="Q902" i="14"/>
  <c r="R902" i="14" s="1"/>
  <c r="S902" i="14" s="1"/>
  <c r="T902" i="14" s="1"/>
  <c r="J903" i="14"/>
  <c r="K902" i="14"/>
  <c r="AB903" i="14" l="1"/>
  <c r="AC903" i="14" s="1"/>
  <c r="AD903" i="14" s="1"/>
  <c r="AA903" i="14" s="1"/>
  <c r="W903" i="14"/>
  <c r="X903" i="14" s="1"/>
  <c r="Y903" i="14" s="1"/>
  <c r="Z903" i="14" s="1"/>
  <c r="L903" i="14"/>
  <c r="M903" i="14" s="1"/>
  <c r="N903" i="14" s="1"/>
  <c r="U903" i="14" s="1"/>
  <c r="Q903" i="14"/>
  <c r="R903" i="14" s="1"/>
  <c r="S903" i="14" s="1"/>
  <c r="T903" i="14" s="1"/>
  <c r="J904" i="14"/>
  <c r="K903" i="14"/>
  <c r="AB904" i="14" l="1"/>
  <c r="AC904" i="14" s="1"/>
  <c r="AD904" i="14" s="1"/>
  <c r="AA904" i="14" s="1"/>
  <c r="W904" i="14"/>
  <c r="X904" i="14" s="1"/>
  <c r="Y904" i="14" s="1"/>
  <c r="Z904" i="14" s="1"/>
  <c r="L904" i="14"/>
  <c r="M904" i="14" s="1"/>
  <c r="N904" i="14" s="1"/>
  <c r="U904" i="14" s="1"/>
  <c r="Q904" i="14"/>
  <c r="R904" i="14" s="1"/>
  <c r="S904" i="14" s="1"/>
  <c r="T904" i="14" s="1"/>
  <c r="J905" i="14"/>
  <c r="K904" i="14"/>
  <c r="AB905" i="14" l="1"/>
  <c r="AC905" i="14" s="1"/>
  <c r="AD905" i="14" s="1"/>
  <c r="AA905" i="14" s="1"/>
  <c r="W905" i="14"/>
  <c r="X905" i="14" s="1"/>
  <c r="Y905" i="14" s="1"/>
  <c r="Z905" i="14" s="1"/>
  <c r="L905" i="14"/>
  <c r="M905" i="14" s="1"/>
  <c r="N905" i="14" s="1"/>
  <c r="U905" i="14" s="1"/>
  <c r="Q905" i="14"/>
  <c r="R905" i="14" s="1"/>
  <c r="S905" i="14" s="1"/>
  <c r="T905" i="14" s="1"/>
  <c r="J906" i="14"/>
  <c r="K905" i="14"/>
  <c r="AB906" i="14" l="1"/>
  <c r="AC906" i="14" s="1"/>
  <c r="AD906" i="14" s="1"/>
  <c r="AA906" i="14" s="1"/>
  <c r="W906" i="14"/>
  <c r="X906" i="14" s="1"/>
  <c r="Y906" i="14" s="1"/>
  <c r="Z906" i="14" s="1"/>
  <c r="L906" i="14"/>
  <c r="M906" i="14" s="1"/>
  <c r="N906" i="14" s="1"/>
  <c r="U906" i="14" s="1"/>
  <c r="Q906" i="14"/>
  <c r="R906" i="14" s="1"/>
  <c r="S906" i="14" s="1"/>
  <c r="T906" i="14" s="1"/>
  <c r="J907" i="14"/>
  <c r="K906" i="14"/>
  <c r="AB907" i="14" l="1"/>
  <c r="AC907" i="14" s="1"/>
  <c r="AD907" i="14" s="1"/>
  <c r="AA907" i="14" s="1"/>
  <c r="W907" i="14"/>
  <c r="X907" i="14" s="1"/>
  <c r="Y907" i="14" s="1"/>
  <c r="Z907" i="14" s="1"/>
  <c r="L907" i="14"/>
  <c r="M907" i="14" s="1"/>
  <c r="N907" i="14" s="1"/>
  <c r="U907" i="14" s="1"/>
  <c r="Q907" i="14"/>
  <c r="R907" i="14" s="1"/>
  <c r="S907" i="14" s="1"/>
  <c r="T907" i="14" s="1"/>
  <c r="J908" i="14"/>
  <c r="K907" i="14"/>
  <c r="AB908" i="14" l="1"/>
  <c r="AC908" i="14" s="1"/>
  <c r="AD908" i="14" s="1"/>
  <c r="AA908" i="14" s="1"/>
  <c r="W908" i="14"/>
  <c r="X908" i="14" s="1"/>
  <c r="Y908" i="14" s="1"/>
  <c r="Z908" i="14" s="1"/>
  <c r="L908" i="14"/>
  <c r="M908" i="14" s="1"/>
  <c r="N908" i="14" s="1"/>
  <c r="U908" i="14" s="1"/>
  <c r="Q908" i="14"/>
  <c r="R908" i="14" s="1"/>
  <c r="S908" i="14" s="1"/>
  <c r="T908" i="14" s="1"/>
  <c r="J909" i="14"/>
  <c r="K908" i="14"/>
  <c r="AB909" i="14" l="1"/>
  <c r="AC909" i="14" s="1"/>
  <c r="AD909" i="14" s="1"/>
  <c r="AA909" i="14" s="1"/>
  <c r="W909" i="14"/>
  <c r="X909" i="14" s="1"/>
  <c r="Y909" i="14" s="1"/>
  <c r="Z909" i="14" s="1"/>
  <c r="L909" i="14"/>
  <c r="M909" i="14" s="1"/>
  <c r="N909" i="14" s="1"/>
  <c r="U909" i="14" s="1"/>
  <c r="Q909" i="14"/>
  <c r="R909" i="14" s="1"/>
  <c r="S909" i="14" s="1"/>
  <c r="T909" i="14" s="1"/>
  <c r="J910" i="14"/>
  <c r="K909" i="14"/>
  <c r="AB910" i="14" l="1"/>
  <c r="AC910" i="14" s="1"/>
  <c r="AD910" i="14" s="1"/>
  <c r="AA910" i="14" s="1"/>
  <c r="W910" i="14"/>
  <c r="X910" i="14" s="1"/>
  <c r="Y910" i="14" s="1"/>
  <c r="Z910" i="14" s="1"/>
  <c r="L910" i="14"/>
  <c r="M910" i="14" s="1"/>
  <c r="N910" i="14" s="1"/>
  <c r="U910" i="14" s="1"/>
  <c r="Q910" i="14"/>
  <c r="R910" i="14" s="1"/>
  <c r="S910" i="14" s="1"/>
  <c r="T910" i="14" s="1"/>
  <c r="J911" i="14"/>
  <c r="K910" i="14"/>
  <c r="AB911" i="14" l="1"/>
  <c r="AC911" i="14" s="1"/>
  <c r="AD911" i="14" s="1"/>
  <c r="AA911" i="14" s="1"/>
  <c r="W911" i="14"/>
  <c r="X911" i="14" s="1"/>
  <c r="Y911" i="14" s="1"/>
  <c r="Z911" i="14" s="1"/>
  <c r="L911" i="14"/>
  <c r="M911" i="14" s="1"/>
  <c r="N911" i="14" s="1"/>
  <c r="U911" i="14" s="1"/>
  <c r="Q911" i="14"/>
  <c r="R911" i="14" s="1"/>
  <c r="S911" i="14" s="1"/>
  <c r="T911" i="14" s="1"/>
  <c r="J912" i="14"/>
  <c r="K911" i="14"/>
  <c r="AB912" i="14" l="1"/>
  <c r="AC912" i="14" s="1"/>
  <c r="AD912" i="14" s="1"/>
  <c r="AA912" i="14" s="1"/>
  <c r="W912" i="14"/>
  <c r="X912" i="14" s="1"/>
  <c r="Y912" i="14" s="1"/>
  <c r="Z912" i="14" s="1"/>
  <c r="L912" i="14"/>
  <c r="M912" i="14" s="1"/>
  <c r="N912" i="14" s="1"/>
  <c r="U912" i="14" s="1"/>
  <c r="Q912" i="14"/>
  <c r="R912" i="14" s="1"/>
  <c r="S912" i="14" s="1"/>
  <c r="T912" i="14" s="1"/>
  <c r="J913" i="14"/>
  <c r="K912" i="14"/>
  <c r="AB913" i="14" l="1"/>
  <c r="AC913" i="14" s="1"/>
  <c r="AD913" i="14" s="1"/>
  <c r="AA913" i="14" s="1"/>
  <c r="W913" i="14"/>
  <c r="X913" i="14" s="1"/>
  <c r="Y913" i="14" s="1"/>
  <c r="Z913" i="14" s="1"/>
  <c r="L913" i="14"/>
  <c r="M913" i="14" s="1"/>
  <c r="N913" i="14" s="1"/>
  <c r="U913" i="14" s="1"/>
  <c r="Q913" i="14"/>
  <c r="R913" i="14" s="1"/>
  <c r="S913" i="14" s="1"/>
  <c r="T913" i="14" s="1"/>
  <c r="J914" i="14"/>
  <c r="K913" i="14"/>
  <c r="AB914" i="14" l="1"/>
  <c r="AC914" i="14" s="1"/>
  <c r="AD914" i="14" s="1"/>
  <c r="AA914" i="14" s="1"/>
  <c r="W914" i="14"/>
  <c r="X914" i="14" s="1"/>
  <c r="Y914" i="14" s="1"/>
  <c r="Z914" i="14" s="1"/>
  <c r="L914" i="14"/>
  <c r="M914" i="14" s="1"/>
  <c r="N914" i="14" s="1"/>
  <c r="U914" i="14" s="1"/>
  <c r="Q914" i="14"/>
  <c r="R914" i="14" s="1"/>
  <c r="S914" i="14" s="1"/>
  <c r="T914" i="14" s="1"/>
  <c r="J915" i="14"/>
  <c r="K914" i="14"/>
  <c r="AB915" i="14" l="1"/>
  <c r="AC915" i="14" s="1"/>
  <c r="AD915" i="14" s="1"/>
  <c r="AA915" i="14" s="1"/>
  <c r="W915" i="14"/>
  <c r="X915" i="14" s="1"/>
  <c r="Y915" i="14" s="1"/>
  <c r="Z915" i="14" s="1"/>
  <c r="L915" i="14"/>
  <c r="M915" i="14" s="1"/>
  <c r="N915" i="14" s="1"/>
  <c r="U915" i="14" s="1"/>
  <c r="Q915" i="14"/>
  <c r="R915" i="14" s="1"/>
  <c r="S915" i="14" s="1"/>
  <c r="T915" i="14" s="1"/>
  <c r="J916" i="14"/>
  <c r="K915" i="14"/>
  <c r="AB916" i="14" l="1"/>
  <c r="AC916" i="14" s="1"/>
  <c r="AD916" i="14" s="1"/>
  <c r="AA916" i="14" s="1"/>
  <c r="W916" i="14"/>
  <c r="X916" i="14" s="1"/>
  <c r="Y916" i="14" s="1"/>
  <c r="Z916" i="14" s="1"/>
  <c r="L916" i="14"/>
  <c r="M916" i="14" s="1"/>
  <c r="N916" i="14" s="1"/>
  <c r="U916" i="14" s="1"/>
  <c r="Q916" i="14"/>
  <c r="R916" i="14" s="1"/>
  <c r="S916" i="14" s="1"/>
  <c r="T916" i="14" s="1"/>
  <c r="J917" i="14"/>
  <c r="K916" i="14"/>
  <c r="AB917" i="14" l="1"/>
  <c r="AC917" i="14" s="1"/>
  <c r="AD917" i="14" s="1"/>
  <c r="AA917" i="14" s="1"/>
  <c r="W917" i="14"/>
  <c r="X917" i="14" s="1"/>
  <c r="Y917" i="14" s="1"/>
  <c r="Z917" i="14" s="1"/>
  <c r="L917" i="14"/>
  <c r="M917" i="14" s="1"/>
  <c r="N917" i="14" s="1"/>
  <c r="U917" i="14" s="1"/>
  <c r="Q917" i="14"/>
  <c r="R917" i="14" s="1"/>
  <c r="S917" i="14" s="1"/>
  <c r="T917" i="14" s="1"/>
  <c r="J918" i="14"/>
  <c r="K917" i="14"/>
  <c r="AB918" i="14" l="1"/>
  <c r="AC918" i="14" s="1"/>
  <c r="AD918" i="14" s="1"/>
  <c r="AA918" i="14" s="1"/>
  <c r="W918" i="14"/>
  <c r="X918" i="14" s="1"/>
  <c r="Y918" i="14" s="1"/>
  <c r="Z918" i="14" s="1"/>
  <c r="L918" i="14"/>
  <c r="M918" i="14" s="1"/>
  <c r="N918" i="14" s="1"/>
  <c r="U918" i="14" s="1"/>
  <c r="Q918" i="14"/>
  <c r="R918" i="14" s="1"/>
  <c r="S918" i="14" s="1"/>
  <c r="T918" i="14" s="1"/>
  <c r="J919" i="14"/>
  <c r="K918" i="14"/>
  <c r="AB919" i="14" l="1"/>
  <c r="AC919" i="14" s="1"/>
  <c r="AD919" i="14" s="1"/>
  <c r="AA919" i="14" s="1"/>
  <c r="W919" i="14"/>
  <c r="X919" i="14" s="1"/>
  <c r="Y919" i="14" s="1"/>
  <c r="Z919" i="14" s="1"/>
  <c r="L919" i="14"/>
  <c r="M919" i="14" s="1"/>
  <c r="N919" i="14" s="1"/>
  <c r="U919" i="14" s="1"/>
  <c r="Q919" i="14"/>
  <c r="R919" i="14" s="1"/>
  <c r="S919" i="14" s="1"/>
  <c r="T919" i="14" s="1"/>
  <c r="J920" i="14"/>
  <c r="K919" i="14"/>
  <c r="AB920" i="14" l="1"/>
  <c r="AC920" i="14" s="1"/>
  <c r="AD920" i="14" s="1"/>
  <c r="AA920" i="14" s="1"/>
  <c r="W920" i="14"/>
  <c r="X920" i="14" s="1"/>
  <c r="Y920" i="14" s="1"/>
  <c r="Z920" i="14" s="1"/>
  <c r="L920" i="14"/>
  <c r="M920" i="14" s="1"/>
  <c r="N920" i="14" s="1"/>
  <c r="U920" i="14" s="1"/>
  <c r="Q920" i="14"/>
  <c r="R920" i="14" s="1"/>
  <c r="S920" i="14" s="1"/>
  <c r="T920" i="14" s="1"/>
  <c r="J921" i="14"/>
  <c r="K920" i="14"/>
  <c r="AB921" i="14" l="1"/>
  <c r="AC921" i="14" s="1"/>
  <c r="AD921" i="14" s="1"/>
  <c r="AA921" i="14" s="1"/>
  <c r="W921" i="14"/>
  <c r="X921" i="14" s="1"/>
  <c r="Y921" i="14" s="1"/>
  <c r="Z921" i="14" s="1"/>
  <c r="L921" i="14"/>
  <c r="M921" i="14" s="1"/>
  <c r="N921" i="14" s="1"/>
  <c r="U921" i="14" s="1"/>
  <c r="Q921" i="14"/>
  <c r="R921" i="14" s="1"/>
  <c r="S921" i="14" s="1"/>
  <c r="T921" i="14" s="1"/>
  <c r="J922" i="14"/>
  <c r="K921" i="14"/>
  <c r="AB922" i="14" l="1"/>
  <c r="AC922" i="14" s="1"/>
  <c r="AD922" i="14" s="1"/>
  <c r="AA922" i="14" s="1"/>
  <c r="W922" i="14"/>
  <c r="X922" i="14" s="1"/>
  <c r="Y922" i="14" s="1"/>
  <c r="Z922" i="14" s="1"/>
  <c r="L922" i="14"/>
  <c r="M922" i="14" s="1"/>
  <c r="N922" i="14" s="1"/>
  <c r="U922" i="14" s="1"/>
  <c r="Q922" i="14"/>
  <c r="R922" i="14" s="1"/>
  <c r="S922" i="14" s="1"/>
  <c r="T922" i="14" s="1"/>
  <c r="J923" i="14"/>
  <c r="K922" i="14"/>
  <c r="AB923" i="14" l="1"/>
  <c r="AC923" i="14" s="1"/>
  <c r="AD923" i="14" s="1"/>
  <c r="AA923" i="14" s="1"/>
  <c r="W923" i="14"/>
  <c r="X923" i="14" s="1"/>
  <c r="Y923" i="14" s="1"/>
  <c r="Z923" i="14" s="1"/>
  <c r="L923" i="14"/>
  <c r="M923" i="14" s="1"/>
  <c r="N923" i="14" s="1"/>
  <c r="U923" i="14" s="1"/>
  <c r="Q923" i="14"/>
  <c r="R923" i="14" s="1"/>
  <c r="S923" i="14" s="1"/>
  <c r="T923" i="14" s="1"/>
  <c r="J924" i="14"/>
  <c r="K923" i="14"/>
  <c r="AB924" i="14" l="1"/>
  <c r="AC924" i="14" s="1"/>
  <c r="AD924" i="14" s="1"/>
  <c r="AA924" i="14" s="1"/>
  <c r="W924" i="14"/>
  <c r="X924" i="14" s="1"/>
  <c r="Y924" i="14" s="1"/>
  <c r="Z924" i="14" s="1"/>
  <c r="L924" i="14"/>
  <c r="M924" i="14" s="1"/>
  <c r="N924" i="14" s="1"/>
  <c r="U924" i="14" s="1"/>
  <c r="Q924" i="14"/>
  <c r="R924" i="14" s="1"/>
  <c r="S924" i="14" s="1"/>
  <c r="T924" i="14" s="1"/>
  <c r="J925" i="14"/>
  <c r="K924" i="14"/>
  <c r="AB925" i="14" l="1"/>
  <c r="AC925" i="14" s="1"/>
  <c r="AD925" i="14" s="1"/>
  <c r="AA925" i="14" s="1"/>
  <c r="W925" i="14"/>
  <c r="X925" i="14" s="1"/>
  <c r="Y925" i="14" s="1"/>
  <c r="Z925" i="14" s="1"/>
  <c r="L925" i="14"/>
  <c r="M925" i="14" s="1"/>
  <c r="N925" i="14" s="1"/>
  <c r="U925" i="14" s="1"/>
  <c r="Q925" i="14"/>
  <c r="R925" i="14" s="1"/>
  <c r="S925" i="14" s="1"/>
  <c r="T925" i="14" s="1"/>
  <c r="J926" i="14"/>
  <c r="K925" i="14"/>
  <c r="AB926" i="14" l="1"/>
  <c r="AC926" i="14" s="1"/>
  <c r="AD926" i="14" s="1"/>
  <c r="AA926" i="14" s="1"/>
  <c r="W926" i="14"/>
  <c r="X926" i="14" s="1"/>
  <c r="Y926" i="14" s="1"/>
  <c r="Z926" i="14" s="1"/>
  <c r="L926" i="14"/>
  <c r="M926" i="14" s="1"/>
  <c r="N926" i="14" s="1"/>
  <c r="U926" i="14" s="1"/>
  <c r="Q926" i="14"/>
  <c r="R926" i="14" s="1"/>
  <c r="S926" i="14" s="1"/>
  <c r="T926" i="14" s="1"/>
  <c r="J927" i="14"/>
  <c r="K926" i="14"/>
  <c r="AB927" i="14" l="1"/>
  <c r="AC927" i="14" s="1"/>
  <c r="AD927" i="14" s="1"/>
  <c r="AA927" i="14" s="1"/>
  <c r="W927" i="14"/>
  <c r="X927" i="14" s="1"/>
  <c r="Y927" i="14" s="1"/>
  <c r="Z927" i="14" s="1"/>
  <c r="L927" i="14"/>
  <c r="M927" i="14" s="1"/>
  <c r="N927" i="14" s="1"/>
  <c r="U927" i="14" s="1"/>
  <c r="Q927" i="14"/>
  <c r="R927" i="14" s="1"/>
  <c r="S927" i="14" s="1"/>
  <c r="T927" i="14" s="1"/>
  <c r="J928" i="14"/>
  <c r="K927" i="14"/>
  <c r="AB928" i="14" l="1"/>
  <c r="AC928" i="14" s="1"/>
  <c r="AD928" i="14" s="1"/>
  <c r="AA928" i="14" s="1"/>
  <c r="W928" i="14"/>
  <c r="X928" i="14" s="1"/>
  <c r="Y928" i="14" s="1"/>
  <c r="Z928" i="14" s="1"/>
  <c r="L928" i="14"/>
  <c r="M928" i="14" s="1"/>
  <c r="N928" i="14" s="1"/>
  <c r="U928" i="14" s="1"/>
  <c r="Q928" i="14"/>
  <c r="R928" i="14" s="1"/>
  <c r="S928" i="14" s="1"/>
  <c r="T928" i="14" s="1"/>
  <c r="J929" i="14"/>
  <c r="K928" i="14"/>
  <c r="AB929" i="14" l="1"/>
  <c r="AC929" i="14" s="1"/>
  <c r="AD929" i="14" s="1"/>
  <c r="AA929" i="14" s="1"/>
  <c r="W929" i="14"/>
  <c r="X929" i="14" s="1"/>
  <c r="Y929" i="14" s="1"/>
  <c r="Z929" i="14" s="1"/>
  <c r="L929" i="14"/>
  <c r="M929" i="14" s="1"/>
  <c r="N929" i="14" s="1"/>
  <c r="U929" i="14" s="1"/>
  <c r="Q929" i="14"/>
  <c r="R929" i="14" s="1"/>
  <c r="S929" i="14" s="1"/>
  <c r="T929" i="14" s="1"/>
  <c r="J930" i="14"/>
  <c r="K929" i="14"/>
  <c r="AB930" i="14" l="1"/>
  <c r="AC930" i="14" s="1"/>
  <c r="AD930" i="14" s="1"/>
  <c r="AA930" i="14" s="1"/>
  <c r="W930" i="14"/>
  <c r="X930" i="14" s="1"/>
  <c r="Y930" i="14" s="1"/>
  <c r="Z930" i="14" s="1"/>
  <c r="L930" i="14"/>
  <c r="M930" i="14" s="1"/>
  <c r="N930" i="14" s="1"/>
  <c r="U930" i="14" s="1"/>
  <c r="Q930" i="14"/>
  <c r="R930" i="14" s="1"/>
  <c r="S930" i="14" s="1"/>
  <c r="T930" i="14" s="1"/>
  <c r="J931" i="14"/>
  <c r="K930" i="14"/>
  <c r="AB931" i="14" l="1"/>
  <c r="AC931" i="14" s="1"/>
  <c r="AD931" i="14" s="1"/>
  <c r="AA931" i="14" s="1"/>
  <c r="W931" i="14"/>
  <c r="X931" i="14" s="1"/>
  <c r="Y931" i="14" s="1"/>
  <c r="Z931" i="14" s="1"/>
  <c r="L931" i="14"/>
  <c r="M931" i="14" s="1"/>
  <c r="N931" i="14" s="1"/>
  <c r="U931" i="14" s="1"/>
  <c r="Q931" i="14"/>
  <c r="R931" i="14" s="1"/>
  <c r="S931" i="14" s="1"/>
  <c r="T931" i="14" s="1"/>
  <c r="J932" i="14"/>
  <c r="K931" i="14"/>
  <c r="AB932" i="14" l="1"/>
  <c r="AC932" i="14" s="1"/>
  <c r="AD932" i="14" s="1"/>
  <c r="AA932" i="14" s="1"/>
  <c r="W932" i="14"/>
  <c r="X932" i="14" s="1"/>
  <c r="Y932" i="14" s="1"/>
  <c r="Z932" i="14" s="1"/>
  <c r="L932" i="14"/>
  <c r="M932" i="14" s="1"/>
  <c r="N932" i="14" s="1"/>
  <c r="U932" i="14" s="1"/>
  <c r="Q932" i="14"/>
  <c r="R932" i="14" s="1"/>
  <c r="S932" i="14" s="1"/>
  <c r="T932" i="14" s="1"/>
  <c r="J933" i="14"/>
  <c r="K932" i="14"/>
  <c r="AB933" i="14" l="1"/>
  <c r="AC933" i="14" s="1"/>
  <c r="AD933" i="14" s="1"/>
  <c r="AA933" i="14" s="1"/>
  <c r="W933" i="14"/>
  <c r="X933" i="14" s="1"/>
  <c r="Y933" i="14" s="1"/>
  <c r="Z933" i="14" s="1"/>
  <c r="L933" i="14"/>
  <c r="M933" i="14" s="1"/>
  <c r="N933" i="14" s="1"/>
  <c r="U933" i="14" s="1"/>
  <c r="Q933" i="14"/>
  <c r="R933" i="14" s="1"/>
  <c r="S933" i="14" s="1"/>
  <c r="T933" i="14" s="1"/>
  <c r="J934" i="14"/>
  <c r="K933" i="14"/>
  <c r="AB934" i="14" l="1"/>
  <c r="AC934" i="14" s="1"/>
  <c r="AD934" i="14" s="1"/>
  <c r="AA934" i="14" s="1"/>
  <c r="W934" i="14"/>
  <c r="X934" i="14" s="1"/>
  <c r="Y934" i="14" s="1"/>
  <c r="Z934" i="14" s="1"/>
  <c r="L934" i="14"/>
  <c r="M934" i="14" s="1"/>
  <c r="N934" i="14" s="1"/>
  <c r="U934" i="14" s="1"/>
  <c r="Q934" i="14"/>
  <c r="R934" i="14" s="1"/>
  <c r="S934" i="14" s="1"/>
  <c r="T934" i="14" s="1"/>
  <c r="J935" i="14"/>
  <c r="K934" i="14"/>
  <c r="AB935" i="14" l="1"/>
  <c r="AC935" i="14" s="1"/>
  <c r="AD935" i="14" s="1"/>
  <c r="AA935" i="14" s="1"/>
  <c r="W935" i="14"/>
  <c r="X935" i="14" s="1"/>
  <c r="Y935" i="14" s="1"/>
  <c r="Z935" i="14" s="1"/>
  <c r="L935" i="14"/>
  <c r="M935" i="14" s="1"/>
  <c r="N935" i="14" s="1"/>
  <c r="U935" i="14" s="1"/>
  <c r="Q935" i="14"/>
  <c r="R935" i="14" s="1"/>
  <c r="S935" i="14" s="1"/>
  <c r="T935" i="14" s="1"/>
  <c r="J936" i="14"/>
  <c r="K935" i="14"/>
  <c r="AB936" i="14" l="1"/>
  <c r="AC936" i="14" s="1"/>
  <c r="AD936" i="14" s="1"/>
  <c r="AA936" i="14" s="1"/>
  <c r="W936" i="14"/>
  <c r="X936" i="14" s="1"/>
  <c r="Y936" i="14" s="1"/>
  <c r="Z936" i="14" s="1"/>
  <c r="L936" i="14"/>
  <c r="M936" i="14" s="1"/>
  <c r="N936" i="14" s="1"/>
  <c r="U936" i="14" s="1"/>
  <c r="Q936" i="14"/>
  <c r="R936" i="14" s="1"/>
  <c r="S936" i="14" s="1"/>
  <c r="T936" i="14" s="1"/>
  <c r="J937" i="14"/>
  <c r="K936" i="14"/>
  <c r="AB937" i="14" l="1"/>
  <c r="AC937" i="14" s="1"/>
  <c r="AD937" i="14" s="1"/>
  <c r="AA937" i="14" s="1"/>
  <c r="W937" i="14"/>
  <c r="X937" i="14" s="1"/>
  <c r="Y937" i="14" s="1"/>
  <c r="Z937" i="14" s="1"/>
  <c r="L937" i="14"/>
  <c r="M937" i="14" s="1"/>
  <c r="N937" i="14" s="1"/>
  <c r="U937" i="14" s="1"/>
  <c r="Q937" i="14"/>
  <c r="R937" i="14" s="1"/>
  <c r="S937" i="14" s="1"/>
  <c r="T937" i="14" s="1"/>
  <c r="J938" i="14"/>
  <c r="K937" i="14"/>
  <c r="AB938" i="14" l="1"/>
  <c r="AC938" i="14" s="1"/>
  <c r="AD938" i="14" s="1"/>
  <c r="AA938" i="14" s="1"/>
  <c r="W938" i="14"/>
  <c r="X938" i="14" s="1"/>
  <c r="Y938" i="14" s="1"/>
  <c r="Z938" i="14" s="1"/>
  <c r="L938" i="14"/>
  <c r="M938" i="14" s="1"/>
  <c r="N938" i="14" s="1"/>
  <c r="U938" i="14" s="1"/>
  <c r="Q938" i="14"/>
  <c r="R938" i="14" s="1"/>
  <c r="S938" i="14" s="1"/>
  <c r="T938" i="14" s="1"/>
  <c r="J939" i="14"/>
  <c r="K938" i="14"/>
  <c r="AB939" i="14" l="1"/>
  <c r="AC939" i="14" s="1"/>
  <c r="AD939" i="14" s="1"/>
  <c r="AA939" i="14" s="1"/>
  <c r="W939" i="14"/>
  <c r="X939" i="14" s="1"/>
  <c r="Y939" i="14" s="1"/>
  <c r="Z939" i="14" s="1"/>
  <c r="L939" i="14"/>
  <c r="M939" i="14" s="1"/>
  <c r="N939" i="14" s="1"/>
  <c r="U939" i="14" s="1"/>
  <c r="Q939" i="14"/>
  <c r="R939" i="14" s="1"/>
  <c r="S939" i="14" s="1"/>
  <c r="T939" i="14" s="1"/>
  <c r="J940" i="14"/>
  <c r="K939" i="14"/>
  <c r="AB940" i="14" l="1"/>
  <c r="AC940" i="14" s="1"/>
  <c r="AD940" i="14" s="1"/>
  <c r="AA940" i="14" s="1"/>
  <c r="W940" i="14"/>
  <c r="X940" i="14" s="1"/>
  <c r="Y940" i="14" s="1"/>
  <c r="Z940" i="14" s="1"/>
  <c r="L940" i="14"/>
  <c r="M940" i="14" s="1"/>
  <c r="N940" i="14" s="1"/>
  <c r="U940" i="14" s="1"/>
  <c r="Q940" i="14"/>
  <c r="R940" i="14" s="1"/>
  <c r="S940" i="14" s="1"/>
  <c r="T940" i="14" s="1"/>
  <c r="J941" i="14"/>
  <c r="K940" i="14"/>
  <c r="AB941" i="14" l="1"/>
  <c r="AC941" i="14" s="1"/>
  <c r="AD941" i="14" s="1"/>
  <c r="AA941" i="14" s="1"/>
  <c r="W941" i="14"/>
  <c r="X941" i="14" s="1"/>
  <c r="Y941" i="14" s="1"/>
  <c r="Z941" i="14" s="1"/>
  <c r="L941" i="14"/>
  <c r="M941" i="14" s="1"/>
  <c r="N941" i="14" s="1"/>
  <c r="U941" i="14" s="1"/>
  <c r="Q941" i="14"/>
  <c r="R941" i="14" s="1"/>
  <c r="S941" i="14" s="1"/>
  <c r="T941" i="14" s="1"/>
  <c r="J942" i="14"/>
  <c r="K941" i="14"/>
  <c r="AB942" i="14" l="1"/>
  <c r="AC942" i="14" s="1"/>
  <c r="AD942" i="14" s="1"/>
  <c r="AA942" i="14" s="1"/>
  <c r="W942" i="14"/>
  <c r="X942" i="14" s="1"/>
  <c r="Y942" i="14" s="1"/>
  <c r="Z942" i="14" s="1"/>
  <c r="L942" i="14"/>
  <c r="M942" i="14" s="1"/>
  <c r="N942" i="14" s="1"/>
  <c r="U942" i="14" s="1"/>
  <c r="Q942" i="14"/>
  <c r="R942" i="14" s="1"/>
  <c r="S942" i="14" s="1"/>
  <c r="T942" i="14" s="1"/>
  <c r="J943" i="14"/>
  <c r="K942" i="14"/>
  <c r="AB943" i="14" l="1"/>
  <c r="AC943" i="14" s="1"/>
  <c r="AD943" i="14" s="1"/>
  <c r="AA943" i="14" s="1"/>
  <c r="W943" i="14"/>
  <c r="X943" i="14" s="1"/>
  <c r="Y943" i="14" s="1"/>
  <c r="Z943" i="14" s="1"/>
  <c r="L943" i="14"/>
  <c r="M943" i="14" s="1"/>
  <c r="N943" i="14" s="1"/>
  <c r="U943" i="14" s="1"/>
  <c r="Q943" i="14"/>
  <c r="R943" i="14" s="1"/>
  <c r="S943" i="14" s="1"/>
  <c r="T943" i="14" s="1"/>
  <c r="J944" i="14"/>
  <c r="K943" i="14"/>
  <c r="AB944" i="14" l="1"/>
  <c r="AC944" i="14" s="1"/>
  <c r="AD944" i="14" s="1"/>
  <c r="AA944" i="14" s="1"/>
  <c r="W944" i="14"/>
  <c r="X944" i="14" s="1"/>
  <c r="Y944" i="14" s="1"/>
  <c r="Z944" i="14" s="1"/>
  <c r="L944" i="14"/>
  <c r="M944" i="14" s="1"/>
  <c r="N944" i="14" s="1"/>
  <c r="U944" i="14" s="1"/>
  <c r="Q944" i="14"/>
  <c r="R944" i="14" s="1"/>
  <c r="S944" i="14" s="1"/>
  <c r="T944" i="14" s="1"/>
  <c r="J945" i="14"/>
  <c r="K944" i="14"/>
  <c r="AB945" i="14" l="1"/>
  <c r="AC945" i="14" s="1"/>
  <c r="AD945" i="14" s="1"/>
  <c r="AA945" i="14" s="1"/>
  <c r="W945" i="14"/>
  <c r="X945" i="14" s="1"/>
  <c r="Y945" i="14" s="1"/>
  <c r="Z945" i="14" s="1"/>
  <c r="L945" i="14"/>
  <c r="M945" i="14" s="1"/>
  <c r="N945" i="14" s="1"/>
  <c r="U945" i="14" s="1"/>
  <c r="Q945" i="14"/>
  <c r="R945" i="14" s="1"/>
  <c r="S945" i="14" s="1"/>
  <c r="T945" i="14" s="1"/>
  <c r="J946" i="14"/>
  <c r="K945" i="14"/>
  <c r="AB946" i="14" l="1"/>
  <c r="AC946" i="14" s="1"/>
  <c r="AD946" i="14" s="1"/>
  <c r="AA946" i="14" s="1"/>
  <c r="W946" i="14"/>
  <c r="X946" i="14" s="1"/>
  <c r="Y946" i="14" s="1"/>
  <c r="Z946" i="14" s="1"/>
  <c r="L946" i="14"/>
  <c r="M946" i="14" s="1"/>
  <c r="N946" i="14" s="1"/>
  <c r="U946" i="14" s="1"/>
  <c r="Q946" i="14"/>
  <c r="R946" i="14" s="1"/>
  <c r="S946" i="14" s="1"/>
  <c r="T946" i="14" s="1"/>
  <c r="J947" i="14"/>
  <c r="K946" i="14"/>
  <c r="AB947" i="14" l="1"/>
  <c r="AC947" i="14" s="1"/>
  <c r="AD947" i="14" s="1"/>
  <c r="AA947" i="14" s="1"/>
  <c r="W947" i="14"/>
  <c r="X947" i="14" s="1"/>
  <c r="Y947" i="14" s="1"/>
  <c r="Z947" i="14" s="1"/>
  <c r="L947" i="14"/>
  <c r="M947" i="14" s="1"/>
  <c r="N947" i="14" s="1"/>
  <c r="U947" i="14" s="1"/>
  <c r="Q947" i="14"/>
  <c r="R947" i="14" s="1"/>
  <c r="S947" i="14" s="1"/>
  <c r="T947" i="14" s="1"/>
  <c r="J948" i="14"/>
  <c r="K947" i="14"/>
  <c r="AB948" i="14" l="1"/>
  <c r="AC948" i="14" s="1"/>
  <c r="AD948" i="14" s="1"/>
  <c r="AA948" i="14" s="1"/>
  <c r="W948" i="14"/>
  <c r="X948" i="14" s="1"/>
  <c r="Y948" i="14" s="1"/>
  <c r="Z948" i="14" s="1"/>
  <c r="L948" i="14"/>
  <c r="M948" i="14" s="1"/>
  <c r="N948" i="14" s="1"/>
  <c r="U948" i="14" s="1"/>
  <c r="Q948" i="14"/>
  <c r="R948" i="14" s="1"/>
  <c r="S948" i="14" s="1"/>
  <c r="T948" i="14" s="1"/>
  <c r="J949" i="14"/>
  <c r="K948" i="14"/>
  <c r="AB949" i="14" l="1"/>
  <c r="AC949" i="14" s="1"/>
  <c r="AD949" i="14" s="1"/>
  <c r="AA949" i="14" s="1"/>
  <c r="W949" i="14"/>
  <c r="X949" i="14" s="1"/>
  <c r="Y949" i="14" s="1"/>
  <c r="Z949" i="14" s="1"/>
  <c r="L949" i="14"/>
  <c r="M949" i="14" s="1"/>
  <c r="N949" i="14" s="1"/>
  <c r="U949" i="14" s="1"/>
  <c r="Q949" i="14"/>
  <c r="R949" i="14" s="1"/>
  <c r="S949" i="14" s="1"/>
  <c r="T949" i="14" s="1"/>
  <c r="J950" i="14"/>
  <c r="K949" i="14"/>
  <c r="AB950" i="14" l="1"/>
  <c r="AC950" i="14" s="1"/>
  <c r="AD950" i="14" s="1"/>
  <c r="AA950" i="14" s="1"/>
  <c r="W950" i="14"/>
  <c r="X950" i="14" s="1"/>
  <c r="Y950" i="14" s="1"/>
  <c r="Z950" i="14" s="1"/>
  <c r="L950" i="14"/>
  <c r="M950" i="14" s="1"/>
  <c r="N950" i="14" s="1"/>
  <c r="U950" i="14" s="1"/>
  <c r="Q950" i="14"/>
  <c r="R950" i="14" s="1"/>
  <c r="S950" i="14" s="1"/>
  <c r="T950" i="14" s="1"/>
  <c r="J951" i="14"/>
  <c r="K950" i="14"/>
  <c r="AB951" i="14" l="1"/>
  <c r="AC951" i="14" s="1"/>
  <c r="AD951" i="14" s="1"/>
  <c r="AA951" i="14" s="1"/>
  <c r="W951" i="14"/>
  <c r="X951" i="14" s="1"/>
  <c r="Y951" i="14" s="1"/>
  <c r="Z951" i="14" s="1"/>
  <c r="L951" i="14"/>
  <c r="M951" i="14" s="1"/>
  <c r="N951" i="14" s="1"/>
  <c r="U951" i="14" s="1"/>
  <c r="Q951" i="14"/>
  <c r="R951" i="14" s="1"/>
  <c r="S951" i="14" s="1"/>
  <c r="T951" i="14" s="1"/>
  <c r="J952" i="14"/>
  <c r="K951" i="14"/>
  <c r="AB952" i="14" l="1"/>
  <c r="AC952" i="14" s="1"/>
  <c r="AD952" i="14" s="1"/>
  <c r="AA952" i="14" s="1"/>
  <c r="W952" i="14"/>
  <c r="X952" i="14" s="1"/>
  <c r="Y952" i="14" s="1"/>
  <c r="Z952" i="14" s="1"/>
  <c r="L952" i="14"/>
  <c r="M952" i="14" s="1"/>
  <c r="N952" i="14" s="1"/>
  <c r="U952" i="14" s="1"/>
  <c r="Q952" i="14"/>
  <c r="R952" i="14" s="1"/>
  <c r="S952" i="14" s="1"/>
  <c r="T952" i="14" s="1"/>
  <c r="J953" i="14"/>
  <c r="K952" i="14"/>
  <c r="AB953" i="14" l="1"/>
  <c r="AC953" i="14" s="1"/>
  <c r="AD953" i="14" s="1"/>
  <c r="AA953" i="14" s="1"/>
  <c r="W953" i="14"/>
  <c r="X953" i="14" s="1"/>
  <c r="Y953" i="14" s="1"/>
  <c r="Z953" i="14" s="1"/>
  <c r="L953" i="14"/>
  <c r="M953" i="14" s="1"/>
  <c r="N953" i="14" s="1"/>
  <c r="U953" i="14" s="1"/>
  <c r="Q953" i="14"/>
  <c r="R953" i="14" s="1"/>
  <c r="S953" i="14" s="1"/>
  <c r="T953" i="14" s="1"/>
  <c r="J954" i="14"/>
  <c r="K953" i="14"/>
  <c r="AB954" i="14" l="1"/>
  <c r="AC954" i="14" s="1"/>
  <c r="AD954" i="14" s="1"/>
  <c r="AA954" i="14" s="1"/>
  <c r="W954" i="14"/>
  <c r="X954" i="14" s="1"/>
  <c r="Y954" i="14" s="1"/>
  <c r="Z954" i="14" s="1"/>
  <c r="L954" i="14"/>
  <c r="M954" i="14" s="1"/>
  <c r="N954" i="14" s="1"/>
  <c r="U954" i="14" s="1"/>
  <c r="Q954" i="14"/>
  <c r="R954" i="14" s="1"/>
  <c r="S954" i="14" s="1"/>
  <c r="T954" i="14" s="1"/>
  <c r="J955" i="14"/>
  <c r="K954" i="14"/>
  <c r="AB955" i="14" l="1"/>
  <c r="AC955" i="14" s="1"/>
  <c r="AD955" i="14" s="1"/>
  <c r="AA955" i="14" s="1"/>
  <c r="W955" i="14"/>
  <c r="X955" i="14" s="1"/>
  <c r="Y955" i="14" s="1"/>
  <c r="Z955" i="14" s="1"/>
  <c r="L955" i="14"/>
  <c r="M955" i="14" s="1"/>
  <c r="N955" i="14" s="1"/>
  <c r="U955" i="14" s="1"/>
  <c r="Q955" i="14"/>
  <c r="R955" i="14" s="1"/>
  <c r="S955" i="14" s="1"/>
  <c r="T955" i="14" s="1"/>
  <c r="J956" i="14"/>
  <c r="K955" i="14"/>
  <c r="AB956" i="14" l="1"/>
  <c r="AC956" i="14" s="1"/>
  <c r="AD956" i="14" s="1"/>
  <c r="AA956" i="14" s="1"/>
  <c r="W956" i="14"/>
  <c r="X956" i="14" s="1"/>
  <c r="Y956" i="14" s="1"/>
  <c r="Z956" i="14" s="1"/>
  <c r="L956" i="14"/>
  <c r="M956" i="14" s="1"/>
  <c r="N956" i="14" s="1"/>
  <c r="U956" i="14" s="1"/>
  <c r="Q956" i="14"/>
  <c r="R956" i="14" s="1"/>
  <c r="S956" i="14" s="1"/>
  <c r="T956" i="14" s="1"/>
  <c r="J957" i="14"/>
  <c r="K956" i="14"/>
  <c r="AB957" i="14" l="1"/>
  <c r="AC957" i="14" s="1"/>
  <c r="AD957" i="14" s="1"/>
  <c r="AA957" i="14" s="1"/>
  <c r="W957" i="14"/>
  <c r="X957" i="14" s="1"/>
  <c r="Y957" i="14" s="1"/>
  <c r="Z957" i="14" s="1"/>
  <c r="L957" i="14"/>
  <c r="M957" i="14" s="1"/>
  <c r="N957" i="14" s="1"/>
  <c r="U957" i="14" s="1"/>
  <c r="Q957" i="14"/>
  <c r="R957" i="14" s="1"/>
  <c r="S957" i="14" s="1"/>
  <c r="T957" i="14" s="1"/>
  <c r="J958" i="14"/>
  <c r="K957" i="14"/>
  <c r="AB958" i="14" l="1"/>
  <c r="AC958" i="14" s="1"/>
  <c r="AD958" i="14" s="1"/>
  <c r="AA958" i="14" s="1"/>
  <c r="W958" i="14"/>
  <c r="X958" i="14" s="1"/>
  <c r="Y958" i="14" s="1"/>
  <c r="Z958" i="14" s="1"/>
  <c r="L958" i="14"/>
  <c r="M958" i="14" s="1"/>
  <c r="N958" i="14" s="1"/>
  <c r="U958" i="14" s="1"/>
  <c r="Q958" i="14"/>
  <c r="R958" i="14" s="1"/>
  <c r="S958" i="14" s="1"/>
  <c r="T958" i="14" s="1"/>
  <c r="J959" i="14"/>
  <c r="K958" i="14"/>
  <c r="AB959" i="14" l="1"/>
  <c r="AC959" i="14" s="1"/>
  <c r="AD959" i="14" s="1"/>
  <c r="AA959" i="14" s="1"/>
  <c r="W959" i="14"/>
  <c r="X959" i="14" s="1"/>
  <c r="Y959" i="14" s="1"/>
  <c r="Z959" i="14" s="1"/>
  <c r="L959" i="14"/>
  <c r="M959" i="14" s="1"/>
  <c r="N959" i="14" s="1"/>
  <c r="U959" i="14" s="1"/>
  <c r="Q959" i="14"/>
  <c r="R959" i="14" s="1"/>
  <c r="S959" i="14" s="1"/>
  <c r="T959" i="14" s="1"/>
  <c r="J960" i="14"/>
  <c r="K959" i="14"/>
  <c r="AB960" i="14" l="1"/>
  <c r="AC960" i="14" s="1"/>
  <c r="AD960" i="14" s="1"/>
  <c r="AA960" i="14" s="1"/>
  <c r="W960" i="14"/>
  <c r="X960" i="14" s="1"/>
  <c r="Y960" i="14" s="1"/>
  <c r="Z960" i="14" s="1"/>
  <c r="L960" i="14"/>
  <c r="M960" i="14" s="1"/>
  <c r="N960" i="14" s="1"/>
  <c r="U960" i="14" s="1"/>
  <c r="Q960" i="14"/>
  <c r="R960" i="14" s="1"/>
  <c r="S960" i="14" s="1"/>
  <c r="T960" i="14" s="1"/>
  <c r="J961" i="14"/>
  <c r="K960" i="14"/>
  <c r="AB961" i="14" l="1"/>
  <c r="AC961" i="14" s="1"/>
  <c r="AD961" i="14" s="1"/>
  <c r="AA961" i="14" s="1"/>
  <c r="W961" i="14"/>
  <c r="X961" i="14" s="1"/>
  <c r="Y961" i="14" s="1"/>
  <c r="Z961" i="14" s="1"/>
  <c r="L961" i="14"/>
  <c r="M961" i="14" s="1"/>
  <c r="N961" i="14" s="1"/>
  <c r="U961" i="14" s="1"/>
  <c r="Q961" i="14"/>
  <c r="R961" i="14" s="1"/>
  <c r="S961" i="14" s="1"/>
  <c r="T961" i="14" s="1"/>
  <c r="J962" i="14"/>
  <c r="K961" i="14"/>
  <c r="AB962" i="14" l="1"/>
  <c r="AC962" i="14" s="1"/>
  <c r="AD962" i="14" s="1"/>
  <c r="AA962" i="14" s="1"/>
  <c r="W962" i="14"/>
  <c r="X962" i="14" s="1"/>
  <c r="Y962" i="14" s="1"/>
  <c r="Z962" i="14" s="1"/>
  <c r="L962" i="14"/>
  <c r="M962" i="14" s="1"/>
  <c r="N962" i="14" s="1"/>
  <c r="U962" i="14" s="1"/>
  <c r="Q962" i="14"/>
  <c r="R962" i="14" s="1"/>
  <c r="S962" i="14" s="1"/>
  <c r="T962" i="14" s="1"/>
  <c r="K962" i="14"/>
  <c r="J963" i="14"/>
  <c r="AB963" i="14" l="1"/>
  <c r="AC963" i="14" s="1"/>
  <c r="AD963" i="14" s="1"/>
  <c r="AA963" i="14" s="1"/>
  <c r="W963" i="14"/>
  <c r="X963" i="14" s="1"/>
  <c r="Y963" i="14" s="1"/>
  <c r="Z963" i="14" s="1"/>
  <c r="L963" i="14"/>
  <c r="M963" i="14" s="1"/>
  <c r="N963" i="14" s="1"/>
  <c r="U963" i="14" s="1"/>
  <c r="Q963" i="14"/>
  <c r="R963" i="14" s="1"/>
  <c r="S963" i="14" s="1"/>
  <c r="T963" i="14" s="1"/>
  <c r="J964" i="14"/>
  <c r="K963" i="14"/>
  <c r="AB964" i="14" l="1"/>
  <c r="AC964" i="14" s="1"/>
  <c r="AD964" i="14" s="1"/>
  <c r="AA964" i="14" s="1"/>
  <c r="W964" i="14"/>
  <c r="X964" i="14" s="1"/>
  <c r="Y964" i="14" s="1"/>
  <c r="Z964" i="14" s="1"/>
  <c r="L964" i="14"/>
  <c r="M964" i="14" s="1"/>
  <c r="N964" i="14" s="1"/>
  <c r="U964" i="14" s="1"/>
  <c r="Q964" i="14"/>
  <c r="R964" i="14" s="1"/>
  <c r="S964" i="14" s="1"/>
  <c r="T964" i="14" s="1"/>
  <c r="J965" i="14"/>
  <c r="K964" i="14"/>
  <c r="AB965" i="14" l="1"/>
  <c r="AC965" i="14" s="1"/>
  <c r="AD965" i="14" s="1"/>
  <c r="AA965" i="14" s="1"/>
  <c r="W965" i="14"/>
  <c r="X965" i="14" s="1"/>
  <c r="Y965" i="14" s="1"/>
  <c r="Z965" i="14" s="1"/>
  <c r="L965" i="14"/>
  <c r="M965" i="14" s="1"/>
  <c r="N965" i="14" s="1"/>
  <c r="U965" i="14" s="1"/>
  <c r="Q965" i="14"/>
  <c r="R965" i="14" s="1"/>
  <c r="S965" i="14" s="1"/>
  <c r="T965" i="14" s="1"/>
  <c r="J966" i="14"/>
  <c r="K965" i="14"/>
  <c r="AB966" i="14" l="1"/>
  <c r="AC966" i="14" s="1"/>
  <c r="AD966" i="14" s="1"/>
  <c r="AA966" i="14" s="1"/>
  <c r="W966" i="14"/>
  <c r="X966" i="14" s="1"/>
  <c r="Y966" i="14" s="1"/>
  <c r="Z966" i="14" s="1"/>
  <c r="L966" i="14"/>
  <c r="M966" i="14" s="1"/>
  <c r="N966" i="14" s="1"/>
  <c r="U966" i="14" s="1"/>
  <c r="Q966" i="14"/>
  <c r="R966" i="14" s="1"/>
  <c r="S966" i="14" s="1"/>
  <c r="T966" i="14" s="1"/>
  <c r="J967" i="14"/>
  <c r="K966" i="14"/>
  <c r="AB967" i="14" l="1"/>
  <c r="AC967" i="14" s="1"/>
  <c r="AD967" i="14" s="1"/>
  <c r="AA967" i="14" s="1"/>
  <c r="W967" i="14"/>
  <c r="X967" i="14" s="1"/>
  <c r="Y967" i="14" s="1"/>
  <c r="Z967" i="14" s="1"/>
  <c r="L967" i="14"/>
  <c r="M967" i="14" s="1"/>
  <c r="N967" i="14" s="1"/>
  <c r="U967" i="14" s="1"/>
  <c r="Q967" i="14"/>
  <c r="R967" i="14" s="1"/>
  <c r="S967" i="14" s="1"/>
  <c r="T967" i="14" s="1"/>
  <c r="J968" i="14"/>
  <c r="K967" i="14"/>
  <c r="AB968" i="14" l="1"/>
  <c r="AC968" i="14" s="1"/>
  <c r="AD968" i="14" s="1"/>
  <c r="AA968" i="14" s="1"/>
  <c r="W968" i="14"/>
  <c r="X968" i="14" s="1"/>
  <c r="Y968" i="14" s="1"/>
  <c r="Z968" i="14" s="1"/>
  <c r="L968" i="14"/>
  <c r="M968" i="14" s="1"/>
  <c r="N968" i="14" s="1"/>
  <c r="U968" i="14" s="1"/>
  <c r="Q968" i="14"/>
  <c r="R968" i="14" s="1"/>
  <c r="S968" i="14" s="1"/>
  <c r="T968" i="14" s="1"/>
  <c r="J969" i="14"/>
  <c r="K968" i="14"/>
  <c r="AB969" i="14" l="1"/>
  <c r="AC969" i="14" s="1"/>
  <c r="AD969" i="14" s="1"/>
  <c r="AA969" i="14" s="1"/>
  <c r="W969" i="14"/>
  <c r="X969" i="14" s="1"/>
  <c r="Y969" i="14" s="1"/>
  <c r="Z969" i="14" s="1"/>
  <c r="L969" i="14"/>
  <c r="M969" i="14" s="1"/>
  <c r="N969" i="14" s="1"/>
  <c r="U969" i="14" s="1"/>
  <c r="Q969" i="14"/>
  <c r="R969" i="14" s="1"/>
  <c r="S969" i="14" s="1"/>
  <c r="T969" i="14" s="1"/>
  <c r="J970" i="14"/>
  <c r="K969" i="14"/>
  <c r="AB970" i="14" l="1"/>
  <c r="AC970" i="14" s="1"/>
  <c r="AD970" i="14" s="1"/>
  <c r="AA970" i="14" s="1"/>
  <c r="W970" i="14"/>
  <c r="X970" i="14" s="1"/>
  <c r="Y970" i="14" s="1"/>
  <c r="Z970" i="14" s="1"/>
  <c r="L970" i="14"/>
  <c r="M970" i="14" s="1"/>
  <c r="N970" i="14" s="1"/>
  <c r="U970" i="14" s="1"/>
  <c r="Q970" i="14"/>
  <c r="R970" i="14" s="1"/>
  <c r="S970" i="14" s="1"/>
  <c r="T970" i="14" s="1"/>
  <c r="K970" i="14"/>
  <c r="J971" i="14"/>
  <c r="AB971" i="14" l="1"/>
  <c r="AC971" i="14" s="1"/>
  <c r="AD971" i="14" s="1"/>
  <c r="AA971" i="14" s="1"/>
  <c r="W971" i="14"/>
  <c r="X971" i="14" s="1"/>
  <c r="Y971" i="14" s="1"/>
  <c r="Z971" i="14" s="1"/>
  <c r="L971" i="14"/>
  <c r="M971" i="14" s="1"/>
  <c r="N971" i="14" s="1"/>
  <c r="U971" i="14" s="1"/>
  <c r="Q971" i="14"/>
  <c r="R971" i="14" s="1"/>
  <c r="S971" i="14" s="1"/>
  <c r="T971" i="14" s="1"/>
  <c r="J972" i="14"/>
  <c r="K971" i="14"/>
  <c r="AB972" i="14" l="1"/>
  <c r="AC972" i="14" s="1"/>
  <c r="AD972" i="14" s="1"/>
  <c r="AA972" i="14" s="1"/>
  <c r="W972" i="14"/>
  <c r="X972" i="14" s="1"/>
  <c r="Y972" i="14" s="1"/>
  <c r="Z972" i="14" s="1"/>
  <c r="L972" i="14"/>
  <c r="M972" i="14" s="1"/>
  <c r="N972" i="14" s="1"/>
  <c r="U972" i="14" s="1"/>
  <c r="Q972" i="14"/>
  <c r="R972" i="14" s="1"/>
  <c r="S972" i="14" s="1"/>
  <c r="T972" i="14" s="1"/>
  <c r="J973" i="14"/>
  <c r="K972" i="14"/>
  <c r="AB973" i="14" l="1"/>
  <c r="AC973" i="14" s="1"/>
  <c r="AD973" i="14" s="1"/>
  <c r="AA973" i="14" s="1"/>
  <c r="W973" i="14"/>
  <c r="X973" i="14" s="1"/>
  <c r="Y973" i="14" s="1"/>
  <c r="Z973" i="14" s="1"/>
  <c r="L973" i="14"/>
  <c r="M973" i="14" s="1"/>
  <c r="N973" i="14" s="1"/>
  <c r="U973" i="14" s="1"/>
  <c r="Q973" i="14"/>
  <c r="R973" i="14" s="1"/>
  <c r="S973" i="14" s="1"/>
  <c r="T973" i="14" s="1"/>
  <c r="J974" i="14"/>
  <c r="K973" i="14"/>
  <c r="AB974" i="14" l="1"/>
  <c r="AC974" i="14" s="1"/>
  <c r="AD974" i="14" s="1"/>
  <c r="AA974" i="14" s="1"/>
  <c r="W974" i="14"/>
  <c r="X974" i="14" s="1"/>
  <c r="Y974" i="14" s="1"/>
  <c r="Z974" i="14" s="1"/>
  <c r="L974" i="14"/>
  <c r="M974" i="14" s="1"/>
  <c r="N974" i="14" s="1"/>
  <c r="U974" i="14" s="1"/>
  <c r="Q974" i="14"/>
  <c r="R974" i="14" s="1"/>
  <c r="S974" i="14" s="1"/>
  <c r="T974" i="14" s="1"/>
  <c r="J975" i="14"/>
  <c r="K974" i="14"/>
  <c r="AB975" i="14" l="1"/>
  <c r="AC975" i="14" s="1"/>
  <c r="AD975" i="14" s="1"/>
  <c r="AA975" i="14" s="1"/>
  <c r="W975" i="14"/>
  <c r="X975" i="14" s="1"/>
  <c r="Y975" i="14" s="1"/>
  <c r="Z975" i="14" s="1"/>
  <c r="L975" i="14"/>
  <c r="M975" i="14" s="1"/>
  <c r="N975" i="14" s="1"/>
  <c r="U975" i="14" s="1"/>
  <c r="Q975" i="14"/>
  <c r="R975" i="14" s="1"/>
  <c r="S975" i="14" s="1"/>
  <c r="T975" i="14" s="1"/>
  <c r="J976" i="14"/>
  <c r="K975" i="14"/>
  <c r="AB976" i="14" l="1"/>
  <c r="AC976" i="14" s="1"/>
  <c r="AD976" i="14" s="1"/>
  <c r="AA976" i="14" s="1"/>
  <c r="W976" i="14"/>
  <c r="X976" i="14" s="1"/>
  <c r="Y976" i="14" s="1"/>
  <c r="Z976" i="14" s="1"/>
  <c r="L976" i="14"/>
  <c r="M976" i="14" s="1"/>
  <c r="N976" i="14" s="1"/>
  <c r="U976" i="14" s="1"/>
  <c r="Q976" i="14"/>
  <c r="R976" i="14" s="1"/>
  <c r="S976" i="14" s="1"/>
  <c r="T976" i="14" s="1"/>
  <c r="J977" i="14"/>
  <c r="K976" i="14"/>
  <c r="AB977" i="14" l="1"/>
  <c r="AC977" i="14" s="1"/>
  <c r="AD977" i="14" s="1"/>
  <c r="AA977" i="14" s="1"/>
  <c r="W977" i="14"/>
  <c r="X977" i="14" s="1"/>
  <c r="Y977" i="14" s="1"/>
  <c r="Z977" i="14" s="1"/>
  <c r="L977" i="14"/>
  <c r="M977" i="14" s="1"/>
  <c r="N977" i="14" s="1"/>
  <c r="U977" i="14" s="1"/>
  <c r="Q977" i="14"/>
  <c r="R977" i="14" s="1"/>
  <c r="S977" i="14" s="1"/>
  <c r="T977" i="14" s="1"/>
  <c r="J978" i="14"/>
  <c r="K977" i="14"/>
  <c r="AB978" i="14" l="1"/>
  <c r="AC978" i="14" s="1"/>
  <c r="AD978" i="14" s="1"/>
  <c r="AA978" i="14" s="1"/>
  <c r="W978" i="14"/>
  <c r="X978" i="14" s="1"/>
  <c r="Y978" i="14" s="1"/>
  <c r="Z978" i="14" s="1"/>
  <c r="L978" i="14"/>
  <c r="M978" i="14" s="1"/>
  <c r="N978" i="14" s="1"/>
  <c r="U978" i="14" s="1"/>
  <c r="Q978" i="14"/>
  <c r="R978" i="14" s="1"/>
  <c r="S978" i="14" s="1"/>
  <c r="T978" i="14" s="1"/>
  <c r="K978" i="14"/>
  <c r="J979" i="14"/>
  <c r="AB979" i="14" l="1"/>
  <c r="AC979" i="14" s="1"/>
  <c r="AD979" i="14" s="1"/>
  <c r="AA979" i="14" s="1"/>
  <c r="W979" i="14"/>
  <c r="X979" i="14" s="1"/>
  <c r="Y979" i="14" s="1"/>
  <c r="Z979" i="14" s="1"/>
  <c r="L979" i="14"/>
  <c r="M979" i="14" s="1"/>
  <c r="N979" i="14" s="1"/>
  <c r="U979" i="14" s="1"/>
  <c r="Q979" i="14"/>
  <c r="R979" i="14" s="1"/>
  <c r="S979" i="14" s="1"/>
  <c r="T979" i="14" s="1"/>
  <c r="J980" i="14"/>
  <c r="K979" i="14"/>
  <c r="AB980" i="14" l="1"/>
  <c r="AC980" i="14" s="1"/>
  <c r="AD980" i="14" s="1"/>
  <c r="AA980" i="14" s="1"/>
  <c r="W980" i="14"/>
  <c r="X980" i="14" s="1"/>
  <c r="Y980" i="14" s="1"/>
  <c r="Z980" i="14" s="1"/>
  <c r="L980" i="14"/>
  <c r="M980" i="14" s="1"/>
  <c r="N980" i="14" s="1"/>
  <c r="U980" i="14" s="1"/>
  <c r="Q980" i="14"/>
  <c r="R980" i="14" s="1"/>
  <c r="S980" i="14" s="1"/>
  <c r="T980" i="14" s="1"/>
  <c r="J981" i="14"/>
  <c r="K980" i="14"/>
  <c r="AB981" i="14" l="1"/>
  <c r="AC981" i="14" s="1"/>
  <c r="AD981" i="14" s="1"/>
  <c r="AA981" i="14" s="1"/>
  <c r="W981" i="14"/>
  <c r="X981" i="14" s="1"/>
  <c r="Y981" i="14" s="1"/>
  <c r="Z981" i="14" s="1"/>
  <c r="L981" i="14"/>
  <c r="M981" i="14" s="1"/>
  <c r="N981" i="14" s="1"/>
  <c r="U981" i="14" s="1"/>
  <c r="Q981" i="14"/>
  <c r="R981" i="14" s="1"/>
  <c r="S981" i="14" s="1"/>
  <c r="T981" i="14" s="1"/>
  <c r="J982" i="14"/>
  <c r="K981" i="14"/>
  <c r="AB982" i="14" l="1"/>
  <c r="AC982" i="14" s="1"/>
  <c r="AD982" i="14" s="1"/>
  <c r="AA982" i="14" s="1"/>
  <c r="W982" i="14"/>
  <c r="X982" i="14" s="1"/>
  <c r="Y982" i="14" s="1"/>
  <c r="Z982" i="14" s="1"/>
  <c r="L982" i="14"/>
  <c r="M982" i="14" s="1"/>
  <c r="N982" i="14" s="1"/>
  <c r="U982" i="14" s="1"/>
  <c r="Q982" i="14"/>
  <c r="R982" i="14" s="1"/>
  <c r="S982" i="14" s="1"/>
  <c r="T982" i="14" s="1"/>
  <c r="J983" i="14"/>
  <c r="K982" i="14"/>
  <c r="AB983" i="14" l="1"/>
  <c r="AC983" i="14" s="1"/>
  <c r="AD983" i="14" s="1"/>
  <c r="AA983" i="14" s="1"/>
  <c r="W983" i="14"/>
  <c r="X983" i="14" s="1"/>
  <c r="Y983" i="14" s="1"/>
  <c r="Z983" i="14" s="1"/>
  <c r="L983" i="14"/>
  <c r="M983" i="14" s="1"/>
  <c r="N983" i="14" s="1"/>
  <c r="U983" i="14" s="1"/>
  <c r="Q983" i="14"/>
  <c r="R983" i="14" s="1"/>
  <c r="S983" i="14" s="1"/>
  <c r="T983" i="14" s="1"/>
  <c r="J984" i="14"/>
  <c r="K983" i="14"/>
  <c r="AB984" i="14" l="1"/>
  <c r="AC984" i="14" s="1"/>
  <c r="AD984" i="14" s="1"/>
  <c r="AA984" i="14" s="1"/>
  <c r="W984" i="14"/>
  <c r="X984" i="14" s="1"/>
  <c r="Y984" i="14" s="1"/>
  <c r="Z984" i="14" s="1"/>
  <c r="L984" i="14"/>
  <c r="M984" i="14" s="1"/>
  <c r="N984" i="14" s="1"/>
  <c r="U984" i="14" s="1"/>
  <c r="Q984" i="14"/>
  <c r="R984" i="14" s="1"/>
  <c r="S984" i="14" s="1"/>
  <c r="T984" i="14" s="1"/>
  <c r="J985" i="14"/>
  <c r="K984" i="14"/>
  <c r="AB985" i="14" l="1"/>
  <c r="AC985" i="14" s="1"/>
  <c r="AD985" i="14" s="1"/>
  <c r="AA985" i="14" s="1"/>
  <c r="W985" i="14"/>
  <c r="X985" i="14" s="1"/>
  <c r="Y985" i="14" s="1"/>
  <c r="Z985" i="14" s="1"/>
  <c r="L985" i="14"/>
  <c r="M985" i="14" s="1"/>
  <c r="N985" i="14" s="1"/>
  <c r="U985" i="14" s="1"/>
  <c r="Q985" i="14"/>
  <c r="R985" i="14" s="1"/>
  <c r="S985" i="14" s="1"/>
  <c r="T985" i="14" s="1"/>
  <c r="J986" i="14"/>
  <c r="K985" i="14"/>
  <c r="AB986" i="14" l="1"/>
  <c r="AC986" i="14" s="1"/>
  <c r="AD986" i="14" s="1"/>
  <c r="AA986" i="14" s="1"/>
  <c r="W986" i="14"/>
  <c r="X986" i="14" s="1"/>
  <c r="Y986" i="14" s="1"/>
  <c r="Z986" i="14" s="1"/>
  <c r="L986" i="14"/>
  <c r="M986" i="14" s="1"/>
  <c r="N986" i="14" s="1"/>
  <c r="U986" i="14" s="1"/>
  <c r="Q986" i="14"/>
  <c r="R986" i="14" s="1"/>
  <c r="S986" i="14" s="1"/>
  <c r="T986" i="14" s="1"/>
  <c r="K986" i="14"/>
  <c r="J987" i="14"/>
  <c r="AB987" i="14" l="1"/>
  <c r="AC987" i="14" s="1"/>
  <c r="AD987" i="14" s="1"/>
  <c r="AA987" i="14" s="1"/>
  <c r="W987" i="14"/>
  <c r="X987" i="14" s="1"/>
  <c r="Y987" i="14" s="1"/>
  <c r="Z987" i="14" s="1"/>
  <c r="L987" i="14"/>
  <c r="M987" i="14" s="1"/>
  <c r="N987" i="14" s="1"/>
  <c r="U987" i="14" s="1"/>
  <c r="Q987" i="14"/>
  <c r="R987" i="14" s="1"/>
  <c r="S987" i="14" s="1"/>
  <c r="T987" i="14" s="1"/>
  <c r="J988" i="14"/>
  <c r="K987" i="14"/>
  <c r="AB988" i="14" l="1"/>
  <c r="AC988" i="14" s="1"/>
  <c r="AD988" i="14" s="1"/>
  <c r="AA988" i="14" s="1"/>
  <c r="W988" i="14"/>
  <c r="X988" i="14" s="1"/>
  <c r="Y988" i="14" s="1"/>
  <c r="Z988" i="14" s="1"/>
  <c r="L988" i="14"/>
  <c r="M988" i="14" s="1"/>
  <c r="N988" i="14" s="1"/>
  <c r="U988" i="14" s="1"/>
  <c r="Q988" i="14"/>
  <c r="R988" i="14" s="1"/>
  <c r="S988" i="14" s="1"/>
  <c r="T988" i="14" s="1"/>
  <c r="J989" i="14"/>
  <c r="K988" i="14"/>
  <c r="AB989" i="14" l="1"/>
  <c r="AC989" i="14" s="1"/>
  <c r="AD989" i="14" s="1"/>
  <c r="AA989" i="14" s="1"/>
  <c r="W989" i="14"/>
  <c r="X989" i="14" s="1"/>
  <c r="Y989" i="14" s="1"/>
  <c r="Z989" i="14" s="1"/>
  <c r="L989" i="14"/>
  <c r="M989" i="14" s="1"/>
  <c r="N989" i="14" s="1"/>
  <c r="U989" i="14" s="1"/>
  <c r="Q989" i="14"/>
  <c r="R989" i="14" s="1"/>
  <c r="S989" i="14" s="1"/>
  <c r="T989" i="14" s="1"/>
  <c r="J990" i="14"/>
  <c r="K989" i="14"/>
  <c r="AB990" i="14" l="1"/>
  <c r="AC990" i="14" s="1"/>
  <c r="AD990" i="14" s="1"/>
  <c r="AA990" i="14" s="1"/>
  <c r="W990" i="14"/>
  <c r="X990" i="14" s="1"/>
  <c r="Y990" i="14" s="1"/>
  <c r="Z990" i="14" s="1"/>
  <c r="L990" i="14"/>
  <c r="M990" i="14" s="1"/>
  <c r="N990" i="14" s="1"/>
  <c r="U990" i="14" s="1"/>
  <c r="Q990" i="14"/>
  <c r="R990" i="14" s="1"/>
  <c r="S990" i="14" s="1"/>
  <c r="T990" i="14" s="1"/>
  <c r="J991" i="14"/>
  <c r="K990" i="14"/>
  <c r="AB991" i="14" l="1"/>
  <c r="AC991" i="14" s="1"/>
  <c r="AD991" i="14" s="1"/>
  <c r="AA991" i="14" s="1"/>
  <c r="W991" i="14"/>
  <c r="X991" i="14" s="1"/>
  <c r="Y991" i="14" s="1"/>
  <c r="Z991" i="14" s="1"/>
  <c r="L991" i="14"/>
  <c r="M991" i="14" s="1"/>
  <c r="N991" i="14" s="1"/>
  <c r="U991" i="14" s="1"/>
  <c r="Q991" i="14"/>
  <c r="R991" i="14" s="1"/>
  <c r="S991" i="14" s="1"/>
  <c r="T991" i="14" s="1"/>
  <c r="J992" i="14"/>
  <c r="K991" i="14"/>
  <c r="AB992" i="14" l="1"/>
  <c r="AC992" i="14" s="1"/>
  <c r="AD992" i="14" s="1"/>
  <c r="AA992" i="14" s="1"/>
  <c r="W992" i="14"/>
  <c r="X992" i="14" s="1"/>
  <c r="Y992" i="14" s="1"/>
  <c r="Z992" i="14" s="1"/>
  <c r="L992" i="14"/>
  <c r="M992" i="14" s="1"/>
  <c r="N992" i="14" s="1"/>
  <c r="U992" i="14" s="1"/>
  <c r="Q992" i="14"/>
  <c r="R992" i="14" s="1"/>
  <c r="S992" i="14" s="1"/>
  <c r="T992" i="14" s="1"/>
  <c r="J993" i="14"/>
  <c r="K992" i="14"/>
  <c r="AB993" i="14" l="1"/>
  <c r="AC993" i="14" s="1"/>
  <c r="AD993" i="14" s="1"/>
  <c r="AA993" i="14" s="1"/>
  <c r="W993" i="14"/>
  <c r="X993" i="14" s="1"/>
  <c r="Y993" i="14" s="1"/>
  <c r="Z993" i="14" s="1"/>
  <c r="L993" i="14"/>
  <c r="M993" i="14" s="1"/>
  <c r="N993" i="14" s="1"/>
  <c r="U993" i="14" s="1"/>
  <c r="Q993" i="14"/>
  <c r="R993" i="14" s="1"/>
  <c r="S993" i="14" s="1"/>
  <c r="T993" i="14" s="1"/>
  <c r="J994" i="14"/>
  <c r="K993" i="14"/>
  <c r="AB994" i="14" l="1"/>
  <c r="AC994" i="14" s="1"/>
  <c r="AD994" i="14" s="1"/>
  <c r="AA994" i="14" s="1"/>
  <c r="W994" i="14"/>
  <c r="X994" i="14" s="1"/>
  <c r="Y994" i="14" s="1"/>
  <c r="Z994" i="14" s="1"/>
  <c r="L994" i="14"/>
  <c r="M994" i="14" s="1"/>
  <c r="N994" i="14" s="1"/>
  <c r="U994" i="14" s="1"/>
  <c r="Q994" i="14"/>
  <c r="R994" i="14" s="1"/>
  <c r="S994" i="14" s="1"/>
  <c r="T994" i="14" s="1"/>
  <c r="K994" i="14"/>
  <c r="J995" i="14"/>
  <c r="AB995" i="14" l="1"/>
  <c r="AC995" i="14" s="1"/>
  <c r="AD995" i="14" s="1"/>
  <c r="AA995" i="14" s="1"/>
  <c r="W995" i="14"/>
  <c r="X995" i="14" s="1"/>
  <c r="Y995" i="14" s="1"/>
  <c r="Z995" i="14" s="1"/>
  <c r="L995" i="14"/>
  <c r="M995" i="14" s="1"/>
  <c r="N995" i="14" s="1"/>
  <c r="U995" i="14" s="1"/>
  <c r="Q995" i="14"/>
  <c r="R995" i="14" s="1"/>
  <c r="S995" i="14" s="1"/>
  <c r="T995" i="14" s="1"/>
  <c r="J996" i="14"/>
  <c r="K995" i="14"/>
  <c r="AB996" i="14" l="1"/>
  <c r="AC996" i="14" s="1"/>
  <c r="AD996" i="14" s="1"/>
  <c r="AA996" i="14" s="1"/>
  <c r="W996" i="14"/>
  <c r="X996" i="14" s="1"/>
  <c r="Y996" i="14" s="1"/>
  <c r="Z996" i="14" s="1"/>
  <c r="L996" i="14"/>
  <c r="M996" i="14" s="1"/>
  <c r="N996" i="14" s="1"/>
  <c r="U996" i="14" s="1"/>
  <c r="Q996" i="14"/>
  <c r="R996" i="14" s="1"/>
  <c r="S996" i="14" s="1"/>
  <c r="T996" i="14" s="1"/>
  <c r="J997" i="14"/>
  <c r="K996" i="14"/>
  <c r="AB997" i="14" l="1"/>
  <c r="AC997" i="14" s="1"/>
  <c r="AD997" i="14" s="1"/>
  <c r="AA997" i="14" s="1"/>
  <c r="W997" i="14"/>
  <c r="X997" i="14" s="1"/>
  <c r="Y997" i="14" s="1"/>
  <c r="Z997" i="14" s="1"/>
  <c r="L997" i="14"/>
  <c r="M997" i="14" s="1"/>
  <c r="N997" i="14" s="1"/>
  <c r="U997" i="14" s="1"/>
  <c r="Q997" i="14"/>
  <c r="R997" i="14" s="1"/>
  <c r="S997" i="14" s="1"/>
  <c r="T997" i="14" s="1"/>
  <c r="J998" i="14"/>
  <c r="K997" i="14"/>
  <c r="AB998" i="14" l="1"/>
  <c r="AC998" i="14" s="1"/>
  <c r="AD998" i="14" s="1"/>
  <c r="AA998" i="14" s="1"/>
  <c r="W998" i="14"/>
  <c r="X998" i="14" s="1"/>
  <c r="Y998" i="14" s="1"/>
  <c r="Z998" i="14" s="1"/>
  <c r="L998" i="14"/>
  <c r="M998" i="14" s="1"/>
  <c r="N998" i="14" s="1"/>
  <c r="U998" i="14" s="1"/>
  <c r="Q998" i="14"/>
  <c r="R998" i="14" s="1"/>
  <c r="S998" i="14" s="1"/>
  <c r="T998" i="14" s="1"/>
  <c r="J999" i="14"/>
  <c r="K998" i="14"/>
  <c r="AB999" i="14" l="1"/>
  <c r="AC999" i="14" s="1"/>
  <c r="AD999" i="14" s="1"/>
  <c r="AA999" i="14" s="1"/>
  <c r="W999" i="14"/>
  <c r="X999" i="14" s="1"/>
  <c r="Y999" i="14" s="1"/>
  <c r="Z999" i="14" s="1"/>
  <c r="L999" i="14"/>
  <c r="M999" i="14" s="1"/>
  <c r="N999" i="14" s="1"/>
  <c r="U999" i="14" s="1"/>
  <c r="Q999" i="14"/>
  <c r="R999" i="14" s="1"/>
  <c r="S999" i="14" s="1"/>
  <c r="T999" i="14" s="1"/>
  <c r="J1000" i="14"/>
  <c r="K999" i="14"/>
  <c r="AB1000" i="14" l="1"/>
  <c r="AC1000" i="14" s="1"/>
  <c r="AD1000" i="14" s="1"/>
  <c r="AA1000" i="14" s="1"/>
  <c r="W1000" i="14"/>
  <c r="X1000" i="14" s="1"/>
  <c r="Y1000" i="14" s="1"/>
  <c r="Z1000" i="14" s="1"/>
  <c r="L1000" i="14"/>
  <c r="M1000" i="14" s="1"/>
  <c r="N1000" i="14" s="1"/>
  <c r="U1000" i="14" s="1"/>
  <c r="Q1000" i="14"/>
  <c r="R1000" i="14" s="1"/>
  <c r="S1000" i="14" s="1"/>
  <c r="T1000" i="14" s="1"/>
  <c r="J1001" i="14"/>
  <c r="K1000" i="14"/>
  <c r="AB1001" i="14" l="1"/>
  <c r="AC1001" i="14" s="1"/>
  <c r="AD1001" i="14" s="1"/>
  <c r="AA1001" i="14" s="1"/>
  <c r="W1001" i="14"/>
  <c r="X1001" i="14" s="1"/>
  <c r="Y1001" i="14" s="1"/>
  <c r="Z1001" i="14" s="1"/>
  <c r="L1001" i="14"/>
  <c r="M1001" i="14" s="1"/>
  <c r="N1001" i="14" s="1"/>
  <c r="U1001" i="14" s="1"/>
  <c r="Q1001" i="14"/>
  <c r="R1001" i="14" s="1"/>
  <c r="S1001" i="14" s="1"/>
  <c r="T1001" i="14" s="1"/>
  <c r="J1002" i="14"/>
  <c r="K1001" i="14"/>
  <c r="AB1002" i="14" l="1"/>
  <c r="AC1002" i="14" s="1"/>
  <c r="AD1002" i="14" s="1"/>
  <c r="AA1002" i="14" s="1"/>
  <c r="W1002" i="14"/>
  <c r="X1002" i="14" s="1"/>
  <c r="Y1002" i="14" s="1"/>
  <c r="Z1002" i="14" s="1"/>
  <c r="L1002" i="14"/>
  <c r="M1002" i="14" s="1"/>
  <c r="N1002" i="14" s="1"/>
  <c r="U1002" i="14" s="1"/>
  <c r="Q1002" i="14"/>
  <c r="R1002" i="14" s="1"/>
  <c r="S1002" i="14" s="1"/>
  <c r="T1002" i="14" s="1"/>
  <c r="K1002" i="14"/>
  <c r="J1003" i="14"/>
  <c r="AB1003" i="14" l="1"/>
  <c r="AC1003" i="14" s="1"/>
  <c r="AD1003" i="14" s="1"/>
  <c r="AA1003" i="14" s="1"/>
  <c r="W1003" i="14"/>
  <c r="X1003" i="14" s="1"/>
  <c r="Y1003" i="14" s="1"/>
  <c r="Z1003" i="14" s="1"/>
  <c r="L1003" i="14"/>
  <c r="M1003" i="14" s="1"/>
  <c r="N1003" i="14" s="1"/>
  <c r="U1003" i="14" s="1"/>
  <c r="Q1003" i="14"/>
  <c r="R1003" i="14" s="1"/>
  <c r="S1003" i="14" s="1"/>
  <c r="T1003" i="14" s="1"/>
  <c r="J1004" i="14"/>
  <c r="K1003" i="14"/>
  <c r="AB1004" i="14" l="1"/>
  <c r="AC1004" i="14" s="1"/>
  <c r="AD1004" i="14" s="1"/>
  <c r="AA1004" i="14" s="1"/>
  <c r="W1004" i="14"/>
  <c r="X1004" i="14" s="1"/>
  <c r="Y1004" i="14" s="1"/>
  <c r="Z1004" i="14" s="1"/>
  <c r="L1004" i="14"/>
  <c r="M1004" i="14" s="1"/>
  <c r="N1004" i="14" s="1"/>
  <c r="U1004" i="14" s="1"/>
  <c r="Q1004" i="14"/>
  <c r="R1004" i="14" s="1"/>
  <c r="S1004" i="14" s="1"/>
  <c r="T1004" i="14" s="1"/>
  <c r="J1005" i="14"/>
  <c r="K1004" i="14"/>
  <c r="AB1005" i="14" l="1"/>
  <c r="AC1005" i="14" s="1"/>
  <c r="AD1005" i="14" s="1"/>
  <c r="AA1005" i="14" s="1"/>
  <c r="W1005" i="14"/>
  <c r="X1005" i="14" s="1"/>
  <c r="Y1005" i="14" s="1"/>
  <c r="Z1005" i="14" s="1"/>
  <c r="L1005" i="14"/>
  <c r="M1005" i="14" s="1"/>
  <c r="N1005" i="14" s="1"/>
  <c r="U1005" i="14" s="1"/>
  <c r="Q1005" i="14"/>
  <c r="R1005" i="14" s="1"/>
  <c r="S1005" i="14" s="1"/>
  <c r="T1005" i="14" s="1"/>
  <c r="K1005" i="14"/>
  <c r="J1006" i="14"/>
  <c r="AB1006" i="14" l="1"/>
  <c r="AC1006" i="14" s="1"/>
  <c r="AD1006" i="14" s="1"/>
  <c r="AA1006" i="14" s="1"/>
  <c r="W1006" i="14"/>
  <c r="X1006" i="14" s="1"/>
  <c r="Y1006" i="14" s="1"/>
  <c r="Z1006" i="14" s="1"/>
  <c r="L1006" i="14"/>
  <c r="M1006" i="14" s="1"/>
  <c r="N1006" i="14" s="1"/>
  <c r="U1006" i="14" s="1"/>
  <c r="Q1006" i="14"/>
  <c r="R1006" i="14" s="1"/>
  <c r="S1006" i="14" s="1"/>
  <c r="T1006" i="14" s="1"/>
  <c r="K1006" i="14"/>
  <c r="J1007" i="14"/>
  <c r="AB1007" i="14" l="1"/>
  <c r="AC1007" i="14" s="1"/>
  <c r="AD1007" i="14" s="1"/>
  <c r="AA1007" i="14" s="1"/>
  <c r="W1007" i="14"/>
  <c r="X1007" i="14" s="1"/>
  <c r="Y1007" i="14" s="1"/>
  <c r="Z1007" i="14" s="1"/>
  <c r="L1007" i="14"/>
  <c r="M1007" i="14" s="1"/>
  <c r="N1007" i="14" s="1"/>
  <c r="U1007" i="14" s="1"/>
  <c r="Q1007" i="14"/>
  <c r="R1007" i="14" s="1"/>
  <c r="S1007" i="14" s="1"/>
  <c r="T1007" i="14" s="1"/>
  <c r="J1008" i="14"/>
  <c r="K1007" i="14"/>
  <c r="AB1008" i="14" l="1"/>
  <c r="AC1008" i="14" s="1"/>
  <c r="AD1008" i="14" s="1"/>
  <c r="AA1008" i="14" s="1"/>
  <c r="W1008" i="14"/>
  <c r="X1008" i="14" s="1"/>
  <c r="Y1008" i="14" s="1"/>
  <c r="Z1008" i="14" s="1"/>
  <c r="L1008" i="14"/>
  <c r="M1008" i="14" s="1"/>
  <c r="N1008" i="14" s="1"/>
  <c r="U1008" i="14" s="1"/>
  <c r="Q1008" i="14"/>
  <c r="R1008" i="14" s="1"/>
  <c r="S1008" i="14" s="1"/>
  <c r="T1008" i="14" s="1"/>
  <c r="J1009" i="14"/>
  <c r="K1008" i="14"/>
  <c r="AB1009" i="14" l="1"/>
  <c r="AC1009" i="14" s="1"/>
  <c r="AD1009" i="14" s="1"/>
  <c r="AA1009" i="14" s="1"/>
  <c r="W1009" i="14"/>
  <c r="X1009" i="14" s="1"/>
  <c r="Y1009" i="14" s="1"/>
  <c r="Z1009" i="14" s="1"/>
  <c r="L1009" i="14"/>
  <c r="M1009" i="14" s="1"/>
  <c r="N1009" i="14" s="1"/>
  <c r="U1009" i="14" s="1"/>
  <c r="Q1009" i="14"/>
  <c r="R1009" i="14" s="1"/>
  <c r="S1009" i="14" s="1"/>
  <c r="T1009" i="14" s="1"/>
  <c r="K1009" i="14"/>
  <c r="J1010" i="14"/>
  <c r="AB1010" i="14" l="1"/>
  <c r="AC1010" i="14" s="1"/>
  <c r="AD1010" i="14" s="1"/>
  <c r="AA1010" i="14" s="1"/>
  <c r="W1010" i="14"/>
  <c r="X1010" i="14" s="1"/>
  <c r="Y1010" i="14" s="1"/>
  <c r="Z1010" i="14" s="1"/>
  <c r="L1010" i="14"/>
  <c r="M1010" i="14" s="1"/>
  <c r="N1010" i="14" s="1"/>
  <c r="U1010" i="14" s="1"/>
  <c r="Q1010" i="14"/>
  <c r="R1010" i="14" s="1"/>
  <c r="S1010" i="14" s="1"/>
  <c r="T1010" i="14" s="1"/>
  <c r="K1010" i="14"/>
  <c r="J1011" i="14"/>
  <c r="AB1011" i="14" l="1"/>
  <c r="AC1011" i="14" s="1"/>
  <c r="AD1011" i="14" s="1"/>
  <c r="AA1011" i="14" s="1"/>
  <c r="W1011" i="14"/>
  <c r="X1011" i="14" s="1"/>
  <c r="Y1011" i="14" s="1"/>
  <c r="Z1011" i="14" s="1"/>
  <c r="L1011" i="14"/>
  <c r="M1011" i="14" s="1"/>
  <c r="N1011" i="14" s="1"/>
  <c r="U1011" i="14" s="1"/>
  <c r="Q1011" i="14"/>
  <c r="R1011" i="14" s="1"/>
  <c r="S1011" i="14" s="1"/>
  <c r="T1011" i="14" s="1"/>
  <c r="J1012" i="14"/>
  <c r="K1011" i="14"/>
  <c r="AB1012" i="14" l="1"/>
  <c r="AC1012" i="14" s="1"/>
  <c r="AD1012" i="14" s="1"/>
  <c r="AA1012" i="14" s="1"/>
  <c r="W1012" i="14"/>
  <c r="X1012" i="14" s="1"/>
  <c r="Y1012" i="14" s="1"/>
  <c r="Z1012" i="14" s="1"/>
  <c r="L1012" i="14"/>
  <c r="M1012" i="14" s="1"/>
  <c r="N1012" i="14" s="1"/>
  <c r="U1012" i="14" s="1"/>
  <c r="Q1012" i="14"/>
  <c r="R1012" i="14" s="1"/>
  <c r="S1012" i="14" s="1"/>
  <c r="T1012" i="14" s="1"/>
  <c r="J1013" i="14"/>
  <c r="K1012" i="14"/>
  <c r="AB1013" i="14" l="1"/>
  <c r="AC1013" i="14" s="1"/>
  <c r="AD1013" i="14" s="1"/>
  <c r="AA1013" i="14" s="1"/>
  <c r="W1013" i="14"/>
  <c r="X1013" i="14" s="1"/>
  <c r="Y1013" i="14" s="1"/>
  <c r="Z1013" i="14" s="1"/>
  <c r="L1013" i="14"/>
  <c r="M1013" i="14" s="1"/>
  <c r="N1013" i="14" s="1"/>
  <c r="U1013" i="14" s="1"/>
  <c r="Q1013" i="14"/>
  <c r="R1013" i="14" s="1"/>
  <c r="S1013" i="14" s="1"/>
  <c r="T1013" i="14" s="1"/>
  <c r="J1014" i="14"/>
  <c r="K1013" i="14"/>
  <c r="AB1014" i="14" l="1"/>
  <c r="AC1014" i="14" s="1"/>
  <c r="AD1014" i="14" s="1"/>
  <c r="AA1014" i="14" s="1"/>
  <c r="W1014" i="14"/>
  <c r="X1014" i="14" s="1"/>
  <c r="Y1014" i="14" s="1"/>
  <c r="Z1014" i="14" s="1"/>
  <c r="L1014" i="14"/>
  <c r="M1014" i="14" s="1"/>
  <c r="N1014" i="14" s="1"/>
  <c r="U1014" i="14" s="1"/>
  <c r="Q1014" i="14"/>
  <c r="R1014" i="14" s="1"/>
  <c r="S1014" i="14" s="1"/>
  <c r="T1014" i="14" s="1"/>
  <c r="K1014" i="14"/>
  <c r="J1015" i="14"/>
  <c r="AB1015" i="14" l="1"/>
  <c r="AC1015" i="14" s="1"/>
  <c r="AD1015" i="14" s="1"/>
  <c r="AA1015" i="14" s="1"/>
  <c r="W1015" i="14"/>
  <c r="X1015" i="14" s="1"/>
  <c r="Y1015" i="14" s="1"/>
  <c r="Z1015" i="14" s="1"/>
  <c r="L1015" i="14"/>
  <c r="M1015" i="14" s="1"/>
  <c r="N1015" i="14" s="1"/>
  <c r="U1015" i="14" s="1"/>
  <c r="Q1015" i="14"/>
  <c r="R1015" i="14" s="1"/>
  <c r="S1015" i="14" s="1"/>
  <c r="T1015" i="14" s="1"/>
  <c r="K1015" i="14"/>
  <c r="J1016" i="14"/>
  <c r="AB1016" i="14" l="1"/>
  <c r="AC1016" i="14" s="1"/>
  <c r="AD1016" i="14" s="1"/>
  <c r="AA1016" i="14" s="1"/>
  <c r="W1016" i="14"/>
  <c r="X1016" i="14" s="1"/>
  <c r="Y1016" i="14" s="1"/>
  <c r="Z1016" i="14" s="1"/>
  <c r="L1016" i="14"/>
  <c r="M1016" i="14" s="1"/>
  <c r="N1016" i="14" s="1"/>
  <c r="U1016" i="14" s="1"/>
  <c r="Q1016" i="14"/>
  <c r="R1016" i="14" s="1"/>
  <c r="S1016" i="14" s="1"/>
  <c r="T1016" i="14" s="1"/>
  <c r="J1017" i="14"/>
  <c r="K1016" i="14"/>
  <c r="AB1017" i="14" l="1"/>
  <c r="AC1017" i="14" s="1"/>
  <c r="AD1017" i="14" s="1"/>
  <c r="AA1017" i="14" s="1"/>
  <c r="W1017" i="14"/>
  <c r="X1017" i="14" s="1"/>
  <c r="Y1017" i="14" s="1"/>
  <c r="Z1017" i="14" s="1"/>
  <c r="L1017" i="14"/>
  <c r="M1017" i="14" s="1"/>
  <c r="N1017" i="14" s="1"/>
  <c r="U1017" i="14" s="1"/>
  <c r="Q1017" i="14"/>
  <c r="R1017" i="14" s="1"/>
  <c r="S1017" i="14" s="1"/>
  <c r="T1017" i="14" s="1"/>
  <c r="J1018" i="14"/>
  <c r="K1017" i="14"/>
  <c r="AB1018" i="14" l="1"/>
  <c r="AC1018" i="14" s="1"/>
  <c r="AD1018" i="14" s="1"/>
  <c r="AA1018" i="14" s="1"/>
  <c r="W1018" i="14"/>
  <c r="X1018" i="14" s="1"/>
  <c r="Y1018" i="14" s="1"/>
  <c r="Z1018" i="14" s="1"/>
  <c r="L1018" i="14"/>
  <c r="M1018" i="14" s="1"/>
  <c r="N1018" i="14" s="1"/>
  <c r="U1018" i="14" s="1"/>
  <c r="Q1018" i="14"/>
  <c r="R1018" i="14" s="1"/>
  <c r="S1018" i="14" s="1"/>
  <c r="T1018" i="14" s="1"/>
  <c r="K1018" i="14"/>
  <c r="J1019" i="14"/>
  <c r="AB1019" i="14" l="1"/>
  <c r="AC1019" i="14" s="1"/>
  <c r="AD1019" i="14" s="1"/>
  <c r="AA1019" i="14" s="1"/>
  <c r="W1019" i="14"/>
  <c r="X1019" i="14" s="1"/>
  <c r="Y1019" i="14" s="1"/>
  <c r="Z1019" i="14" s="1"/>
  <c r="L1019" i="14"/>
  <c r="M1019" i="14" s="1"/>
  <c r="N1019" i="14" s="1"/>
  <c r="U1019" i="14" s="1"/>
  <c r="Q1019" i="14"/>
  <c r="R1019" i="14" s="1"/>
  <c r="S1019" i="14" s="1"/>
  <c r="T1019" i="14" s="1"/>
  <c r="K1019" i="14"/>
  <c r="J1020" i="14"/>
  <c r="AB1020" i="14" l="1"/>
  <c r="AC1020" i="14" s="1"/>
  <c r="AD1020" i="14" s="1"/>
  <c r="AA1020" i="14" s="1"/>
  <c r="W1020" i="14"/>
  <c r="X1020" i="14" s="1"/>
  <c r="Y1020" i="14" s="1"/>
  <c r="Z1020" i="14" s="1"/>
  <c r="L1020" i="14"/>
  <c r="M1020" i="14" s="1"/>
  <c r="N1020" i="14" s="1"/>
  <c r="U1020" i="14" s="1"/>
  <c r="Q1020" i="14"/>
  <c r="R1020" i="14" s="1"/>
  <c r="S1020" i="14" s="1"/>
  <c r="T1020" i="14" s="1"/>
  <c r="J1021" i="14"/>
  <c r="K1020" i="14"/>
  <c r="AB1021" i="14" l="1"/>
  <c r="AC1021" i="14" s="1"/>
  <c r="AD1021" i="14" s="1"/>
  <c r="AA1021" i="14" s="1"/>
  <c r="W1021" i="14"/>
  <c r="X1021" i="14" s="1"/>
  <c r="Y1021" i="14" s="1"/>
  <c r="Z1021" i="14" s="1"/>
  <c r="L1021" i="14"/>
  <c r="M1021" i="14" s="1"/>
  <c r="N1021" i="14" s="1"/>
  <c r="U1021" i="14" s="1"/>
  <c r="Q1021" i="14"/>
  <c r="R1021" i="14" s="1"/>
  <c r="S1021" i="14" s="1"/>
  <c r="T1021" i="14" s="1"/>
  <c r="K1021" i="14"/>
  <c r="J1022" i="14"/>
  <c r="AB1022" i="14" l="1"/>
  <c r="AC1022" i="14" s="1"/>
  <c r="AD1022" i="14" s="1"/>
  <c r="AA1022" i="14" s="1"/>
  <c r="W1022" i="14"/>
  <c r="X1022" i="14" s="1"/>
  <c r="Y1022" i="14" s="1"/>
  <c r="Z1022" i="14" s="1"/>
  <c r="L1022" i="14"/>
  <c r="M1022" i="14" s="1"/>
  <c r="N1022" i="14" s="1"/>
  <c r="U1022" i="14" s="1"/>
  <c r="Q1022" i="14"/>
  <c r="R1022" i="14" s="1"/>
  <c r="S1022" i="14" s="1"/>
  <c r="T1022" i="14" s="1"/>
  <c r="J1023" i="14"/>
  <c r="K1022" i="14"/>
  <c r="AB1023" i="14" l="1"/>
  <c r="AC1023" i="14" s="1"/>
  <c r="AD1023" i="14" s="1"/>
  <c r="AA1023" i="14" s="1"/>
  <c r="W1023" i="14"/>
  <c r="X1023" i="14" s="1"/>
  <c r="Y1023" i="14" s="1"/>
  <c r="Z1023" i="14" s="1"/>
  <c r="L1023" i="14"/>
  <c r="M1023" i="14" s="1"/>
  <c r="N1023" i="14" s="1"/>
  <c r="U1023" i="14" s="1"/>
  <c r="Q1023" i="14"/>
  <c r="R1023" i="14" s="1"/>
  <c r="S1023" i="14" s="1"/>
  <c r="T1023" i="14" s="1"/>
  <c r="J1024" i="14"/>
  <c r="K1023" i="14"/>
  <c r="AB1024" i="14" l="1"/>
  <c r="AC1024" i="14" s="1"/>
  <c r="AD1024" i="14" s="1"/>
  <c r="AA1024" i="14" s="1"/>
  <c r="W1024" i="14"/>
  <c r="X1024" i="14" s="1"/>
  <c r="Y1024" i="14" s="1"/>
  <c r="Z1024" i="14" s="1"/>
  <c r="L1024" i="14"/>
  <c r="M1024" i="14" s="1"/>
  <c r="N1024" i="14" s="1"/>
  <c r="U1024" i="14" s="1"/>
  <c r="Q1024" i="14"/>
  <c r="R1024" i="14" s="1"/>
  <c r="S1024" i="14" s="1"/>
  <c r="T1024" i="14" s="1"/>
  <c r="J1025" i="14"/>
  <c r="K1024" i="14"/>
  <c r="AB1025" i="14" l="1"/>
  <c r="AC1025" i="14" s="1"/>
  <c r="AD1025" i="14" s="1"/>
  <c r="AA1025" i="14" s="1"/>
  <c r="W1025" i="14"/>
  <c r="X1025" i="14" s="1"/>
  <c r="Y1025" i="14" s="1"/>
  <c r="Z1025" i="14" s="1"/>
  <c r="L1025" i="14"/>
  <c r="M1025" i="14" s="1"/>
  <c r="N1025" i="14" s="1"/>
  <c r="U1025" i="14" s="1"/>
  <c r="Q1025" i="14"/>
  <c r="R1025" i="14" s="1"/>
  <c r="S1025" i="14" s="1"/>
  <c r="T1025" i="14" s="1"/>
  <c r="J1026" i="14"/>
  <c r="K1025" i="14"/>
  <c r="AB1026" i="14" l="1"/>
  <c r="AC1026" i="14" s="1"/>
  <c r="AD1026" i="14" s="1"/>
  <c r="AA1026" i="14" s="1"/>
  <c r="W1026" i="14"/>
  <c r="X1026" i="14" s="1"/>
  <c r="Y1026" i="14" s="1"/>
  <c r="Z1026" i="14" s="1"/>
  <c r="L1026" i="14"/>
  <c r="M1026" i="14" s="1"/>
  <c r="N1026" i="14" s="1"/>
  <c r="U1026" i="14" s="1"/>
  <c r="Q1026" i="14"/>
  <c r="R1026" i="14" s="1"/>
  <c r="S1026" i="14" s="1"/>
  <c r="T1026" i="14" s="1"/>
  <c r="K1026" i="14"/>
  <c r="J1027" i="14"/>
  <c r="AB1027" i="14" l="1"/>
  <c r="AC1027" i="14" s="1"/>
  <c r="AD1027" i="14" s="1"/>
  <c r="AA1027" i="14" s="1"/>
  <c r="W1027" i="14"/>
  <c r="X1027" i="14" s="1"/>
  <c r="Y1027" i="14" s="1"/>
  <c r="Z1027" i="14" s="1"/>
  <c r="L1027" i="14"/>
  <c r="M1027" i="14" s="1"/>
  <c r="N1027" i="14" s="1"/>
  <c r="U1027" i="14" s="1"/>
  <c r="Q1027" i="14"/>
  <c r="R1027" i="14" s="1"/>
  <c r="S1027" i="14" s="1"/>
  <c r="T1027" i="14" s="1"/>
  <c r="J1028" i="14"/>
  <c r="K1027" i="14"/>
  <c r="AB1028" i="14" l="1"/>
  <c r="AC1028" i="14" s="1"/>
  <c r="AD1028" i="14" s="1"/>
  <c r="AA1028" i="14" s="1"/>
  <c r="W1028" i="14"/>
  <c r="X1028" i="14" s="1"/>
  <c r="Y1028" i="14" s="1"/>
  <c r="Z1028" i="14" s="1"/>
  <c r="L1028" i="14"/>
  <c r="M1028" i="14" s="1"/>
  <c r="N1028" i="14" s="1"/>
  <c r="U1028" i="14" s="1"/>
  <c r="Q1028" i="14"/>
  <c r="R1028" i="14" s="1"/>
  <c r="S1028" i="14" s="1"/>
  <c r="T1028" i="14" s="1"/>
  <c r="J1029" i="14"/>
  <c r="K1028" i="14"/>
  <c r="AB1029" i="14" l="1"/>
  <c r="AC1029" i="14" s="1"/>
  <c r="AD1029" i="14" s="1"/>
  <c r="AA1029" i="14" s="1"/>
  <c r="W1029" i="14"/>
  <c r="X1029" i="14" s="1"/>
  <c r="Y1029" i="14" s="1"/>
  <c r="Z1029" i="14" s="1"/>
  <c r="L1029" i="14"/>
  <c r="M1029" i="14" s="1"/>
  <c r="N1029" i="14" s="1"/>
  <c r="U1029" i="14" s="1"/>
  <c r="Q1029" i="14"/>
  <c r="R1029" i="14" s="1"/>
  <c r="S1029" i="14" s="1"/>
  <c r="T1029" i="14" s="1"/>
  <c r="K1029" i="14"/>
  <c r="J1030" i="14"/>
  <c r="AB1030" i="14" l="1"/>
  <c r="AC1030" i="14" s="1"/>
  <c r="AD1030" i="14" s="1"/>
  <c r="AA1030" i="14" s="1"/>
  <c r="W1030" i="14"/>
  <c r="X1030" i="14" s="1"/>
  <c r="Y1030" i="14" s="1"/>
  <c r="Z1030" i="14" s="1"/>
  <c r="L1030" i="14"/>
  <c r="M1030" i="14" s="1"/>
  <c r="N1030" i="14" s="1"/>
  <c r="U1030" i="14" s="1"/>
  <c r="Q1030" i="14"/>
  <c r="R1030" i="14" s="1"/>
  <c r="S1030" i="14" s="1"/>
  <c r="T1030" i="14" s="1"/>
  <c r="J1031" i="14"/>
  <c r="K1030" i="14"/>
  <c r="AB1031" i="14" l="1"/>
  <c r="AC1031" i="14" s="1"/>
  <c r="AD1031" i="14" s="1"/>
  <c r="AA1031" i="14" s="1"/>
  <c r="W1031" i="14"/>
  <c r="X1031" i="14" s="1"/>
  <c r="Y1031" i="14" s="1"/>
  <c r="Z1031" i="14" s="1"/>
  <c r="L1031" i="14"/>
  <c r="M1031" i="14" s="1"/>
  <c r="N1031" i="14" s="1"/>
  <c r="U1031" i="14" s="1"/>
  <c r="Q1031" i="14"/>
  <c r="R1031" i="14" s="1"/>
  <c r="S1031" i="14" s="1"/>
  <c r="T1031" i="14" s="1"/>
  <c r="K1031" i="14"/>
  <c r="J1032" i="14"/>
  <c r="AB1032" i="14" l="1"/>
  <c r="AC1032" i="14" s="1"/>
  <c r="AD1032" i="14" s="1"/>
  <c r="AA1032" i="14" s="1"/>
  <c r="W1032" i="14"/>
  <c r="X1032" i="14" s="1"/>
  <c r="Y1032" i="14" s="1"/>
  <c r="Z1032" i="14" s="1"/>
  <c r="L1032" i="14"/>
  <c r="M1032" i="14" s="1"/>
  <c r="N1032" i="14" s="1"/>
  <c r="U1032" i="14" s="1"/>
  <c r="Q1032" i="14"/>
  <c r="R1032" i="14" s="1"/>
  <c r="S1032" i="14" s="1"/>
  <c r="T1032" i="14" s="1"/>
  <c r="K1032" i="14"/>
  <c r="J1033" i="14"/>
  <c r="AB1033" i="14" l="1"/>
  <c r="AC1033" i="14" s="1"/>
  <c r="AD1033" i="14" s="1"/>
  <c r="AA1033" i="14" s="1"/>
  <c r="W1033" i="14"/>
  <c r="X1033" i="14" s="1"/>
  <c r="Y1033" i="14" s="1"/>
  <c r="Z1033" i="14" s="1"/>
  <c r="L1033" i="14"/>
  <c r="M1033" i="14" s="1"/>
  <c r="N1033" i="14" s="1"/>
  <c r="U1033" i="14" s="1"/>
  <c r="Q1033" i="14"/>
  <c r="R1033" i="14" s="1"/>
  <c r="S1033" i="14" s="1"/>
  <c r="T1033" i="14" s="1"/>
  <c r="J1034" i="14"/>
  <c r="K1033" i="14"/>
  <c r="AB1034" i="14" l="1"/>
  <c r="AC1034" i="14" s="1"/>
  <c r="AD1034" i="14" s="1"/>
  <c r="AA1034" i="14" s="1"/>
  <c r="W1034" i="14"/>
  <c r="X1034" i="14" s="1"/>
  <c r="Y1034" i="14" s="1"/>
  <c r="Z1034" i="14" s="1"/>
  <c r="L1034" i="14"/>
  <c r="M1034" i="14" s="1"/>
  <c r="N1034" i="14" s="1"/>
  <c r="U1034" i="14" s="1"/>
  <c r="Q1034" i="14"/>
  <c r="R1034" i="14" s="1"/>
  <c r="S1034" i="14" s="1"/>
  <c r="T1034" i="14" s="1"/>
  <c r="K1034" i="14"/>
  <c r="J1035" i="14"/>
  <c r="AB1035" i="14" l="1"/>
  <c r="AC1035" i="14" s="1"/>
  <c r="AD1035" i="14" s="1"/>
  <c r="AA1035" i="14" s="1"/>
  <c r="W1035" i="14"/>
  <c r="X1035" i="14" s="1"/>
  <c r="Y1035" i="14" s="1"/>
  <c r="Z1035" i="14" s="1"/>
  <c r="L1035" i="14"/>
  <c r="M1035" i="14" s="1"/>
  <c r="N1035" i="14" s="1"/>
  <c r="U1035" i="14" s="1"/>
  <c r="Q1035" i="14"/>
  <c r="R1035" i="14" s="1"/>
  <c r="S1035" i="14" s="1"/>
  <c r="T1035" i="14" s="1"/>
  <c r="J1036" i="14"/>
  <c r="K1035" i="14"/>
  <c r="AB1036" i="14" l="1"/>
  <c r="AC1036" i="14" s="1"/>
  <c r="AD1036" i="14" s="1"/>
  <c r="AA1036" i="14" s="1"/>
  <c r="W1036" i="14"/>
  <c r="X1036" i="14" s="1"/>
  <c r="Y1036" i="14" s="1"/>
  <c r="Z1036" i="14" s="1"/>
  <c r="L1036" i="14"/>
  <c r="M1036" i="14" s="1"/>
  <c r="N1036" i="14" s="1"/>
  <c r="U1036" i="14" s="1"/>
  <c r="Q1036" i="14"/>
  <c r="R1036" i="14" s="1"/>
  <c r="S1036" i="14" s="1"/>
  <c r="T1036" i="14" s="1"/>
  <c r="J1037" i="14"/>
  <c r="K1036" i="14"/>
  <c r="AB1037" i="14" l="1"/>
  <c r="AC1037" i="14" s="1"/>
  <c r="AD1037" i="14" s="1"/>
  <c r="AA1037" i="14" s="1"/>
  <c r="W1037" i="14"/>
  <c r="X1037" i="14" s="1"/>
  <c r="Y1037" i="14" s="1"/>
  <c r="Z1037" i="14" s="1"/>
  <c r="L1037" i="14"/>
  <c r="M1037" i="14" s="1"/>
  <c r="N1037" i="14" s="1"/>
  <c r="U1037" i="14" s="1"/>
  <c r="Q1037" i="14"/>
  <c r="R1037" i="14" s="1"/>
  <c r="S1037" i="14" s="1"/>
  <c r="T1037" i="14" s="1"/>
  <c r="K1037" i="14"/>
  <c r="J1038" i="14"/>
  <c r="AB1038" i="14" l="1"/>
  <c r="AC1038" i="14" s="1"/>
  <c r="AD1038" i="14" s="1"/>
  <c r="AA1038" i="14" s="1"/>
  <c r="W1038" i="14"/>
  <c r="X1038" i="14" s="1"/>
  <c r="Y1038" i="14" s="1"/>
  <c r="Z1038" i="14" s="1"/>
  <c r="L1038" i="14"/>
  <c r="M1038" i="14" s="1"/>
  <c r="N1038" i="14" s="1"/>
  <c r="U1038" i="14" s="1"/>
  <c r="Q1038" i="14"/>
  <c r="R1038" i="14" s="1"/>
  <c r="S1038" i="14" s="1"/>
  <c r="T1038" i="14" s="1"/>
  <c r="J1039" i="14"/>
  <c r="K1038" i="14"/>
  <c r="AB1039" i="14" l="1"/>
  <c r="AC1039" i="14" s="1"/>
  <c r="AD1039" i="14" s="1"/>
  <c r="AA1039" i="14" s="1"/>
  <c r="W1039" i="14"/>
  <c r="X1039" i="14" s="1"/>
  <c r="Y1039" i="14" s="1"/>
  <c r="Z1039" i="14" s="1"/>
  <c r="L1039" i="14"/>
  <c r="M1039" i="14" s="1"/>
  <c r="N1039" i="14" s="1"/>
  <c r="U1039" i="14" s="1"/>
  <c r="Q1039" i="14"/>
  <c r="R1039" i="14" s="1"/>
  <c r="S1039" i="14" s="1"/>
  <c r="T1039" i="14" s="1"/>
  <c r="J1040" i="14"/>
  <c r="K1039" i="14"/>
  <c r="AB1040" i="14" l="1"/>
  <c r="AC1040" i="14" s="1"/>
  <c r="AD1040" i="14" s="1"/>
  <c r="AA1040" i="14" s="1"/>
  <c r="W1040" i="14"/>
  <c r="X1040" i="14" s="1"/>
  <c r="Y1040" i="14" s="1"/>
  <c r="Z1040" i="14" s="1"/>
  <c r="L1040" i="14"/>
  <c r="M1040" i="14" s="1"/>
  <c r="N1040" i="14" s="1"/>
  <c r="U1040" i="14" s="1"/>
  <c r="Q1040" i="14"/>
  <c r="R1040" i="14" s="1"/>
  <c r="S1040" i="14" s="1"/>
  <c r="T1040" i="14" s="1"/>
  <c r="K1040" i="14"/>
  <c r="J1041" i="14"/>
  <c r="AB1041" i="14" l="1"/>
  <c r="AC1041" i="14" s="1"/>
  <c r="AD1041" i="14" s="1"/>
  <c r="AA1041" i="14" s="1"/>
  <c r="W1041" i="14"/>
  <c r="X1041" i="14" s="1"/>
  <c r="Y1041" i="14" s="1"/>
  <c r="Z1041" i="14" s="1"/>
  <c r="L1041" i="14"/>
  <c r="M1041" i="14" s="1"/>
  <c r="N1041" i="14" s="1"/>
  <c r="U1041" i="14" s="1"/>
  <c r="Q1041" i="14"/>
  <c r="R1041" i="14" s="1"/>
  <c r="S1041" i="14" s="1"/>
  <c r="T1041" i="14" s="1"/>
  <c r="J1042" i="14"/>
  <c r="K1041" i="14"/>
  <c r="AB1042" i="14" l="1"/>
  <c r="AC1042" i="14" s="1"/>
  <c r="AD1042" i="14" s="1"/>
  <c r="AA1042" i="14" s="1"/>
  <c r="W1042" i="14"/>
  <c r="X1042" i="14" s="1"/>
  <c r="Y1042" i="14" s="1"/>
  <c r="Z1042" i="14" s="1"/>
  <c r="L1042" i="14"/>
  <c r="M1042" i="14" s="1"/>
  <c r="N1042" i="14" s="1"/>
  <c r="U1042" i="14" s="1"/>
  <c r="Q1042" i="14"/>
  <c r="R1042" i="14" s="1"/>
  <c r="S1042" i="14" s="1"/>
  <c r="T1042" i="14" s="1"/>
  <c r="K1042" i="14"/>
  <c r="J1043" i="14"/>
  <c r="AB1043" i="14" l="1"/>
  <c r="AC1043" i="14" s="1"/>
  <c r="AD1043" i="14" s="1"/>
  <c r="AA1043" i="14" s="1"/>
  <c r="W1043" i="14"/>
  <c r="X1043" i="14" s="1"/>
  <c r="Y1043" i="14" s="1"/>
  <c r="Z1043" i="14" s="1"/>
  <c r="L1043" i="14"/>
  <c r="M1043" i="14" s="1"/>
  <c r="N1043" i="14" s="1"/>
  <c r="U1043" i="14" s="1"/>
  <c r="Q1043" i="14"/>
  <c r="R1043" i="14" s="1"/>
  <c r="S1043" i="14" s="1"/>
  <c r="T1043" i="14" s="1"/>
  <c r="J1044" i="14"/>
  <c r="K1043" i="14"/>
  <c r="AB1044" i="14" l="1"/>
  <c r="AC1044" i="14" s="1"/>
  <c r="AD1044" i="14" s="1"/>
  <c r="AA1044" i="14" s="1"/>
  <c r="W1044" i="14"/>
  <c r="X1044" i="14" s="1"/>
  <c r="Y1044" i="14" s="1"/>
  <c r="Z1044" i="14" s="1"/>
  <c r="L1044" i="14"/>
  <c r="M1044" i="14" s="1"/>
  <c r="N1044" i="14" s="1"/>
  <c r="U1044" i="14" s="1"/>
  <c r="Q1044" i="14"/>
  <c r="R1044" i="14" s="1"/>
  <c r="S1044" i="14" s="1"/>
  <c r="T1044" i="14" s="1"/>
  <c r="J1045" i="14"/>
  <c r="K1044" i="14"/>
  <c r="AB1045" i="14" l="1"/>
  <c r="AC1045" i="14" s="1"/>
  <c r="AD1045" i="14" s="1"/>
  <c r="AA1045" i="14" s="1"/>
  <c r="W1045" i="14"/>
  <c r="X1045" i="14" s="1"/>
  <c r="Y1045" i="14" s="1"/>
  <c r="Z1045" i="14" s="1"/>
  <c r="L1045" i="14"/>
  <c r="M1045" i="14" s="1"/>
  <c r="N1045" i="14" s="1"/>
  <c r="U1045" i="14" s="1"/>
  <c r="Q1045" i="14"/>
  <c r="R1045" i="14" s="1"/>
  <c r="S1045" i="14" s="1"/>
  <c r="T1045" i="14" s="1"/>
  <c r="K1045" i="14"/>
  <c r="J1046" i="14"/>
  <c r="AB1046" i="14" l="1"/>
  <c r="AC1046" i="14" s="1"/>
  <c r="AD1046" i="14" s="1"/>
  <c r="AA1046" i="14" s="1"/>
  <c r="W1046" i="14"/>
  <c r="X1046" i="14" s="1"/>
  <c r="Y1046" i="14" s="1"/>
  <c r="Z1046" i="14" s="1"/>
  <c r="L1046" i="14"/>
  <c r="M1046" i="14" s="1"/>
  <c r="N1046" i="14" s="1"/>
  <c r="U1046" i="14" s="1"/>
  <c r="Q1046" i="14"/>
  <c r="R1046" i="14" s="1"/>
  <c r="S1046" i="14" s="1"/>
  <c r="T1046" i="14" s="1"/>
  <c r="J1047" i="14"/>
  <c r="K1046" i="14"/>
  <c r="AB1047" i="14" l="1"/>
  <c r="AC1047" i="14" s="1"/>
  <c r="AD1047" i="14" s="1"/>
  <c r="AA1047" i="14" s="1"/>
  <c r="W1047" i="14"/>
  <c r="X1047" i="14" s="1"/>
  <c r="Y1047" i="14" s="1"/>
  <c r="Z1047" i="14" s="1"/>
  <c r="L1047" i="14"/>
  <c r="M1047" i="14" s="1"/>
  <c r="N1047" i="14" s="1"/>
  <c r="U1047" i="14" s="1"/>
  <c r="Q1047" i="14"/>
  <c r="R1047" i="14" s="1"/>
  <c r="S1047" i="14" s="1"/>
  <c r="T1047" i="14" s="1"/>
  <c r="K1047" i="14"/>
  <c r="J1048" i="14"/>
  <c r="AB1048" i="14" l="1"/>
  <c r="AC1048" i="14" s="1"/>
  <c r="AD1048" i="14" s="1"/>
  <c r="AA1048" i="14" s="1"/>
  <c r="W1048" i="14"/>
  <c r="X1048" i="14" s="1"/>
  <c r="Y1048" i="14" s="1"/>
  <c r="Z1048" i="14" s="1"/>
  <c r="L1048" i="14"/>
  <c r="M1048" i="14" s="1"/>
  <c r="N1048" i="14" s="1"/>
  <c r="U1048" i="14" s="1"/>
  <c r="Q1048" i="14"/>
  <c r="R1048" i="14" s="1"/>
  <c r="S1048" i="14" s="1"/>
  <c r="T1048" i="14" s="1"/>
  <c r="J1049" i="14"/>
  <c r="K1048" i="14"/>
  <c r="AB1049" i="14" l="1"/>
  <c r="AC1049" i="14" s="1"/>
  <c r="AD1049" i="14" s="1"/>
  <c r="AA1049" i="14" s="1"/>
  <c r="W1049" i="14"/>
  <c r="X1049" i="14" s="1"/>
  <c r="Y1049" i="14" s="1"/>
  <c r="Z1049" i="14" s="1"/>
  <c r="L1049" i="14"/>
  <c r="M1049" i="14" s="1"/>
  <c r="N1049" i="14" s="1"/>
  <c r="U1049" i="14" s="1"/>
  <c r="Q1049" i="14"/>
  <c r="R1049" i="14" s="1"/>
  <c r="S1049" i="14" s="1"/>
  <c r="T1049" i="14" s="1"/>
  <c r="J1050" i="14"/>
  <c r="K1049" i="14"/>
  <c r="AB1050" i="14" l="1"/>
  <c r="AC1050" i="14" s="1"/>
  <c r="AD1050" i="14" s="1"/>
  <c r="AA1050" i="14" s="1"/>
  <c r="W1050" i="14"/>
  <c r="X1050" i="14" s="1"/>
  <c r="Y1050" i="14" s="1"/>
  <c r="Z1050" i="14" s="1"/>
  <c r="L1050" i="14"/>
  <c r="M1050" i="14" s="1"/>
  <c r="N1050" i="14" s="1"/>
  <c r="U1050" i="14" s="1"/>
  <c r="Q1050" i="14"/>
  <c r="R1050" i="14" s="1"/>
  <c r="S1050" i="14" s="1"/>
  <c r="T1050" i="14" s="1"/>
  <c r="K1050" i="14"/>
  <c r="J1051" i="14"/>
  <c r="AB1051" i="14" l="1"/>
  <c r="AC1051" i="14" s="1"/>
  <c r="AD1051" i="14" s="1"/>
  <c r="AA1051" i="14" s="1"/>
  <c r="W1051" i="14"/>
  <c r="X1051" i="14" s="1"/>
  <c r="Y1051" i="14" s="1"/>
  <c r="Z1051" i="14" s="1"/>
  <c r="L1051" i="14"/>
  <c r="M1051" i="14" s="1"/>
  <c r="N1051" i="14" s="1"/>
  <c r="U1051" i="14" s="1"/>
  <c r="Q1051" i="14"/>
  <c r="R1051" i="14" s="1"/>
  <c r="S1051" i="14" s="1"/>
  <c r="T1051" i="14" s="1"/>
  <c r="K1051" i="14"/>
  <c r="J1052" i="14"/>
  <c r="AB1052" i="14" l="1"/>
  <c r="AC1052" i="14" s="1"/>
  <c r="AD1052" i="14" s="1"/>
  <c r="AA1052" i="14" s="1"/>
  <c r="W1052" i="14"/>
  <c r="X1052" i="14" s="1"/>
  <c r="Y1052" i="14" s="1"/>
  <c r="Z1052" i="14" s="1"/>
  <c r="L1052" i="14"/>
  <c r="M1052" i="14" s="1"/>
  <c r="N1052" i="14" s="1"/>
  <c r="U1052" i="14" s="1"/>
  <c r="Q1052" i="14"/>
  <c r="R1052" i="14" s="1"/>
  <c r="S1052" i="14" s="1"/>
  <c r="T1052" i="14" s="1"/>
  <c r="J1053" i="14"/>
  <c r="K1052" i="14"/>
  <c r="AB1053" i="14" l="1"/>
  <c r="AC1053" i="14" s="1"/>
  <c r="AD1053" i="14" s="1"/>
  <c r="AA1053" i="14" s="1"/>
  <c r="W1053" i="14"/>
  <c r="X1053" i="14" s="1"/>
  <c r="Y1053" i="14" s="1"/>
  <c r="Z1053" i="14" s="1"/>
  <c r="L1053" i="14"/>
  <c r="M1053" i="14" s="1"/>
  <c r="N1053" i="14" s="1"/>
  <c r="U1053" i="14" s="1"/>
  <c r="Q1053" i="14"/>
  <c r="R1053" i="14" s="1"/>
  <c r="S1053" i="14" s="1"/>
  <c r="T1053" i="14" s="1"/>
  <c r="K1053" i="14"/>
  <c r="J1054" i="14"/>
  <c r="AB1054" i="14" l="1"/>
  <c r="AC1054" i="14" s="1"/>
  <c r="AD1054" i="14" s="1"/>
  <c r="AA1054" i="14" s="1"/>
  <c r="W1054" i="14"/>
  <c r="X1054" i="14" s="1"/>
  <c r="Y1054" i="14" s="1"/>
  <c r="Z1054" i="14" s="1"/>
  <c r="L1054" i="14"/>
  <c r="M1054" i="14" s="1"/>
  <c r="N1054" i="14" s="1"/>
  <c r="U1054" i="14" s="1"/>
  <c r="Q1054" i="14"/>
  <c r="R1054" i="14" s="1"/>
  <c r="S1054" i="14" s="1"/>
  <c r="T1054" i="14" s="1"/>
  <c r="J1055" i="14"/>
  <c r="K1054" i="14"/>
  <c r="AB1055" i="14" l="1"/>
  <c r="AC1055" i="14" s="1"/>
  <c r="AD1055" i="14" s="1"/>
  <c r="AA1055" i="14" s="1"/>
  <c r="W1055" i="14"/>
  <c r="X1055" i="14" s="1"/>
  <c r="Y1055" i="14" s="1"/>
  <c r="Z1055" i="14" s="1"/>
  <c r="L1055" i="14"/>
  <c r="M1055" i="14" s="1"/>
  <c r="N1055" i="14" s="1"/>
  <c r="U1055" i="14" s="1"/>
  <c r="Q1055" i="14"/>
  <c r="R1055" i="14" s="1"/>
  <c r="S1055" i="14" s="1"/>
  <c r="T1055" i="14" s="1"/>
  <c r="J1056" i="14"/>
  <c r="K1055" i="14"/>
  <c r="AB1056" i="14" l="1"/>
  <c r="AC1056" i="14" s="1"/>
  <c r="AD1056" i="14" s="1"/>
  <c r="AA1056" i="14" s="1"/>
  <c r="W1056" i="14"/>
  <c r="X1056" i="14" s="1"/>
  <c r="Y1056" i="14" s="1"/>
  <c r="Z1056" i="14" s="1"/>
  <c r="L1056" i="14"/>
  <c r="M1056" i="14" s="1"/>
  <c r="N1056" i="14" s="1"/>
  <c r="U1056" i="14" s="1"/>
  <c r="Q1056" i="14"/>
  <c r="R1056" i="14" s="1"/>
  <c r="S1056" i="14" s="1"/>
  <c r="T1056" i="14" s="1"/>
  <c r="K1056" i="14"/>
  <c r="J1057" i="14"/>
  <c r="AB1057" i="14" l="1"/>
  <c r="AC1057" i="14" s="1"/>
  <c r="AD1057" i="14" s="1"/>
  <c r="AA1057" i="14" s="1"/>
  <c r="W1057" i="14"/>
  <c r="X1057" i="14" s="1"/>
  <c r="Y1057" i="14" s="1"/>
  <c r="Z1057" i="14" s="1"/>
  <c r="L1057" i="14"/>
  <c r="M1057" i="14" s="1"/>
  <c r="N1057" i="14" s="1"/>
  <c r="U1057" i="14" s="1"/>
  <c r="Q1057" i="14"/>
  <c r="R1057" i="14" s="1"/>
  <c r="S1057" i="14" s="1"/>
  <c r="T1057" i="14" s="1"/>
  <c r="J1058" i="14"/>
  <c r="K1057" i="14"/>
  <c r="AB1058" i="14" l="1"/>
  <c r="AC1058" i="14" s="1"/>
  <c r="AD1058" i="14" s="1"/>
  <c r="AA1058" i="14" s="1"/>
  <c r="W1058" i="14"/>
  <c r="X1058" i="14" s="1"/>
  <c r="Y1058" i="14" s="1"/>
  <c r="Z1058" i="14" s="1"/>
  <c r="L1058" i="14"/>
  <c r="M1058" i="14" s="1"/>
  <c r="N1058" i="14" s="1"/>
  <c r="U1058" i="14" s="1"/>
  <c r="Q1058" i="14"/>
  <c r="R1058" i="14" s="1"/>
  <c r="S1058" i="14" s="1"/>
  <c r="T1058" i="14" s="1"/>
  <c r="K1058" i="14"/>
  <c r="J1059" i="14"/>
  <c r="AB1059" i="14" l="1"/>
  <c r="AC1059" i="14" s="1"/>
  <c r="AD1059" i="14" s="1"/>
  <c r="AA1059" i="14" s="1"/>
  <c r="W1059" i="14"/>
  <c r="X1059" i="14" s="1"/>
  <c r="Y1059" i="14" s="1"/>
  <c r="Z1059" i="14" s="1"/>
  <c r="L1059" i="14"/>
  <c r="M1059" i="14" s="1"/>
  <c r="N1059" i="14" s="1"/>
  <c r="U1059" i="14" s="1"/>
  <c r="Q1059" i="14"/>
  <c r="R1059" i="14" s="1"/>
  <c r="S1059" i="14" s="1"/>
  <c r="T1059" i="14" s="1"/>
  <c r="K1059" i="14"/>
  <c r="J1060" i="14"/>
  <c r="AB1060" i="14" l="1"/>
  <c r="AC1060" i="14" s="1"/>
  <c r="AD1060" i="14" s="1"/>
  <c r="AA1060" i="14" s="1"/>
  <c r="W1060" i="14"/>
  <c r="X1060" i="14" s="1"/>
  <c r="Y1060" i="14" s="1"/>
  <c r="Z1060" i="14" s="1"/>
  <c r="L1060" i="14"/>
  <c r="M1060" i="14" s="1"/>
  <c r="N1060" i="14" s="1"/>
  <c r="U1060" i="14" s="1"/>
  <c r="Q1060" i="14"/>
  <c r="R1060" i="14" s="1"/>
  <c r="S1060" i="14" s="1"/>
  <c r="T1060" i="14" s="1"/>
  <c r="J1061" i="14"/>
  <c r="K1060" i="14"/>
  <c r="AB1061" i="14" l="1"/>
  <c r="AC1061" i="14" s="1"/>
  <c r="AD1061" i="14" s="1"/>
  <c r="AA1061" i="14" s="1"/>
  <c r="W1061" i="14"/>
  <c r="X1061" i="14" s="1"/>
  <c r="Y1061" i="14" s="1"/>
  <c r="Z1061" i="14" s="1"/>
  <c r="L1061" i="14"/>
  <c r="M1061" i="14" s="1"/>
  <c r="N1061" i="14" s="1"/>
  <c r="U1061" i="14" s="1"/>
  <c r="Q1061" i="14"/>
  <c r="R1061" i="14" s="1"/>
  <c r="S1061" i="14" s="1"/>
  <c r="T1061" i="14" s="1"/>
  <c r="K1061" i="14"/>
  <c r="J1062" i="14"/>
  <c r="AB1062" i="14" l="1"/>
  <c r="AC1062" i="14" s="1"/>
  <c r="AD1062" i="14" s="1"/>
  <c r="AA1062" i="14" s="1"/>
  <c r="W1062" i="14"/>
  <c r="X1062" i="14" s="1"/>
  <c r="Y1062" i="14" s="1"/>
  <c r="Z1062" i="14" s="1"/>
  <c r="L1062" i="14"/>
  <c r="M1062" i="14" s="1"/>
  <c r="N1062" i="14" s="1"/>
  <c r="U1062" i="14" s="1"/>
  <c r="Q1062" i="14"/>
  <c r="R1062" i="14" s="1"/>
  <c r="S1062" i="14" s="1"/>
  <c r="T1062" i="14" s="1"/>
  <c r="J1063" i="14"/>
  <c r="K1062" i="14"/>
  <c r="AB1063" i="14" l="1"/>
  <c r="AC1063" i="14" s="1"/>
  <c r="AD1063" i="14" s="1"/>
  <c r="AA1063" i="14" s="1"/>
  <c r="W1063" i="14"/>
  <c r="X1063" i="14" s="1"/>
  <c r="Y1063" i="14" s="1"/>
  <c r="Z1063" i="14" s="1"/>
  <c r="L1063" i="14"/>
  <c r="M1063" i="14" s="1"/>
  <c r="N1063" i="14" s="1"/>
  <c r="U1063" i="14" s="1"/>
  <c r="Q1063" i="14"/>
  <c r="R1063" i="14" s="1"/>
  <c r="S1063" i="14" s="1"/>
  <c r="T1063" i="14" s="1"/>
  <c r="J1064" i="14"/>
  <c r="K1063" i="14"/>
  <c r="AB1064" i="14" l="1"/>
  <c r="AC1064" i="14" s="1"/>
  <c r="AD1064" i="14" s="1"/>
  <c r="AA1064" i="14" s="1"/>
  <c r="W1064" i="14"/>
  <c r="X1064" i="14" s="1"/>
  <c r="Y1064" i="14" s="1"/>
  <c r="Z1064" i="14" s="1"/>
  <c r="L1064" i="14"/>
  <c r="M1064" i="14" s="1"/>
  <c r="N1064" i="14" s="1"/>
  <c r="U1064" i="14" s="1"/>
  <c r="Q1064" i="14"/>
  <c r="R1064" i="14" s="1"/>
  <c r="S1064" i="14" s="1"/>
  <c r="T1064" i="14" s="1"/>
  <c r="J1065" i="14"/>
  <c r="K1064" i="14"/>
  <c r="AB1065" i="14" l="1"/>
  <c r="AC1065" i="14" s="1"/>
  <c r="AD1065" i="14" s="1"/>
  <c r="AA1065" i="14" s="1"/>
  <c r="W1065" i="14"/>
  <c r="X1065" i="14" s="1"/>
  <c r="Y1065" i="14" s="1"/>
  <c r="Z1065" i="14" s="1"/>
  <c r="L1065" i="14"/>
  <c r="M1065" i="14" s="1"/>
  <c r="N1065" i="14" s="1"/>
  <c r="U1065" i="14" s="1"/>
  <c r="Q1065" i="14"/>
  <c r="R1065" i="14" s="1"/>
  <c r="S1065" i="14" s="1"/>
  <c r="T1065" i="14" s="1"/>
  <c r="J1066" i="14"/>
  <c r="K1065" i="14"/>
  <c r="AB1066" i="14" l="1"/>
  <c r="AC1066" i="14" s="1"/>
  <c r="AD1066" i="14" s="1"/>
  <c r="AA1066" i="14" s="1"/>
  <c r="W1066" i="14"/>
  <c r="X1066" i="14" s="1"/>
  <c r="Y1066" i="14" s="1"/>
  <c r="Z1066" i="14" s="1"/>
  <c r="L1066" i="14"/>
  <c r="M1066" i="14" s="1"/>
  <c r="N1066" i="14" s="1"/>
  <c r="U1066" i="14" s="1"/>
  <c r="Q1066" i="14"/>
  <c r="R1066" i="14" s="1"/>
  <c r="S1066" i="14" s="1"/>
  <c r="T1066" i="14" s="1"/>
  <c r="K1066" i="14"/>
  <c r="J1067" i="14"/>
  <c r="AB1067" i="14" l="1"/>
  <c r="AC1067" i="14" s="1"/>
  <c r="AD1067" i="14" s="1"/>
  <c r="AA1067" i="14" s="1"/>
  <c r="W1067" i="14"/>
  <c r="X1067" i="14" s="1"/>
  <c r="Y1067" i="14" s="1"/>
  <c r="Z1067" i="14" s="1"/>
  <c r="L1067" i="14"/>
  <c r="M1067" i="14" s="1"/>
  <c r="N1067" i="14" s="1"/>
  <c r="U1067" i="14" s="1"/>
  <c r="Q1067" i="14"/>
  <c r="R1067" i="14" s="1"/>
  <c r="S1067" i="14" s="1"/>
  <c r="T1067" i="14" s="1"/>
  <c r="K1067" i="14"/>
  <c r="J1068" i="14"/>
  <c r="AB1068" i="14" l="1"/>
  <c r="AC1068" i="14" s="1"/>
  <c r="AD1068" i="14" s="1"/>
  <c r="AA1068" i="14" s="1"/>
  <c r="W1068" i="14"/>
  <c r="X1068" i="14" s="1"/>
  <c r="Y1068" i="14" s="1"/>
  <c r="Z1068" i="14" s="1"/>
  <c r="L1068" i="14"/>
  <c r="M1068" i="14" s="1"/>
  <c r="N1068" i="14" s="1"/>
  <c r="U1068" i="14" s="1"/>
  <c r="Q1068" i="14"/>
  <c r="R1068" i="14" s="1"/>
  <c r="S1068" i="14" s="1"/>
  <c r="T1068" i="14" s="1"/>
  <c r="J1069" i="14"/>
  <c r="K1068" i="14"/>
  <c r="AB1069" i="14" l="1"/>
  <c r="AC1069" i="14" s="1"/>
  <c r="AD1069" i="14" s="1"/>
  <c r="AA1069" i="14" s="1"/>
  <c r="W1069" i="14"/>
  <c r="X1069" i="14" s="1"/>
  <c r="Y1069" i="14" s="1"/>
  <c r="Z1069" i="14" s="1"/>
  <c r="L1069" i="14"/>
  <c r="M1069" i="14" s="1"/>
  <c r="N1069" i="14" s="1"/>
  <c r="U1069" i="14" s="1"/>
  <c r="Q1069" i="14"/>
  <c r="R1069" i="14" s="1"/>
  <c r="S1069" i="14" s="1"/>
  <c r="T1069" i="14" s="1"/>
  <c r="K1069" i="14"/>
  <c r="J1070" i="14"/>
  <c r="AB1070" i="14" l="1"/>
  <c r="AC1070" i="14" s="1"/>
  <c r="AD1070" i="14" s="1"/>
  <c r="AA1070" i="14" s="1"/>
  <c r="W1070" i="14"/>
  <c r="X1070" i="14" s="1"/>
  <c r="Y1070" i="14" s="1"/>
  <c r="Z1070" i="14" s="1"/>
  <c r="L1070" i="14"/>
  <c r="M1070" i="14" s="1"/>
  <c r="N1070" i="14" s="1"/>
  <c r="U1070" i="14" s="1"/>
  <c r="Q1070" i="14"/>
  <c r="R1070" i="14" s="1"/>
  <c r="S1070" i="14" s="1"/>
  <c r="T1070" i="14" s="1"/>
  <c r="J1071" i="14"/>
  <c r="K1070" i="14"/>
  <c r="AB1071" i="14" l="1"/>
  <c r="AC1071" i="14" s="1"/>
  <c r="AD1071" i="14" s="1"/>
  <c r="AA1071" i="14" s="1"/>
  <c r="W1071" i="14"/>
  <c r="X1071" i="14" s="1"/>
  <c r="Y1071" i="14" s="1"/>
  <c r="Z1071" i="14" s="1"/>
  <c r="L1071" i="14"/>
  <c r="M1071" i="14" s="1"/>
  <c r="N1071" i="14" s="1"/>
  <c r="U1071" i="14" s="1"/>
  <c r="Q1071" i="14"/>
  <c r="R1071" i="14" s="1"/>
  <c r="S1071" i="14" s="1"/>
  <c r="T1071" i="14" s="1"/>
  <c r="J1072" i="14"/>
  <c r="K1071" i="14"/>
  <c r="AB1072" i="14" l="1"/>
  <c r="AC1072" i="14" s="1"/>
  <c r="AD1072" i="14" s="1"/>
  <c r="AA1072" i="14" s="1"/>
  <c r="W1072" i="14"/>
  <c r="X1072" i="14" s="1"/>
  <c r="Y1072" i="14" s="1"/>
  <c r="Z1072" i="14" s="1"/>
  <c r="L1072" i="14"/>
  <c r="M1072" i="14" s="1"/>
  <c r="N1072" i="14" s="1"/>
  <c r="U1072" i="14" s="1"/>
  <c r="Q1072" i="14"/>
  <c r="R1072" i="14" s="1"/>
  <c r="S1072" i="14" s="1"/>
  <c r="T1072" i="14" s="1"/>
  <c r="K1072" i="14"/>
  <c r="J1073" i="14"/>
  <c r="AB1073" i="14" l="1"/>
  <c r="AC1073" i="14" s="1"/>
  <c r="AD1073" i="14" s="1"/>
  <c r="AA1073" i="14" s="1"/>
  <c r="W1073" i="14"/>
  <c r="X1073" i="14" s="1"/>
  <c r="Y1073" i="14" s="1"/>
  <c r="Z1073" i="14" s="1"/>
  <c r="L1073" i="14"/>
  <c r="M1073" i="14" s="1"/>
  <c r="N1073" i="14" s="1"/>
  <c r="U1073" i="14" s="1"/>
  <c r="Q1073" i="14"/>
  <c r="R1073" i="14" s="1"/>
  <c r="S1073" i="14" s="1"/>
  <c r="T1073" i="14" s="1"/>
  <c r="J1074" i="14"/>
  <c r="K1073" i="14"/>
  <c r="AB1074" i="14" l="1"/>
  <c r="AC1074" i="14" s="1"/>
  <c r="AD1074" i="14" s="1"/>
  <c r="AA1074" i="14" s="1"/>
  <c r="W1074" i="14"/>
  <c r="X1074" i="14" s="1"/>
  <c r="Y1074" i="14" s="1"/>
  <c r="Z1074" i="14" s="1"/>
  <c r="L1074" i="14"/>
  <c r="M1074" i="14" s="1"/>
  <c r="N1074" i="14" s="1"/>
  <c r="U1074" i="14" s="1"/>
  <c r="Q1074" i="14"/>
  <c r="R1074" i="14" s="1"/>
  <c r="S1074" i="14" s="1"/>
  <c r="T1074" i="14" s="1"/>
  <c r="K1074" i="14"/>
  <c r="J1075" i="14"/>
  <c r="AB1075" i="14" l="1"/>
  <c r="AC1075" i="14" s="1"/>
  <c r="AD1075" i="14" s="1"/>
  <c r="AA1075" i="14" s="1"/>
  <c r="W1075" i="14"/>
  <c r="X1075" i="14" s="1"/>
  <c r="Y1075" i="14" s="1"/>
  <c r="Z1075" i="14" s="1"/>
  <c r="L1075" i="14"/>
  <c r="M1075" i="14" s="1"/>
  <c r="N1075" i="14" s="1"/>
  <c r="U1075" i="14" s="1"/>
  <c r="Q1075" i="14"/>
  <c r="R1075" i="14" s="1"/>
  <c r="S1075" i="14" s="1"/>
  <c r="T1075" i="14" s="1"/>
  <c r="J1076" i="14"/>
  <c r="K1075" i="14"/>
  <c r="AB1076" i="14" l="1"/>
  <c r="AC1076" i="14" s="1"/>
  <c r="AD1076" i="14" s="1"/>
  <c r="AA1076" i="14" s="1"/>
  <c r="W1076" i="14"/>
  <c r="X1076" i="14" s="1"/>
  <c r="Y1076" i="14" s="1"/>
  <c r="Z1076" i="14" s="1"/>
  <c r="L1076" i="14"/>
  <c r="M1076" i="14" s="1"/>
  <c r="N1076" i="14" s="1"/>
  <c r="U1076" i="14" s="1"/>
  <c r="Q1076" i="14"/>
  <c r="R1076" i="14" s="1"/>
  <c r="S1076" i="14" s="1"/>
  <c r="T1076" i="14" s="1"/>
  <c r="J1077" i="14"/>
  <c r="K1076" i="14"/>
  <c r="AB1077" i="14" l="1"/>
  <c r="AC1077" i="14" s="1"/>
  <c r="AD1077" i="14" s="1"/>
  <c r="AA1077" i="14" s="1"/>
  <c r="W1077" i="14"/>
  <c r="X1077" i="14" s="1"/>
  <c r="Y1077" i="14" s="1"/>
  <c r="Z1077" i="14" s="1"/>
  <c r="L1077" i="14"/>
  <c r="M1077" i="14" s="1"/>
  <c r="N1077" i="14" s="1"/>
  <c r="U1077" i="14" s="1"/>
  <c r="Q1077" i="14"/>
  <c r="R1077" i="14" s="1"/>
  <c r="S1077" i="14" s="1"/>
  <c r="T1077" i="14" s="1"/>
  <c r="K1077" i="14"/>
  <c r="J1078" i="14"/>
  <c r="AB1078" i="14" l="1"/>
  <c r="AC1078" i="14" s="1"/>
  <c r="AD1078" i="14" s="1"/>
  <c r="AA1078" i="14" s="1"/>
  <c r="W1078" i="14"/>
  <c r="X1078" i="14" s="1"/>
  <c r="Y1078" i="14" s="1"/>
  <c r="Z1078" i="14" s="1"/>
  <c r="L1078" i="14"/>
  <c r="M1078" i="14" s="1"/>
  <c r="N1078" i="14" s="1"/>
  <c r="U1078" i="14" s="1"/>
  <c r="Q1078" i="14"/>
  <c r="R1078" i="14" s="1"/>
  <c r="S1078" i="14" s="1"/>
  <c r="T1078" i="14" s="1"/>
  <c r="J1079" i="14"/>
  <c r="K1078" i="14"/>
  <c r="AB1079" i="14" l="1"/>
  <c r="AC1079" i="14" s="1"/>
  <c r="AD1079" i="14" s="1"/>
  <c r="AA1079" i="14" s="1"/>
  <c r="W1079" i="14"/>
  <c r="X1079" i="14" s="1"/>
  <c r="Y1079" i="14" s="1"/>
  <c r="Z1079" i="14" s="1"/>
  <c r="L1079" i="14"/>
  <c r="M1079" i="14" s="1"/>
  <c r="N1079" i="14" s="1"/>
  <c r="U1079" i="14" s="1"/>
  <c r="Q1079" i="14"/>
  <c r="R1079" i="14" s="1"/>
  <c r="S1079" i="14" s="1"/>
  <c r="T1079" i="14" s="1"/>
  <c r="J1080" i="14"/>
  <c r="K1079" i="14"/>
  <c r="AB1080" i="14" l="1"/>
  <c r="AC1080" i="14" s="1"/>
  <c r="AD1080" i="14" s="1"/>
  <c r="AA1080" i="14" s="1"/>
  <c r="W1080" i="14"/>
  <c r="X1080" i="14" s="1"/>
  <c r="Y1080" i="14" s="1"/>
  <c r="Z1080" i="14" s="1"/>
  <c r="L1080" i="14"/>
  <c r="M1080" i="14" s="1"/>
  <c r="N1080" i="14" s="1"/>
  <c r="U1080" i="14" s="1"/>
  <c r="Q1080" i="14"/>
  <c r="R1080" i="14" s="1"/>
  <c r="S1080" i="14" s="1"/>
  <c r="T1080" i="14" s="1"/>
  <c r="J1081" i="14"/>
  <c r="K1080" i="14"/>
  <c r="AB1081" i="14" l="1"/>
  <c r="AC1081" i="14" s="1"/>
  <c r="AD1081" i="14" s="1"/>
  <c r="AA1081" i="14" s="1"/>
  <c r="W1081" i="14"/>
  <c r="X1081" i="14" s="1"/>
  <c r="Y1081" i="14" s="1"/>
  <c r="Z1081" i="14" s="1"/>
  <c r="L1081" i="14"/>
  <c r="M1081" i="14" s="1"/>
  <c r="N1081" i="14" s="1"/>
  <c r="U1081" i="14" s="1"/>
  <c r="Q1081" i="14"/>
  <c r="R1081" i="14" s="1"/>
  <c r="S1081" i="14" s="1"/>
  <c r="T1081" i="14" s="1"/>
  <c r="J1082" i="14"/>
  <c r="K1081" i="14"/>
  <c r="AB1082" i="14" l="1"/>
  <c r="AC1082" i="14" s="1"/>
  <c r="AD1082" i="14" s="1"/>
  <c r="AA1082" i="14" s="1"/>
  <c r="W1082" i="14"/>
  <c r="X1082" i="14" s="1"/>
  <c r="Y1082" i="14" s="1"/>
  <c r="Z1082" i="14" s="1"/>
  <c r="L1082" i="14"/>
  <c r="M1082" i="14" s="1"/>
  <c r="N1082" i="14" s="1"/>
  <c r="U1082" i="14" s="1"/>
  <c r="Q1082" i="14"/>
  <c r="R1082" i="14" s="1"/>
  <c r="S1082" i="14" s="1"/>
  <c r="T1082" i="14" s="1"/>
  <c r="K1082" i="14"/>
  <c r="J1083" i="14"/>
  <c r="AB1083" i="14" l="1"/>
  <c r="AC1083" i="14" s="1"/>
  <c r="AD1083" i="14" s="1"/>
  <c r="AA1083" i="14" s="1"/>
  <c r="W1083" i="14"/>
  <c r="X1083" i="14" s="1"/>
  <c r="Y1083" i="14" s="1"/>
  <c r="Z1083" i="14" s="1"/>
  <c r="L1083" i="14"/>
  <c r="M1083" i="14" s="1"/>
  <c r="N1083" i="14" s="1"/>
  <c r="U1083" i="14" s="1"/>
  <c r="Q1083" i="14"/>
  <c r="R1083" i="14" s="1"/>
  <c r="S1083" i="14" s="1"/>
  <c r="T1083" i="14" s="1"/>
  <c r="K1083" i="14"/>
  <c r="J1084" i="14"/>
  <c r="AB1084" i="14" l="1"/>
  <c r="AC1084" i="14" s="1"/>
  <c r="AD1084" i="14" s="1"/>
  <c r="AA1084" i="14" s="1"/>
  <c r="W1084" i="14"/>
  <c r="X1084" i="14" s="1"/>
  <c r="Y1084" i="14" s="1"/>
  <c r="Z1084" i="14" s="1"/>
  <c r="L1084" i="14"/>
  <c r="M1084" i="14" s="1"/>
  <c r="N1084" i="14" s="1"/>
  <c r="U1084" i="14" s="1"/>
  <c r="Q1084" i="14"/>
  <c r="R1084" i="14" s="1"/>
  <c r="S1084" i="14" s="1"/>
  <c r="T1084" i="14" s="1"/>
  <c r="J1085" i="14"/>
  <c r="K1084" i="14"/>
  <c r="AB1085" i="14" l="1"/>
  <c r="AC1085" i="14" s="1"/>
  <c r="AD1085" i="14" s="1"/>
  <c r="AA1085" i="14" s="1"/>
  <c r="W1085" i="14"/>
  <c r="X1085" i="14" s="1"/>
  <c r="Y1085" i="14" s="1"/>
  <c r="Z1085" i="14" s="1"/>
  <c r="L1085" i="14"/>
  <c r="M1085" i="14" s="1"/>
  <c r="N1085" i="14" s="1"/>
  <c r="U1085" i="14" s="1"/>
  <c r="Q1085" i="14"/>
  <c r="R1085" i="14" s="1"/>
  <c r="S1085" i="14" s="1"/>
  <c r="T1085" i="14" s="1"/>
  <c r="K1085" i="14"/>
  <c r="J1086" i="14"/>
  <c r="AB1086" i="14" l="1"/>
  <c r="AC1086" i="14" s="1"/>
  <c r="AD1086" i="14" s="1"/>
  <c r="AA1086" i="14" s="1"/>
  <c r="W1086" i="14"/>
  <c r="X1086" i="14" s="1"/>
  <c r="Y1086" i="14" s="1"/>
  <c r="Z1086" i="14" s="1"/>
  <c r="L1086" i="14"/>
  <c r="M1086" i="14" s="1"/>
  <c r="N1086" i="14" s="1"/>
  <c r="U1086" i="14" s="1"/>
  <c r="Q1086" i="14"/>
  <c r="R1086" i="14" s="1"/>
  <c r="S1086" i="14" s="1"/>
  <c r="T1086" i="14" s="1"/>
  <c r="J1087" i="14"/>
  <c r="K1086" i="14"/>
  <c r="AB1087" i="14" l="1"/>
  <c r="AC1087" i="14" s="1"/>
  <c r="AD1087" i="14" s="1"/>
  <c r="AA1087" i="14" s="1"/>
  <c r="W1087" i="14"/>
  <c r="X1087" i="14" s="1"/>
  <c r="Y1087" i="14" s="1"/>
  <c r="Z1087" i="14" s="1"/>
  <c r="L1087" i="14"/>
  <c r="M1087" i="14" s="1"/>
  <c r="N1087" i="14" s="1"/>
  <c r="U1087" i="14" s="1"/>
  <c r="Q1087" i="14"/>
  <c r="R1087" i="14" s="1"/>
  <c r="S1087" i="14" s="1"/>
  <c r="T1087" i="14" s="1"/>
  <c r="J1088" i="14"/>
  <c r="K1087" i="14"/>
  <c r="AB1088" i="14" l="1"/>
  <c r="AC1088" i="14" s="1"/>
  <c r="AD1088" i="14" s="1"/>
  <c r="AA1088" i="14" s="1"/>
  <c r="W1088" i="14"/>
  <c r="X1088" i="14" s="1"/>
  <c r="Y1088" i="14" s="1"/>
  <c r="Z1088" i="14" s="1"/>
  <c r="L1088" i="14"/>
  <c r="M1088" i="14" s="1"/>
  <c r="N1088" i="14" s="1"/>
  <c r="U1088" i="14" s="1"/>
  <c r="Q1088" i="14"/>
  <c r="R1088" i="14" s="1"/>
  <c r="S1088" i="14" s="1"/>
  <c r="T1088" i="14" s="1"/>
  <c r="J1089" i="14"/>
  <c r="K1088" i="14"/>
  <c r="AB1089" i="14" l="1"/>
  <c r="AC1089" i="14" s="1"/>
  <c r="AD1089" i="14" s="1"/>
  <c r="AA1089" i="14" s="1"/>
  <c r="W1089" i="14"/>
  <c r="X1089" i="14" s="1"/>
  <c r="Y1089" i="14" s="1"/>
  <c r="Z1089" i="14" s="1"/>
  <c r="L1089" i="14"/>
  <c r="M1089" i="14" s="1"/>
  <c r="N1089" i="14" s="1"/>
  <c r="U1089" i="14" s="1"/>
  <c r="Q1089" i="14"/>
  <c r="R1089" i="14" s="1"/>
  <c r="S1089" i="14" s="1"/>
  <c r="T1089" i="14" s="1"/>
  <c r="J1090" i="14"/>
  <c r="K1089" i="14"/>
  <c r="AB1090" i="14" l="1"/>
  <c r="AC1090" i="14" s="1"/>
  <c r="AD1090" i="14" s="1"/>
  <c r="AA1090" i="14" s="1"/>
  <c r="W1090" i="14"/>
  <c r="X1090" i="14" s="1"/>
  <c r="Y1090" i="14" s="1"/>
  <c r="Z1090" i="14" s="1"/>
  <c r="L1090" i="14"/>
  <c r="M1090" i="14" s="1"/>
  <c r="N1090" i="14" s="1"/>
  <c r="U1090" i="14" s="1"/>
  <c r="Q1090" i="14"/>
  <c r="R1090" i="14" s="1"/>
  <c r="S1090" i="14" s="1"/>
  <c r="T1090" i="14" s="1"/>
  <c r="K1090" i="14"/>
  <c r="J1091" i="14"/>
  <c r="AB1091" i="14" l="1"/>
  <c r="AC1091" i="14" s="1"/>
  <c r="AD1091" i="14" s="1"/>
  <c r="AA1091" i="14" s="1"/>
  <c r="W1091" i="14"/>
  <c r="X1091" i="14" s="1"/>
  <c r="Y1091" i="14" s="1"/>
  <c r="Z1091" i="14" s="1"/>
  <c r="L1091" i="14"/>
  <c r="M1091" i="14" s="1"/>
  <c r="N1091" i="14" s="1"/>
  <c r="U1091" i="14" s="1"/>
  <c r="Q1091" i="14"/>
  <c r="R1091" i="14" s="1"/>
  <c r="S1091" i="14" s="1"/>
  <c r="T1091" i="14" s="1"/>
  <c r="J1092" i="14"/>
  <c r="K1091" i="14"/>
  <c r="AB1092" i="14" l="1"/>
  <c r="AC1092" i="14" s="1"/>
  <c r="AD1092" i="14" s="1"/>
  <c r="AA1092" i="14" s="1"/>
  <c r="W1092" i="14"/>
  <c r="X1092" i="14" s="1"/>
  <c r="Y1092" i="14" s="1"/>
  <c r="Z1092" i="14" s="1"/>
  <c r="L1092" i="14"/>
  <c r="M1092" i="14" s="1"/>
  <c r="N1092" i="14" s="1"/>
  <c r="U1092" i="14" s="1"/>
  <c r="Q1092" i="14"/>
  <c r="R1092" i="14" s="1"/>
  <c r="S1092" i="14" s="1"/>
  <c r="T1092" i="14" s="1"/>
  <c r="J1093" i="14"/>
  <c r="K1092" i="14"/>
  <c r="AB1093" i="14" l="1"/>
  <c r="AC1093" i="14" s="1"/>
  <c r="AD1093" i="14" s="1"/>
  <c r="AA1093" i="14" s="1"/>
  <c r="W1093" i="14"/>
  <c r="X1093" i="14" s="1"/>
  <c r="Y1093" i="14" s="1"/>
  <c r="Z1093" i="14" s="1"/>
  <c r="L1093" i="14"/>
  <c r="M1093" i="14" s="1"/>
  <c r="N1093" i="14" s="1"/>
  <c r="U1093" i="14" s="1"/>
  <c r="Q1093" i="14"/>
  <c r="R1093" i="14" s="1"/>
  <c r="S1093" i="14" s="1"/>
  <c r="T1093" i="14" s="1"/>
  <c r="K1093" i="14"/>
  <c r="J1094" i="14"/>
  <c r="AB1094" i="14" l="1"/>
  <c r="AC1094" i="14" s="1"/>
  <c r="AD1094" i="14" s="1"/>
  <c r="AA1094" i="14" s="1"/>
  <c r="W1094" i="14"/>
  <c r="X1094" i="14" s="1"/>
  <c r="Y1094" i="14" s="1"/>
  <c r="Z1094" i="14" s="1"/>
  <c r="L1094" i="14"/>
  <c r="M1094" i="14" s="1"/>
  <c r="N1094" i="14" s="1"/>
  <c r="U1094" i="14" s="1"/>
  <c r="Q1094" i="14"/>
  <c r="R1094" i="14" s="1"/>
  <c r="S1094" i="14" s="1"/>
  <c r="T1094" i="14" s="1"/>
  <c r="J1095" i="14"/>
  <c r="K1094" i="14"/>
  <c r="AB1095" i="14" l="1"/>
  <c r="AC1095" i="14" s="1"/>
  <c r="AD1095" i="14" s="1"/>
  <c r="AA1095" i="14" s="1"/>
  <c r="W1095" i="14"/>
  <c r="X1095" i="14" s="1"/>
  <c r="Y1095" i="14" s="1"/>
  <c r="Z1095" i="14" s="1"/>
  <c r="L1095" i="14"/>
  <c r="M1095" i="14" s="1"/>
  <c r="N1095" i="14" s="1"/>
  <c r="U1095" i="14" s="1"/>
  <c r="Q1095" i="14"/>
  <c r="R1095" i="14" s="1"/>
  <c r="S1095" i="14" s="1"/>
  <c r="T1095" i="14" s="1"/>
  <c r="K1095" i="14"/>
  <c r="J1096" i="14"/>
  <c r="AB1096" i="14" l="1"/>
  <c r="AC1096" i="14" s="1"/>
  <c r="AD1096" i="14" s="1"/>
  <c r="AA1096" i="14" s="1"/>
  <c r="W1096" i="14"/>
  <c r="X1096" i="14" s="1"/>
  <c r="Y1096" i="14" s="1"/>
  <c r="Z1096" i="14" s="1"/>
  <c r="L1096" i="14"/>
  <c r="M1096" i="14" s="1"/>
  <c r="N1096" i="14" s="1"/>
  <c r="U1096" i="14" s="1"/>
  <c r="Q1096" i="14"/>
  <c r="R1096" i="14" s="1"/>
  <c r="S1096" i="14" s="1"/>
  <c r="T1096" i="14" s="1"/>
  <c r="K1096" i="14"/>
  <c r="J1097" i="14"/>
  <c r="AB1097" i="14" l="1"/>
  <c r="AC1097" i="14" s="1"/>
  <c r="AD1097" i="14" s="1"/>
  <c r="AA1097" i="14" s="1"/>
  <c r="W1097" i="14"/>
  <c r="X1097" i="14" s="1"/>
  <c r="Y1097" i="14" s="1"/>
  <c r="Z1097" i="14" s="1"/>
  <c r="L1097" i="14"/>
  <c r="M1097" i="14" s="1"/>
  <c r="N1097" i="14" s="1"/>
  <c r="U1097" i="14" s="1"/>
  <c r="Q1097" i="14"/>
  <c r="R1097" i="14" s="1"/>
  <c r="S1097" i="14" s="1"/>
  <c r="T1097" i="14" s="1"/>
  <c r="J1098" i="14"/>
  <c r="K1097" i="14"/>
  <c r="AB1098" i="14" l="1"/>
  <c r="AC1098" i="14" s="1"/>
  <c r="AD1098" i="14" s="1"/>
  <c r="AA1098" i="14" s="1"/>
  <c r="W1098" i="14"/>
  <c r="X1098" i="14" s="1"/>
  <c r="Y1098" i="14" s="1"/>
  <c r="Z1098" i="14" s="1"/>
  <c r="L1098" i="14"/>
  <c r="M1098" i="14" s="1"/>
  <c r="N1098" i="14" s="1"/>
  <c r="U1098" i="14" s="1"/>
  <c r="Q1098" i="14"/>
  <c r="R1098" i="14" s="1"/>
  <c r="S1098" i="14" s="1"/>
  <c r="T1098" i="14" s="1"/>
  <c r="K1098" i="14"/>
  <c r="J1099" i="14"/>
  <c r="AB1099" i="14" l="1"/>
  <c r="AC1099" i="14" s="1"/>
  <c r="AD1099" i="14" s="1"/>
  <c r="AA1099" i="14" s="1"/>
  <c r="W1099" i="14"/>
  <c r="X1099" i="14" s="1"/>
  <c r="Y1099" i="14" s="1"/>
  <c r="Z1099" i="14" s="1"/>
  <c r="L1099" i="14"/>
  <c r="M1099" i="14" s="1"/>
  <c r="N1099" i="14" s="1"/>
  <c r="U1099" i="14" s="1"/>
  <c r="Q1099" i="14"/>
  <c r="R1099" i="14" s="1"/>
  <c r="S1099" i="14" s="1"/>
  <c r="T1099" i="14" s="1"/>
  <c r="J1100" i="14"/>
  <c r="K1099" i="14"/>
  <c r="AB1100" i="14" l="1"/>
  <c r="AC1100" i="14" s="1"/>
  <c r="AD1100" i="14" s="1"/>
  <c r="AA1100" i="14" s="1"/>
  <c r="W1100" i="14"/>
  <c r="X1100" i="14" s="1"/>
  <c r="Y1100" i="14" s="1"/>
  <c r="Z1100" i="14" s="1"/>
  <c r="L1100" i="14"/>
  <c r="M1100" i="14" s="1"/>
  <c r="N1100" i="14" s="1"/>
  <c r="U1100" i="14" s="1"/>
  <c r="Q1100" i="14"/>
  <c r="R1100" i="14" s="1"/>
  <c r="S1100" i="14" s="1"/>
  <c r="T1100" i="14" s="1"/>
  <c r="J1101" i="14"/>
  <c r="K1100" i="14"/>
  <c r="AB1101" i="14" l="1"/>
  <c r="AC1101" i="14" s="1"/>
  <c r="AD1101" i="14" s="1"/>
  <c r="AA1101" i="14" s="1"/>
  <c r="W1101" i="14"/>
  <c r="X1101" i="14" s="1"/>
  <c r="Y1101" i="14" s="1"/>
  <c r="Z1101" i="14" s="1"/>
  <c r="L1101" i="14"/>
  <c r="M1101" i="14" s="1"/>
  <c r="N1101" i="14" s="1"/>
  <c r="U1101" i="14" s="1"/>
  <c r="Q1101" i="14"/>
  <c r="R1101" i="14" s="1"/>
  <c r="S1101" i="14" s="1"/>
  <c r="T1101" i="14" s="1"/>
  <c r="K1101" i="14"/>
  <c r="J1102" i="14"/>
  <c r="AB1102" i="14" l="1"/>
  <c r="AC1102" i="14" s="1"/>
  <c r="AD1102" i="14" s="1"/>
  <c r="AA1102" i="14" s="1"/>
  <c r="W1102" i="14"/>
  <c r="X1102" i="14" s="1"/>
  <c r="Y1102" i="14" s="1"/>
  <c r="Z1102" i="14" s="1"/>
  <c r="L1102" i="14"/>
  <c r="M1102" i="14" s="1"/>
  <c r="N1102" i="14" s="1"/>
  <c r="U1102" i="14" s="1"/>
  <c r="Q1102" i="14"/>
  <c r="R1102" i="14" s="1"/>
  <c r="S1102" i="14" s="1"/>
  <c r="T1102" i="14" s="1"/>
  <c r="J1103" i="14"/>
  <c r="K1102" i="14"/>
  <c r="AB1103" i="14" l="1"/>
  <c r="AC1103" i="14" s="1"/>
  <c r="AD1103" i="14" s="1"/>
  <c r="AA1103" i="14" s="1"/>
  <c r="W1103" i="14"/>
  <c r="X1103" i="14" s="1"/>
  <c r="Y1103" i="14" s="1"/>
  <c r="Z1103" i="14" s="1"/>
  <c r="L1103" i="14"/>
  <c r="M1103" i="14" s="1"/>
  <c r="N1103" i="14" s="1"/>
  <c r="U1103" i="14" s="1"/>
  <c r="Q1103" i="14"/>
  <c r="R1103" i="14" s="1"/>
  <c r="S1103" i="14" s="1"/>
  <c r="T1103" i="14" s="1"/>
  <c r="J1104" i="14"/>
  <c r="K1103" i="14"/>
  <c r="AB1104" i="14" l="1"/>
  <c r="AC1104" i="14" s="1"/>
  <c r="AD1104" i="14" s="1"/>
  <c r="AA1104" i="14" s="1"/>
  <c r="W1104" i="14"/>
  <c r="X1104" i="14" s="1"/>
  <c r="Y1104" i="14" s="1"/>
  <c r="Z1104" i="14" s="1"/>
  <c r="L1104" i="14"/>
  <c r="M1104" i="14" s="1"/>
  <c r="N1104" i="14" s="1"/>
  <c r="U1104" i="14" s="1"/>
  <c r="Q1104" i="14"/>
  <c r="R1104" i="14" s="1"/>
  <c r="S1104" i="14" s="1"/>
  <c r="T1104" i="14" s="1"/>
  <c r="K1104" i="14"/>
  <c r="J1105" i="14"/>
  <c r="AB1105" i="14" l="1"/>
  <c r="AC1105" i="14" s="1"/>
  <c r="AD1105" i="14" s="1"/>
  <c r="AA1105" i="14" s="1"/>
  <c r="W1105" i="14"/>
  <c r="X1105" i="14" s="1"/>
  <c r="Y1105" i="14" s="1"/>
  <c r="Z1105" i="14" s="1"/>
  <c r="L1105" i="14"/>
  <c r="M1105" i="14" s="1"/>
  <c r="N1105" i="14" s="1"/>
  <c r="U1105" i="14" s="1"/>
  <c r="Q1105" i="14"/>
  <c r="R1105" i="14" s="1"/>
  <c r="S1105" i="14" s="1"/>
  <c r="T1105" i="14" s="1"/>
  <c r="J1106" i="14"/>
  <c r="K1105" i="14"/>
  <c r="AB1106" i="14" l="1"/>
  <c r="AC1106" i="14" s="1"/>
  <c r="AD1106" i="14" s="1"/>
  <c r="AA1106" i="14" s="1"/>
  <c r="W1106" i="14"/>
  <c r="X1106" i="14" s="1"/>
  <c r="Y1106" i="14" s="1"/>
  <c r="Z1106" i="14" s="1"/>
  <c r="L1106" i="14"/>
  <c r="M1106" i="14" s="1"/>
  <c r="N1106" i="14" s="1"/>
  <c r="U1106" i="14" s="1"/>
  <c r="Q1106" i="14"/>
  <c r="R1106" i="14" s="1"/>
  <c r="S1106" i="14" s="1"/>
  <c r="T1106" i="14" s="1"/>
  <c r="K1106" i="14"/>
  <c r="J1107" i="14"/>
  <c r="AB1107" i="14" l="1"/>
  <c r="AC1107" i="14" s="1"/>
  <c r="AD1107" i="14" s="1"/>
  <c r="AA1107" i="14" s="1"/>
  <c r="W1107" i="14"/>
  <c r="X1107" i="14" s="1"/>
  <c r="Y1107" i="14" s="1"/>
  <c r="Z1107" i="14" s="1"/>
  <c r="L1107" i="14"/>
  <c r="M1107" i="14" s="1"/>
  <c r="N1107" i="14" s="1"/>
  <c r="U1107" i="14" s="1"/>
  <c r="Q1107" i="14"/>
  <c r="R1107" i="14" s="1"/>
  <c r="S1107" i="14" s="1"/>
  <c r="T1107" i="14" s="1"/>
  <c r="J1108" i="14"/>
  <c r="K1107" i="14"/>
  <c r="AB1108" i="14" l="1"/>
  <c r="AC1108" i="14" s="1"/>
  <c r="AD1108" i="14" s="1"/>
  <c r="AA1108" i="14" s="1"/>
  <c r="W1108" i="14"/>
  <c r="X1108" i="14" s="1"/>
  <c r="Y1108" i="14" s="1"/>
  <c r="Z1108" i="14" s="1"/>
  <c r="L1108" i="14"/>
  <c r="M1108" i="14" s="1"/>
  <c r="N1108" i="14" s="1"/>
  <c r="U1108" i="14" s="1"/>
  <c r="Q1108" i="14"/>
  <c r="R1108" i="14" s="1"/>
  <c r="S1108" i="14" s="1"/>
  <c r="T1108" i="14" s="1"/>
  <c r="J1109" i="14"/>
  <c r="K1108" i="14"/>
  <c r="AB1109" i="14" l="1"/>
  <c r="AC1109" i="14" s="1"/>
  <c r="AD1109" i="14" s="1"/>
  <c r="AA1109" i="14" s="1"/>
  <c r="W1109" i="14"/>
  <c r="X1109" i="14" s="1"/>
  <c r="Y1109" i="14" s="1"/>
  <c r="Z1109" i="14" s="1"/>
  <c r="L1109" i="14"/>
  <c r="M1109" i="14" s="1"/>
  <c r="N1109" i="14" s="1"/>
  <c r="U1109" i="14" s="1"/>
  <c r="Q1109" i="14"/>
  <c r="R1109" i="14" s="1"/>
  <c r="S1109" i="14" s="1"/>
  <c r="T1109" i="14" s="1"/>
  <c r="K1109" i="14"/>
  <c r="J1110" i="14"/>
  <c r="AB1110" i="14" l="1"/>
  <c r="AC1110" i="14" s="1"/>
  <c r="AD1110" i="14" s="1"/>
  <c r="AA1110" i="14" s="1"/>
  <c r="W1110" i="14"/>
  <c r="X1110" i="14" s="1"/>
  <c r="Y1110" i="14" s="1"/>
  <c r="Z1110" i="14" s="1"/>
  <c r="L1110" i="14"/>
  <c r="M1110" i="14" s="1"/>
  <c r="N1110" i="14" s="1"/>
  <c r="U1110" i="14" s="1"/>
  <c r="Q1110" i="14"/>
  <c r="R1110" i="14" s="1"/>
  <c r="S1110" i="14" s="1"/>
  <c r="T1110" i="14" s="1"/>
  <c r="J1111" i="14"/>
  <c r="K1110" i="14"/>
  <c r="AB1111" i="14" l="1"/>
  <c r="AC1111" i="14" s="1"/>
  <c r="AD1111" i="14" s="1"/>
  <c r="AA1111" i="14" s="1"/>
  <c r="W1111" i="14"/>
  <c r="X1111" i="14" s="1"/>
  <c r="Y1111" i="14" s="1"/>
  <c r="Z1111" i="14" s="1"/>
  <c r="L1111" i="14"/>
  <c r="M1111" i="14" s="1"/>
  <c r="N1111" i="14" s="1"/>
  <c r="U1111" i="14" s="1"/>
  <c r="Q1111" i="14"/>
  <c r="R1111" i="14" s="1"/>
  <c r="S1111" i="14" s="1"/>
  <c r="T1111" i="14" s="1"/>
  <c r="K1111" i="14"/>
  <c r="J1112" i="14"/>
  <c r="AB1112" i="14" l="1"/>
  <c r="AC1112" i="14" s="1"/>
  <c r="AD1112" i="14" s="1"/>
  <c r="AA1112" i="14" s="1"/>
  <c r="W1112" i="14"/>
  <c r="X1112" i="14" s="1"/>
  <c r="Y1112" i="14" s="1"/>
  <c r="Z1112" i="14" s="1"/>
  <c r="L1112" i="14"/>
  <c r="M1112" i="14" s="1"/>
  <c r="N1112" i="14" s="1"/>
  <c r="U1112" i="14" s="1"/>
  <c r="Q1112" i="14"/>
  <c r="R1112" i="14" s="1"/>
  <c r="S1112" i="14" s="1"/>
  <c r="T1112" i="14" s="1"/>
  <c r="J1113" i="14"/>
  <c r="K1112" i="14"/>
  <c r="AB1113" i="14" l="1"/>
  <c r="AC1113" i="14" s="1"/>
  <c r="AD1113" i="14" s="1"/>
  <c r="AA1113" i="14" s="1"/>
  <c r="W1113" i="14"/>
  <c r="X1113" i="14" s="1"/>
  <c r="Y1113" i="14" s="1"/>
  <c r="Z1113" i="14" s="1"/>
  <c r="L1113" i="14"/>
  <c r="M1113" i="14" s="1"/>
  <c r="N1113" i="14" s="1"/>
  <c r="U1113" i="14" s="1"/>
  <c r="Q1113" i="14"/>
  <c r="R1113" i="14" s="1"/>
  <c r="S1113" i="14" s="1"/>
  <c r="T1113" i="14" s="1"/>
  <c r="J1114" i="14"/>
  <c r="K1113" i="14"/>
  <c r="AB1114" i="14" l="1"/>
  <c r="AC1114" i="14" s="1"/>
  <c r="AD1114" i="14" s="1"/>
  <c r="AA1114" i="14" s="1"/>
  <c r="W1114" i="14"/>
  <c r="X1114" i="14" s="1"/>
  <c r="Y1114" i="14" s="1"/>
  <c r="Z1114" i="14" s="1"/>
  <c r="L1114" i="14"/>
  <c r="M1114" i="14" s="1"/>
  <c r="N1114" i="14" s="1"/>
  <c r="U1114" i="14" s="1"/>
  <c r="Q1114" i="14"/>
  <c r="R1114" i="14" s="1"/>
  <c r="S1114" i="14" s="1"/>
  <c r="T1114" i="14" s="1"/>
  <c r="K1114" i="14"/>
  <c r="J1115" i="14"/>
  <c r="AB1115" i="14" l="1"/>
  <c r="AC1115" i="14" s="1"/>
  <c r="AD1115" i="14" s="1"/>
  <c r="AA1115" i="14" s="1"/>
  <c r="W1115" i="14"/>
  <c r="X1115" i="14" s="1"/>
  <c r="Y1115" i="14" s="1"/>
  <c r="Z1115" i="14" s="1"/>
  <c r="L1115" i="14"/>
  <c r="M1115" i="14" s="1"/>
  <c r="N1115" i="14" s="1"/>
  <c r="U1115" i="14" s="1"/>
  <c r="Q1115" i="14"/>
  <c r="R1115" i="14" s="1"/>
  <c r="S1115" i="14" s="1"/>
  <c r="T1115" i="14" s="1"/>
  <c r="K1115" i="14"/>
  <c r="J1116" i="14"/>
  <c r="AB1116" i="14" l="1"/>
  <c r="AC1116" i="14" s="1"/>
  <c r="AD1116" i="14" s="1"/>
  <c r="AA1116" i="14" s="1"/>
  <c r="W1116" i="14"/>
  <c r="X1116" i="14" s="1"/>
  <c r="Y1116" i="14" s="1"/>
  <c r="Z1116" i="14" s="1"/>
  <c r="L1116" i="14"/>
  <c r="M1116" i="14" s="1"/>
  <c r="N1116" i="14" s="1"/>
  <c r="U1116" i="14" s="1"/>
  <c r="Q1116" i="14"/>
  <c r="R1116" i="14" s="1"/>
  <c r="S1116" i="14" s="1"/>
  <c r="T1116" i="14" s="1"/>
  <c r="J1117" i="14"/>
  <c r="K1116" i="14"/>
  <c r="AB1117" i="14" l="1"/>
  <c r="AC1117" i="14" s="1"/>
  <c r="AD1117" i="14" s="1"/>
  <c r="AA1117" i="14" s="1"/>
  <c r="W1117" i="14"/>
  <c r="X1117" i="14" s="1"/>
  <c r="Y1117" i="14" s="1"/>
  <c r="Z1117" i="14" s="1"/>
  <c r="L1117" i="14"/>
  <c r="M1117" i="14" s="1"/>
  <c r="N1117" i="14" s="1"/>
  <c r="U1117" i="14" s="1"/>
  <c r="Q1117" i="14"/>
  <c r="R1117" i="14" s="1"/>
  <c r="S1117" i="14" s="1"/>
  <c r="T1117" i="14" s="1"/>
  <c r="K1117" i="14"/>
  <c r="J1118" i="14"/>
  <c r="AB1118" i="14" l="1"/>
  <c r="AC1118" i="14" s="1"/>
  <c r="AD1118" i="14" s="1"/>
  <c r="AA1118" i="14" s="1"/>
  <c r="W1118" i="14"/>
  <c r="X1118" i="14" s="1"/>
  <c r="Y1118" i="14" s="1"/>
  <c r="Z1118" i="14" s="1"/>
  <c r="L1118" i="14"/>
  <c r="M1118" i="14" s="1"/>
  <c r="N1118" i="14" s="1"/>
  <c r="U1118" i="14" s="1"/>
  <c r="Q1118" i="14"/>
  <c r="R1118" i="14" s="1"/>
  <c r="S1118" i="14" s="1"/>
  <c r="T1118" i="14" s="1"/>
  <c r="J1119" i="14"/>
  <c r="K1118" i="14"/>
  <c r="AB1119" i="14" l="1"/>
  <c r="AC1119" i="14" s="1"/>
  <c r="AD1119" i="14" s="1"/>
  <c r="AA1119" i="14" s="1"/>
  <c r="W1119" i="14"/>
  <c r="X1119" i="14" s="1"/>
  <c r="Y1119" i="14" s="1"/>
  <c r="Z1119" i="14" s="1"/>
  <c r="L1119" i="14"/>
  <c r="M1119" i="14" s="1"/>
  <c r="N1119" i="14" s="1"/>
  <c r="U1119" i="14" s="1"/>
  <c r="Q1119" i="14"/>
  <c r="R1119" i="14" s="1"/>
  <c r="S1119" i="14" s="1"/>
  <c r="T1119" i="14" s="1"/>
  <c r="J1120" i="14"/>
  <c r="K1119" i="14"/>
  <c r="AB1120" i="14" l="1"/>
  <c r="AC1120" i="14" s="1"/>
  <c r="AD1120" i="14" s="1"/>
  <c r="AA1120" i="14" s="1"/>
  <c r="W1120" i="14"/>
  <c r="X1120" i="14" s="1"/>
  <c r="Y1120" i="14" s="1"/>
  <c r="Z1120" i="14" s="1"/>
  <c r="L1120" i="14"/>
  <c r="M1120" i="14" s="1"/>
  <c r="N1120" i="14" s="1"/>
  <c r="U1120" i="14" s="1"/>
  <c r="Q1120" i="14"/>
  <c r="R1120" i="14" s="1"/>
  <c r="S1120" i="14" s="1"/>
  <c r="T1120" i="14" s="1"/>
  <c r="K1120" i="14"/>
  <c r="J1121" i="14"/>
  <c r="AB1121" i="14" l="1"/>
  <c r="AC1121" i="14" s="1"/>
  <c r="AD1121" i="14" s="1"/>
  <c r="AA1121" i="14" s="1"/>
  <c r="W1121" i="14"/>
  <c r="X1121" i="14" s="1"/>
  <c r="Y1121" i="14" s="1"/>
  <c r="Z1121" i="14" s="1"/>
  <c r="L1121" i="14"/>
  <c r="M1121" i="14" s="1"/>
  <c r="N1121" i="14" s="1"/>
  <c r="U1121" i="14" s="1"/>
  <c r="Q1121" i="14"/>
  <c r="R1121" i="14" s="1"/>
  <c r="S1121" i="14" s="1"/>
  <c r="T1121" i="14" s="1"/>
  <c r="J1122" i="14"/>
  <c r="K1121" i="14"/>
  <c r="AB1122" i="14" l="1"/>
  <c r="AC1122" i="14" s="1"/>
  <c r="AD1122" i="14" s="1"/>
  <c r="AA1122" i="14" s="1"/>
  <c r="W1122" i="14"/>
  <c r="X1122" i="14" s="1"/>
  <c r="Y1122" i="14" s="1"/>
  <c r="Z1122" i="14" s="1"/>
  <c r="L1122" i="14"/>
  <c r="M1122" i="14" s="1"/>
  <c r="N1122" i="14" s="1"/>
  <c r="U1122" i="14" s="1"/>
  <c r="Q1122" i="14"/>
  <c r="R1122" i="14" s="1"/>
  <c r="S1122" i="14" s="1"/>
  <c r="T1122" i="14" s="1"/>
  <c r="K1122" i="14"/>
  <c r="J1123" i="14"/>
  <c r="AB1123" i="14" l="1"/>
  <c r="AC1123" i="14" s="1"/>
  <c r="AD1123" i="14" s="1"/>
  <c r="AA1123" i="14" s="1"/>
  <c r="W1123" i="14"/>
  <c r="X1123" i="14" s="1"/>
  <c r="Y1123" i="14" s="1"/>
  <c r="Z1123" i="14" s="1"/>
  <c r="L1123" i="14"/>
  <c r="M1123" i="14" s="1"/>
  <c r="N1123" i="14" s="1"/>
  <c r="U1123" i="14" s="1"/>
  <c r="Q1123" i="14"/>
  <c r="R1123" i="14" s="1"/>
  <c r="S1123" i="14" s="1"/>
  <c r="T1123" i="14" s="1"/>
  <c r="K1123" i="14"/>
  <c r="J1124" i="14"/>
  <c r="AB1124" i="14" l="1"/>
  <c r="AC1124" i="14" s="1"/>
  <c r="AD1124" i="14" s="1"/>
  <c r="AA1124" i="14" s="1"/>
  <c r="W1124" i="14"/>
  <c r="X1124" i="14" s="1"/>
  <c r="Y1124" i="14" s="1"/>
  <c r="Z1124" i="14" s="1"/>
  <c r="L1124" i="14"/>
  <c r="M1124" i="14" s="1"/>
  <c r="N1124" i="14" s="1"/>
  <c r="U1124" i="14" s="1"/>
  <c r="Q1124" i="14"/>
  <c r="R1124" i="14" s="1"/>
  <c r="S1124" i="14" s="1"/>
  <c r="T1124" i="14" s="1"/>
  <c r="J1125" i="14"/>
  <c r="K1124" i="14"/>
  <c r="AB1125" i="14" l="1"/>
  <c r="AC1125" i="14" s="1"/>
  <c r="AD1125" i="14" s="1"/>
  <c r="AA1125" i="14" s="1"/>
  <c r="W1125" i="14"/>
  <c r="X1125" i="14" s="1"/>
  <c r="Y1125" i="14" s="1"/>
  <c r="Z1125" i="14" s="1"/>
  <c r="L1125" i="14"/>
  <c r="M1125" i="14" s="1"/>
  <c r="N1125" i="14" s="1"/>
  <c r="U1125" i="14" s="1"/>
  <c r="Q1125" i="14"/>
  <c r="R1125" i="14" s="1"/>
  <c r="S1125" i="14" s="1"/>
  <c r="T1125" i="14" s="1"/>
  <c r="K1125" i="14"/>
  <c r="J1126" i="14"/>
  <c r="AB1126" i="14" l="1"/>
  <c r="AC1126" i="14" s="1"/>
  <c r="AD1126" i="14" s="1"/>
  <c r="AA1126" i="14" s="1"/>
  <c r="W1126" i="14"/>
  <c r="X1126" i="14" s="1"/>
  <c r="Y1126" i="14" s="1"/>
  <c r="Z1126" i="14" s="1"/>
  <c r="L1126" i="14"/>
  <c r="M1126" i="14" s="1"/>
  <c r="N1126" i="14" s="1"/>
  <c r="U1126" i="14" s="1"/>
  <c r="Q1126" i="14"/>
  <c r="R1126" i="14" s="1"/>
  <c r="S1126" i="14" s="1"/>
  <c r="T1126" i="14" s="1"/>
  <c r="J1127" i="14"/>
  <c r="K1126" i="14"/>
  <c r="AB1127" i="14" l="1"/>
  <c r="AC1127" i="14" s="1"/>
  <c r="AD1127" i="14" s="1"/>
  <c r="AA1127" i="14" s="1"/>
  <c r="W1127" i="14"/>
  <c r="X1127" i="14" s="1"/>
  <c r="Y1127" i="14" s="1"/>
  <c r="Z1127" i="14" s="1"/>
  <c r="L1127" i="14"/>
  <c r="M1127" i="14" s="1"/>
  <c r="N1127" i="14" s="1"/>
  <c r="U1127" i="14" s="1"/>
  <c r="Q1127" i="14"/>
  <c r="R1127" i="14" s="1"/>
  <c r="S1127" i="14" s="1"/>
  <c r="T1127" i="14" s="1"/>
  <c r="J1128" i="14"/>
  <c r="K1127" i="14"/>
  <c r="AB1128" i="14" l="1"/>
  <c r="AC1128" i="14" s="1"/>
  <c r="AD1128" i="14" s="1"/>
  <c r="AA1128" i="14" s="1"/>
  <c r="W1128" i="14"/>
  <c r="X1128" i="14" s="1"/>
  <c r="Y1128" i="14" s="1"/>
  <c r="Z1128" i="14" s="1"/>
  <c r="L1128" i="14"/>
  <c r="M1128" i="14" s="1"/>
  <c r="N1128" i="14" s="1"/>
  <c r="U1128" i="14" s="1"/>
  <c r="Q1128" i="14"/>
  <c r="R1128" i="14" s="1"/>
  <c r="S1128" i="14" s="1"/>
  <c r="T1128" i="14" s="1"/>
  <c r="J1129" i="14"/>
  <c r="K1128" i="14"/>
  <c r="AB1129" i="14" l="1"/>
  <c r="AC1129" i="14" s="1"/>
  <c r="AD1129" i="14" s="1"/>
  <c r="AA1129" i="14" s="1"/>
  <c r="W1129" i="14"/>
  <c r="X1129" i="14" s="1"/>
  <c r="Y1129" i="14" s="1"/>
  <c r="Z1129" i="14" s="1"/>
  <c r="L1129" i="14"/>
  <c r="M1129" i="14" s="1"/>
  <c r="N1129" i="14" s="1"/>
  <c r="U1129" i="14" s="1"/>
  <c r="Q1129" i="14"/>
  <c r="R1129" i="14" s="1"/>
  <c r="S1129" i="14" s="1"/>
  <c r="T1129" i="14" s="1"/>
  <c r="J1130" i="14"/>
  <c r="K1129" i="14"/>
  <c r="AB1130" i="14" l="1"/>
  <c r="AC1130" i="14" s="1"/>
  <c r="AD1130" i="14" s="1"/>
  <c r="AA1130" i="14" s="1"/>
  <c r="W1130" i="14"/>
  <c r="X1130" i="14" s="1"/>
  <c r="Y1130" i="14" s="1"/>
  <c r="Z1130" i="14" s="1"/>
  <c r="L1130" i="14"/>
  <c r="M1130" i="14" s="1"/>
  <c r="N1130" i="14" s="1"/>
  <c r="U1130" i="14" s="1"/>
  <c r="Q1130" i="14"/>
  <c r="R1130" i="14" s="1"/>
  <c r="S1130" i="14" s="1"/>
  <c r="T1130" i="14" s="1"/>
  <c r="K1130" i="14"/>
  <c r="J1131" i="14"/>
  <c r="AB1131" i="14" l="1"/>
  <c r="AC1131" i="14" s="1"/>
  <c r="AD1131" i="14" s="1"/>
  <c r="AA1131" i="14" s="1"/>
  <c r="W1131" i="14"/>
  <c r="X1131" i="14" s="1"/>
  <c r="Y1131" i="14" s="1"/>
  <c r="Z1131" i="14" s="1"/>
  <c r="L1131" i="14"/>
  <c r="M1131" i="14" s="1"/>
  <c r="N1131" i="14" s="1"/>
  <c r="U1131" i="14" s="1"/>
  <c r="Q1131" i="14"/>
  <c r="R1131" i="14" s="1"/>
  <c r="S1131" i="14" s="1"/>
  <c r="T1131" i="14" s="1"/>
  <c r="K1131" i="14"/>
  <c r="J1132" i="14"/>
  <c r="AB1132" i="14" l="1"/>
  <c r="AC1132" i="14" s="1"/>
  <c r="AD1132" i="14" s="1"/>
  <c r="AA1132" i="14" s="1"/>
  <c r="W1132" i="14"/>
  <c r="X1132" i="14" s="1"/>
  <c r="Y1132" i="14" s="1"/>
  <c r="Z1132" i="14" s="1"/>
  <c r="L1132" i="14"/>
  <c r="M1132" i="14" s="1"/>
  <c r="N1132" i="14" s="1"/>
  <c r="U1132" i="14" s="1"/>
  <c r="Q1132" i="14"/>
  <c r="R1132" i="14" s="1"/>
  <c r="S1132" i="14" s="1"/>
  <c r="T1132" i="14" s="1"/>
  <c r="J1133" i="14"/>
  <c r="K1132" i="14"/>
  <c r="AB1133" i="14" l="1"/>
  <c r="AC1133" i="14" s="1"/>
  <c r="AD1133" i="14" s="1"/>
  <c r="AA1133" i="14" s="1"/>
  <c r="W1133" i="14"/>
  <c r="X1133" i="14" s="1"/>
  <c r="Y1133" i="14" s="1"/>
  <c r="Z1133" i="14" s="1"/>
  <c r="L1133" i="14"/>
  <c r="M1133" i="14" s="1"/>
  <c r="N1133" i="14" s="1"/>
  <c r="U1133" i="14" s="1"/>
  <c r="Q1133" i="14"/>
  <c r="R1133" i="14" s="1"/>
  <c r="S1133" i="14" s="1"/>
  <c r="T1133" i="14" s="1"/>
  <c r="K1133" i="14"/>
  <c r="J1134" i="14"/>
  <c r="AB1134" i="14" l="1"/>
  <c r="AC1134" i="14" s="1"/>
  <c r="AD1134" i="14" s="1"/>
  <c r="AA1134" i="14" s="1"/>
  <c r="W1134" i="14"/>
  <c r="X1134" i="14" s="1"/>
  <c r="Y1134" i="14" s="1"/>
  <c r="Z1134" i="14" s="1"/>
  <c r="L1134" i="14"/>
  <c r="M1134" i="14" s="1"/>
  <c r="N1134" i="14" s="1"/>
  <c r="U1134" i="14" s="1"/>
  <c r="Q1134" i="14"/>
  <c r="R1134" i="14" s="1"/>
  <c r="S1134" i="14" s="1"/>
  <c r="T1134" i="14" s="1"/>
  <c r="J1135" i="14"/>
  <c r="K1134" i="14"/>
  <c r="AB1135" i="14" l="1"/>
  <c r="AC1135" i="14" s="1"/>
  <c r="AD1135" i="14" s="1"/>
  <c r="AA1135" i="14" s="1"/>
  <c r="W1135" i="14"/>
  <c r="X1135" i="14" s="1"/>
  <c r="Y1135" i="14" s="1"/>
  <c r="Z1135" i="14" s="1"/>
  <c r="L1135" i="14"/>
  <c r="M1135" i="14" s="1"/>
  <c r="N1135" i="14" s="1"/>
  <c r="U1135" i="14" s="1"/>
  <c r="Q1135" i="14"/>
  <c r="R1135" i="14" s="1"/>
  <c r="S1135" i="14" s="1"/>
  <c r="T1135" i="14" s="1"/>
  <c r="J1136" i="14"/>
  <c r="K1135" i="14"/>
  <c r="AB1136" i="14" l="1"/>
  <c r="AC1136" i="14" s="1"/>
  <c r="AD1136" i="14" s="1"/>
  <c r="AA1136" i="14" s="1"/>
  <c r="W1136" i="14"/>
  <c r="X1136" i="14" s="1"/>
  <c r="Y1136" i="14" s="1"/>
  <c r="Z1136" i="14" s="1"/>
  <c r="L1136" i="14"/>
  <c r="M1136" i="14" s="1"/>
  <c r="N1136" i="14" s="1"/>
  <c r="U1136" i="14" s="1"/>
  <c r="Q1136" i="14"/>
  <c r="R1136" i="14" s="1"/>
  <c r="S1136" i="14" s="1"/>
  <c r="T1136" i="14" s="1"/>
  <c r="K1136" i="14"/>
  <c r="J1137" i="14"/>
  <c r="AB1137" i="14" l="1"/>
  <c r="AC1137" i="14" s="1"/>
  <c r="AD1137" i="14" s="1"/>
  <c r="AA1137" i="14" s="1"/>
  <c r="W1137" i="14"/>
  <c r="X1137" i="14" s="1"/>
  <c r="Y1137" i="14" s="1"/>
  <c r="Z1137" i="14" s="1"/>
  <c r="L1137" i="14"/>
  <c r="M1137" i="14" s="1"/>
  <c r="N1137" i="14" s="1"/>
  <c r="U1137" i="14" s="1"/>
  <c r="Q1137" i="14"/>
  <c r="R1137" i="14" s="1"/>
  <c r="S1137" i="14" s="1"/>
  <c r="T1137" i="14" s="1"/>
  <c r="J1138" i="14"/>
  <c r="K1137" i="14"/>
  <c r="AB1138" i="14" l="1"/>
  <c r="AC1138" i="14" s="1"/>
  <c r="AD1138" i="14" s="1"/>
  <c r="AA1138" i="14" s="1"/>
  <c r="W1138" i="14"/>
  <c r="X1138" i="14" s="1"/>
  <c r="Y1138" i="14" s="1"/>
  <c r="Z1138" i="14" s="1"/>
  <c r="L1138" i="14"/>
  <c r="M1138" i="14" s="1"/>
  <c r="N1138" i="14" s="1"/>
  <c r="U1138" i="14" s="1"/>
  <c r="Q1138" i="14"/>
  <c r="R1138" i="14" s="1"/>
  <c r="S1138" i="14" s="1"/>
  <c r="T1138" i="14" s="1"/>
  <c r="K1138" i="14"/>
  <c r="J1139" i="14"/>
  <c r="AB1139" i="14" l="1"/>
  <c r="AC1139" i="14" s="1"/>
  <c r="AD1139" i="14" s="1"/>
  <c r="AA1139" i="14" s="1"/>
  <c r="W1139" i="14"/>
  <c r="X1139" i="14" s="1"/>
  <c r="Y1139" i="14" s="1"/>
  <c r="Z1139" i="14" s="1"/>
  <c r="L1139" i="14"/>
  <c r="M1139" i="14" s="1"/>
  <c r="N1139" i="14" s="1"/>
  <c r="U1139" i="14" s="1"/>
  <c r="Q1139" i="14"/>
  <c r="R1139" i="14" s="1"/>
  <c r="S1139" i="14" s="1"/>
  <c r="T1139" i="14" s="1"/>
  <c r="J1140" i="14"/>
  <c r="K1139" i="14"/>
  <c r="AB1140" i="14" l="1"/>
  <c r="AC1140" i="14" s="1"/>
  <c r="AD1140" i="14" s="1"/>
  <c r="AA1140" i="14" s="1"/>
  <c r="W1140" i="14"/>
  <c r="X1140" i="14" s="1"/>
  <c r="Y1140" i="14" s="1"/>
  <c r="Z1140" i="14" s="1"/>
  <c r="L1140" i="14"/>
  <c r="M1140" i="14" s="1"/>
  <c r="N1140" i="14" s="1"/>
  <c r="U1140" i="14" s="1"/>
  <c r="Q1140" i="14"/>
  <c r="R1140" i="14" s="1"/>
  <c r="S1140" i="14" s="1"/>
  <c r="T1140" i="14" s="1"/>
  <c r="J1141" i="14"/>
  <c r="K1140" i="14"/>
  <c r="AB1141" i="14" l="1"/>
  <c r="AC1141" i="14" s="1"/>
  <c r="AD1141" i="14" s="1"/>
  <c r="AA1141" i="14" s="1"/>
  <c r="W1141" i="14"/>
  <c r="X1141" i="14" s="1"/>
  <c r="Y1141" i="14" s="1"/>
  <c r="Z1141" i="14" s="1"/>
  <c r="L1141" i="14"/>
  <c r="M1141" i="14" s="1"/>
  <c r="N1141" i="14" s="1"/>
  <c r="U1141" i="14" s="1"/>
  <c r="Q1141" i="14"/>
  <c r="R1141" i="14" s="1"/>
  <c r="S1141" i="14" s="1"/>
  <c r="T1141" i="14" s="1"/>
  <c r="K1141" i="14"/>
  <c r="J1142" i="14"/>
  <c r="AB1142" i="14" l="1"/>
  <c r="AC1142" i="14" s="1"/>
  <c r="AD1142" i="14" s="1"/>
  <c r="AA1142" i="14" s="1"/>
  <c r="W1142" i="14"/>
  <c r="X1142" i="14" s="1"/>
  <c r="Y1142" i="14" s="1"/>
  <c r="Z1142" i="14" s="1"/>
  <c r="L1142" i="14"/>
  <c r="M1142" i="14" s="1"/>
  <c r="N1142" i="14" s="1"/>
  <c r="U1142" i="14" s="1"/>
  <c r="Q1142" i="14"/>
  <c r="R1142" i="14" s="1"/>
  <c r="S1142" i="14" s="1"/>
  <c r="T1142" i="14" s="1"/>
  <c r="J1143" i="14"/>
  <c r="K1142" i="14"/>
  <c r="AB1143" i="14" l="1"/>
  <c r="AC1143" i="14" s="1"/>
  <c r="AD1143" i="14" s="1"/>
  <c r="AA1143" i="14" s="1"/>
  <c r="W1143" i="14"/>
  <c r="X1143" i="14" s="1"/>
  <c r="Y1143" i="14" s="1"/>
  <c r="Z1143" i="14" s="1"/>
  <c r="L1143" i="14"/>
  <c r="M1143" i="14" s="1"/>
  <c r="N1143" i="14" s="1"/>
  <c r="U1143" i="14" s="1"/>
  <c r="Q1143" i="14"/>
  <c r="R1143" i="14" s="1"/>
  <c r="S1143" i="14" s="1"/>
  <c r="T1143" i="14" s="1"/>
  <c r="J1144" i="14"/>
  <c r="K1143" i="14"/>
  <c r="AB1144" i="14" l="1"/>
  <c r="AC1144" i="14" s="1"/>
  <c r="AD1144" i="14" s="1"/>
  <c r="AA1144" i="14" s="1"/>
  <c r="W1144" i="14"/>
  <c r="X1144" i="14" s="1"/>
  <c r="Y1144" i="14" s="1"/>
  <c r="Z1144" i="14" s="1"/>
  <c r="L1144" i="14"/>
  <c r="M1144" i="14" s="1"/>
  <c r="N1144" i="14" s="1"/>
  <c r="U1144" i="14" s="1"/>
  <c r="Q1144" i="14"/>
  <c r="R1144" i="14" s="1"/>
  <c r="S1144" i="14" s="1"/>
  <c r="T1144" i="14" s="1"/>
  <c r="J1145" i="14"/>
  <c r="K1144" i="14"/>
  <c r="AB1145" i="14" l="1"/>
  <c r="AC1145" i="14" s="1"/>
  <c r="AD1145" i="14" s="1"/>
  <c r="AA1145" i="14" s="1"/>
  <c r="W1145" i="14"/>
  <c r="X1145" i="14" s="1"/>
  <c r="Y1145" i="14" s="1"/>
  <c r="Z1145" i="14" s="1"/>
  <c r="L1145" i="14"/>
  <c r="M1145" i="14" s="1"/>
  <c r="N1145" i="14" s="1"/>
  <c r="U1145" i="14" s="1"/>
  <c r="Q1145" i="14"/>
  <c r="R1145" i="14" s="1"/>
  <c r="S1145" i="14" s="1"/>
  <c r="T1145" i="14" s="1"/>
  <c r="J1146" i="14"/>
  <c r="K1145" i="14"/>
  <c r="AB1146" i="14" l="1"/>
  <c r="AC1146" i="14" s="1"/>
  <c r="AD1146" i="14" s="1"/>
  <c r="AA1146" i="14" s="1"/>
  <c r="W1146" i="14"/>
  <c r="X1146" i="14" s="1"/>
  <c r="Y1146" i="14" s="1"/>
  <c r="Z1146" i="14" s="1"/>
  <c r="L1146" i="14"/>
  <c r="M1146" i="14" s="1"/>
  <c r="N1146" i="14" s="1"/>
  <c r="U1146" i="14" s="1"/>
  <c r="Q1146" i="14"/>
  <c r="R1146" i="14" s="1"/>
  <c r="S1146" i="14" s="1"/>
  <c r="T1146" i="14" s="1"/>
  <c r="K1146" i="14"/>
  <c r="J1147" i="14"/>
  <c r="AB1147" i="14" l="1"/>
  <c r="AC1147" i="14" s="1"/>
  <c r="AD1147" i="14" s="1"/>
  <c r="AA1147" i="14" s="1"/>
  <c r="W1147" i="14"/>
  <c r="X1147" i="14" s="1"/>
  <c r="Y1147" i="14" s="1"/>
  <c r="Z1147" i="14" s="1"/>
  <c r="L1147" i="14"/>
  <c r="M1147" i="14" s="1"/>
  <c r="N1147" i="14" s="1"/>
  <c r="U1147" i="14" s="1"/>
  <c r="Q1147" i="14"/>
  <c r="R1147" i="14" s="1"/>
  <c r="S1147" i="14" s="1"/>
  <c r="T1147" i="14" s="1"/>
  <c r="K1147" i="14"/>
  <c r="J1148" i="14"/>
  <c r="AB1148" i="14" l="1"/>
  <c r="AC1148" i="14" s="1"/>
  <c r="AD1148" i="14" s="1"/>
  <c r="AA1148" i="14" s="1"/>
  <c r="W1148" i="14"/>
  <c r="X1148" i="14" s="1"/>
  <c r="Y1148" i="14" s="1"/>
  <c r="Z1148" i="14" s="1"/>
  <c r="L1148" i="14"/>
  <c r="M1148" i="14" s="1"/>
  <c r="N1148" i="14" s="1"/>
  <c r="U1148" i="14" s="1"/>
  <c r="Q1148" i="14"/>
  <c r="R1148" i="14" s="1"/>
  <c r="S1148" i="14" s="1"/>
  <c r="T1148" i="14" s="1"/>
  <c r="J1149" i="14"/>
  <c r="K1148" i="14"/>
  <c r="AB1149" i="14" l="1"/>
  <c r="AC1149" i="14" s="1"/>
  <c r="AD1149" i="14" s="1"/>
  <c r="AA1149" i="14" s="1"/>
  <c r="W1149" i="14"/>
  <c r="X1149" i="14" s="1"/>
  <c r="Y1149" i="14" s="1"/>
  <c r="Z1149" i="14" s="1"/>
  <c r="L1149" i="14"/>
  <c r="M1149" i="14" s="1"/>
  <c r="N1149" i="14" s="1"/>
  <c r="U1149" i="14" s="1"/>
  <c r="Q1149" i="14"/>
  <c r="R1149" i="14" s="1"/>
  <c r="S1149" i="14" s="1"/>
  <c r="T1149" i="14" s="1"/>
  <c r="K1149" i="14"/>
  <c r="J1150" i="14"/>
  <c r="AB1150" i="14" l="1"/>
  <c r="AC1150" i="14" s="1"/>
  <c r="AD1150" i="14" s="1"/>
  <c r="AA1150" i="14" s="1"/>
  <c r="W1150" i="14"/>
  <c r="X1150" i="14" s="1"/>
  <c r="Y1150" i="14" s="1"/>
  <c r="Z1150" i="14" s="1"/>
  <c r="L1150" i="14"/>
  <c r="M1150" i="14" s="1"/>
  <c r="N1150" i="14" s="1"/>
  <c r="U1150" i="14" s="1"/>
  <c r="Q1150" i="14"/>
  <c r="R1150" i="14" s="1"/>
  <c r="S1150" i="14" s="1"/>
  <c r="T1150" i="14" s="1"/>
  <c r="J1151" i="14"/>
  <c r="K1150" i="14"/>
  <c r="AB1151" i="14" l="1"/>
  <c r="AC1151" i="14" s="1"/>
  <c r="AD1151" i="14" s="1"/>
  <c r="AA1151" i="14" s="1"/>
  <c r="W1151" i="14"/>
  <c r="X1151" i="14" s="1"/>
  <c r="Y1151" i="14" s="1"/>
  <c r="Z1151" i="14" s="1"/>
  <c r="L1151" i="14"/>
  <c r="M1151" i="14" s="1"/>
  <c r="N1151" i="14" s="1"/>
  <c r="U1151" i="14" s="1"/>
  <c r="Q1151" i="14"/>
  <c r="R1151" i="14" s="1"/>
  <c r="S1151" i="14" s="1"/>
  <c r="T1151" i="14" s="1"/>
  <c r="J1152" i="14"/>
  <c r="K1151" i="14"/>
  <c r="AB1152" i="14" l="1"/>
  <c r="AC1152" i="14" s="1"/>
  <c r="AD1152" i="14" s="1"/>
  <c r="AA1152" i="14" s="1"/>
  <c r="W1152" i="14"/>
  <c r="X1152" i="14" s="1"/>
  <c r="Y1152" i="14" s="1"/>
  <c r="Z1152" i="14" s="1"/>
  <c r="L1152" i="14"/>
  <c r="M1152" i="14" s="1"/>
  <c r="N1152" i="14" s="1"/>
  <c r="U1152" i="14" s="1"/>
  <c r="Q1152" i="14"/>
  <c r="R1152" i="14" s="1"/>
  <c r="S1152" i="14" s="1"/>
  <c r="T1152" i="14" s="1"/>
  <c r="J1153" i="14"/>
  <c r="K1152" i="14"/>
  <c r="AB1153" i="14" l="1"/>
  <c r="AC1153" i="14" s="1"/>
  <c r="AD1153" i="14" s="1"/>
  <c r="AA1153" i="14" s="1"/>
  <c r="W1153" i="14"/>
  <c r="X1153" i="14" s="1"/>
  <c r="Y1153" i="14" s="1"/>
  <c r="Z1153" i="14" s="1"/>
  <c r="L1153" i="14"/>
  <c r="M1153" i="14" s="1"/>
  <c r="N1153" i="14" s="1"/>
  <c r="U1153" i="14" s="1"/>
  <c r="Q1153" i="14"/>
  <c r="R1153" i="14" s="1"/>
  <c r="S1153" i="14" s="1"/>
  <c r="T1153" i="14" s="1"/>
  <c r="J1154" i="14"/>
  <c r="K1153" i="14"/>
  <c r="AB1154" i="14" l="1"/>
  <c r="AC1154" i="14" s="1"/>
  <c r="AD1154" i="14" s="1"/>
  <c r="AA1154" i="14" s="1"/>
  <c r="W1154" i="14"/>
  <c r="X1154" i="14" s="1"/>
  <c r="Y1154" i="14" s="1"/>
  <c r="Z1154" i="14" s="1"/>
  <c r="L1154" i="14"/>
  <c r="M1154" i="14" s="1"/>
  <c r="N1154" i="14" s="1"/>
  <c r="U1154" i="14" s="1"/>
  <c r="Q1154" i="14"/>
  <c r="R1154" i="14" s="1"/>
  <c r="S1154" i="14" s="1"/>
  <c r="T1154" i="14" s="1"/>
  <c r="K1154" i="14"/>
  <c r="J1155" i="14"/>
  <c r="AB1155" i="14" l="1"/>
  <c r="AC1155" i="14" s="1"/>
  <c r="AD1155" i="14" s="1"/>
  <c r="AA1155" i="14" s="1"/>
  <c r="W1155" i="14"/>
  <c r="X1155" i="14" s="1"/>
  <c r="Y1155" i="14" s="1"/>
  <c r="Z1155" i="14" s="1"/>
  <c r="L1155" i="14"/>
  <c r="M1155" i="14" s="1"/>
  <c r="N1155" i="14" s="1"/>
  <c r="U1155" i="14" s="1"/>
  <c r="Q1155" i="14"/>
  <c r="R1155" i="14" s="1"/>
  <c r="S1155" i="14" s="1"/>
  <c r="T1155" i="14" s="1"/>
  <c r="J1156" i="14"/>
  <c r="K1155" i="14"/>
  <c r="AB1156" i="14" l="1"/>
  <c r="AC1156" i="14" s="1"/>
  <c r="AD1156" i="14" s="1"/>
  <c r="AA1156" i="14" s="1"/>
  <c r="W1156" i="14"/>
  <c r="X1156" i="14" s="1"/>
  <c r="Y1156" i="14" s="1"/>
  <c r="Z1156" i="14" s="1"/>
  <c r="L1156" i="14"/>
  <c r="M1156" i="14" s="1"/>
  <c r="N1156" i="14" s="1"/>
  <c r="U1156" i="14" s="1"/>
  <c r="Q1156" i="14"/>
  <c r="R1156" i="14" s="1"/>
  <c r="S1156" i="14" s="1"/>
  <c r="T1156" i="14" s="1"/>
  <c r="J1157" i="14"/>
  <c r="K1156" i="14"/>
  <c r="AB1157" i="14" l="1"/>
  <c r="AC1157" i="14" s="1"/>
  <c r="AD1157" i="14" s="1"/>
  <c r="AA1157" i="14" s="1"/>
  <c r="W1157" i="14"/>
  <c r="X1157" i="14" s="1"/>
  <c r="Y1157" i="14" s="1"/>
  <c r="Z1157" i="14" s="1"/>
  <c r="L1157" i="14"/>
  <c r="M1157" i="14" s="1"/>
  <c r="N1157" i="14" s="1"/>
  <c r="U1157" i="14" s="1"/>
  <c r="Q1157" i="14"/>
  <c r="R1157" i="14" s="1"/>
  <c r="S1157" i="14" s="1"/>
  <c r="T1157" i="14" s="1"/>
  <c r="K1157" i="14"/>
  <c r="J1158" i="14"/>
  <c r="AB1158" i="14" l="1"/>
  <c r="AC1158" i="14" s="1"/>
  <c r="AD1158" i="14" s="1"/>
  <c r="AA1158" i="14" s="1"/>
  <c r="W1158" i="14"/>
  <c r="X1158" i="14" s="1"/>
  <c r="Y1158" i="14" s="1"/>
  <c r="Z1158" i="14" s="1"/>
  <c r="L1158" i="14"/>
  <c r="M1158" i="14" s="1"/>
  <c r="N1158" i="14" s="1"/>
  <c r="U1158" i="14" s="1"/>
  <c r="Q1158" i="14"/>
  <c r="R1158" i="14" s="1"/>
  <c r="S1158" i="14" s="1"/>
  <c r="T1158" i="14" s="1"/>
  <c r="J1159" i="14"/>
  <c r="K1158" i="14"/>
  <c r="AB1159" i="14" l="1"/>
  <c r="AC1159" i="14" s="1"/>
  <c r="AD1159" i="14" s="1"/>
  <c r="AA1159" i="14" s="1"/>
  <c r="W1159" i="14"/>
  <c r="X1159" i="14" s="1"/>
  <c r="Y1159" i="14" s="1"/>
  <c r="Z1159" i="14" s="1"/>
  <c r="L1159" i="14"/>
  <c r="M1159" i="14" s="1"/>
  <c r="N1159" i="14" s="1"/>
  <c r="U1159" i="14" s="1"/>
  <c r="Q1159" i="14"/>
  <c r="R1159" i="14" s="1"/>
  <c r="S1159" i="14" s="1"/>
  <c r="T1159" i="14" s="1"/>
  <c r="K1159" i="14"/>
  <c r="J1160" i="14"/>
  <c r="AB1160" i="14" l="1"/>
  <c r="AC1160" i="14" s="1"/>
  <c r="AD1160" i="14" s="1"/>
  <c r="AA1160" i="14" s="1"/>
  <c r="W1160" i="14"/>
  <c r="X1160" i="14" s="1"/>
  <c r="Y1160" i="14" s="1"/>
  <c r="Z1160" i="14" s="1"/>
  <c r="L1160" i="14"/>
  <c r="M1160" i="14" s="1"/>
  <c r="N1160" i="14" s="1"/>
  <c r="U1160" i="14" s="1"/>
  <c r="Q1160" i="14"/>
  <c r="R1160" i="14" s="1"/>
  <c r="S1160" i="14" s="1"/>
  <c r="T1160" i="14" s="1"/>
  <c r="K1160" i="14"/>
  <c r="J1161" i="14"/>
  <c r="AB1161" i="14" l="1"/>
  <c r="AC1161" i="14" s="1"/>
  <c r="AD1161" i="14" s="1"/>
  <c r="AA1161" i="14" s="1"/>
  <c r="W1161" i="14"/>
  <c r="X1161" i="14" s="1"/>
  <c r="Y1161" i="14" s="1"/>
  <c r="Z1161" i="14" s="1"/>
  <c r="L1161" i="14"/>
  <c r="M1161" i="14" s="1"/>
  <c r="N1161" i="14" s="1"/>
  <c r="U1161" i="14" s="1"/>
  <c r="Q1161" i="14"/>
  <c r="R1161" i="14" s="1"/>
  <c r="S1161" i="14" s="1"/>
  <c r="T1161" i="14" s="1"/>
  <c r="J1162" i="14"/>
  <c r="K1161" i="14"/>
  <c r="AB1162" i="14" l="1"/>
  <c r="AC1162" i="14" s="1"/>
  <c r="AD1162" i="14" s="1"/>
  <c r="AA1162" i="14" s="1"/>
  <c r="W1162" i="14"/>
  <c r="X1162" i="14" s="1"/>
  <c r="Y1162" i="14" s="1"/>
  <c r="Z1162" i="14" s="1"/>
  <c r="L1162" i="14"/>
  <c r="M1162" i="14" s="1"/>
  <c r="N1162" i="14" s="1"/>
  <c r="U1162" i="14" s="1"/>
  <c r="Q1162" i="14"/>
  <c r="R1162" i="14" s="1"/>
  <c r="S1162" i="14" s="1"/>
  <c r="T1162" i="14" s="1"/>
  <c r="K1162" i="14"/>
  <c r="J1163" i="14"/>
  <c r="AB1163" i="14" l="1"/>
  <c r="AC1163" i="14" s="1"/>
  <c r="AD1163" i="14" s="1"/>
  <c r="AA1163" i="14" s="1"/>
  <c r="W1163" i="14"/>
  <c r="X1163" i="14" s="1"/>
  <c r="Y1163" i="14" s="1"/>
  <c r="Z1163" i="14" s="1"/>
  <c r="L1163" i="14"/>
  <c r="M1163" i="14" s="1"/>
  <c r="N1163" i="14" s="1"/>
  <c r="U1163" i="14" s="1"/>
  <c r="Q1163" i="14"/>
  <c r="R1163" i="14" s="1"/>
  <c r="S1163" i="14" s="1"/>
  <c r="T1163" i="14" s="1"/>
  <c r="J1164" i="14"/>
  <c r="K1163" i="14"/>
  <c r="AB1164" i="14" l="1"/>
  <c r="AC1164" i="14" s="1"/>
  <c r="AD1164" i="14" s="1"/>
  <c r="AA1164" i="14" s="1"/>
  <c r="W1164" i="14"/>
  <c r="X1164" i="14" s="1"/>
  <c r="Y1164" i="14" s="1"/>
  <c r="Z1164" i="14" s="1"/>
  <c r="L1164" i="14"/>
  <c r="M1164" i="14" s="1"/>
  <c r="N1164" i="14" s="1"/>
  <c r="U1164" i="14" s="1"/>
  <c r="Q1164" i="14"/>
  <c r="R1164" i="14" s="1"/>
  <c r="S1164" i="14" s="1"/>
  <c r="T1164" i="14" s="1"/>
  <c r="J1165" i="14"/>
  <c r="K1164" i="14"/>
  <c r="AB1165" i="14" l="1"/>
  <c r="AC1165" i="14" s="1"/>
  <c r="AD1165" i="14" s="1"/>
  <c r="AA1165" i="14" s="1"/>
  <c r="W1165" i="14"/>
  <c r="X1165" i="14" s="1"/>
  <c r="Y1165" i="14" s="1"/>
  <c r="Z1165" i="14" s="1"/>
  <c r="L1165" i="14"/>
  <c r="M1165" i="14" s="1"/>
  <c r="N1165" i="14" s="1"/>
  <c r="U1165" i="14" s="1"/>
  <c r="Q1165" i="14"/>
  <c r="R1165" i="14" s="1"/>
  <c r="S1165" i="14" s="1"/>
  <c r="T1165" i="14" s="1"/>
  <c r="K1165" i="14"/>
  <c r="J1166" i="14"/>
  <c r="AB1166" i="14" l="1"/>
  <c r="AC1166" i="14" s="1"/>
  <c r="AD1166" i="14" s="1"/>
  <c r="AA1166" i="14" s="1"/>
  <c r="W1166" i="14"/>
  <c r="X1166" i="14" s="1"/>
  <c r="Y1166" i="14" s="1"/>
  <c r="Z1166" i="14" s="1"/>
  <c r="L1166" i="14"/>
  <c r="M1166" i="14" s="1"/>
  <c r="N1166" i="14" s="1"/>
  <c r="U1166" i="14" s="1"/>
  <c r="Q1166" i="14"/>
  <c r="R1166" i="14" s="1"/>
  <c r="S1166" i="14" s="1"/>
  <c r="T1166" i="14" s="1"/>
  <c r="J1167" i="14"/>
  <c r="K1166" i="14"/>
  <c r="AB1167" i="14" l="1"/>
  <c r="AC1167" i="14" s="1"/>
  <c r="AD1167" i="14" s="1"/>
  <c r="AA1167" i="14" s="1"/>
  <c r="W1167" i="14"/>
  <c r="X1167" i="14" s="1"/>
  <c r="Y1167" i="14" s="1"/>
  <c r="Z1167" i="14" s="1"/>
  <c r="L1167" i="14"/>
  <c r="M1167" i="14" s="1"/>
  <c r="N1167" i="14" s="1"/>
  <c r="U1167" i="14" s="1"/>
  <c r="Q1167" i="14"/>
  <c r="R1167" i="14" s="1"/>
  <c r="S1167" i="14" s="1"/>
  <c r="T1167" i="14" s="1"/>
  <c r="J1168" i="14"/>
  <c r="K1167" i="14"/>
  <c r="AB1168" i="14" l="1"/>
  <c r="AC1168" i="14" s="1"/>
  <c r="AD1168" i="14" s="1"/>
  <c r="AA1168" i="14" s="1"/>
  <c r="W1168" i="14"/>
  <c r="X1168" i="14" s="1"/>
  <c r="Y1168" i="14" s="1"/>
  <c r="Z1168" i="14" s="1"/>
  <c r="L1168" i="14"/>
  <c r="M1168" i="14" s="1"/>
  <c r="N1168" i="14" s="1"/>
  <c r="U1168" i="14" s="1"/>
  <c r="Q1168" i="14"/>
  <c r="R1168" i="14" s="1"/>
  <c r="S1168" i="14" s="1"/>
  <c r="T1168" i="14" s="1"/>
  <c r="K1168" i="14"/>
  <c r="J1169" i="14"/>
  <c r="AB1169" i="14" l="1"/>
  <c r="AC1169" i="14" s="1"/>
  <c r="AD1169" i="14" s="1"/>
  <c r="AA1169" i="14" s="1"/>
  <c r="W1169" i="14"/>
  <c r="X1169" i="14" s="1"/>
  <c r="Y1169" i="14" s="1"/>
  <c r="Z1169" i="14" s="1"/>
  <c r="L1169" i="14"/>
  <c r="M1169" i="14" s="1"/>
  <c r="N1169" i="14" s="1"/>
  <c r="U1169" i="14" s="1"/>
  <c r="Q1169" i="14"/>
  <c r="R1169" i="14" s="1"/>
  <c r="S1169" i="14" s="1"/>
  <c r="T1169" i="14" s="1"/>
  <c r="J1170" i="14"/>
  <c r="K1169" i="14"/>
  <c r="AB1170" i="14" l="1"/>
  <c r="AC1170" i="14" s="1"/>
  <c r="AD1170" i="14" s="1"/>
  <c r="AA1170" i="14" s="1"/>
  <c r="W1170" i="14"/>
  <c r="X1170" i="14" s="1"/>
  <c r="Y1170" i="14" s="1"/>
  <c r="Z1170" i="14" s="1"/>
  <c r="L1170" i="14"/>
  <c r="M1170" i="14" s="1"/>
  <c r="N1170" i="14" s="1"/>
  <c r="U1170" i="14" s="1"/>
  <c r="Q1170" i="14"/>
  <c r="R1170" i="14" s="1"/>
  <c r="S1170" i="14" s="1"/>
  <c r="T1170" i="14" s="1"/>
  <c r="K1170" i="14"/>
  <c r="J1171" i="14"/>
  <c r="AB1171" i="14" l="1"/>
  <c r="AC1171" i="14" s="1"/>
  <c r="AD1171" i="14" s="1"/>
  <c r="AA1171" i="14" s="1"/>
  <c r="W1171" i="14"/>
  <c r="X1171" i="14" s="1"/>
  <c r="Y1171" i="14" s="1"/>
  <c r="Z1171" i="14" s="1"/>
  <c r="L1171" i="14"/>
  <c r="M1171" i="14" s="1"/>
  <c r="N1171" i="14" s="1"/>
  <c r="U1171" i="14" s="1"/>
  <c r="Q1171" i="14"/>
  <c r="R1171" i="14" s="1"/>
  <c r="S1171" i="14" s="1"/>
  <c r="T1171" i="14" s="1"/>
  <c r="J1172" i="14"/>
  <c r="K1171" i="14"/>
  <c r="AB1172" i="14" l="1"/>
  <c r="AC1172" i="14" s="1"/>
  <c r="AD1172" i="14" s="1"/>
  <c r="AA1172" i="14" s="1"/>
  <c r="W1172" i="14"/>
  <c r="X1172" i="14" s="1"/>
  <c r="Y1172" i="14" s="1"/>
  <c r="Z1172" i="14" s="1"/>
  <c r="L1172" i="14"/>
  <c r="M1172" i="14" s="1"/>
  <c r="N1172" i="14" s="1"/>
  <c r="U1172" i="14" s="1"/>
  <c r="Q1172" i="14"/>
  <c r="R1172" i="14" s="1"/>
  <c r="S1172" i="14" s="1"/>
  <c r="T1172" i="14" s="1"/>
  <c r="J1173" i="14"/>
  <c r="K1172" i="14"/>
  <c r="AB1173" i="14" l="1"/>
  <c r="AC1173" i="14" s="1"/>
  <c r="AD1173" i="14" s="1"/>
  <c r="AA1173" i="14" s="1"/>
  <c r="W1173" i="14"/>
  <c r="X1173" i="14" s="1"/>
  <c r="Y1173" i="14" s="1"/>
  <c r="Z1173" i="14" s="1"/>
  <c r="L1173" i="14"/>
  <c r="M1173" i="14" s="1"/>
  <c r="N1173" i="14" s="1"/>
  <c r="U1173" i="14" s="1"/>
  <c r="Q1173" i="14"/>
  <c r="R1173" i="14" s="1"/>
  <c r="S1173" i="14" s="1"/>
  <c r="T1173" i="14" s="1"/>
  <c r="K1173" i="14"/>
  <c r="J1174" i="14"/>
  <c r="AB1174" i="14" l="1"/>
  <c r="AC1174" i="14" s="1"/>
  <c r="AD1174" i="14" s="1"/>
  <c r="AA1174" i="14" s="1"/>
  <c r="W1174" i="14"/>
  <c r="X1174" i="14" s="1"/>
  <c r="Y1174" i="14" s="1"/>
  <c r="Z1174" i="14" s="1"/>
  <c r="L1174" i="14"/>
  <c r="M1174" i="14" s="1"/>
  <c r="N1174" i="14" s="1"/>
  <c r="U1174" i="14" s="1"/>
  <c r="Q1174" i="14"/>
  <c r="R1174" i="14" s="1"/>
  <c r="S1174" i="14" s="1"/>
  <c r="T1174" i="14" s="1"/>
  <c r="J1175" i="14"/>
  <c r="K1174" i="14"/>
  <c r="AB1175" i="14" l="1"/>
  <c r="AC1175" i="14" s="1"/>
  <c r="AD1175" i="14" s="1"/>
  <c r="AA1175" i="14" s="1"/>
  <c r="W1175" i="14"/>
  <c r="X1175" i="14" s="1"/>
  <c r="Y1175" i="14" s="1"/>
  <c r="Z1175" i="14" s="1"/>
  <c r="L1175" i="14"/>
  <c r="M1175" i="14" s="1"/>
  <c r="N1175" i="14" s="1"/>
  <c r="U1175" i="14" s="1"/>
  <c r="Q1175" i="14"/>
  <c r="R1175" i="14" s="1"/>
  <c r="S1175" i="14" s="1"/>
  <c r="T1175" i="14" s="1"/>
  <c r="K1175" i="14"/>
  <c r="J1176" i="14"/>
  <c r="AB1176" i="14" l="1"/>
  <c r="AC1176" i="14" s="1"/>
  <c r="AD1176" i="14" s="1"/>
  <c r="AA1176" i="14" s="1"/>
  <c r="W1176" i="14"/>
  <c r="X1176" i="14" s="1"/>
  <c r="Y1176" i="14" s="1"/>
  <c r="Z1176" i="14" s="1"/>
  <c r="L1176" i="14"/>
  <c r="M1176" i="14" s="1"/>
  <c r="N1176" i="14" s="1"/>
  <c r="U1176" i="14" s="1"/>
  <c r="Q1176" i="14"/>
  <c r="R1176" i="14" s="1"/>
  <c r="S1176" i="14" s="1"/>
  <c r="T1176" i="14" s="1"/>
  <c r="J1177" i="14"/>
  <c r="K1176" i="14"/>
  <c r="AB1177" i="14" l="1"/>
  <c r="AC1177" i="14" s="1"/>
  <c r="AD1177" i="14" s="1"/>
  <c r="AA1177" i="14" s="1"/>
  <c r="W1177" i="14"/>
  <c r="X1177" i="14" s="1"/>
  <c r="Y1177" i="14" s="1"/>
  <c r="Z1177" i="14" s="1"/>
  <c r="L1177" i="14"/>
  <c r="M1177" i="14" s="1"/>
  <c r="N1177" i="14" s="1"/>
  <c r="U1177" i="14" s="1"/>
  <c r="Q1177" i="14"/>
  <c r="R1177" i="14" s="1"/>
  <c r="S1177" i="14" s="1"/>
  <c r="T1177" i="14" s="1"/>
  <c r="J1178" i="14"/>
  <c r="K1177" i="14"/>
  <c r="AB1178" i="14" l="1"/>
  <c r="AC1178" i="14" s="1"/>
  <c r="AD1178" i="14" s="1"/>
  <c r="AA1178" i="14" s="1"/>
  <c r="W1178" i="14"/>
  <c r="X1178" i="14" s="1"/>
  <c r="Y1178" i="14" s="1"/>
  <c r="Z1178" i="14" s="1"/>
  <c r="L1178" i="14"/>
  <c r="M1178" i="14" s="1"/>
  <c r="N1178" i="14" s="1"/>
  <c r="U1178" i="14" s="1"/>
  <c r="Q1178" i="14"/>
  <c r="R1178" i="14" s="1"/>
  <c r="S1178" i="14" s="1"/>
  <c r="T1178" i="14" s="1"/>
  <c r="K1178" i="14"/>
  <c r="J1179" i="14"/>
  <c r="AB1179" i="14" l="1"/>
  <c r="AC1179" i="14" s="1"/>
  <c r="AD1179" i="14" s="1"/>
  <c r="AA1179" i="14" s="1"/>
  <c r="W1179" i="14"/>
  <c r="X1179" i="14" s="1"/>
  <c r="Y1179" i="14" s="1"/>
  <c r="Z1179" i="14" s="1"/>
  <c r="L1179" i="14"/>
  <c r="M1179" i="14" s="1"/>
  <c r="N1179" i="14" s="1"/>
  <c r="U1179" i="14" s="1"/>
  <c r="Q1179" i="14"/>
  <c r="R1179" i="14" s="1"/>
  <c r="S1179" i="14" s="1"/>
  <c r="T1179" i="14" s="1"/>
  <c r="K1179" i="14"/>
  <c r="J1180" i="14"/>
  <c r="AB1180" i="14" l="1"/>
  <c r="AC1180" i="14" s="1"/>
  <c r="AD1180" i="14" s="1"/>
  <c r="AA1180" i="14" s="1"/>
  <c r="W1180" i="14"/>
  <c r="X1180" i="14" s="1"/>
  <c r="Y1180" i="14" s="1"/>
  <c r="Z1180" i="14" s="1"/>
  <c r="L1180" i="14"/>
  <c r="M1180" i="14" s="1"/>
  <c r="N1180" i="14" s="1"/>
  <c r="U1180" i="14" s="1"/>
  <c r="Q1180" i="14"/>
  <c r="R1180" i="14" s="1"/>
  <c r="S1180" i="14" s="1"/>
  <c r="T1180" i="14" s="1"/>
  <c r="J1181" i="14"/>
  <c r="K1180" i="14"/>
  <c r="AB1181" i="14" l="1"/>
  <c r="AC1181" i="14" s="1"/>
  <c r="AD1181" i="14" s="1"/>
  <c r="AA1181" i="14" s="1"/>
  <c r="W1181" i="14"/>
  <c r="X1181" i="14" s="1"/>
  <c r="Y1181" i="14" s="1"/>
  <c r="Z1181" i="14" s="1"/>
  <c r="L1181" i="14"/>
  <c r="M1181" i="14" s="1"/>
  <c r="N1181" i="14" s="1"/>
  <c r="U1181" i="14" s="1"/>
  <c r="Q1181" i="14"/>
  <c r="R1181" i="14" s="1"/>
  <c r="S1181" i="14" s="1"/>
  <c r="T1181" i="14" s="1"/>
  <c r="K1181" i="14"/>
  <c r="J1182" i="14"/>
  <c r="AB1182" i="14" l="1"/>
  <c r="AC1182" i="14" s="1"/>
  <c r="AD1182" i="14" s="1"/>
  <c r="AA1182" i="14" s="1"/>
  <c r="W1182" i="14"/>
  <c r="X1182" i="14" s="1"/>
  <c r="Y1182" i="14" s="1"/>
  <c r="Z1182" i="14" s="1"/>
  <c r="L1182" i="14"/>
  <c r="M1182" i="14" s="1"/>
  <c r="N1182" i="14" s="1"/>
  <c r="U1182" i="14" s="1"/>
  <c r="Q1182" i="14"/>
  <c r="R1182" i="14" s="1"/>
  <c r="S1182" i="14" s="1"/>
  <c r="T1182" i="14" s="1"/>
  <c r="J1183" i="14"/>
  <c r="K1182" i="14"/>
  <c r="AB1183" i="14" l="1"/>
  <c r="AC1183" i="14" s="1"/>
  <c r="AD1183" i="14" s="1"/>
  <c r="AA1183" i="14" s="1"/>
  <c r="W1183" i="14"/>
  <c r="X1183" i="14" s="1"/>
  <c r="Y1183" i="14" s="1"/>
  <c r="Z1183" i="14" s="1"/>
  <c r="L1183" i="14"/>
  <c r="M1183" i="14" s="1"/>
  <c r="N1183" i="14" s="1"/>
  <c r="U1183" i="14" s="1"/>
  <c r="Q1183" i="14"/>
  <c r="R1183" i="14" s="1"/>
  <c r="S1183" i="14" s="1"/>
  <c r="T1183" i="14" s="1"/>
  <c r="J1184" i="14"/>
  <c r="K1183" i="14"/>
  <c r="AB1184" i="14" l="1"/>
  <c r="AC1184" i="14" s="1"/>
  <c r="AD1184" i="14" s="1"/>
  <c r="AA1184" i="14" s="1"/>
  <c r="W1184" i="14"/>
  <c r="X1184" i="14" s="1"/>
  <c r="Y1184" i="14" s="1"/>
  <c r="Z1184" i="14" s="1"/>
  <c r="L1184" i="14"/>
  <c r="M1184" i="14" s="1"/>
  <c r="N1184" i="14" s="1"/>
  <c r="U1184" i="14" s="1"/>
  <c r="Q1184" i="14"/>
  <c r="R1184" i="14" s="1"/>
  <c r="S1184" i="14" s="1"/>
  <c r="T1184" i="14" s="1"/>
  <c r="K1184" i="14"/>
  <c r="J1185" i="14"/>
  <c r="AB1185" i="14" l="1"/>
  <c r="AC1185" i="14" s="1"/>
  <c r="AD1185" i="14" s="1"/>
  <c r="AA1185" i="14" s="1"/>
  <c r="W1185" i="14"/>
  <c r="X1185" i="14" s="1"/>
  <c r="Y1185" i="14" s="1"/>
  <c r="Z1185" i="14" s="1"/>
  <c r="L1185" i="14"/>
  <c r="M1185" i="14" s="1"/>
  <c r="N1185" i="14" s="1"/>
  <c r="U1185" i="14" s="1"/>
  <c r="Q1185" i="14"/>
  <c r="R1185" i="14" s="1"/>
  <c r="S1185" i="14" s="1"/>
  <c r="T1185" i="14" s="1"/>
  <c r="J1186" i="14"/>
  <c r="K1185" i="14"/>
  <c r="AB1186" i="14" l="1"/>
  <c r="AC1186" i="14" s="1"/>
  <c r="AD1186" i="14" s="1"/>
  <c r="AA1186" i="14" s="1"/>
  <c r="W1186" i="14"/>
  <c r="X1186" i="14" s="1"/>
  <c r="Y1186" i="14" s="1"/>
  <c r="Z1186" i="14" s="1"/>
  <c r="L1186" i="14"/>
  <c r="M1186" i="14" s="1"/>
  <c r="N1186" i="14" s="1"/>
  <c r="U1186" i="14" s="1"/>
  <c r="Q1186" i="14"/>
  <c r="R1186" i="14" s="1"/>
  <c r="S1186" i="14" s="1"/>
  <c r="T1186" i="14" s="1"/>
  <c r="K1186" i="14"/>
  <c r="J1187" i="14"/>
  <c r="AB1187" i="14" l="1"/>
  <c r="AC1187" i="14" s="1"/>
  <c r="AD1187" i="14" s="1"/>
  <c r="AA1187" i="14" s="1"/>
  <c r="W1187" i="14"/>
  <c r="X1187" i="14" s="1"/>
  <c r="Y1187" i="14" s="1"/>
  <c r="Z1187" i="14" s="1"/>
  <c r="L1187" i="14"/>
  <c r="M1187" i="14" s="1"/>
  <c r="N1187" i="14" s="1"/>
  <c r="U1187" i="14" s="1"/>
  <c r="Q1187" i="14"/>
  <c r="R1187" i="14" s="1"/>
  <c r="S1187" i="14" s="1"/>
  <c r="T1187" i="14" s="1"/>
  <c r="K1187" i="14"/>
  <c r="J1188" i="14"/>
  <c r="AB1188" i="14" l="1"/>
  <c r="AC1188" i="14" s="1"/>
  <c r="AD1188" i="14" s="1"/>
  <c r="AA1188" i="14" s="1"/>
  <c r="W1188" i="14"/>
  <c r="X1188" i="14" s="1"/>
  <c r="Y1188" i="14" s="1"/>
  <c r="Z1188" i="14" s="1"/>
  <c r="L1188" i="14"/>
  <c r="M1188" i="14" s="1"/>
  <c r="N1188" i="14" s="1"/>
  <c r="U1188" i="14" s="1"/>
  <c r="Q1188" i="14"/>
  <c r="R1188" i="14" s="1"/>
  <c r="S1188" i="14" s="1"/>
  <c r="T1188" i="14" s="1"/>
  <c r="J1189" i="14"/>
  <c r="K1188" i="14"/>
  <c r="AB1189" i="14" l="1"/>
  <c r="AC1189" i="14" s="1"/>
  <c r="AD1189" i="14" s="1"/>
  <c r="AA1189" i="14" s="1"/>
  <c r="W1189" i="14"/>
  <c r="X1189" i="14" s="1"/>
  <c r="Y1189" i="14" s="1"/>
  <c r="Z1189" i="14" s="1"/>
  <c r="L1189" i="14"/>
  <c r="M1189" i="14" s="1"/>
  <c r="N1189" i="14" s="1"/>
  <c r="U1189" i="14" s="1"/>
  <c r="Q1189" i="14"/>
  <c r="R1189" i="14" s="1"/>
  <c r="S1189" i="14" s="1"/>
  <c r="T1189" i="14" s="1"/>
  <c r="K1189" i="14"/>
  <c r="J1190" i="14"/>
  <c r="AB1190" i="14" l="1"/>
  <c r="AC1190" i="14" s="1"/>
  <c r="AD1190" i="14" s="1"/>
  <c r="AA1190" i="14" s="1"/>
  <c r="W1190" i="14"/>
  <c r="X1190" i="14" s="1"/>
  <c r="Y1190" i="14" s="1"/>
  <c r="Z1190" i="14" s="1"/>
  <c r="L1190" i="14"/>
  <c r="M1190" i="14" s="1"/>
  <c r="N1190" i="14" s="1"/>
  <c r="U1190" i="14" s="1"/>
  <c r="Q1190" i="14"/>
  <c r="R1190" i="14" s="1"/>
  <c r="S1190" i="14" s="1"/>
  <c r="T1190" i="14" s="1"/>
  <c r="J1191" i="14"/>
  <c r="K1190" i="14"/>
  <c r="AB1191" i="14" l="1"/>
  <c r="AC1191" i="14" s="1"/>
  <c r="AD1191" i="14" s="1"/>
  <c r="AA1191" i="14" s="1"/>
  <c r="W1191" i="14"/>
  <c r="X1191" i="14" s="1"/>
  <c r="Y1191" i="14" s="1"/>
  <c r="Z1191" i="14" s="1"/>
  <c r="L1191" i="14"/>
  <c r="M1191" i="14" s="1"/>
  <c r="N1191" i="14" s="1"/>
  <c r="U1191" i="14" s="1"/>
  <c r="Q1191" i="14"/>
  <c r="R1191" i="14" s="1"/>
  <c r="S1191" i="14" s="1"/>
  <c r="T1191" i="14" s="1"/>
  <c r="J1192" i="14"/>
  <c r="K1191" i="14"/>
  <c r="AB1192" i="14" l="1"/>
  <c r="AC1192" i="14" s="1"/>
  <c r="AD1192" i="14" s="1"/>
  <c r="AA1192" i="14" s="1"/>
  <c r="W1192" i="14"/>
  <c r="X1192" i="14" s="1"/>
  <c r="Y1192" i="14" s="1"/>
  <c r="Z1192" i="14" s="1"/>
  <c r="L1192" i="14"/>
  <c r="M1192" i="14" s="1"/>
  <c r="N1192" i="14" s="1"/>
  <c r="U1192" i="14" s="1"/>
  <c r="Q1192" i="14"/>
  <c r="R1192" i="14" s="1"/>
  <c r="S1192" i="14" s="1"/>
  <c r="T1192" i="14" s="1"/>
  <c r="J1193" i="14"/>
  <c r="K1192" i="14"/>
  <c r="AB1193" i="14" l="1"/>
  <c r="AC1193" i="14" s="1"/>
  <c r="AD1193" i="14" s="1"/>
  <c r="AA1193" i="14" s="1"/>
  <c r="W1193" i="14"/>
  <c r="X1193" i="14" s="1"/>
  <c r="Y1193" i="14" s="1"/>
  <c r="Z1193" i="14" s="1"/>
  <c r="L1193" i="14"/>
  <c r="M1193" i="14" s="1"/>
  <c r="N1193" i="14" s="1"/>
  <c r="U1193" i="14" s="1"/>
  <c r="Q1193" i="14"/>
  <c r="R1193" i="14" s="1"/>
  <c r="S1193" i="14" s="1"/>
  <c r="T1193" i="14" s="1"/>
  <c r="J1194" i="14"/>
  <c r="K1193" i="14"/>
  <c r="AB1194" i="14" l="1"/>
  <c r="AC1194" i="14" s="1"/>
  <c r="AD1194" i="14" s="1"/>
  <c r="AA1194" i="14" s="1"/>
  <c r="W1194" i="14"/>
  <c r="X1194" i="14" s="1"/>
  <c r="Y1194" i="14" s="1"/>
  <c r="Z1194" i="14" s="1"/>
  <c r="L1194" i="14"/>
  <c r="M1194" i="14" s="1"/>
  <c r="N1194" i="14" s="1"/>
  <c r="U1194" i="14" s="1"/>
  <c r="Q1194" i="14"/>
  <c r="R1194" i="14" s="1"/>
  <c r="S1194" i="14" s="1"/>
  <c r="T1194" i="14" s="1"/>
  <c r="K1194" i="14"/>
  <c r="J1195" i="14"/>
  <c r="AB1195" i="14" l="1"/>
  <c r="AC1195" i="14" s="1"/>
  <c r="AD1195" i="14" s="1"/>
  <c r="AA1195" i="14" s="1"/>
  <c r="W1195" i="14"/>
  <c r="X1195" i="14" s="1"/>
  <c r="Y1195" i="14" s="1"/>
  <c r="Z1195" i="14" s="1"/>
  <c r="L1195" i="14"/>
  <c r="M1195" i="14" s="1"/>
  <c r="N1195" i="14" s="1"/>
  <c r="U1195" i="14" s="1"/>
  <c r="Q1195" i="14"/>
  <c r="R1195" i="14" s="1"/>
  <c r="S1195" i="14" s="1"/>
  <c r="T1195" i="14" s="1"/>
  <c r="K1195" i="14"/>
  <c r="J1196" i="14"/>
  <c r="AB1196" i="14" l="1"/>
  <c r="AC1196" i="14" s="1"/>
  <c r="AD1196" i="14" s="1"/>
  <c r="AA1196" i="14" s="1"/>
  <c r="W1196" i="14"/>
  <c r="X1196" i="14" s="1"/>
  <c r="Y1196" i="14" s="1"/>
  <c r="Z1196" i="14" s="1"/>
  <c r="L1196" i="14"/>
  <c r="M1196" i="14" s="1"/>
  <c r="N1196" i="14" s="1"/>
  <c r="U1196" i="14" s="1"/>
  <c r="Q1196" i="14"/>
  <c r="R1196" i="14" s="1"/>
  <c r="S1196" i="14" s="1"/>
  <c r="T1196" i="14" s="1"/>
  <c r="J1197" i="14"/>
  <c r="K1196" i="14"/>
  <c r="AB1197" i="14" l="1"/>
  <c r="AC1197" i="14" s="1"/>
  <c r="AD1197" i="14" s="1"/>
  <c r="AA1197" i="14" s="1"/>
  <c r="W1197" i="14"/>
  <c r="X1197" i="14" s="1"/>
  <c r="Y1197" i="14" s="1"/>
  <c r="Z1197" i="14" s="1"/>
  <c r="L1197" i="14"/>
  <c r="M1197" i="14" s="1"/>
  <c r="N1197" i="14" s="1"/>
  <c r="U1197" i="14" s="1"/>
  <c r="Q1197" i="14"/>
  <c r="R1197" i="14" s="1"/>
  <c r="S1197" i="14" s="1"/>
  <c r="T1197" i="14" s="1"/>
  <c r="K1197" i="14"/>
  <c r="J1198" i="14"/>
  <c r="AB1198" i="14" l="1"/>
  <c r="AC1198" i="14" s="1"/>
  <c r="AD1198" i="14" s="1"/>
  <c r="AA1198" i="14" s="1"/>
  <c r="W1198" i="14"/>
  <c r="X1198" i="14" s="1"/>
  <c r="Y1198" i="14" s="1"/>
  <c r="Z1198" i="14" s="1"/>
  <c r="L1198" i="14"/>
  <c r="M1198" i="14" s="1"/>
  <c r="N1198" i="14" s="1"/>
  <c r="U1198" i="14" s="1"/>
  <c r="Q1198" i="14"/>
  <c r="R1198" i="14" s="1"/>
  <c r="S1198" i="14" s="1"/>
  <c r="T1198" i="14" s="1"/>
  <c r="J1199" i="14"/>
  <c r="K1198" i="14"/>
  <c r="AB1199" i="14" l="1"/>
  <c r="AC1199" i="14" s="1"/>
  <c r="AD1199" i="14" s="1"/>
  <c r="AA1199" i="14" s="1"/>
  <c r="W1199" i="14"/>
  <c r="X1199" i="14" s="1"/>
  <c r="Y1199" i="14" s="1"/>
  <c r="Z1199" i="14" s="1"/>
  <c r="L1199" i="14"/>
  <c r="M1199" i="14" s="1"/>
  <c r="N1199" i="14" s="1"/>
  <c r="U1199" i="14" s="1"/>
  <c r="Q1199" i="14"/>
  <c r="R1199" i="14" s="1"/>
  <c r="S1199" i="14" s="1"/>
  <c r="T1199" i="14" s="1"/>
  <c r="J1200" i="14"/>
  <c r="K1199" i="14"/>
  <c r="AB1200" i="14" l="1"/>
  <c r="AC1200" i="14" s="1"/>
  <c r="AD1200" i="14" s="1"/>
  <c r="AA1200" i="14" s="1"/>
  <c r="W1200" i="14"/>
  <c r="X1200" i="14" s="1"/>
  <c r="Y1200" i="14" s="1"/>
  <c r="Z1200" i="14" s="1"/>
  <c r="L1200" i="14"/>
  <c r="M1200" i="14" s="1"/>
  <c r="N1200" i="14" s="1"/>
  <c r="U1200" i="14" s="1"/>
  <c r="Q1200" i="14"/>
  <c r="R1200" i="14" s="1"/>
  <c r="S1200" i="14" s="1"/>
  <c r="T1200" i="14" s="1"/>
  <c r="K1200" i="14"/>
  <c r="J1201" i="14"/>
  <c r="AB1201" i="14" l="1"/>
  <c r="AC1201" i="14" s="1"/>
  <c r="AD1201" i="14" s="1"/>
  <c r="AA1201" i="14" s="1"/>
  <c r="W1201" i="14"/>
  <c r="X1201" i="14" s="1"/>
  <c r="Y1201" i="14" s="1"/>
  <c r="Z1201" i="14" s="1"/>
  <c r="L1201" i="14"/>
  <c r="M1201" i="14" s="1"/>
  <c r="N1201" i="14" s="1"/>
  <c r="U1201" i="14" s="1"/>
  <c r="Q1201" i="14"/>
  <c r="R1201" i="14" s="1"/>
  <c r="S1201" i="14" s="1"/>
  <c r="T1201" i="14" s="1"/>
  <c r="J1202" i="14"/>
  <c r="K1201" i="14"/>
  <c r="AB1202" i="14" l="1"/>
  <c r="AC1202" i="14" s="1"/>
  <c r="AD1202" i="14" s="1"/>
  <c r="AA1202" i="14" s="1"/>
  <c r="W1202" i="14"/>
  <c r="X1202" i="14" s="1"/>
  <c r="Y1202" i="14" s="1"/>
  <c r="Z1202" i="14" s="1"/>
  <c r="L1202" i="14"/>
  <c r="M1202" i="14" s="1"/>
  <c r="N1202" i="14" s="1"/>
  <c r="U1202" i="14" s="1"/>
  <c r="Q1202" i="14"/>
  <c r="R1202" i="14" s="1"/>
  <c r="S1202" i="14" s="1"/>
  <c r="T1202" i="14" s="1"/>
  <c r="K1202" i="14"/>
  <c r="J1203" i="14"/>
  <c r="AB1203" i="14" l="1"/>
  <c r="AC1203" i="14" s="1"/>
  <c r="AD1203" i="14" s="1"/>
  <c r="AA1203" i="14" s="1"/>
  <c r="W1203" i="14"/>
  <c r="X1203" i="14" s="1"/>
  <c r="Y1203" i="14" s="1"/>
  <c r="Z1203" i="14" s="1"/>
  <c r="L1203" i="14"/>
  <c r="M1203" i="14" s="1"/>
  <c r="N1203" i="14" s="1"/>
  <c r="U1203" i="14" s="1"/>
  <c r="Q1203" i="14"/>
  <c r="R1203" i="14" s="1"/>
  <c r="S1203" i="14" s="1"/>
  <c r="T1203" i="14" s="1"/>
  <c r="J1204" i="14"/>
  <c r="K1203" i="14"/>
  <c r="AB1204" i="14" l="1"/>
  <c r="AC1204" i="14" s="1"/>
  <c r="AD1204" i="14" s="1"/>
  <c r="AA1204" i="14" s="1"/>
  <c r="W1204" i="14"/>
  <c r="X1204" i="14" s="1"/>
  <c r="Y1204" i="14" s="1"/>
  <c r="Z1204" i="14" s="1"/>
  <c r="L1204" i="14"/>
  <c r="M1204" i="14" s="1"/>
  <c r="N1204" i="14" s="1"/>
  <c r="U1204" i="14" s="1"/>
  <c r="Q1204" i="14"/>
  <c r="R1204" i="14" s="1"/>
  <c r="S1204" i="14" s="1"/>
  <c r="T1204" i="14" s="1"/>
  <c r="J1205" i="14"/>
  <c r="K1204" i="14"/>
  <c r="AB1205" i="14" l="1"/>
  <c r="AC1205" i="14" s="1"/>
  <c r="AD1205" i="14" s="1"/>
  <c r="AA1205" i="14" s="1"/>
  <c r="W1205" i="14"/>
  <c r="X1205" i="14" s="1"/>
  <c r="Y1205" i="14" s="1"/>
  <c r="Z1205" i="14" s="1"/>
  <c r="L1205" i="14"/>
  <c r="M1205" i="14" s="1"/>
  <c r="N1205" i="14" s="1"/>
  <c r="U1205" i="14" s="1"/>
  <c r="Q1205" i="14"/>
  <c r="R1205" i="14" s="1"/>
  <c r="S1205" i="14" s="1"/>
  <c r="T1205" i="14" s="1"/>
  <c r="K1205" i="14"/>
  <c r="J1206" i="14"/>
  <c r="AB1206" i="14" l="1"/>
  <c r="AC1206" i="14" s="1"/>
  <c r="AD1206" i="14" s="1"/>
  <c r="AA1206" i="14" s="1"/>
  <c r="W1206" i="14"/>
  <c r="X1206" i="14" s="1"/>
  <c r="Y1206" i="14" s="1"/>
  <c r="Z1206" i="14" s="1"/>
  <c r="L1206" i="14"/>
  <c r="M1206" i="14" s="1"/>
  <c r="N1206" i="14" s="1"/>
  <c r="U1206" i="14" s="1"/>
  <c r="Q1206" i="14"/>
  <c r="R1206" i="14" s="1"/>
  <c r="S1206" i="14" s="1"/>
  <c r="T1206" i="14" s="1"/>
  <c r="J1207" i="14"/>
  <c r="K1206" i="14"/>
  <c r="AB1207" i="14" l="1"/>
  <c r="AC1207" i="14" s="1"/>
  <c r="AD1207" i="14" s="1"/>
  <c r="AA1207" i="14" s="1"/>
  <c r="W1207" i="14"/>
  <c r="X1207" i="14" s="1"/>
  <c r="Y1207" i="14" s="1"/>
  <c r="Z1207" i="14" s="1"/>
  <c r="L1207" i="14"/>
  <c r="M1207" i="14" s="1"/>
  <c r="N1207" i="14" s="1"/>
  <c r="U1207" i="14" s="1"/>
  <c r="Q1207" i="14"/>
  <c r="R1207" i="14" s="1"/>
  <c r="S1207" i="14" s="1"/>
  <c r="T1207" i="14" s="1"/>
  <c r="J1208" i="14"/>
  <c r="K1207" i="14"/>
  <c r="AB1208" i="14" l="1"/>
  <c r="AC1208" i="14" s="1"/>
  <c r="AD1208" i="14" s="1"/>
  <c r="AA1208" i="14" s="1"/>
  <c r="W1208" i="14"/>
  <c r="X1208" i="14" s="1"/>
  <c r="Y1208" i="14" s="1"/>
  <c r="Z1208" i="14" s="1"/>
  <c r="L1208" i="14"/>
  <c r="M1208" i="14" s="1"/>
  <c r="N1208" i="14" s="1"/>
  <c r="U1208" i="14" s="1"/>
  <c r="Q1208" i="14"/>
  <c r="R1208" i="14" s="1"/>
  <c r="S1208" i="14" s="1"/>
  <c r="T1208" i="14" s="1"/>
  <c r="J1209" i="14"/>
  <c r="K1208" i="14"/>
  <c r="AB1209" i="14" l="1"/>
  <c r="AC1209" i="14" s="1"/>
  <c r="AD1209" i="14" s="1"/>
  <c r="AA1209" i="14" s="1"/>
  <c r="W1209" i="14"/>
  <c r="X1209" i="14" s="1"/>
  <c r="Y1209" i="14" s="1"/>
  <c r="Z1209" i="14" s="1"/>
  <c r="L1209" i="14"/>
  <c r="M1209" i="14" s="1"/>
  <c r="N1209" i="14" s="1"/>
  <c r="U1209" i="14" s="1"/>
  <c r="Q1209" i="14"/>
  <c r="R1209" i="14" s="1"/>
  <c r="S1209" i="14" s="1"/>
  <c r="T1209" i="14" s="1"/>
  <c r="J1210" i="14"/>
  <c r="K1209" i="14"/>
  <c r="AB1210" i="14" l="1"/>
  <c r="AC1210" i="14" s="1"/>
  <c r="AD1210" i="14" s="1"/>
  <c r="AA1210" i="14" s="1"/>
  <c r="W1210" i="14"/>
  <c r="X1210" i="14" s="1"/>
  <c r="Y1210" i="14" s="1"/>
  <c r="Z1210" i="14" s="1"/>
  <c r="L1210" i="14"/>
  <c r="M1210" i="14" s="1"/>
  <c r="N1210" i="14" s="1"/>
  <c r="U1210" i="14" s="1"/>
  <c r="Q1210" i="14"/>
  <c r="R1210" i="14" s="1"/>
  <c r="S1210" i="14" s="1"/>
  <c r="T1210" i="14" s="1"/>
  <c r="K1210" i="14"/>
  <c r="J1211" i="14"/>
  <c r="AB1211" i="14" l="1"/>
  <c r="AC1211" i="14" s="1"/>
  <c r="AD1211" i="14" s="1"/>
  <c r="AA1211" i="14" s="1"/>
  <c r="W1211" i="14"/>
  <c r="X1211" i="14" s="1"/>
  <c r="Y1211" i="14" s="1"/>
  <c r="Z1211" i="14" s="1"/>
  <c r="L1211" i="14"/>
  <c r="M1211" i="14" s="1"/>
  <c r="N1211" i="14" s="1"/>
  <c r="U1211" i="14" s="1"/>
  <c r="Q1211" i="14"/>
  <c r="R1211" i="14" s="1"/>
  <c r="S1211" i="14" s="1"/>
  <c r="T1211" i="14" s="1"/>
  <c r="K1211" i="14"/>
  <c r="J1212" i="14"/>
  <c r="AB1212" i="14" l="1"/>
  <c r="AC1212" i="14" s="1"/>
  <c r="AD1212" i="14" s="1"/>
  <c r="AA1212" i="14" s="1"/>
  <c r="W1212" i="14"/>
  <c r="X1212" i="14" s="1"/>
  <c r="Y1212" i="14" s="1"/>
  <c r="Z1212" i="14" s="1"/>
  <c r="L1212" i="14"/>
  <c r="M1212" i="14" s="1"/>
  <c r="N1212" i="14" s="1"/>
  <c r="U1212" i="14" s="1"/>
  <c r="Q1212" i="14"/>
  <c r="R1212" i="14" s="1"/>
  <c r="S1212" i="14" s="1"/>
  <c r="T1212" i="14" s="1"/>
  <c r="J1213" i="14"/>
  <c r="K1212" i="14"/>
  <c r="AB1213" i="14" l="1"/>
  <c r="AC1213" i="14" s="1"/>
  <c r="AD1213" i="14" s="1"/>
  <c r="AA1213" i="14" s="1"/>
  <c r="W1213" i="14"/>
  <c r="X1213" i="14" s="1"/>
  <c r="Y1213" i="14" s="1"/>
  <c r="Z1213" i="14" s="1"/>
  <c r="L1213" i="14"/>
  <c r="M1213" i="14" s="1"/>
  <c r="N1213" i="14" s="1"/>
  <c r="U1213" i="14" s="1"/>
  <c r="Q1213" i="14"/>
  <c r="R1213" i="14" s="1"/>
  <c r="S1213" i="14" s="1"/>
  <c r="T1213" i="14" s="1"/>
  <c r="K1213" i="14"/>
  <c r="J1214" i="14"/>
  <c r="AB1214" i="14" l="1"/>
  <c r="AC1214" i="14" s="1"/>
  <c r="AD1214" i="14" s="1"/>
  <c r="AA1214" i="14" s="1"/>
  <c r="W1214" i="14"/>
  <c r="X1214" i="14" s="1"/>
  <c r="Y1214" i="14" s="1"/>
  <c r="Z1214" i="14" s="1"/>
  <c r="L1214" i="14"/>
  <c r="M1214" i="14" s="1"/>
  <c r="N1214" i="14" s="1"/>
  <c r="U1214" i="14" s="1"/>
  <c r="Q1214" i="14"/>
  <c r="R1214" i="14" s="1"/>
  <c r="S1214" i="14" s="1"/>
  <c r="T1214" i="14" s="1"/>
  <c r="J1215" i="14"/>
  <c r="K1214" i="14"/>
  <c r="AB1215" i="14" l="1"/>
  <c r="AC1215" i="14" s="1"/>
  <c r="AD1215" i="14" s="1"/>
  <c r="AA1215" i="14" s="1"/>
  <c r="W1215" i="14"/>
  <c r="X1215" i="14" s="1"/>
  <c r="Y1215" i="14" s="1"/>
  <c r="Z1215" i="14" s="1"/>
  <c r="L1215" i="14"/>
  <c r="M1215" i="14" s="1"/>
  <c r="N1215" i="14" s="1"/>
  <c r="U1215" i="14" s="1"/>
  <c r="Q1215" i="14"/>
  <c r="R1215" i="14" s="1"/>
  <c r="S1215" i="14" s="1"/>
  <c r="T1215" i="14" s="1"/>
  <c r="J1216" i="14"/>
  <c r="K1215" i="14"/>
  <c r="AB1216" i="14" l="1"/>
  <c r="AC1216" i="14" s="1"/>
  <c r="AD1216" i="14" s="1"/>
  <c r="AA1216" i="14" s="1"/>
  <c r="W1216" i="14"/>
  <c r="X1216" i="14" s="1"/>
  <c r="Y1216" i="14" s="1"/>
  <c r="Z1216" i="14" s="1"/>
  <c r="L1216" i="14"/>
  <c r="M1216" i="14" s="1"/>
  <c r="N1216" i="14" s="1"/>
  <c r="U1216" i="14" s="1"/>
  <c r="Q1216" i="14"/>
  <c r="R1216" i="14" s="1"/>
  <c r="S1216" i="14" s="1"/>
  <c r="T1216" i="14" s="1"/>
  <c r="J1217" i="14"/>
  <c r="K1216" i="14"/>
  <c r="AB1217" i="14" l="1"/>
  <c r="AC1217" i="14" s="1"/>
  <c r="AD1217" i="14" s="1"/>
  <c r="AA1217" i="14" s="1"/>
  <c r="W1217" i="14"/>
  <c r="X1217" i="14" s="1"/>
  <c r="Y1217" i="14" s="1"/>
  <c r="Z1217" i="14" s="1"/>
  <c r="L1217" i="14"/>
  <c r="M1217" i="14" s="1"/>
  <c r="N1217" i="14" s="1"/>
  <c r="U1217" i="14" s="1"/>
  <c r="Q1217" i="14"/>
  <c r="R1217" i="14" s="1"/>
  <c r="S1217" i="14" s="1"/>
  <c r="T1217" i="14" s="1"/>
  <c r="J1218" i="14"/>
  <c r="K1217" i="14"/>
  <c r="AB1218" i="14" l="1"/>
  <c r="AC1218" i="14" s="1"/>
  <c r="AD1218" i="14" s="1"/>
  <c r="AA1218" i="14" s="1"/>
  <c r="W1218" i="14"/>
  <c r="X1218" i="14" s="1"/>
  <c r="Y1218" i="14" s="1"/>
  <c r="Z1218" i="14" s="1"/>
  <c r="L1218" i="14"/>
  <c r="M1218" i="14" s="1"/>
  <c r="N1218" i="14" s="1"/>
  <c r="U1218" i="14" s="1"/>
  <c r="Q1218" i="14"/>
  <c r="R1218" i="14" s="1"/>
  <c r="S1218" i="14" s="1"/>
  <c r="T1218" i="14" s="1"/>
  <c r="K1218" i="14"/>
  <c r="J1219" i="14"/>
  <c r="AB1219" i="14" l="1"/>
  <c r="AC1219" i="14" s="1"/>
  <c r="AD1219" i="14" s="1"/>
  <c r="AA1219" i="14" s="1"/>
  <c r="W1219" i="14"/>
  <c r="X1219" i="14" s="1"/>
  <c r="Y1219" i="14" s="1"/>
  <c r="Z1219" i="14" s="1"/>
  <c r="L1219" i="14"/>
  <c r="M1219" i="14" s="1"/>
  <c r="N1219" i="14" s="1"/>
  <c r="U1219" i="14" s="1"/>
  <c r="Q1219" i="14"/>
  <c r="R1219" i="14" s="1"/>
  <c r="S1219" i="14" s="1"/>
  <c r="T1219" i="14" s="1"/>
  <c r="J1220" i="14"/>
  <c r="K1219" i="14"/>
  <c r="AB1220" i="14" l="1"/>
  <c r="AC1220" i="14" s="1"/>
  <c r="AD1220" i="14" s="1"/>
  <c r="AA1220" i="14" s="1"/>
  <c r="W1220" i="14"/>
  <c r="X1220" i="14" s="1"/>
  <c r="Y1220" i="14" s="1"/>
  <c r="Z1220" i="14" s="1"/>
  <c r="L1220" i="14"/>
  <c r="M1220" i="14" s="1"/>
  <c r="N1220" i="14" s="1"/>
  <c r="U1220" i="14" s="1"/>
  <c r="Q1220" i="14"/>
  <c r="R1220" i="14" s="1"/>
  <c r="S1220" i="14" s="1"/>
  <c r="T1220" i="14" s="1"/>
  <c r="J1221" i="14"/>
  <c r="K1220" i="14"/>
  <c r="AB1221" i="14" l="1"/>
  <c r="AC1221" i="14" s="1"/>
  <c r="AD1221" i="14" s="1"/>
  <c r="AA1221" i="14" s="1"/>
  <c r="W1221" i="14"/>
  <c r="X1221" i="14" s="1"/>
  <c r="Y1221" i="14" s="1"/>
  <c r="Z1221" i="14" s="1"/>
  <c r="L1221" i="14"/>
  <c r="M1221" i="14" s="1"/>
  <c r="N1221" i="14" s="1"/>
  <c r="U1221" i="14" s="1"/>
  <c r="Q1221" i="14"/>
  <c r="R1221" i="14" s="1"/>
  <c r="S1221" i="14" s="1"/>
  <c r="T1221" i="14" s="1"/>
  <c r="K1221" i="14"/>
  <c r="J1222" i="14"/>
  <c r="AB1222" i="14" l="1"/>
  <c r="AC1222" i="14" s="1"/>
  <c r="AD1222" i="14" s="1"/>
  <c r="AA1222" i="14" s="1"/>
  <c r="W1222" i="14"/>
  <c r="X1222" i="14" s="1"/>
  <c r="Y1222" i="14" s="1"/>
  <c r="Z1222" i="14" s="1"/>
  <c r="L1222" i="14"/>
  <c r="M1222" i="14" s="1"/>
  <c r="N1222" i="14" s="1"/>
  <c r="U1222" i="14" s="1"/>
  <c r="Q1222" i="14"/>
  <c r="R1222" i="14" s="1"/>
  <c r="S1222" i="14" s="1"/>
  <c r="T1222" i="14" s="1"/>
  <c r="J1223" i="14"/>
  <c r="K1222" i="14"/>
  <c r="AB1223" i="14" l="1"/>
  <c r="AC1223" i="14" s="1"/>
  <c r="AD1223" i="14" s="1"/>
  <c r="AA1223" i="14" s="1"/>
  <c r="W1223" i="14"/>
  <c r="X1223" i="14" s="1"/>
  <c r="Y1223" i="14" s="1"/>
  <c r="Z1223" i="14" s="1"/>
  <c r="L1223" i="14"/>
  <c r="M1223" i="14" s="1"/>
  <c r="N1223" i="14" s="1"/>
  <c r="U1223" i="14" s="1"/>
  <c r="Q1223" i="14"/>
  <c r="R1223" i="14" s="1"/>
  <c r="S1223" i="14" s="1"/>
  <c r="T1223" i="14" s="1"/>
  <c r="K1223" i="14"/>
  <c r="J1224" i="14"/>
  <c r="AB1224" i="14" l="1"/>
  <c r="AC1224" i="14" s="1"/>
  <c r="AD1224" i="14" s="1"/>
  <c r="AA1224" i="14" s="1"/>
  <c r="W1224" i="14"/>
  <c r="X1224" i="14" s="1"/>
  <c r="Y1224" i="14" s="1"/>
  <c r="Z1224" i="14" s="1"/>
  <c r="L1224" i="14"/>
  <c r="M1224" i="14" s="1"/>
  <c r="N1224" i="14" s="1"/>
  <c r="U1224" i="14" s="1"/>
  <c r="Q1224" i="14"/>
  <c r="R1224" i="14" s="1"/>
  <c r="S1224" i="14" s="1"/>
  <c r="T1224" i="14" s="1"/>
  <c r="K1224" i="14"/>
  <c r="J1225" i="14"/>
  <c r="AB1225" i="14" l="1"/>
  <c r="AC1225" i="14" s="1"/>
  <c r="AD1225" i="14" s="1"/>
  <c r="AA1225" i="14" s="1"/>
  <c r="W1225" i="14"/>
  <c r="X1225" i="14" s="1"/>
  <c r="Y1225" i="14" s="1"/>
  <c r="Z1225" i="14" s="1"/>
  <c r="L1225" i="14"/>
  <c r="M1225" i="14" s="1"/>
  <c r="N1225" i="14" s="1"/>
  <c r="U1225" i="14" s="1"/>
  <c r="Q1225" i="14"/>
  <c r="R1225" i="14" s="1"/>
  <c r="S1225" i="14" s="1"/>
  <c r="T1225" i="14" s="1"/>
  <c r="J1226" i="14"/>
  <c r="K1225" i="14"/>
  <c r="AB1226" i="14" l="1"/>
  <c r="AC1226" i="14" s="1"/>
  <c r="AD1226" i="14" s="1"/>
  <c r="AA1226" i="14" s="1"/>
  <c r="W1226" i="14"/>
  <c r="X1226" i="14" s="1"/>
  <c r="Y1226" i="14" s="1"/>
  <c r="Z1226" i="14" s="1"/>
  <c r="L1226" i="14"/>
  <c r="M1226" i="14" s="1"/>
  <c r="N1226" i="14" s="1"/>
  <c r="U1226" i="14" s="1"/>
  <c r="Q1226" i="14"/>
  <c r="R1226" i="14" s="1"/>
  <c r="S1226" i="14" s="1"/>
  <c r="T1226" i="14" s="1"/>
  <c r="K1226" i="14"/>
  <c r="J1227" i="14"/>
  <c r="AB1227" i="14" l="1"/>
  <c r="AC1227" i="14" s="1"/>
  <c r="AD1227" i="14" s="1"/>
  <c r="AA1227" i="14" s="1"/>
  <c r="W1227" i="14"/>
  <c r="X1227" i="14" s="1"/>
  <c r="Y1227" i="14" s="1"/>
  <c r="Z1227" i="14" s="1"/>
  <c r="L1227" i="14"/>
  <c r="M1227" i="14" s="1"/>
  <c r="N1227" i="14" s="1"/>
  <c r="U1227" i="14" s="1"/>
  <c r="Q1227" i="14"/>
  <c r="R1227" i="14" s="1"/>
  <c r="S1227" i="14" s="1"/>
  <c r="T1227" i="14" s="1"/>
  <c r="J1228" i="14"/>
  <c r="K1227" i="14"/>
  <c r="AB1228" i="14" l="1"/>
  <c r="AC1228" i="14" s="1"/>
  <c r="AD1228" i="14" s="1"/>
  <c r="AA1228" i="14" s="1"/>
  <c r="W1228" i="14"/>
  <c r="X1228" i="14" s="1"/>
  <c r="Y1228" i="14" s="1"/>
  <c r="Z1228" i="14" s="1"/>
  <c r="L1228" i="14"/>
  <c r="M1228" i="14" s="1"/>
  <c r="N1228" i="14" s="1"/>
  <c r="U1228" i="14" s="1"/>
  <c r="Q1228" i="14"/>
  <c r="R1228" i="14" s="1"/>
  <c r="S1228" i="14" s="1"/>
  <c r="T1228" i="14" s="1"/>
  <c r="J1229" i="14"/>
  <c r="K1228" i="14"/>
  <c r="AB1229" i="14" l="1"/>
  <c r="AC1229" i="14" s="1"/>
  <c r="AD1229" i="14" s="1"/>
  <c r="AA1229" i="14" s="1"/>
  <c r="W1229" i="14"/>
  <c r="X1229" i="14" s="1"/>
  <c r="Y1229" i="14" s="1"/>
  <c r="Z1229" i="14" s="1"/>
  <c r="L1229" i="14"/>
  <c r="M1229" i="14" s="1"/>
  <c r="N1229" i="14" s="1"/>
  <c r="U1229" i="14" s="1"/>
  <c r="Q1229" i="14"/>
  <c r="R1229" i="14" s="1"/>
  <c r="S1229" i="14" s="1"/>
  <c r="T1229" i="14" s="1"/>
  <c r="K1229" i="14"/>
  <c r="J1230" i="14"/>
  <c r="AB1230" i="14" l="1"/>
  <c r="AC1230" i="14" s="1"/>
  <c r="AD1230" i="14" s="1"/>
  <c r="AA1230" i="14" s="1"/>
  <c r="W1230" i="14"/>
  <c r="X1230" i="14" s="1"/>
  <c r="Y1230" i="14" s="1"/>
  <c r="Z1230" i="14" s="1"/>
  <c r="L1230" i="14"/>
  <c r="M1230" i="14" s="1"/>
  <c r="N1230" i="14" s="1"/>
  <c r="U1230" i="14" s="1"/>
  <c r="Q1230" i="14"/>
  <c r="R1230" i="14" s="1"/>
  <c r="S1230" i="14" s="1"/>
  <c r="T1230" i="14" s="1"/>
  <c r="J1231" i="14"/>
  <c r="K1230" i="14"/>
  <c r="AB1231" i="14" l="1"/>
  <c r="AC1231" i="14" s="1"/>
  <c r="AD1231" i="14" s="1"/>
  <c r="AA1231" i="14" s="1"/>
  <c r="W1231" i="14"/>
  <c r="X1231" i="14" s="1"/>
  <c r="Y1231" i="14" s="1"/>
  <c r="Z1231" i="14" s="1"/>
  <c r="L1231" i="14"/>
  <c r="M1231" i="14" s="1"/>
  <c r="N1231" i="14" s="1"/>
  <c r="U1231" i="14" s="1"/>
  <c r="Q1231" i="14"/>
  <c r="R1231" i="14" s="1"/>
  <c r="S1231" i="14" s="1"/>
  <c r="T1231" i="14" s="1"/>
  <c r="J1232" i="14"/>
  <c r="K1231" i="14"/>
  <c r="AB1232" i="14" l="1"/>
  <c r="AC1232" i="14" s="1"/>
  <c r="AD1232" i="14" s="1"/>
  <c r="AA1232" i="14" s="1"/>
  <c r="W1232" i="14"/>
  <c r="X1232" i="14" s="1"/>
  <c r="Y1232" i="14" s="1"/>
  <c r="Z1232" i="14" s="1"/>
  <c r="L1232" i="14"/>
  <c r="M1232" i="14" s="1"/>
  <c r="N1232" i="14" s="1"/>
  <c r="U1232" i="14" s="1"/>
  <c r="Q1232" i="14"/>
  <c r="R1232" i="14" s="1"/>
  <c r="S1232" i="14" s="1"/>
  <c r="T1232" i="14" s="1"/>
  <c r="K1232" i="14"/>
  <c r="J1233" i="14"/>
  <c r="AB1233" i="14" l="1"/>
  <c r="AC1233" i="14" s="1"/>
  <c r="AD1233" i="14" s="1"/>
  <c r="AA1233" i="14" s="1"/>
  <c r="W1233" i="14"/>
  <c r="X1233" i="14" s="1"/>
  <c r="Y1233" i="14" s="1"/>
  <c r="Z1233" i="14" s="1"/>
  <c r="L1233" i="14"/>
  <c r="M1233" i="14" s="1"/>
  <c r="N1233" i="14" s="1"/>
  <c r="U1233" i="14" s="1"/>
  <c r="Q1233" i="14"/>
  <c r="R1233" i="14" s="1"/>
  <c r="S1233" i="14" s="1"/>
  <c r="T1233" i="14" s="1"/>
  <c r="J1234" i="14"/>
  <c r="K1233" i="14"/>
  <c r="AB1234" i="14" l="1"/>
  <c r="AC1234" i="14" s="1"/>
  <c r="AD1234" i="14" s="1"/>
  <c r="AA1234" i="14" s="1"/>
  <c r="W1234" i="14"/>
  <c r="X1234" i="14" s="1"/>
  <c r="Y1234" i="14" s="1"/>
  <c r="Z1234" i="14" s="1"/>
  <c r="L1234" i="14"/>
  <c r="M1234" i="14" s="1"/>
  <c r="N1234" i="14" s="1"/>
  <c r="U1234" i="14" s="1"/>
  <c r="Q1234" i="14"/>
  <c r="R1234" i="14" s="1"/>
  <c r="S1234" i="14" s="1"/>
  <c r="T1234" i="14" s="1"/>
  <c r="K1234" i="14"/>
  <c r="J1235" i="14"/>
  <c r="AB1235" i="14" l="1"/>
  <c r="AC1235" i="14" s="1"/>
  <c r="AD1235" i="14" s="1"/>
  <c r="AA1235" i="14" s="1"/>
  <c r="W1235" i="14"/>
  <c r="X1235" i="14" s="1"/>
  <c r="Y1235" i="14" s="1"/>
  <c r="Z1235" i="14" s="1"/>
  <c r="L1235" i="14"/>
  <c r="M1235" i="14" s="1"/>
  <c r="N1235" i="14" s="1"/>
  <c r="U1235" i="14" s="1"/>
  <c r="Q1235" i="14"/>
  <c r="R1235" i="14" s="1"/>
  <c r="S1235" i="14" s="1"/>
  <c r="T1235" i="14" s="1"/>
  <c r="J1236" i="14"/>
  <c r="K1235" i="14"/>
  <c r="AB1236" i="14" l="1"/>
  <c r="AC1236" i="14" s="1"/>
  <c r="AD1236" i="14" s="1"/>
  <c r="AA1236" i="14" s="1"/>
  <c r="W1236" i="14"/>
  <c r="X1236" i="14" s="1"/>
  <c r="Y1236" i="14" s="1"/>
  <c r="Z1236" i="14" s="1"/>
  <c r="L1236" i="14"/>
  <c r="M1236" i="14" s="1"/>
  <c r="N1236" i="14" s="1"/>
  <c r="U1236" i="14" s="1"/>
  <c r="Q1236" i="14"/>
  <c r="R1236" i="14" s="1"/>
  <c r="S1236" i="14" s="1"/>
  <c r="T1236" i="14" s="1"/>
  <c r="J1237" i="14"/>
  <c r="K1236" i="14"/>
  <c r="AB1237" i="14" l="1"/>
  <c r="AC1237" i="14" s="1"/>
  <c r="AD1237" i="14" s="1"/>
  <c r="AA1237" i="14" s="1"/>
  <c r="W1237" i="14"/>
  <c r="X1237" i="14" s="1"/>
  <c r="Y1237" i="14" s="1"/>
  <c r="Z1237" i="14" s="1"/>
  <c r="L1237" i="14"/>
  <c r="M1237" i="14" s="1"/>
  <c r="N1237" i="14" s="1"/>
  <c r="U1237" i="14" s="1"/>
  <c r="Q1237" i="14"/>
  <c r="R1237" i="14" s="1"/>
  <c r="S1237" i="14" s="1"/>
  <c r="T1237" i="14" s="1"/>
  <c r="K1237" i="14"/>
  <c r="J1238" i="14"/>
  <c r="AB1238" i="14" l="1"/>
  <c r="AC1238" i="14" s="1"/>
  <c r="AD1238" i="14" s="1"/>
  <c r="AA1238" i="14" s="1"/>
  <c r="W1238" i="14"/>
  <c r="X1238" i="14" s="1"/>
  <c r="Y1238" i="14" s="1"/>
  <c r="Z1238" i="14" s="1"/>
  <c r="L1238" i="14"/>
  <c r="M1238" i="14" s="1"/>
  <c r="N1238" i="14" s="1"/>
  <c r="U1238" i="14" s="1"/>
  <c r="Q1238" i="14"/>
  <c r="R1238" i="14" s="1"/>
  <c r="S1238" i="14" s="1"/>
  <c r="T1238" i="14" s="1"/>
  <c r="J1239" i="14"/>
  <c r="K1238" i="14"/>
  <c r="AB1239" i="14" l="1"/>
  <c r="AC1239" i="14" s="1"/>
  <c r="AD1239" i="14" s="1"/>
  <c r="AA1239" i="14" s="1"/>
  <c r="W1239" i="14"/>
  <c r="X1239" i="14" s="1"/>
  <c r="Y1239" i="14" s="1"/>
  <c r="Z1239" i="14" s="1"/>
  <c r="L1239" i="14"/>
  <c r="M1239" i="14" s="1"/>
  <c r="N1239" i="14" s="1"/>
  <c r="U1239" i="14" s="1"/>
  <c r="Q1239" i="14"/>
  <c r="R1239" i="14" s="1"/>
  <c r="S1239" i="14" s="1"/>
  <c r="T1239" i="14" s="1"/>
  <c r="K1239" i="14"/>
  <c r="J1240" i="14"/>
  <c r="AB1240" i="14" l="1"/>
  <c r="AC1240" i="14" s="1"/>
  <c r="AD1240" i="14" s="1"/>
  <c r="AA1240" i="14" s="1"/>
  <c r="W1240" i="14"/>
  <c r="X1240" i="14" s="1"/>
  <c r="Y1240" i="14" s="1"/>
  <c r="Z1240" i="14" s="1"/>
  <c r="L1240" i="14"/>
  <c r="M1240" i="14" s="1"/>
  <c r="N1240" i="14" s="1"/>
  <c r="U1240" i="14" s="1"/>
  <c r="Q1240" i="14"/>
  <c r="R1240" i="14" s="1"/>
  <c r="S1240" i="14" s="1"/>
  <c r="T1240" i="14" s="1"/>
  <c r="J1241" i="14"/>
  <c r="K1240" i="14"/>
  <c r="AB1241" i="14" l="1"/>
  <c r="AC1241" i="14" s="1"/>
  <c r="AD1241" i="14" s="1"/>
  <c r="AA1241" i="14" s="1"/>
  <c r="W1241" i="14"/>
  <c r="X1241" i="14" s="1"/>
  <c r="Y1241" i="14" s="1"/>
  <c r="Z1241" i="14" s="1"/>
  <c r="L1241" i="14"/>
  <c r="M1241" i="14" s="1"/>
  <c r="N1241" i="14" s="1"/>
  <c r="U1241" i="14" s="1"/>
  <c r="Q1241" i="14"/>
  <c r="R1241" i="14" s="1"/>
  <c r="S1241" i="14" s="1"/>
  <c r="T1241" i="14" s="1"/>
  <c r="J1242" i="14"/>
  <c r="K1241" i="14"/>
  <c r="AB1242" i="14" l="1"/>
  <c r="AC1242" i="14" s="1"/>
  <c r="AD1242" i="14" s="1"/>
  <c r="AA1242" i="14" s="1"/>
  <c r="W1242" i="14"/>
  <c r="X1242" i="14" s="1"/>
  <c r="Y1242" i="14" s="1"/>
  <c r="Z1242" i="14" s="1"/>
  <c r="L1242" i="14"/>
  <c r="M1242" i="14" s="1"/>
  <c r="N1242" i="14" s="1"/>
  <c r="U1242" i="14" s="1"/>
  <c r="Q1242" i="14"/>
  <c r="R1242" i="14" s="1"/>
  <c r="S1242" i="14" s="1"/>
  <c r="T1242" i="14" s="1"/>
  <c r="K1242" i="14"/>
  <c r="J1243" i="14"/>
  <c r="AB1243" i="14" l="1"/>
  <c r="AC1243" i="14" s="1"/>
  <c r="AD1243" i="14" s="1"/>
  <c r="AA1243" i="14" s="1"/>
  <c r="W1243" i="14"/>
  <c r="X1243" i="14" s="1"/>
  <c r="Y1243" i="14" s="1"/>
  <c r="Z1243" i="14" s="1"/>
  <c r="L1243" i="14"/>
  <c r="M1243" i="14" s="1"/>
  <c r="N1243" i="14" s="1"/>
  <c r="U1243" i="14" s="1"/>
  <c r="Q1243" i="14"/>
  <c r="R1243" i="14" s="1"/>
  <c r="S1243" i="14" s="1"/>
  <c r="T1243" i="14" s="1"/>
  <c r="K1243" i="14"/>
  <c r="J1244" i="14"/>
  <c r="AB1244" i="14" l="1"/>
  <c r="AC1244" i="14" s="1"/>
  <c r="AD1244" i="14" s="1"/>
  <c r="AA1244" i="14" s="1"/>
  <c r="W1244" i="14"/>
  <c r="X1244" i="14" s="1"/>
  <c r="Y1244" i="14" s="1"/>
  <c r="Z1244" i="14" s="1"/>
  <c r="L1244" i="14"/>
  <c r="M1244" i="14" s="1"/>
  <c r="N1244" i="14" s="1"/>
  <c r="U1244" i="14" s="1"/>
  <c r="Q1244" i="14"/>
  <c r="R1244" i="14" s="1"/>
  <c r="S1244" i="14" s="1"/>
  <c r="T1244" i="14" s="1"/>
  <c r="J1245" i="14"/>
  <c r="K1244" i="14"/>
  <c r="AB1245" i="14" l="1"/>
  <c r="AC1245" i="14" s="1"/>
  <c r="AD1245" i="14" s="1"/>
  <c r="AA1245" i="14" s="1"/>
  <c r="W1245" i="14"/>
  <c r="X1245" i="14" s="1"/>
  <c r="Y1245" i="14" s="1"/>
  <c r="Z1245" i="14" s="1"/>
  <c r="L1245" i="14"/>
  <c r="M1245" i="14" s="1"/>
  <c r="N1245" i="14" s="1"/>
  <c r="U1245" i="14" s="1"/>
  <c r="Q1245" i="14"/>
  <c r="R1245" i="14" s="1"/>
  <c r="S1245" i="14" s="1"/>
  <c r="T1245" i="14" s="1"/>
  <c r="K1245" i="14"/>
  <c r="J1246" i="14"/>
  <c r="AB1246" i="14" l="1"/>
  <c r="AC1246" i="14" s="1"/>
  <c r="AD1246" i="14" s="1"/>
  <c r="AA1246" i="14" s="1"/>
  <c r="W1246" i="14"/>
  <c r="X1246" i="14" s="1"/>
  <c r="Y1246" i="14" s="1"/>
  <c r="Z1246" i="14" s="1"/>
  <c r="L1246" i="14"/>
  <c r="M1246" i="14" s="1"/>
  <c r="N1246" i="14" s="1"/>
  <c r="U1246" i="14" s="1"/>
  <c r="Q1246" i="14"/>
  <c r="R1246" i="14" s="1"/>
  <c r="S1246" i="14" s="1"/>
  <c r="T1246" i="14" s="1"/>
  <c r="J1247" i="14"/>
  <c r="K1246" i="14"/>
  <c r="AB1247" i="14" l="1"/>
  <c r="AC1247" i="14" s="1"/>
  <c r="AD1247" i="14" s="1"/>
  <c r="AA1247" i="14" s="1"/>
  <c r="W1247" i="14"/>
  <c r="X1247" i="14" s="1"/>
  <c r="Y1247" i="14" s="1"/>
  <c r="Z1247" i="14" s="1"/>
  <c r="L1247" i="14"/>
  <c r="M1247" i="14" s="1"/>
  <c r="N1247" i="14" s="1"/>
  <c r="U1247" i="14" s="1"/>
  <c r="Q1247" i="14"/>
  <c r="R1247" i="14" s="1"/>
  <c r="S1247" i="14" s="1"/>
  <c r="T1247" i="14" s="1"/>
  <c r="J1248" i="14"/>
  <c r="K1247" i="14"/>
  <c r="AB1248" i="14" l="1"/>
  <c r="AC1248" i="14" s="1"/>
  <c r="AD1248" i="14" s="1"/>
  <c r="AA1248" i="14" s="1"/>
  <c r="W1248" i="14"/>
  <c r="X1248" i="14" s="1"/>
  <c r="Y1248" i="14" s="1"/>
  <c r="Z1248" i="14" s="1"/>
  <c r="L1248" i="14"/>
  <c r="M1248" i="14" s="1"/>
  <c r="N1248" i="14" s="1"/>
  <c r="U1248" i="14" s="1"/>
  <c r="Q1248" i="14"/>
  <c r="R1248" i="14" s="1"/>
  <c r="S1248" i="14" s="1"/>
  <c r="T1248" i="14" s="1"/>
  <c r="K1248" i="14"/>
  <c r="J1249" i="14"/>
  <c r="AB1249" i="14" l="1"/>
  <c r="AC1249" i="14" s="1"/>
  <c r="AD1249" i="14" s="1"/>
  <c r="AA1249" i="14" s="1"/>
  <c r="W1249" i="14"/>
  <c r="X1249" i="14" s="1"/>
  <c r="Y1249" i="14" s="1"/>
  <c r="Z1249" i="14" s="1"/>
  <c r="L1249" i="14"/>
  <c r="M1249" i="14" s="1"/>
  <c r="N1249" i="14" s="1"/>
  <c r="U1249" i="14" s="1"/>
  <c r="Q1249" i="14"/>
  <c r="R1249" i="14" s="1"/>
  <c r="S1249" i="14" s="1"/>
  <c r="T1249" i="14" s="1"/>
  <c r="J1250" i="14"/>
  <c r="K1249" i="14"/>
  <c r="AB1250" i="14" l="1"/>
  <c r="AC1250" i="14" s="1"/>
  <c r="AD1250" i="14" s="1"/>
  <c r="AA1250" i="14" s="1"/>
  <c r="W1250" i="14"/>
  <c r="X1250" i="14" s="1"/>
  <c r="Y1250" i="14" s="1"/>
  <c r="Z1250" i="14" s="1"/>
  <c r="L1250" i="14"/>
  <c r="M1250" i="14" s="1"/>
  <c r="N1250" i="14" s="1"/>
  <c r="U1250" i="14" s="1"/>
  <c r="Q1250" i="14"/>
  <c r="R1250" i="14" s="1"/>
  <c r="S1250" i="14" s="1"/>
  <c r="T1250" i="14" s="1"/>
  <c r="K1250" i="14"/>
  <c r="J1251" i="14"/>
  <c r="AB1251" i="14" l="1"/>
  <c r="AC1251" i="14" s="1"/>
  <c r="AD1251" i="14" s="1"/>
  <c r="AA1251" i="14" s="1"/>
  <c r="W1251" i="14"/>
  <c r="X1251" i="14" s="1"/>
  <c r="Y1251" i="14" s="1"/>
  <c r="Z1251" i="14" s="1"/>
  <c r="L1251" i="14"/>
  <c r="M1251" i="14" s="1"/>
  <c r="N1251" i="14" s="1"/>
  <c r="U1251" i="14" s="1"/>
  <c r="Q1251" i="14"/>
  <c r="R1251" i="14" s="1"/>
  <c r="S1251" i="14" s="1"/>
  <c r="T1251" i="14" s="1"/>
  <c r="K1251" i="14"/>
  <c r="J1252" i="14"/>
  <c r="AB1252" i="14" l="1"/>
  <c r="AC1252" i="14" s="1"/>
  <c r="AD1252" i="14" s="1"/>
  <c r="AA1252" i="14" s="1"/>
  <c r="W1252" i="14"/>
  <c r="X1252" i="14" s="1"/>
  <c r="Y1252" i="14" s="1"/>
  <c r="Z1252" i="14" s="1"/>
  <c r="L1252" i="14"/>
  <c r="M1252" i="14" s="1"/>
  <c r="N1252" i="14" s="1"/>
  <c r="U1252" i="14" s="1"/>
  <c r="Q1252" i="14"/>
  <c r="R1252" i="14" s="1"/>
  <c r="S1252" i="14" s="1"/>
  <c r="T1252" i="14" s="1"/>
  <c r="J1253" i="14"/>
  <c r="K1252" i="14"/>
  <c r="AB1253" i="14" l="1"/>
  <c r="AC1253" i="14" s="1"/>
  <c r="AD1253" i="14" s="1"/>
  <c r="AA1253" i="14" s="1"/>
  <c r="W1253" i="14"/>
  <c r="X1253" i="14" s="1"/>
  <c r="Y1253" i="14" s="1"/>
  <c r="Z1253" i="14" s="1"/>
  <c r="L1253" i="14"/>
  <c r="M1253" i="14" s="1"/>
  <c r="N1253" i="14" s="1"/>
  <c r="U1253" i="14" s="1"/>
  <c r="Q1253" i="14"/>
  <c r="R1253" i="14" s="1"/>
  <c r="S1253" i="14" s="1"/>
  <c r="T1253" i="14" s="1"/>
  <c r="K1253" i="14"/>
  <c r="J1254" i="14"/>
  <c r="AB1254" i="14" l="1"/>
  <c r="AC1254" i="14" s="1"/>
  <c r="AD1254" i="14" s="1"/>
  <c r="AA1254" i="14" s="1"/>
  <c r="W1254" i="14"/>
  <c r="X1254" i="14" s="1"/>
  <c r="Y1254" i="14" s="1"/>
  <c r="Z1254" i="14" s="1"/>
  <c r="L1254" i="14"/>
  <c r="M1254" i="14" s="1"/>
  <c r="N1254" i="14" s="1"/>
  <c r="U1254" i="14" s="1"/>
  <c r="Q1254" i="14"/>
  <c r="R1254" i="14" s="1"/>
  <c r="S1254" i="14" s="1"/>
  <c r="T1254" i="14" s="1"/>
  <c r="J1255" i="14"/>
  <c r="K1254" i="14"/>
  <c r="AB1255" i="14" l="1"/>
  <c r="AC1255" i="14" s="1"/>
  <c r="AD1255" i="14" s="1"/>
  <c r="AA1255" i="14" s="1"/>
  <c r="W1255" i="14"/>
  <c r="X1255" i="14" s="1"/>
  <c r="Y1255" i="14" s="1"/>
  <c r="Z1255" i="14" s="1"/>
  <c r="L1255" i="14"/>
  <c r="M1255" i="14" s="1"/>
  <c r="N1255" i="14" s="1"/>
  <c r="U1255" i="14" s="1"/>
  <c r="Q1255" i="14"/>
  <c r="R1255" i="14" s="1"/>
  <c r="S1255" i="14" s="1"/>
  <c r="T1255" i="14" s="1"/>
  <c r="J1256" i="14"/>
  <c r="K1255" i="14"/>
  <c r="AB1256" i="14" l="1"/>
  <c r="AC1256" i="14" s="1"/>
  <c r="AD1256" i="14" s="1"/>
  <c r="AA1256" i="14" s="1"/>
  <c r="W1256" i="14"/>
  <c r="X1256" i="14" s="1"/>
  <c r="Y1256" i="14" s="1"/>
  <c r="Z1256" i="14" s="1"/>
  <c r="L1256" i="14"/>
  <c r="M1256" i="14" s="1"/>
  <c r="N1256" i="14" s="1"/>
  <c r="U1256" i="14" s="1"/>
  <c r="Q1256" i="14"/>
  <c r="R1256" i="14" s="1"/>
  <c r="S1256" i="14" s="1"/>
  <c r="T1256" i="14" s="1"/>
  <c r="J1257" i="14"/>
  <c r="K1256" i="14"/>
  <c r="AB1257" i="14" l="1"/>
  <c r="AC1257" i="14" s="1"/>
  <c r="AD1257" i="14" s="1"/>
  <c r="AA1257" i="14" s="1"/>
  <c r="W1257" i="14"/>
  <c r="X1257" i="14" s="1"/>
  <c r="Y1257" i="14" s="1"/>
  <c r="Z1257" i="14" s="1"/>
  <c r="L1257" i="14"/>
  <c r="M1257" i="14" s="1"/>
  <c r="N1257" i="14" s="1"/>
  <c r="U1257" i="14" s="1"/>
  <c r="Q1257" i="14"/>
  <c r="R1257" i="14" s="1"/>
  <c r="S1257" i="14" s="1"/>
  <c r="T1257" i="14" s="1"/>
  <c r="J1258" i="14"/>
  <c r="K1257" i="14"/>
  <c r="AB1258" i="14" l="1"/>
  <c r="AC1258" i="14" s="1"/>
  <c r="AD1258" i="14" s="1"/>
  <c r="AA1258" i="14" s="1"/>
  <c r="W1258" i="14"/>
  <c r="X1258" i="14" s="1"/>
  <c r="Y1258" i="14" s="1"/>
  <c r="Z1258" i="14" s="1"/>
  <c r="L1258" i="14"/>
  <c r="M1258" i="14" s="1"/>
  <c r="N1258" i="14" s="1"/>
  <c r="U1258" i="14" s="1"/>
  <c r="Q1258" i="14"/>
  <c r="R1258" i="14" s="1"/>
  <c r="S1258" i="14" s="1"/>
  <c r="T1258" i="14" s="1"/>
  <c r="K1258" i="14"/>
  <c r="J1259" i="14"/>
  <c r="AB1259" i="14" l="1"/>
  <c r="AC1259" i="14" s="1"/>
  <c r="AD1259" i="14" s="1"/>
  <c r="AA1259" i="14" s="1"/>
  <c r="W1259" i="14"/>
  <c r="X1259" i="14" s="1"/>
  <c r="Y1259" i="14" s="1"/>
  <c r="Z1259" i="14" s="1"/>
  <c r="L1259" i="14"/>
  <c r="M1259" i="14" s="1"/>
  <c r="N1259" i="14" s="1"/>
  <c r="U1259" i="14" s="1"/>
  <c r="Q1259" i="14"/>
  <c r="R1259" i="14" s="1"/>
  <c r="S1259" i="14" s="1"/>
  <c r="T1259" i="14" s="1"/>
  <c r="K1259" i="14"/>
  <c r="J1260" i="14"/>
  <c r="AB1260" i="14" l="1"/>
  <c r="AC1260" i="14" s="1"/>
  <c r="AD1260" i="14" s="1"/>
  <c r="AA1260" i="14" s="1"/>
  <c r="W1260" i="14"/>
  <c r="X1260" i="14" s="1"/>
  <c r="Y1260" i="14" s="1"/>
  <c r="Z1260" i="14" s="1"/>
  <c r="L1260" i="14"/>
  <c r="M1260" i="14" s="1"/>
  <c r="N1260" i="14" s="1"/>
  <c r="U1260" i="14" s="1"/>
  <c r="Q1260" i="14"/>
  <c r="R1260" i="14" s="1"/>
  <c r="S1260" i="14" s="1"/>
  <c r="T1260" i="14" s="1"/>
  <c r="J1261" i="14"/>
  <c r="K1260" i="14"/>
  <c r="AB1261" i="14" l="1"/>
  <c r="AC1261" i="14" s="1"/>
  <c r="AD1261" i="14" s="1"/>
  <c r="AA1261" i="14" s="1"/>
  <c r="W1261" i="14"/>
  <c r="X1261" i="14" s="1"/>
  <c r="Y1261" i="14" s="1"/>
  <c r="Z1261" i="14" s="1"/>
  <c r="L1261" i="14"/>
  <c r="M1261" i="14" s="1"/>
  <c r="N1261" i="14" s="1"/>
  <c r="U1261" i="14" s="1"/>
  <c r="Q1261" i="14"/>
  <c r="R1261" i="14" s="1"/>
  <c r="S1261" i="14" s="1"/>
  <c r="T1261" i="14" s="1"/>
  <c r="K1261" i="14"/>
  <c r="J1262" i="14"/>
  <c r="AB1262" i="14" l="1"/>
  <c r="AC1262" i="14" s="1"/>
  <c r="AD1262" i="14" s="1"/>
  <c r="AA1262" i="14" s="1"/>
  <c r="W1262" i="14"/>
  <c r="X1262" i="14" s="1"/>
  <c r="Y1262" i="14" s="1"/>
  <c r="Z1262" i="14" s="1"/>
  <c r="L1262" i="14"/>
  <c r="M1262" i="14" s="1"/>
  <c r="N1262" i="14" s="1"/>
  <c r="U1262" i="14" s="1"/>
  <c r="Q1262" i="14"/>
  <c r="R1262" i="14" s="1"/>
  <c r="S1262" i="14" s="1"/>
  <c r="T1262" i="14" s="1"/>
  <c r="J1263" i="14"/>
  <c r="K1262" i="14"/>
  <c r="AB1263" i="14" l="1"/>
  <c r="AC1263" i="14" s="1"/>
  <c r="AD1263" i="14" s="1"/>
  <c r="AA1263" i="14" s="1"/>
  <c r="W1263" i="14"/>
  <c r="X1263" i="14" s="1"/>
  <c r="Y1263" i="14" s="1"/>
  <c r="Z1263" i="14" s="1"/>
  <c r="L1263" i="14"/>
  <c r="M1263" i="14" s="1"/>
  <c r="N1263" i="14" s="1"/>
  <c r="U1263" i="14" s="1"/>
  <c r="Q1263" i="14"/>
  <c r="R1263" i="14" s="1"/>
  <c r="S1263" i="14" s="1"/>
  <c r="T1263" i="14" s="1"/>
  <c r="J1264" i="14"/>
  <c r="K1263" i="14"/>
  <c r="AB1264" i="14" l="1"/>
  <c r="AC1264" i="14" s="1"/>
  <c r="AD1264" i="14" s="1"/>
  <c r="AA1264" i="14" s="1"/>
  <c r="W1264" i="14"/>
  <c r="X1264" i="14" s="1"/>
  <c r="Y1264" i="14" s="1"/>
  <c r="Z1264" i="14" s="1"/>
  <c r="L1264" i="14"/>
  <c r="M1264" i="14" s="1"/>
  <c r="N1264" i="14" s="1"/>
  <c r="U1264" i="14" s="1"/>
  <c r="Q1264" i="14"/>
  <c r="R1264" i="14" s="1"/>
  <c r="S1264" i="14" s="1"/>
  <c r="T1264" i="14" s="1"/>
  <c r="K1264" i="14"/>
  <c r="J1265" i="14"/>
  <c r="AB1265" i="14" l="1"/>
  <c r="AC1265" i="14" s="1"/>
  <c r="AD1265" i="14" s="1"/>
  <c r="AA1265" i="14" s="1"/>
  <c r="W1265" i="14"/>
  <c r="X1265" i="14" s="1"/>
  <c r="Y1265" i="14" s="1"/>
  <c r="Z1265" i="14" s="1"/>
  <c r="L1265" i="14"/>
  <c r="M1265" i="14" s="1"/>
  <c r="N1265" i="14" s="1"/>
  <c r="U1265" i="14" s="1"/>
  <c r="Q1265" i="14"/>
  <c r="R1265" i="14" s="1"/>
  <c r="S1265" i="14" s="1"/>
  <c r="T1265" i="14" s="1"/>
  <c r="J1266" i="14"/>
  <c r="K1265" i="14"/>
  <c r="AB1266" i="14" l="1"/>
  <c r="AC1266" i="14" s="1"/>
  <c r="AD1266" i="14" s="1"/>
  <c r="AA1266" i="14" s="1"/>
  <c r="W1266" i="14"/>
  <c r="X1266" i="14" s="1"/>
  <c r="Y1266" i="14" s="1"/>
  <c r="Z1266" i="14" s="1"/>
  <c r="L1266" i="14"/>
  <c r="M1266" i="14" s="1"/>
  <c r="N1266" i="14" s="1"/>
  <c r="U1266" i="14" s="1"/>
  <c r="Q1266" i="14"/>
  <c r="R1266" i="14" s="1"/>
  <c r="S1266" i="14" s="1"/>
  <c r="T1266" i="14" s="1"/>
  <c r="K1266" i="14"/>
  <c r="J1267" i="14"/>
  <c r="AB1267" i="14" l="1"/>
  <c r="AC1267" i="14" s="1"/>
  <c r="AD1267" i="14" s="1"/>
  <c r="AA1267" i="14" s="1"/>
  <c r="W1267" i="14"/>
  <c r="X1267" i="14" s="1"/>
  <c r="Y1267" i="14" s="1"/>
  <c r="Z1267" i="14" s="1"/>
  <c r="L1267" i="14"/>
  <c r="M1267" i="14" s="1"/>
  <c r="N1267" i="14" s="1"/>
  <c r="U1267" i="14" s="1"/>
  <c r="Q1267" i="14"/>
  <c r="R1267" i="14" s="1"/>
  <c r="S1267" i="14" s="1"/>
  <c r="T1267" i="14" s="1"/>
  <c r="J1268" i="14"/>
  <c r="K1267" i="14"/>
  <c r="AB1268" i="14" l="1"/>
  <c r="AC1268" i="14" s="1"/>
  <c r="AD1268" i="14" s="1"/>
  <c r="AA1268" i="14" s="1"/>
  <c r="W1268" i="14"/>
  <c r="X1268" i="14" s="1"/>
  <c r="Y1268" i="14" s="1"/>
  <c r="Z1268" i="14" s="1"/>
  <c r="L1268" i="14"/>
  <c r="M1268" i="14" s="1"/>
  <c r="N1268" i="14" s="1"/>
  <c r="U1268" i="14" s="1"/>
  <c r="Q1268" i="14"/>
  <c r="R1268" i="14" s="1"/>
  <c r="S1268" i="14" s="1"/>
  <c r="T1268" i="14" s="1"/>
  <c r="J1269" i="14"/>
  <c r="K1268" i="14"/>
  <c r="AB1269" i="14" l="1"/>
  <c r="AC1269" i="14" s="1"/>
  <c r="AD1269" i="14" s="1"/>
  <c r="AA1269" i="14" s="1"/>
  <c r="W1269" i="14"/>
  <c r="X1269" i="14" s="1"/>
  <c r="Y1269" i="14" s="1"/>
  <c r="Z1269" i="14" s="1"/>
  <c r="L1269" i="14"/>
  <c r="M1269" i="14" s="1"/>
  <c r="N1269" i="14" s="1"/>
  <c r="U1269" i="14" s="1"/>
  <c r="Q1269" i="14"/>
  <c r="R1269" i="14" s="1"/>
  <c r="S1269" i="14" s="1"/>
  <c r="T1269" i="14" s="1"/>
  <c r="K1269" i="14"/>
  <c r="J1270" i="14"/>
  <c r="AB1270" i="14" l="1"/>
  <c r="AC1270" i="14" s="1"/>
  <c r="AD1270" i="14" s="1"/>
  <c r="AA1270" i="14" s="1"/>
  <c r="W1270" i="14"/>
  <c r="X1270" i="14" s="1"/>
  <c r="Y1270" i="14" s="1"/>
  <c r="Z1270" i="14" s="1"/>
  <c r="L1270" i="14"/>
  <c r="M1270" i="14" s="1"/>
  <c r="N1270" i="14" s="1"/>
  <c r="U1270" i="14" s="1"/>
  <c r="Q1270" i="14"/>
  <c r="R1270" i="14" s="1"/>
  <c r="S1270" i="14" s="1"/>
  <c r="T1270" i="14" s="1"/>
  <c r="J1271" i="14"/>
  <c r="K1270" i="14"/>
  <c r="AB1271" i="14" l="1"/>
  <c r="AC1271" i="14" s="1"/>
  <c r="AD1271" i="14" s="1"/>
  <c r="AA1271" i="14" s="1"/>
  <c r="W1271" i="14"/>
  <c r="X1271" i="14" s="1"/>
  <c r="Y1271" i="14" s="1"/>
  <c r="Z1271" i="14" s="1"/>
  <c r="L1271" i="14"/>
  <c r="M1271" i="14" s="1"/>
  <c r="N1271" i="14" s="1"/>
  <c r="U1271" i="14" s="1"/>
  <c r="Q1271" i="14"/>
  <c r="R1271" i="14" s="1"/>
  <c r="S1271" i="14" s="1"/>
  <c r="T1271" i="14" s="1"/>
  <c r="J1272" i="14"/>
  <c r="K1271" i="14"/>
  <c r="AB1272" i="14" l="1"/>
  <c r="AC1272" i="14" s="1"/>
  <c r="AD1272" i="14" s="1"/>
  <c r="AA1272" i="14" s="1"/>
  <c r="W1272" i="14"/>
  <c r="X1272" i="14" s="1"/>
  <c r="Y1272" i="14" s="1"/>
  <c r="Z1272" i="14" s="1"/>
  <c r="L1272" i="14"/>
  <c r="M1272" i="14" s="1"/>
  <c r="N1272" i="14" s="1"/>
  <c r="U1272" i="14" s="1"/>
  <c r="Q1272" i="14"/>
  <c r="R1272" i="14" s="1"/>
  <c r="S1272" i="14" s="1"/>
  <c r="T1272" i="14" s="1"/>
  <c r="J1273" i="14"/>
  <c r="K1272" i="14"/>
  <c r="AB1273" i="14" l="1"/>
  <c r="AC1273" i="14" s="1"/>
  <c r="AD1273" i="14" s="1"/>
  <c r="AA1273" i="14" s="1"/>
  <c r="W1273" i="14"/>
  <c r="X1273" i="14" s="1"/>
  <c r="Y1273" i="14" s="1"/>
  <c r="Z1273" i="14" s="1"/>
  <c r="L1273" i="14"/>
  <c r="M1273" i="14" s="1"/>
  <c r="N1273" i="14" s="1"/>
  <c r="U1273" i="14" s="1"/>
  <c r="Q1273" i="14"/>
  <c r="R1273" i="14" s="1"/>
  <c r="S1273" i="14" s="1"/>
  <c r="T1273" i="14" s="1"/>
  <c r="J1274" i="14"/>
  <c r="K1273" i="14"/>
  <c r="AB1274" i="14" l="1"/>
  <c r="AC1274" i="14" s="1"/>
  <c r="AD1274" i="14" s="1"/>
  <c r="AA1274" i="14" s="1"/>
  <c r="W1274" i="14"/>
  <c r="X1274" i="14" s="1"/>
  <c r="Y1274" i="14" s="1"/>
  <c r="Z1274" i="14" s="1"/>
  <c r="L1274" i="14"/>
  <c r="M1274" i="14" s="1"/>
  <c r="N1274" i="14" s="1"/>
  <c r="U1274" i="14" s="1"/>
  <c r="Q1274" i="14"/>
  <c r="R1274" i="14" s="1"/>
  <c r="S1274" i="14" s="1"/>
  <c r="T1274" i="14" s="1"/>
  <c r="K1274" i="14"/>
  <c r="J1275" i="14"/>
  <c r="AB1275" i="14" l="1"/>
  <c r="AC1275" i="14" s="1"/>
  <c r="AD1275" i="14" s="1"/>
  <c r="AA1275" i="14" s="1"/>
  <c r="W1275" i="14"/>
  <c r="X1275" i="14" s="1"/>
  <c r="Y1275" i="14" s="1"/>
  <c r="Z1275" i="14" s="1"/>
  <c r="L1275" i="14"/>
  <c r="M1275" i="14" s="1"/>
  <c r="N1275" i="14" s="1"/>
  <c r="U1275" i="14" s="1"/>
  <c r="Q1275" i="14"/>
  <c r="R1275" i="14" s="1"/>
  <c r="S1275" i="14" s="1"/>
  <c r="T1275" i="14" s="1"/>
  <c r="K1275" i="14"/>
  <c r="J1276" i="14"/>
  <c r="AB1276" i="14" l="1"/>
  <c r="AC1276" i="14" s="1"/>
  <c r="AD1276" i="14" s="1"/>
  <c r="AA1276" i="14" s="1"/>
  <c r="W1276" i="14"/>
  <c r="X1276" i="14" s="1"/>
  <c r="Y1276" i="14" s="1"/>
  <c r="Z1276" i="14" s="1"/>
  <c r="L1276" i="14"/>
  <c r="M1276" i="14" s="1"/>
  <c r="N1276" i="14" s="1"/>
  <c r="U1276" i="14" s="1"/>
  <c r="Q1276" i="14"/>
  <c r="R1276" i="14" s="1"/>
  <c r="S1276" i="14" s="1"/>
  <c r="T1276" i="14" s="1"/>
  <c r="J1277" i="14"/>
  <c r="K1276" i="14"/>
  <c r="AB1277" i="14" l="1"/>
  <c r="AC1277" i="14" s="1"/>
  <c r="AD1277" i="14" s="1"/>
  <c r="AA1277" i="14" s="1"/>
  <c r="W1277" i="14"/>
  <c r="X1277" i="14" s="1"/>
  <c r="Y1277" i="14" s="1"/>
  <c r="Z1277" i="14" s="1"/>
  <c r="L1277" i="14"/>
  <c r="M1277" i="14" s="1"/>
  <c r="N1277" i="14" s="1"/>
  <c r="U1277" i="14" s="1"/>
  <c r="Q1277" i="14"/>
  <c r="R1277" i="14" s="1"/>
  <c r="S1277" i="14" s="1"/>
  <c r="T1277" i="14" s="1"/>
  <c r="K1277" i="14"/>
  <c r="J1278" i="14"/>
  <c r="AB1278" i="14" l="1"/>
  <c r="AC1278" i="14" s="1"/>
  <c r="AD1278" i="14" s="1"/>
  <c r="AA1278" i="14" s="1"/>
  <c r="W1278" i="14"/>
  <c r="X1278" i="14" s="1"/>
  <c r="Y1278" i="14" s="1"/>
  <c r="Z1278" i="14" s="1"/>
  <c r="L1278" i="14"/>
  <c r="M1278" i="14" s="1"/>
  <c r="N1278" i="14" s="1"/>
  <c r="U1278" i="14" s="1"/>
  <c r="Q1278" i="14"/>
  <c r="R1278" i="14" s="1"/>
  <c r="S1278" i="14" s="1"/>
  <c r="T1278" i="14" s="1"/>
  <c r="J1279" i="14"/>
  <c r="K1278" i="14"/>
  <c r="AB1279" i="14" l="1"/>
  <c r="AC1279" i="14" s="1"/>
  <c r="AD1279" i="14" s="1"/>
  <c r="AA1279" i="14" s="1"/>
  <c r="W1279" i="14"/>
  <c r="X1279" i="14" s="1"/>
  <c r="Y1279" i="14" s="1"/>
  <c r="Z1279" i="14" s="1"/>
  <c r="L1279" i="14"/>
  <c r="M1279" i="14" s="1"/>
  <c r="N1279" i="14" s="1"/>
  <c r="U1279" i="14" s="1"/>
  <c r="Q1279" i="14"/>
  <c r="R1279" i="14" s="1"/>
  <c r="S1279" i="14" s="1"/>
  <c r="T1279" i="14" s="1"/>
  <c r="J1280" i="14"/>
  <c r="K1279" i="14"/>
  <c r="AB1280" i="14" l="1"/>
  <c r="AC1280" i="14" s="1"/>
  <c r="AD1280" i="14" s="1"/>
  <c r="AA1280" i="14" s="1"/>
  <c r="W1280" i="14"/>
  <c r="X1280" i="14" s="1"/>
  <c r="Y1280" i="14" s="1"/>
  <c r="Z1280" i="14" s="1"/>
  <c r="L1280" i="14"/>
  <c r="M1280" i="14" s="1"/>
  <c r="N1280" i="14" s="1"/>
  <c r="U1280" i="14" s="1"/>
  <c r="Q1280" i="14"/>
  <c r="R1280" i="14" s="1"/>
  <c r="S1280" i="14" s="1"/>
  <c r="T1280" i="14" s="1"/>
  <c r="J1281" i="14"/>
  <c r="K1280" i="14"/>
  <c r="AB1281" i="14" l="1"/>
  <c r="AC1281" i="14" s="1"/>
  <c r="AD1281" i="14" s="1"/>
  <c r="AA1281" i="14" s="1"/>
  <c r="W1281" i="14"/>
  <c r="X1281" i="14" s="1"/>
  <c r="Y1281" i="14" s="1"/>
  <c r="Z1281" i="14" s="1"/>
  <c r="L1281" i="14"/>
  <c r="M1281" i="14" s="1"/>
  <c r="N1281" i="14" s="1"/>
  <c r="U1281" i="14" s="1"/>
  <c r="Q1281" i="14"/>
  <c r="R1281" i="14" s="1"/>
  <c r="S1281" i="14" s="1"/>
  <c r="T1281" i="14" s="1"/>
  <c r="J1282" i="14"/>
  <c r="K1281" i="14"/>
  <c r="AB1282" i="14" l="1"/>
  <c r="AC1282" i="14" s="1"/>
  <c r="AD1282" i="14" s="1"/>
  <c r="AA1282" i="14" s="1"/>
  <c r="W1282" i="14"/>
  <c r="X1282" i="14" s="1"/>
  <c r="Y1282" i="14" s="1"/>
  <c r="Z1282" i="14" s="1"/>
  <c r="L1282" i="14"/>
  <c r="M1282" i="14" s="1"/>
  <c r="N1282" i="14" s="1"/>
  <c r="U1282" i="14" s="1"/>
  <c r="Q1282" i="14"/>
  <c r="R1282" i="14" s="1"/>
  <c r="S1282" i="14" s="1"/>
  <c r="T1282" i="14" s="1"/>
  <c r="K1282" i="14"/>
  <c r="J1283" i="14"/>
  <c r="AB1283" i="14" l="1"/>
  <c r="AC1283" i="14" s="1"/>
  <c r="AD1283" i="14" s="1"/>
  <c r="AA1283" i="14" s="1"/>
  <c r="W1283" i="14"/>
  <c r="X1283" i="14" s="1"/>
  <c r="Y1283" i="14" s="1"/>
  <c r="Z1283" i="14" s="1"/>
  <c r="L1283" i="14"/>
  <c r="M1283" i="14" s="1"/>
  <c r="N1283" i="14" s="1"/>
  <c r="U1283" i="14" s="1"/>
  <c r="Q1283" i="14"/>
  <c r="R1283" i="14" s="1"/>
  <c r="S1283" i="14" s="1"/>
  <c r="T1283" i="14" s="1"/>
  <c r="J1284" i="14"/>
  <c r="K1283" i="14"/>
  <c r="AB1284" i="14" l="1"/>
  <c r="AC1284" i="14" s="1"/>
  <c r="AD1284" i="14" s="1"/>
  <c r="AA1284" i="14" s="1"/>
  <c r="W1284" i="14"/>
  <c r="X1284" i="14" s="1"/>
  <c r="Y1284" i="14" s="1"/>
  <c r="Z1284" i="14" s="1"/>
  <c r="L1284" i="14"/>
  <c r="M1284" i="14" s="1"/>
  <c r="N1284" i="14" s="1"/>
  <c r="U1284" i="14" s="1"/>
  <c r="Q1284" i="14"/>
  <c r="R1284" i="14" s="1"/>
  <c r="S1284" i="14" s="1"/>
  <c r="T1284" i="14" s="1"/>
  <c r="J1285" i="14"/>
  <c r="K1284" i="14"/>
  <c r="AB1285" i="14" l="1"/>
  <c r="AC1285" i="14" s="1"/>
  <c r="AD1285" i="14" s="1"/>
  <c r="AA1285" i="14" s="1"/>
  <c r="W1285" i="14"/>
  <c r="X1285" i="14" s="1"/>
  <c r="Y1285" i="14" s="1"/>
  <c r="Z1285" i="14" s="1"/>
  <c r="L1285" i="14"/>
  <c r="M1285" i="14" s="1"/>
  <c r="N1285" i="14" s="1"/>
  <c r="U1285" i="14" s="1"/>
  <c r="Q1285" i="14"/>
  <c r="R1285" i="14" s="1"/>
  <c r="S1285" i="14" s="1"/>
  <c r="T1285" i="14" s="1"/>
  <c r="K1285" i="14"/>
  <c r="J1286" i="14"/>
  <c r="AB1286" i="14" l="1"/>
  <c r="AC1286" i="14" s="1"/>
  <c r="AD1286" i="14" s="1"/>
  <c r="AA1286" i="14" s="1"/>
  <c r="W1286" i="14"/>
  <c r="X1286" i="14" s="1"/>
  <c r="Y1286" i="14" s="1"/>
  <c r="Z1286" i="14" s="1"/>
  <c r="L1286" i="14"/>
  <c r="M1286" i="14" s="1"/>
  <c r="N1286" i="14" s="1"/>
  <c r="U1286" i="14" s="1"/>
  <c r="Q1286" i="14"/>
  <c r="R1286" i="14" s="1"/>
  <c r="S1286" i="14" s="1"/>
  <c r="T1286" i="14" s="1"/>
  <c r="J1287" i="14"/>
  <c r="K1286" i="14"/>
  <c r="AB1287" i="14" l="1"/>
  <c r="AC1287" i="14" s="1"/>
  <c r="AD1287" i="14" s="1"/>
  <c r="AA1287" i="14" s="1"/>
  <c r="W1287" i="14"/>
  <c r="X1287" i="14" s="1"/>
  <c r="Y1287" i="14" s="1"/>
  <c r="Z1287" i="14" s="1"/>
  <c r="L1287" i="14"/>
  <c r="M1287" i="14" s="1"/>
  <c r="N1287" i="14" s="1"/>
  <c r="U1287" i="14" s="1"/>
  <c r="Q1287" i="14"/>
  <c r="R1287" i="14" s="1"/>
  <c r="S1287" i="14" s="1"/>
  <c r="T1287" i="14" s="1"/>
  <c r="K1287" i="14"/>
  <c r="J1288" i="14"/>
  <c r="AB1288" i="14" l="1"/>
  <c r="AC1288" i="14" s="1"/>
  <c r="AD1288" i="14" s="1"/>
  <c r="AA1288" i="14" s="1"/>
  <c r="W1288" i="14"/>
  <c r="X1288" i="14" s="1"/>
  <c r="Y1288" i="14" s="1"/>
  <c r="Z1288" i="14" s="1"/>
  <c r="L1288" i="14"/>
  <c r="M1288" i="14" s="1"/>
  <c r="N1288" i="14" s="1"/>
  <c r="U1288" i="14" s="1"/>
  <c r="Q1288" i="14"/>
  <c r="R1288" i="14" s="1"/>
  <c r="S1288" i="14" s="1"/>
  <c r="T1288" i="14" s="1"/>
  <c r="K1288" i="14"/>
  <c r="J1289" i="14"/>
  <c r="AB1289" i="14" l="1"/>
  <c r="AC1289" i="14" s="1"/>
  <c r="AD1289" i="14" s="1"/>
  <c r="AA1289" i="14" s="1"/>
  <c r="W1289" i="14"/>
  <c r="X1289" i="14" s="1"/>
  <c r="Y1289" i="14" s="1"/>
  <c r="Z1289" i="14" s="1"/>
  <c r="L1289" i="14"/>
  <c r="M1289" i="14" s="1"/>
  <c r="N1289" i="14" s="1"/>
  <c r="U1289" i="14" s="1"/>
  <c r="Q1289" i="14"/>
  <c r="R1289" i="14" s="1"/>
  <c r="S1289" i="14" s="1"/>
  <c r="T1289" i="14" s="1"/>
  <c r="J1290" i="14"/>
  <c r="K1289" i="14"/>
  <c r="AB1290" i="14" l="1"/>
  <c r="AC1290" i="14" s="1"/>
  <c r="AD1290" i="14" s="1"/>
  <c r="AA1290" i="14" s="1"/>
  <c r="W1290" i="14"/>
  <c r="X1290" i="14" s="1"/>
  <c r="Y1290" i="14" s="1"/>
  <c r="Z1290" i="14" s="1"/>
  <c r="L1290" i="14"/>
  <c r="M1290" i="14" s="1"/>
  <c r="N1290" i="14" s="1"/>
  <c r="U1290" i="14" s="1"/>
  <c r="Q1290" i="14"/>
  <c r="R1290" i="14" s="1"/>
  <c r="S1290" i="14" s="1"/>
  <c r="T1290" i="14" s="1"/>
  <c r="K1290" i="14"/>
  <c r="J1291" i="14"/>
  <c r="AB1291" i="14" l="1"/>
  <c r="AC1291" i="14" s="1"/>
  <c r="AD1291" i="14" s="1"/>
  <c r="AA1291" i="14" s="1"/>
  <c r="W1291" i="14"/>
  <c r="X1291" i="14" s="1"/>
  <c r="Y1291" i="14" s="1"/>
  <c r="Z1291" i="14" s="1"/>
  <c r="L1291" i="14"/>
  <c r="M1291" i="14" s="1"/>
  <c r="N1291" i="14" s="1"/>
  <c r="U1291" i="14" s="1"/>
  <c r="Q1291" i="14"/>
  <c r="R1291" i="14" s="1"/>
  <c r="S1291" i="14" s="1"/>
  <c r="T1291" i="14" s="1"/>
  <c r="J1292" i="14"/>
  <c r="K1291" i="14"/>
  <c r="AB1292" i="14" l="1"/>
  <c r="AC1292" i="14" s="1"/>
  <c r="AD1292" i="14" s="1"/>
  <c r="AA1292" i="14" s="1"/>
  <c r="W1292" i="14"/>
  <c r="X1292" i="14" s="1"/>
  <c r="Y1292" i="14" s="1"/>
  <c r="Z1292" i="14" s="1"/>
  <c r="L1292" i="14"/>
  <c r="M1292" i="14" s="1"/>
  <c r="N1292" i="14" s="1"/>
  <c r="U1292" i="14" s="1"/>
  <c r="Q1292" i="14"/>
  <c r="R1292" i="14" s="1"/>
  <c r="S1292" i="14" s="1"/>
  <c r="T1292" i="14" s="1"/>
  <c r="J1293" i="14"/>
  <c r="K1292" i="14"/>
  <c r="AB1293" i="14" l="1"/>
  <c r="AC1293" i="14" s="1"/>
  <c r="AD1293" i="14" s="1"/>
  <c r="AA1293" i="14" s="1"/>
  <c r="W1293" i="14"/>
  <c r="X1293" i="14" s="1"/>
  <c r="Y1293" i="14" s="1"/>
  <c r="Z1293" i="14" s="1"/>
  <c r="L1293" i="14"/>
  <c r="M1293" i="14" s="1"/>
  <c r="N1293" i="14" s="1"/>
  <c r="U1293" i="14" s="1"/>
  <c r="Q1293" i="14"/>
  <c r="R1293" i="14" s="1"/>
  <c r="S1293" i="14" s="1"/>
  <c r="T1293" i="14" s="1"/>
  <c r="K1293" i="14"/>
  <c r="J1294" i="14"/>
  <c r="AB1294" i="14" l="1"/>
  <c r="AC1294" i="14" s="1"/>
  <c r="AD1294" i="14" s="1"/>
  <c r="AA1294" i="14" s="1"/>
  <c r="W1294" i="14"/>
  <c r="X1294" i="14" s="1"/>
  <c r="Y1294" i="14" s="1"/>
  <c r="Z1294" i="14" s="1"/>
  <c r="L1294" i="14"/>
  <c r="M1294" i="14" s="1"/>
  <c r="N1294" i="14" s="1"/>
  <c r="U1294" i="14" s="1"/>
  <c r="Q1294" i="14"/>
  <c r="R1294" i="14" s="1"/>
  <c r="S1294" i="14" s="1"/>
  <c r="T1294" i="14" s="1"/>
  <c r="J1295" i="14"/>
  <c r="K1294" i="14"/>
  <c r="AB1295" i="14" l="1"/>
  <c r="AC1295" i="14" s="1"/>
  <c r="AD1295" i="14" s="1"/>
  <c r="AA1295" i="14" s="1"/>
  <c r="W1295" i="14"/>
  <c r="X1295" i="14" s="1"/>
  <c r="Y1295" i="14" s="1"/>
  <c r="Z1295" i="14" s="1"/>
  <c r="L1295" i="14"/>
  <c r="M1295" i="14" s="1"/>
  <c r="N1295" i="14" s="1"/>
  <c r="U1295" i="14" s="1"/>
  <c r="Q1295" i="14"/>
  <c r="R1295" i="14" s="1"/>
  <c r="S1295" i="14" s="1"/>
  <c r="T1295" i="14" s="1"/>
  <c r="J1296" i="14"/>
  <c r="K1295" i="14"/>
  <c r="AB1296" i="14" l="1"/>
  <c r="AC1296" i="14" s="1"/>
  <c r="AD1296" i="14" s="1"/>
  <c r="AA1296" i="14" s="1"/>
  <c r="W1296" i="14"/>
  <c r="X1296" i="14" s="1"/>
  <c r="Y1296" i="14" s="1"/>
  <c r="Z1296" i="14" s="1"/>
  <c r="L1296" i="14"/>
  <c r="M1296" i="14" s="1"/>
  <c r="N1296" i="14" s="1"/>
  <c r="U1296" i="14" s="1"/>
  <c r="Q1296" i="14"/>
  <c r="R1296" i="14" s="1"/>
  <c r="S1296" i="14" s="1"/>
  <c r="T1296" i="14" s="1"/>
  <c r="K1296" i="14"/>
  <c r="J1297" i="14"/>
  <c r="AB1297" i="14" l="1"/>
  <c r="AC1297" i="14" s="1"/>
  <c r="AD1297" i="14" s="1"/>
  <c r="AA1297" i="14" s="1"/>
  <c r="W1297" i="14"/>
  <c r="X1297" i="14" s="1"/>
  <c r="Y1297" i="14" s="1"/>
  <c r="Z1297" i="14" s="1"/>
  <c r="L1297" i="14"/>
  <c r="M1297" i="14" s="1"/>
  <c r="N1297" i="14" s="1"/>
  <c r="U1297" i="14" s="1"/>
  <c r="Q1297" i="14"/>
  <c r="R1297" i="14" s="1"/>
  <c r="S1297" i="14" s="1"/>
  <c r="T1297" i="14" s="1"/>
  <c r="J1298" i="14"/>
  <c r="K1297" i="14"/>
  <c r="AB1298" i="14" l="1"/>
  <c r="AC1298" i="14" s="1"/>
  <c r="AD1298" i="14" s="1"/>
  <c r="AA1298" i="14" s="1"/>
  <c r="W1298" i="14"/>
  <c r="X1298" i="14" s="1"/>
  <c r="Y1298" i="14" s="1"/>
  <c r="Z1298" i="14" s="1"/>
  <c r="L1298" i="14"/>
  <c r="M1298" i="14" s="1"/>
  <c r="N1298" i="14" s="1"/>
  <c r="U1298" i="14" s="1"/>
  <c r="Q1298" i="14"/>
  <c r="R1298" i="14" s="1"/>
  <c r="S1298" i="14" s="1"/>
  <c r="T1298" i="14" s="1"/>
  <c r="K1298" i="14"/>
  <c r="J1299" i="14"/>
  <c r="AB1299" i="14" l="1"/>
  <c r="AC1299" i="14" s="1"/>
  <c r="AD1299" i="14" s="1"/>
  <c r="AA1299" i="14" s="1"/>
  <c r="W1299" i="14"/>
  <c r="X1299" i="14" s="1"/>
  <c r="Y1299" i="14" s="1"/>
  <c r="Z1299" i="14" s="1"/>
  <c r="L1299" i="14"/>
  <c r="M1299" i="14" s="1"/>
  <c r="N1299" i="14" s="1"/>
  <c r="U1299" i="14" s="1"/>
  <c r="Q1299" i="14"/>
  <c r="R1299" i="14" s="1"/>
  <c r="S1299" i="14" s="1"/>
  <c r="T1299" i="14" s="1"/>
  <c r="J1300" i="14"/>
  <c r="K1299" i="14"/>
  <c r="AB1300" i="14" l="1"/>
  <c r="AC1300" i="14" s="1"/>
  <c r="AD1300" i="14" s="1"/>
  <c r="AA1300" i="14" s="1"/>
  <c r="W1300" i="14"/>
  <c r="X1300" i="14" s="1"/>
  <c r="Y1300" i="14" s="1"/>
  <c r="Z1300" i="14" s="1"/>
  <c r="L1300" i="14"/>
  <c r="M1300" i="14" s="1"/>
  <c r="N1300" i="14" s="1"/>
  <c r="U1300" i="14" s="1"/>
  <c r="Q1300" i="14"/>
  <c r="R1300" i="14" s="1"/>
  <c r="S1300" i="14" s="1"/>
  <c r="T1300" i="14" s="1"/>
  <c r="J1301" i="14"/>
  <c r="K1300" i="14"/>
  <c r="AB1301" i="14" l="1"/>
  <c r="AC1301" i="14" s="1"/>
  <c r="AD1301" i="14" s="1"/>
  <c r="AA1301" i="14" s="1"/>
  <c r="W1301" i="14"/>
  <c r="X1301" i="14" s="1"/>
  <c r="Y1301" i="14" s="1"/>
  <c r="Z1301" i="14" s="1"/>
  <c r="L1301" i="14"/>
  <c r="M1301" i="14" s="1"/>
  <c r="N1301" i="14" s="1"/>
  <c r="U1301" i="14" s="1"/>
  <c r="Q1301" i="14"/>
  <c r="R1301" i="14" s="1"/>
  <c r="S1301" i="14" s="1"/>
  <c r="T1301" i="14" s="1"/>
  <c r="K1301" i="14"/>
  <c r="J1302" i="14"/>
  <c r="AB1302" i="14" l="1"/>
  <c r="AC1302" i="14" s="1"/>
  <c r="AD1302" i="14" s="1"/>
  <c r="AA1302" i="14" s="1"/>
  <c r="W1302" i="14"/>
  <c r="X1302" i="14" s="1"/>
  <c r="Y1302" i="14" s="1"/>
  <c r="Z1302" i="14" s="1"/>
  <c r="L1302" i="14"/>
  <c r="M1302" i="14" s="1"/>
  <c r="N1302" i="14" s="1"/>
  <c r="U1302" i="14" s="1"/>
  <c r="Q1302" i="14"/>
  <c r="R1302" i="14" s="1"/>
  <c r="S1302" i="14" s="1"/>
  <c r="T1302" i="14" s="1"/>
  <c r="J1303" i="14"/>
  <c r="K1302" i="14"/>
  <c r="AB1303" i="14" l="1"/>
  <c r="AC1303" i="14" s="1"/>
  <c r="AD1303" i="14" s="1"/>
  <c r="AA1303" i="14" s="1"/>
  <c r="W1303" i="14"/>
  <c r="X1303" i="14" s="1"/>
  <c r="Y1303" i="14" s="1"/>
  <c r="Z1303" i="14" s="1"/>
  <c r="L1303" i="14"/>
  <c r="M1303" i="14" s="1"/>
  <c r="N1303" i="14" s="1"/>
  <c r="U1303" i="14" s="1"/>
  <c r="Q1303" i="14"/>
  <c r="R1303" i="14" s="1"/>
  <c r="S1303" i="14" s="1"/>
  <c r="T1303" i="14" s="1"/>
  <c r="K1303" i="14"/>
  <c r="J1304" i="14"/>
  <c r="AB1304" i="14" l="1"/>
  <c r="AC1304" i="14" s="1"/>
  <c r="AD1304" i="14" s="1"/>
  <c r="AA1304" i="14" s="1"/>
  <c r="W1304" i="14"/>
  <c r="X1304" i="14" s="1"/>
  <c r="Y1304" i="14" s="1"/>
  <c r="Z1304" i="14" s="1"/>
  <c r="L1304" i="14"/>
  <c r="M1304" i="14" s="1"/>
  <c r="N1304" i="14" s="1"/>
  <c r="U1304" i="14" s="1"/>
  <c r="Q1304" i="14"/>
  <c r="R1304" i="14" s="1"/>
  <c r="S1304" i="14" s="1"/>
  <c r="T1304" i="14" s="1"/>
  <c r="J1305" i="14"/>
  <c r="K1304" i="14"/>
  <c r="AB1305" i="14" l="1"/>
  <c r="AC1305" i="14" s="1"/>
  <c r="AD1305" i="14" s="1"/>
  <c r="AA1305" i="14" s="1"/>
  <c r="W1305" i="14"/>
  <c r="X1305" i="14" s="1"/>
  <c r="Y1305" i="14" s="1"/>
  <c r="Z1305" i="14" s="1"/>
  <c r="L1305" i="14"/>
  <c r="M1305" i="14" s="1"/>
  <c r="N1305" i="14" s="1"/>
  <c r="U1305" i="14" s="1"/>
  <c r="Q1305" i="14"/>
  <c r="R1305" i="14" s="1"/>
  <c r="S1305" i="14" s="1"/>
  <c r="T1305" i="14" s="1"/>
  <c r="J1306" i="14"/>
  <c r="K1305" i="14"/>
  <c r="AB1306" i="14" l="1"/>
  <c r="AC1306" i="14" s="1"/>
  <c r="AD1306" i="14" s="1"/>
  <c r="AA1306" i="14" s="1"/>
  <c r="W1306" i="14"/>
  <c r="X1306" i="14" s="1"/>
  <c r="Y1306" i="14" s="1"/>
  <c r="Z1306" i="14" s="1"/>
  <c r="L1306" i="14"/>
  <c r="M1306" i="14" s="1"/>
  <c r="N1306" i="14" s="1"/>
  <c r="U1306" i="14" s="1"/>
  <c r="Q1306" i="14"/>
  <c r="R1306" i="14" s="1"/>
  <c r="S1306" i="14" s="1"/>
  <c r="T1306" i="14" s="1"/>
  <c r="K1306" i="14"/>
  <c r="J1307" i="14"/>
  <c r="AB1307" i="14" l="1"/>
  <c r="AC1307" i="14" s="1"/>
  <c r="AD1307" i="14" s="1"/>
  <c r="AA1307" i="14" s="1"/>
  <c r="W1307" i="14"/>
  <c r="X1307" i="14" s="1"/>
  <c r="Y1307" i="14" s="1"/>
  <c r="Z1307" i="14" s="1"/>
  <c r="L1307" i="14"/>
  <c r="M1307" i="14" s="1"/>
  <c r="N1307" i="14" s="1"/>
  <c r="U1307" i="14" s="1"/>
  <c r="Q1307" i="14"/>
  <c r="R1307" i="14" s="1"/>
  <c r="S1307" i="14" s="1"/>
  <c r="T1307" i="14" s="1"/>
  <c r="K1307" i="14"/>
  <c r="J1308" i="14"/>
  <c r="AB1308" i="14" l="1"/>
  <c r="AC1308" i="14" s="1"/>
  <c r="AD1308" i="14" s="1"/>
  <c r="AA1308" i="14" s="1"/>
  <c r="W1308" i="14"/>
  <c r="X1308" i="14" s="1"/>
  <c r="Y1308" i="14" s="1"/>
  <c r="Z1308" i="14" s="1"/>
  <c r="L1308" i="14"/>
  <c r="M1308" i="14" s="1"/>
  <c r="N1308" i="14" s="1"/>
  <c r="U1308" i="14" s="1"/>
  <c r="Q1308" i="14"/>
  <c r="R1308" i="14" s="1"/>
  <c r="S1308" i="14" s="1"/>
  <c r="T1308" i="14" s="1"/>
  <c r="J1309" i="14"/>
  <c r="K1308" i="14"/>
  <c r="AB1309" i="14" l="1"/>
  <c r="AC1309" i="14" s="1"/>
  <c r="AD1309" i="14" s="1"/>
  <c r="AA1309" i="14" s="1"/>
  <c r="W1309" i="14"/>
  <c r="X1309" i="14" s="1"/>
  <c r="Y1309" i="14" s="1"/>
  <c r="Z1309" i="14" s="1"/>
  <c r="L1309" i="14"/>
  <c r="M1309" i="14" s="1"/>
  <c r="N1309" i="14" s="1"/>
  <c r="U1309" i="14" s="1"/>
  <c r="Q1309" i="14"/>
  <c r="R1309" i="14" s="1"/>
  <c r="S1309" i="14" s="1"/>
  <c r="T1309" i="14" s="1"/>
  <c r="K1309" i="14"/>
  <c r="J1310" i="14"/>
  <c r="AB1310" i="14" l="1"/>
  <c r="AC1310" i="14" s="1"/>
  <c r="AD1310" i="14" s="1"/>
  <c r="AA1310" i="14" s="1"/>
  <c r="W1310" i="14"/>
  <c r="X1310" i="14" s="1"/>
  <c r="Y1310" i="14" s="1"/>
  <c r="Z1310" i="14" s="1"/>
  <c r="L1310" i="14"/>
  <c r="M1310" i="14" s="1"/>
  <c r="N1310" i="14" s="1"/>
  <c r="U1310" i="14" s="1"/>
  <c r="Q1310" i="14"/>
  <c r="R1310" i="14" s="1"/>
  <c r="S1310" i="14" s="1"/>
  <c r="T1310" i="14" s="1"/>
  <c r="J1311" i="14"/>
  <c r="K1310" i="14"/>
  <c r="AB1311" i="14" l="1"/>
  <c r="AC1311" i="14" s="1"/>
  <c r="AD1311" i="14" s="1"/>
  <c r="AA1311" i="14" s="1"/>
  <c r="W1311" i="14"/>
  <c r="X1311" i="14" s="1"/>
  <c r="Y1311" i="14" s="1"/>
  <c r="Z1311" i="14" s="1"/>
  <c r="L1311" i="14"/>
  <c r="M1311" i="14" s="1"/>
  <c r="N1311" i="14" s="1"/>
  <c r="U1311" i="14" s="1"/>
  <c r="Q1311" i="14"/>
  <c r="R1311" i="14" s="1"/>
  <c r="S1311" i="14" s="1"/>
  <c r="T1311" i="14" s="1"/>
  <c r="J1312" i="14"/>
  <c r="K1311" i="14"/>
  <c r="AB1312" i="14" l="1"/>
  <c r="AC1312" i="14" s="1"/>
  <c r="AD1312" i="14" s="1"/>
  <c r="AA1312" i="14" s="1"/>
  <c r="W1312" i="14"/>
  <c r="X1312" i="14" s="1"/>
  <c r="Y1312" i="14" s="1"/>
  <c r="Z1312" i="14" s="1"/>
  <c r="L1312" i="14"/>
  <c r="M1312" i="14" s="1"/>
  <c r="N1312" i="14" s="1"/>
  <c r="U1312" i="14" s="1"/>
  <c r="Q1312" i="14"/>
  <c r="R1312" i="14" s="1"/>
  <c r="S1312" i="14" s="1"/>
  <c r="T1312" i="14" s="1"/>
  <c r="K1312" i="14"/>
  <c r="J1313" i="14"/>
  <c r="AB1313" i="14" l="1"/>
  <c r="AC1313" i="14" s="1"/>
  <c r="AD1313" i="14" s="1"/>
  <c r="AA1313" i="14" s="1"/>
  <c r="W1313" i="14"/>
  <c r="X1313" i="14" s="1"/>
  <c r="Y1313" i="14" s="1"/>
  <c r="Z1313" i="14" s="1"/>
  <c r="L1313" i="14"/>
  <c r="M1313" i="14" s="1"/>
  <c r="N1313" i="14" s="1"/>
  <c r="U1313" i="14" s="1"/>
  <c r="Q1313" i="14"/>
  <c r="R1313" i="14" s="1"/>
  <c r="S1313" i="14" s="1"/>
  <c r="T1313" i="14" s="1"/>
  <c r="J1314" i="14"/>
  <c r="K1313" i="14"/>
  <c r="AB1314" i="14" l="1"/>
  <c r="AC1314" i="14" s="1"/>
  <c r="AD1314" i="14" s="1"/>
  <c r="AA1314" i="14" s="1"/>
  <c r="W1314" i="14"/>
  <c r="X1314" i="14" s="1"/>
  <c r="Y1314" i="14" s="1"/>
  <c r="Z1314" i="14" s="1"/>
  <c r="L1314" i="14"/>
  <c r="M1314" i="14" s="1"/>
  <c r="N1314" i="14" s="1"/>
  <c r="U1314" i="14" s="1"/>
  <c r="Q1314" i="14"/>
  <c r="R1314" i="14" s="1"/>
  <c r="S1314" i="14" s="1"/>
  <c r="T1314" i="14" s="1"/>
  <c r="K1314" i="14"/>
  <c r="J1315" i="14"/>
  <c r="AB1315" i="14" l="1"/>
  <c r="AC1315" i="14" s="1"/>
  <c r="AD1315" i="14" s="1"/>
  <c r="AA1315" i="14" s="1"/>
  <c r="W1315" i="14"/>
  <c r="X1315" i="14" s="1"/>
  <c r="Y1315" i="14" s="1"/>
  <c r="Z1315" i="14" s="1"/>
  <c r="L1315" i="14"/>
  <c r="M1315" i="14" s="1"/>
  <c r="N1315" i="14" s="1"/>
  <c r="U1315" i="14" s="1"/>
  <c r="Q1315" i="14"/>
  <c r="R1315" i="14" s="1"/>
  <c r="S1315" i="14" s="1"/>
  <c r="T1315" i="14" s="1"/>
  <c r="K1315" i="14"/>
  <c r="J1316" i="14"/>
  <c r="AB1316" i="14" l="1"/>
  <c r="AC1316" i="14" s="1"/>
  <c r="AD1316" i="14" s="1"/>
  <c r="AA1316" i="14" s="1"/>
  <c r="W1316" i="14"/>
  <c r="X1316" i="14" s="1"/>
  <c r="Y1316" i="14" s="1"/>
  <c r="Z1316" i="14" s="1"/>
  <c r="L1316" i="14"/>
  <c r="M1316" i="14" s="1"/>
  <c r="N1316" i="14" s="1"/>
  <c r="U1316" i="14" s="1"/>
  <c r="Q1316" i="14"/>
  <c r="R1316" i="14" s="1"/>
  <c r="S1316" i="14" s="1"/>
  <c r="T1316" i="14" s="1"/>
  <c r="J1317" i="14"/>
  <c r="K1316" i="14"/>
  <c r="AB1317" i="14" l="1"/>
  <c r="AC1317" i="14" s="1"/>
  <c r="AD1317" i="14" s="1"/>
  <c r="AA1317" i="14" s="1"/>
  <c r="W1317" i="14"/>
  <c r="X1317" i="14" s="1"/>
  <c r="Y1317" i="14" s="1"/>
  <c r="Z1317" i="14" s="1"/>
  <c r="L1317" i="14"/>
  <c r="M1317" i="14" s="1"/>
  <c r="N1317" i="14" s="1"/>
  <c r="U1317" i="14" s="1"/>
  <c r="Q1317" i="14"/>
  <c r="R1317" i="14" s="1"/>
  <c r="S1317" i="14" s="1"/>
  <c r="T1317" i="14" s="1"/>
  <c r="K1317" i="14"/>
  <c r="J1318" i="14"/>
  <c r="AB1318" i="14" l="1"/>
  <c r="AC1318" i="14" s="1"/>
  <c r="AD1318" i="14" s="1"/>
  <c r="AA1318" i="14" s="1"/>
  <c r="W1318" i="14"/>
  <c r="X1318" i="14" s="1"/>
  <c r="Y1318" i="14" s="1"/>
  <c r="Z1318" i="14" s="1"/>
  <c r="L1318" i="14"/>
  <c r="M1318" i="14" s="1"/>
  <c r="N1318" i="14" s="1"/>
  <c r="U1318" i="14" s="1"/>
  <c r="Q1318" i="14"/>
  <c r="R1318" i="14" s="1"/>
  <c r="S1318" i="14" s="1"/>
  <c r="T1318" i="14" s="1"/>
  <c r="J1319" i="14"/>
  <c r="K1318" i="14"/>
  <c r="AB1319" i="14" l="1"/>
  <c r="AC1319" i="14" s="1"/>
  <c r="AD1319" i="14" s="1"/>
  <c r="AA1319" i="14" s="1"/>
  <c r="W1319" i="14"/>
  <c r="X1319" i="14" s="1"/>
  <c r="Y1319" i="14" s="1"/>
  <c r="Z1319" i="14" s="1"/>
  <c r="L1319" i="14"/>
  <c r="M1319" i="14" s="1"/>
  <c r="N1319" i="14" s="1"/>
  <c r="U1319" i="14" s="1"/>
  <c r="Q1319" i="14"/>
  <c r="R1319" i="14" s="1"/>
  <c r="S1319" i="14" s="1"/>
  <c r="T1319" i="14" s="1"/>
  <c r="J1320" i="14"/>
  <c r="K1319" i="14"/>
  <c r="AB1320" i="14" l="1"/>
  <c r="AC1320" i="14" s="1"/>
  <c r="AD1320" i="14" s="1"/>
  <c r="AA1320" i="14" s="1"/>
  <c r="W1320" i="14"/>
  <c r="X1320" i="14" s="1"/>
  <c r="Y1320" i="14" s="1"/>
  <c r="Z1320" i="14" s="1"/>
  <c r="L1320" i="14"/>
  <c r="M1320" i="14" s="1"/>
  <c r="N1320" i="14" s="1"/>
  <c r="U1320" i="14" s="1"/>
  <c r="Q1320" i="14"/>
  <c r="R1320" i="14" s="1"/>
  <c r="S1320" i="14" s="1"/>
  <c r="T1320" i="14" s="1"/>
  <c r="J1321" i="14"/>
  <c r="K1320" i="14"/>
  <c r="AB1321" i="14" l="1"/>
  <c r="AC1321" i="14" s="1"/>
  <c r="AD1321" i="14" s="1"/>
  <c r="AA1321" i="14" s="1"/>
  <c r="W1321" i="14"/>
  <c r="X1321" i="14" s="1"/>
  <c r="Y1321" i="14" s="1"/>
  <c r="Z1321" i="14" s="1"/>
  <c r="L1321" i="14"/>
  <c r="M1321" i="14" s="1"/>
  <c r="N1321" i="14" s="1"/>
  <c r="U1321" i="14" s="1"/>
  <c r="Q1321" i="14"/>
  <c r="R1321" i="14" s="1"/>
  <c r="S1321" i="14" s="1"/>
  <c r="T1321" i="14" s="1"/>
  <c r="J1322" i="14"/>
  <c r="K1321" i="14"/>
  <c r="AB1322" i="14" l="1"/>
  <c r="AC1322" i="14" s="1"/>
  <c r="AD1322" i="14" s="1"/>
  <c r="AA1322" i="14" s="1"/>
  <c r="W1322" i="14"/>
  <c r="X1322" i="14" s="1"/>
  <c r="Y1322" i="14" s="1"/>
  <c r="Z1322" i="14" s="1"/>
  <c r="L1322" i="14"/>
  <c r="M1322" i="14" s="1"/>
  <c r="N1322" i="14" s="1"/>
  <c r="U1322" i="14" s="1"/>
  <c r="Q1322" i="14"/>
  <c r="R1322" i="14" s="1"/>
  <c r="S1322" i="14" s="1"/>
  <c r="T1322" i="14" s="1"/>
  <c r="K1322" i="14"/>
  <c r="J1323" i="14"/>
  <c r="AB1323" i="14" l="1"/>
  <c r="AC1323" i="14" s="1"/>
  <c r="AD1323" i="14" s="1"/>
  <c r="AA1323" i="14" s="1"/>
  <c r="W1323" i="14"/>
  <c r="X1323" i="14" s="1"/>
  <c r="Y1323" i="14" s="1"/>
  <c r="Z1323" i="14" s="1"/>
  <c r="L1323" i="14"/>
  <c r="M1323" i="14" s="1"/>
  <c r="N1323" i="14" s="1"/>
  <c r="U1323" i="14" s="1"/>
  <c r="Q1323" i="14"/>
  <c r="R1323" i="14" s="1"/>
  <c r="S1323" i="14" s="1"/>
  <c r="T1323" i="14" s="1"/>
  <c r="K1323" i="14"/>
  <c r="J1324" i="14"/>
  <c r="AB1324" i="14" l="1"/>
  <c r="AC1324" i="14" s="1"/>
  <c r="AD1324" i="14" s="1"/>
  <c r="AA1324" i="14" s="1"/>
  <c r="W1324" i="14"/>
  <c r="X1324" i="14" s="1"/>
  <c r="Y1324" i="14" s="1"/>
  <c r="Z1324" i="14" s="1"/>
  <c r="L1324" i="14"/>
  <c r="M1324" i="14" s="1"/>
  <c r="N1324" i="14" s="1"/>
  <c r="U1324" i="14" s="1"/>
  <c r="Q1324" i="14"/>
  <c r="R1324" i="14" s="1"/>
  <c r="S1324" i="14" s="1"/>
  <c r="T1324" i="14" s="1"/>
  <c r="J1325" i="14"/>
  <c r="K1324" i="14"/>
  <c r="AB1325" i="14" l="1"/>
  <c r="AC1325" i="14" s="1"/>
  <c r="AD1325" i="14" s="1"/>
  <c r="AA1325" i="14" s="1"/>
  <c r="W1325" i="14"/>
  <c r="X1325" i="14" s="1"/>
  <c r="Y1325" i="14" s="1"/>
  <c r="Z1325" i="14" s="1"/>
  <c r="L1325" i="14"/>
  <c r="M1325" i="14" s="1"/>
  <c r="N1325" i="14" s="1"/>
  <c r="U1325" i="14" s="1"/>
  <c r="Q1325" i="14"/>
  <c r="R1325" i="14" s="1"/>
  <c r="S1325" i="14" s="1"/>
  <c r="T1325" i="14" s="1"/>
  <c r="K1325" i="14"/>
  <c r="J1326" i="14"/>
  <c r="AB1326" i="14" l="1"/>
  <c r="AC1326" i="14" s="1"/>
  <c r="AD1326" i="14" s="1"/>
  <c r="AA1326" i="14" s="1"/>
  <c r="W1326" i="14"/>
  <c r="X1326" i="14" s="1"/>
  <c r="Y1326" i="14" s="1"/>
  <c r="Z1326" i="14" s="1"/>
  <c r="L1326" i="14"/>
  <c r="M1326" i="14" s="1"/>
  <c r="N1326" i="14" s="1"/>
  <c r="U1326" i="14" s="1"/>
  <c r="Q1326" i="14"/>
  <c r="R1326" i="14" s="1"/>
  <c r="S1326" i="14" s="1"/>
  <c r="T1326" i="14" s="1"/>
  <c r="J1327" i="14"/>
  <c r="K1326" i="14"/>
  <c r="AB1327" i="14" l="1"/>
  <c r="AC1327" i="14" s="1"/>
  <c r="AD1327" i="14" s="1"/>
  <c r="AA1327" i="14" s="1"/>
  <c r="W1327" i="14"/>
  <c r="X1327" i="14" s="1"/>
  <c r="Y1327" i="14" s="1"/>
  <c r="Z1327" i="14" s="1"/>
  <c r="L1327" i="14"/>
  <c r="M1327" i="14" s="1"/>
  <c r="N1327" i="14" s="1"/>
  <c r="U1327" i="14" s="1"/>
  <c r="Q1327" i="14"/>
  <c r="R1327" i="14" s="1"/>
  <c r="S1327" i="14" s="1"/>
  <c r="T1327" i="14" s="1"/>
  <c r="J1328" i="14"/>
  <c r="K1327" i="14"/>
  <c r="AB1328" i="14" l="1"/>
  <c r="AC1328" i="14" s="1"/>
  <c r="AD1328" i="14" s="1"/>
  <c r="AA1328" i="14" s="1"/>
  <c r="W1328" i="14"/>
  <c r="X1328" i="14" s="1"/>
  <c r="Y1328" i="14" s="1"/>
  <c r="Z1328" i="14" s="1"/>
  <c r="L1328" i="14"/>
  <c r="M1328" i="14" s="1"/>
  <c r="N1328" i="14" s="1"/>
  <c r="U1328" i="14" s="1"/>
  <c r="Q1328" i="14"/>
  <c r="R1328" i="14" s="1"/>
  <c r="S1328" i="14" s="1"/>
  <c r="T1328" i="14" s="1"/>
  <c r="K1328" i="14"/>
  <c r="J1329" i="14"/>
  <c r="AB1329" i="14" l="1"/>
  <c r="AC1329" i="14" s="1"/>
  <c r="AD1329" i="14" s="1"/>
  <c r="AA1329" i="14" s="1"/>
  <c r="W1329" i="14"/>
  <c r="X1329" i="14" s="1"/>
  <c r="Y1329" i="14" s="1"/>
  <c r="Z1329" i="14" s="1"/>
  <c r="L1329" i="14"/>
  <c r="M1329" i="14" s="1"/>
  <c r="N1329" i="14" s="1"/>
  <c r="U1329" i="14" s="1"/>
  <c r="Q1329" i="14"/>
  <c r="R1329" i="14" s="1"/>
  <c r="S1329" i="14" s="1"/>
  <c r="T1329" i="14" s="1"/>
  <c r="J1330" i="14"/>
  <c r="K1329" i="14"/>
  <c r="AB1330" i="14" l="1"/>
  <c r="AC1330" i="14" s="1"/>
  <c r="AD1330" i="14" s="1"/>
  <c r="AA1330" i="14" s="1"/>
  <c r="W1330" i="14"/>
  <c r="X1330" i="14" s="1"/>
  <c r="Y1330" i="14" s="1"/>
  <c r="Z1330" i="14" s="1"/>
  <c r="L1330" i="14"/>
  <c r="M1330" i="14" s="1"/>
  <c r="N1330" i="14" s="1"/>
  <c r="U1330" i="14" s="1"/>
  <c r="Q1330" i="14"/>
  <c r="R1330" i="14" s="1"/>
  <c r="S1330" i="14" s="1"/>
  <c r="T1330" i="14" s="1"/>
  <c r="K1330" i="14"/>
  <c r="J1331" i="14"/>
  <c r="AB1331" i="14" l="1"/>
  <c r="AC1331" i="14" s="1"/>
  <c r="AD1331" i="14" s="1"/>
  <c r="AA1331" i="14" s="1"/>
  <c r="W1331" i="14"/>
  <c r="X1331" i="14" s="1"/>
  <c r="Y1331" i="14" s="1"/>
  <c r="Z1331" i="14" s="1"/>
  <c r="L1331" i="14"/>
  <c r="M1331" i="14" s="1"/>
  <c r="N1331" i="14" s="1"/>
  <c r="U1331" i="14" s="1"/>
  <c r="Q1331" i="14"/>
  <c r="R1331" i="14" s="1"/>
  <c r="S1331" i="14" s="1"/>
  <c r="T1331" i="14" s="1"/>
  <c r="J1332" i="14"/>
  <c r="K1331" i="14"/>
  <c r="AB1332" i="14" l="1"/>
  <c r="AC1332" i="14" s="1"/>
  <c r="AD1332" i="14" s="1"/>
  <c r="AA1332" i="14" s="1"/>
  <c r="W1332" i="14"/>
  <c r="X1332" i="14" s="1"/>
  <c r="Y1332" i="14" s="1"/>
  <c r="Z1332" i="14" s="1"/>
  <c r="L1332" i="14"/>
  <c r="M1332" i="14" s="1"/>
  <c r="N1332" i="14" s="1"/>
  <c r="U1332" i="14" s="1"/>
  <c r="Q1332" i="14"/>
  <c r="R1332" i="14" s="1"/>
  <c r="S1332" i="14" s="1"/>
  <c r="T1332" i="14" s="1"/>
  <c r="J1333" i="14"/>
  <c r="K1332" i="14"/>
  <c r="AB1333" i="14" l="1"/>
  <c r="AC1333" i="14" s="1"/>
  <c r="AD1333" i="14" s="1"/>
  <c r="AA1333" i="14" s="1"/>
  <c r="W1333" i="14"/>
  <c r="X1333" i="14" s="1"/>
  <c r="Y1333" i="14" s="1"/>
  <c r="Z1333" i="14" s="1"/>
  <c r="L1333" i="14"/>
  <c r="M1333" i="14" s="1"/>
  <c r="N1333" i="14" s="1"/>
  <c r="U1333" i="14" s="1"/>
  <c r="Q1333" i="14"/>
  <c r="R1333" i="14" s="1"/>
  <c r="S1333" i="14" s="1"/>
  <c r="T1333" i="14" s="1"/>
  <c r="K1333" i="14"/>
  <c r="J1334" i="14"/>
  <c r="AB1334" i="14" l="1"/>
  <c r="AC1334" i="14" s="1"/>
  <c r="AD1334" i="14" s="1"/>
  <c r="AA1334" i="14" s="1"/>
  <c r="W1334" i="14"/>
  <c r="X1334" i="14" s="1"/>
  <c r="Y1334" i="14" s="1"/>
  <c r="Z1334" i="14" s="1"/>
  <c r="L1334" i="14"/>
  <c r="M1334" i="14" s="1"/>
  <c r="N1334" i="14" s="1"/>
  <c r="U1334" i="14" s="1"/>
  <c r="Q1334" i="14"/>
  <c r="R1334" i="14" s="1"/>
  <c r="S1334" i="14" s="1"/>
  <c r="T1334" i="14" s="1"/>
  <c r="J1335" i="14"/>
  <c r="K1334" i="14"/>
  <c r="AB1335" i="14" l="1"/>
  <c r="AC1335" i="14" s="1"/>
  <c r="AD1335" i="14" s="1"/>
  <c r="AA1335" i="14" s="1"/>
  <c r="W1335" i="14"/>
  <c r="X1335" i="14" s="1"/>
  <c r="Y1335" i="14" s="1"/>
  <c r="Z1335" i="14" s="1"/>
  <c r="L1335" i="14"/>
  <c r="M1335" i="14" s="1"/>
  <c r="N1335" i="14" s="1"/>
  <c r="U1335" i="14" s="1"/>
  <c r="Q1335" i="14"/>
  <c r="R1335" i="14" s="1"/>
  <c r="S1335" i="14" s="1"/>
  <c r="T1335" i="14" s="1"/>
  <c r="J1336" i="14"/>
  <c r="K1335" i="14"/>
  <c r="AB1336" i="14" l="1"/>
  <c r="AC1336" i="14" s="1"/>
  <c r="AD1336" i="14" s="1"/>
  <c r="AA1336" i="14" s="1"/>
  <c r="W1336" i="14"/>
  <c r="X1336" i="14" s="1"/>
  <c r="Y1336" i="14" s="1"/>
  <c r="Z1336" i="14" s="1"/>
  <c r="L1336" i="14"/>
  <c r="M1336" i="14" s="1"/>
  <c r="N1336" i="14" s="1"/>
  <c r="U1336" i="14" s="1"/>
  <c r="Q1336" i="14"/>
  <c r="R1336" i="14" s="1"/>
  <c r="S1336" i="14" s="1"/>
  <c r="T1336" i="14" s="1"/>
  <c r="J1337" i="14"/>
  <c r="K1336" i="14"/>
  <c r="AB1337" i="14" l="1"/>
  <c r="AC1337" i="14" s="1"/>
  <c r="AD1337" i="14" s="1"/>
  <c r="AA1337" i="14" s="1"/>
  <c r="W1337" i="14"/>
  <c r="X1337" i="14" s="1"/>
  <c r="Y1337" i="14" s="1"/>
  <c r="Z1337" i="14" s="1"/>
  <c r="L1337" i="14"/>
  <c r="M1337" i="14" s="1"/>
  <c r="N1337" i="14" s="1"/>
  <c r="U1337" i="14" s="1"/>
  <c r="Q1337" i="14"/>
  <c r="R1337" i="14" s="1"/>
  <c r="S1337" i="14" s="1"/>
  <c r="T1337" i="14" s="1"/>
  <c r="J1338" i="14"/>
  <c r="K1337" i="14"/>
  <c r="AB1338" i="14" l="1"/>
  <c r="AC1338" i="14" s="1"/>
  <c r="AD1338" i="14" s="1"/>
  <c r="AA1338" i="14" s="1"/>
  <c r="W1338" i="14"/>
  <c r="X1338" i="14" s="1"/>
  <c r="Y1338" i="14" s="1"/>
  <c r="Z1338" i="14" s="1"/>
  <c r="L1338" i="14"/>
  <c r="M1338" i="14" s="1"/>
  <c r="N1338" i="14" s="1"/>
  <c r="U1338" i="14" s="1"/>
  <c r="Q1338" i="14"/>
  <c r="R1338" i="14" s="1"/>
  <c r="S1338" i="14" s="1"/>
  <c r="T1338" i="14" s="1"/>
  <c r="K1338" i="14"/>
  <c r="J1339" i="14"/>
  <c r="AB1339" i="14" l="1"/>
  <c r="AC1339" i="14" s="1"/>
  <c r="AD1339" i="14" s="1"/>
  <c r="AA1339" i="14" s="1"/>
  <c r="W1339" i="14"/>
  <c r="X1339" i="14" s="1"/>
  <c r="Y1339" i="14" s="1"/>
  <c r="Z1339" i="14" s="1"/>
  <c r="L1339" i="14"/>
  <c r="M1339" i="14" s="1"/>
  <c r="N1339" i="14" s="1"/>
  <c r="U1339" i="14" s="1"/>
  <c r="Q1339" i="14"/>
  <c r="R1339" i="14" s="1"/>
  <c r="S1339" i="14" s="1"/>
  <c r="T1339" i="14" s="1"/>
  <c r="K1339" i="14"/>
  <c r="J1340" i="14"/>
  <c r="AB1340" i="14" l="1"/>
  <c r="AC1340" i="14" s="1"/>
  <c r="AD1340" i="14" s="1"/>
  <c r="AA1340" i="14" s="1"/>
  <c r="W1340" i="14"/>
  <c r="X1340" i="14" s="1"/>
  <c r="Y1340" i="14" s="1"/>
  <c r="Z1340" i="14" s="1"/>
  <c r="L1340" i="14"/>
  <c r="M1340" i="14" s="1"/>
  <c r="N1340" i="14" s="1"/>
  <c r="U1340" i="14" s="1"/>
  <c r="Q1340" i="14"/>
  <c r="R1340" i="14" s="1"/>
  <c r="S1340" i="14" s="1"/>
  <c r="T1340" i="14" s="1"/>
  <c r="J1341" i="14"/>
  <c r="K1340" i="14"/>
  <c r="AB1341" i="14" l="1"/>
  <c r="AC1341" i="14" s="1"/>
  <c r="AD1341" i="14" s="1"/>
  <c r="AA1341" i="14" s="1"/>
  <c r="W1341" i="14"/>
  <c r="X1341" i="14" s="1"/>
  <c r="Y1341" i="14" s="1"/>
  <c r="Z1341" i="14" s="1"/>
  <c r="L1341" i="14"/>
  <c r="M1341" i="14" s="1"/>
  <c r="N1341" i="14" s="1"/>
  <c r="U1341" i="14" s="1"/>
  <c r="Q1341" i="14"/>
  <c r="R1341" i="14" s="1"/>
  <c r="S1341" i="14" s="1"/>
  <c r="T1341" i="14" s="1"/>
  <c r="K1341" i="14"/>
  <c r="J1342" i="14"/>
  <c r="AB1342" i="14" l="1"/>
  <c r="AC1342" i="14" s="1"/>
  <c r="AD1342" i="14" s="1"/>
  <c r="AA1342" i="14" s="1"/>
  <c r="W1342" i="14"/>
  <c r="X1342" i="14" s="1"/>
  <c r="Y1342" i="14" s="1"/>
  <c r="Z1342" i="14" s="1"/>
  <c r="L1342" i="14"/>
  <c r="M1342" i="14" s="1"/>
  <c r="N1342" i="14" s="1"/>
  <c r="U1342" i="14" s="1"/>
  <c r="Q1342" i="14"/>
  <c r="R1342" i="14" s="1"/>
  <c r="S1342" i="14" s="1"/>
  <c r="T1342" i="14" s="1"/>
  <c r="J1343" i="14"/>
  <c r="K1342" i="14"/>
  <c r="AB1343" i="14" l="1"/>
  <c r="AC1343" i="14" s="1"/>
  <c r="AD1343" i="14" s="1"/>
  <c r="AA1343" i="14" s="1"/>
  <c r="W1343" i="14"/>
  <c r="X1343" i="14" s="1"/>
  <c r="Y1343" i="14" s="1"/>
  <c r="Z1343" i="14" s="1"/>
  <c r="L1343" i="14"/>
  <c r="M1343" i="14" s="1"/>
  <c r="N1343" i="14" s="1"/>
  <c r="U1343" i="14" s="1"/>
  <c r="Q1343" i="14"/>
  <c r="R1343" i="14" s="1"/>
  <c r="S1343" i="14" s="1"/>
  <c r="T1343" i="14" s="1"/>
  <c r="J1344" i="14"/>
  <c r="K1343" i="14"/>
  <c r="AB1344" i="14" l="1"/>
  <c r="AC1344" i="14" s="1"/>
  <c r="AD1344" i="14" s="1"/>
  <c r="AA1344" i="14" s="1"/>
  <c r="W1344" i="14"/>
  <c r="X1344" i="14" s="1"/>
  <c r="Y1344" i="14" s="1"/>
  <c r="Z1344" i="14" s="1"/>
  <c r="L1344" i="14"/>
  <c r="M1344" i="14" s="1"/>
  <c r="N1344" i="14" s="1"/>
  <c r="U1344" i="14" s="1"/>
  <c r="Q1344" i="14"/>
  <c r="R1344" i="14" s="1"/>
  <c r="S1344" i="14" s="1"/>
  <c r="T1344" i="14" s="1"/>
  <c r="J1345" i="14"/>
  <c r="K1344" i="14"/>
  <c r="AB1345" i="14" l="1"/>
  <c r="AC1345" i="14" s="1"/>
  <c r="AD1345" i="14" s="1"/>
  <c r="AA1345" i="14" s="1"/>
  <c r="W1345" i="14"/>
  <c r="X1345" i="14" s="1"/>
  <c r="Y1345" i="14" s="1"/>
  <c r="Z1345" i="14" s="1"/>
  <c r="L1345" i="14"/>
  <c r="M1345" i="14" s="1"/>
  <c r="N1345" i="14" s="1"/>
  <c r="U1345" i="14" s="1"/>
  <c r="Q1345" i="14"/>
  <c r="R1345" i="14" s="1"/>
  <c r="S1345" i="14" s="1"/>
  <c r="T1345" i="14" s="1"/>
  <c r="J1346" i="14"/>
  <c r="K1345" i="14"/>
  <c r="AB1346" i="14" l="1"/>
  <c r="AC1346" i="14" s="1"/>
  <c r="AD1346" i="14" s="1"/>
  <c r="AA1346" i="14" s="1"/>
  <c r="W1346" i="14"/>
  <c r="X1346" i="14" s="1"/>
  <c r="Y1346" i="14" s="1"/>
  <c r="Z1346" i="14" s="1"/>
  <c r="L1346" i="14"/>
  <c r="M1346" i="14" s="1"/>
  <c r="N1346" i="14" s="1"/>
  <c r="U1346" i="14" s="1"/>
  <c r="Q1346" i="14"/>
  <c r="R1346" i="14" s="1"/>
  <c r="S1346" i="14" s="1"/>
  <c r="T1346" i="14" s="1"/>
  <c r="K1346" i="14"/>
  <c r="J1347" i="14"/>
  <c r="AB1347" i="14" l="1"/>
  <c r="AC1347" i="14" s="1"/>
  <c r="AD1347" i="14" s="1"/>
  <c r="AA1347" i="14" s="1"/>
  <c r="W1347" i="14"/>
  <c r="X1347" i="14" s="1"/>
  <c r="Y1347" i="14" s="1"/>
  <c r="Z1347" i="14" s="1"/>
  <c r="L1347" i="14"/>
  <c r="M1347" i="14" s="1"/>
  <c r="N1347" i="14" s="1"/>
  <c r="U1347" i="14" s="1"/>
  <c r="Q1347" i="14"/>
  <c r="R1347" i="14" s="1"/>
  <c r="S1347" i="14" s="1"/>
  <c r="T1347" i="14" s="1"/>
  <c r="J1348" i="14"/>
  <c r="K1347" i="14"/>
  <c r="AB1348" i="14" l="1"/>
  <c r="AC1348" i="14" s="1"/>
  <c r="AD1348" i="14" s="1"/>
  <c r="AA1348" i="14" s="1"/>
  <c r="W1348" i="14"/>
  <c r="X1348" i="14" s="1"/>
  <c r="Y1348" i="14" s="1"/>
  <c r="Z1348" i="14" s="1"/>
  <c r="L1348" i="14"/>
  <c r="M1348" i="14" s="1"/>
  <c r="N1348" i="14" s="1"/>
  <c r="U1348" i="14" s="1"/>
  <c r="Q1348" i="14"/>
  <c r="R1348" i="14" s="1"/>
  <c r="S1348" i="14" s="1"/>
  <c r="T1348" i="14" s="1"/>
  <c r="J1349" i="14"/>
  <c r="K1348" i="14"/>
  <c r="AB1349" i="14" l="1"/>
  <c r="AC1349" i="14" s="1"/>
  <c r="AD1349" i="14" s="1"/>
  <c r="AA1349" i="14" s="1"/>
  <c r="W1349" i="14"/>
  <c r="X1349" i="14" s="1"/>
  <c r="Y1349" i="14" s="1"/>
  <c r="Z1349" i="14" s="1"/>
  <c r="L1349" i="14"/>
  <c r="M1349" i="14" s="1"/>
  <c r="N1349" i="14" s="1"/>
  <c r="U1349" i="14" s="1"/>
  <c r="Q1349" i="14"/>
  <c r="R1349" i="14" s="1"/>
  <c r="S1349" i="14" s="1"/>
  <c r="T1349" i="14" s="1"/>
  <c r="K1349" i="14"/>
  <c r="J1350" i="14"/>
  <c r="AB1350" i="14" l="1"/>
  <c r="AC1350" i="14" s="1"/>
  <c r="AD1350" i="14" s="1"/>
  <c r="AA1350" i="14" s="1"/>
  <c r="W1350" i="14"/>
  <c r="X1350" i="14" s="1"/>
  <c r="Y1350" i="14" s="1"/>
  <c r="Z1350" i="14" s="1"/>
  <c r="L1350" i="14"/>
  <c r="M1350" i="14" s="1"/>
  <c r="N1350" i="14" s="1"/>
  <c r="U1350" i="14" s="1"/>
  <c r="Q1350" i="14"/>
  <c r="R1350" i="14" s="1"/>
  <c r="S1350" i="14" s="1"/>
  <c r="T1350" i="14" s="1"/>
  <c r="J1351" i="14"/>
  <c r="K1350" i="14"/>
  <c r="AB1351" i="14" l="1"/>
  <c r="AC1351" i="14" s="1"/>
  <c r="AD1351" i="14" s="1"/>
  <c r="AA1351" i="14" s="1"/>
  <c r="W1351" i="14"/>
  <c r="X1351" i="14" s="1"/>
  <c r="Y1351" i="14" s="1"/>
  <c r="Z1351" i="14" s="1"/>
  <c r="L1351" i="14"/>
  <c r="M1351" i="14" s="1"/>
  <c r="N1351" i="14" s="1"/>
  <c r="U1351" i="14" s="1"/>
  <c r="Q1351" i="14"/>
  <c r="R1351" i="14" s="1"/>
  <c r="S1351" i="14" s="1"/>
  <c r="T1351" i="14" s="1"/>
  <c r="K1351" i="14"/>
  <c r="J1352" i="14"/>
  <c r="AB1352" i="14" l="1"/>
  <c r="AC1352" i="14" s="1"/>
  <c r="AD1352" i="14" s="1"/>
  <c r="AA1352" i="14" s="1"/>
  <c r="W1352" i="14"/>
  <c r="X1352" i="14" s="1"/>
  <c r="Y1352" i="14" s="1"/>
  <c r="Z1352" i="14" s="1"/>
  <c r="L1352" i="14"/>
  <c r="M1352" i="14" s="1"/>
  <c r="N1352" i="14" s="1"/>
  <c r="U1352" i="14" s="1"/>
  <c r="Q1352" i="14"/>
  <c r="R1352" i="14" s="1"/>
  <c r="S1352" i="14" s="1"/>
  <c r="T1352" i="14" s="1"/>
  <c r="K1352" i="14"/>
  <c r="J1353" i="14"/>
  <c r="AB1353" i="14" l="1"/>
  <c r="AC1353" i="14" s="1"/>
  <c r="AD1353" i="14" s="1"/>
  <c r="AA1353" i="14" s="1"/>
  <c r="W1353" i="14"/>
  <c r="X1353" i="14" s="1"/>
  <c r="Y1353" i="14" s="1"/>
  <c r="Z1353" i="14" s="1"/>
  <c r="L1353" i="14"/>
  <c r="M1353" i="14" s="1"/>
  <c r="N1353" i="14" s="1"/>
  <c r="U1353" i="14" s="1"/>
  <c r="Q1353" i="14"/>
  <c r="R1353" i="14" s="1"/>
  <c r="S1353" i="14" s="1"/>
  <c r="T1353" i="14" s="1"/>
  <c r="J1354" i="14"/>
  <c r="K1353" i="14"/>
  <c r="AB1354" i="14" l="1"/>
  <c r="AC1354" i="14" s="1"/>
  <c r="AD1354" i="14" s="1"/>
  <c r="AA1354" i="14" s="1"/>
  <c r="W1354" i="14"/>
  <c r="X1354" i="14" s="1"/>
  <c r="Y1354" i="14" s="1"/>
  <c r="Z1354" i="14" s="1"/>
  <c r="L1354" i="14"/>
  <c r="M1354" i="14" s="1"/>
  <c r="N1354" i="14" s="1"/>
  <c r="U1354" i="14" s="1"/>
  <c r="Q1354" i="14"/>
  <c r="R1354" i="14" s="1"/>
  <c r="S1354" i="14" s="1"/>
  <c r="T1354" i="14" s="1"/>
  <c r="K1354" i="14"/>
  <c r="J1355" i="14"/>
  <c r="AB1355" i="14" l="1"/>
  <c r="AC1355" i="14" s="1"/>
  <c r="AD1355" i="14" s="1"/>
  <c r="AA1355" i="14" s="1"/>
  <c r="W1355" i="14"/>
  <c r="X1355" i="14" s="1"/>
  <c r="Y1355" i="14" s="1"/>
  <c r="Z1355" i="14" s="1"/>
  <c r="L1355" i="14"/>
  <c r="M1355" i="14" s="1"/>
  <c r="N1355" i="14" s="1"/>
  <c r="U1355" i="14" s="1"/>
  <c r="Q1355" i="14"/>
  <c r="R1355" i="14" s="1"/>
  <c r="S1355" i="14" s="1"/>
  <c r="T1355" i="14" s="1"/>
  <c r="J1356" i="14"/>
  <c r="K1355" i="14"/>
  <c r="AB1356" i="14" l="1"/>
  <c r="AC1356" i="14" s="1"/>
  <c r="AD1356" i="14" s="1"/>
  <c r="AA1356" i="14" s="1"/>
  <c r="W1356" i="14"/>
  <c r="X1356" i="14" s="1"/>
  <c r="Y1356" i="14" s="1"/>
  <c r="Z1356" i="14" s="1"/>
  <c r="L1356" i="14"/>
  <c r="M1356" i="14" s="1"/>
  <c r="N1356" i="14" s="1"/>
  <c r="U1356" i="14" s="1"/>
  <c r="Q1356" i="14"/>
  <c r="R1356" i="14" s="1"/>
  <c r="S1356" i="14" s="1"/>
  <c r="T1356" i="14" s="1"/>
  <c r="J1357" i="14"/>
  <c r="K1356" i="14"/>
  <c r="AB1357" i="14" l="1"/>
  <c r="AC1357" i="14" s="1"/>
  <c r="AD1357" i="14" s="1"/>
  <c r="AA1357" i="14" s="1"/>
  <c r="W1357" i="14"/>
  <c r="X1357" i="14" s="1"/>
  <c r="Y1357" i="14" s="1"/>
  <c r="Z1357" i="14" s="1"/>
  <c r="L1357" i="14"/>
  <c r="M1357" i="14" s="1"/>
  <c r="N1357" i="14" s="1"/>
  <c r="U1357" i="14" s="1"/>
  <c r="Q1357" i="14"/>
  <c r="R1357" i="14" s="1"/>
  <c r="S1357" i="14" s="1"/>
  <c r="T1357" i="14" s="1"/>
  <c r="K1357" i="14"/>
  <c r="J1358" i="14"/>
  <c r="AB1358" i="14" l="1"/>
  <c r="AC1358" i="14" s="1"/>
  <c r="AD1358" i="14" s="1"/>
  <c r="AA1358" i="14" s="1"/>
  <c r="W1358" i="14"/>
  <c r="X1358" i="14" s="1"/>
  <c r="Y1358" i="14" s="1"/>
  <c r="Z1358" i="14" s="1"/>
  <c r="L1358" i="14"/>
  <c r="M1358" i="14" s="1"/>
  <c r="N1358" i="14" s="1"/>
  <c r="U1358" i="14" s="1"/>
  <c r="Q1358" i="14"/>
  <c r="R1358" i="14" s="1"/>
  <c r="S1358" i="14" s="1"/>
  <c r="T1358" i="14" s="1"/>
  <c r="J1359" i="14"/>
  <c r="K1358" i="14"/>
  <c r="AB1359" i="14" l="1"/>
  <c r="AC1359" i="14" s="1"/>
  <c r="AD1359" i="14" s="1"/>
  <c r="AA1359" i="14" s="1"/>
  <c r="W1359" i="14"/>
  <c r="X1359" i="14" s="1"/>
  <c r="Y1359" i="14" s="1"/>
  <c r="Z1359" i="14" s="1"/>
  <c r="L1359" i="14"/>
  <c r="M1359" i="14" s="1"/>
  <c r="N1359" i="14" s="1"/>
  <c r="U1359" i="14" s="1"/>
  <c r="Q1359" i="14"/>
  <c r="R1359" i="14" s="1"/>
  <c r="S1359" i="14" s="1"/>
  <c r="T1359" i="14" s="1"/>
  <c r="J1360" i="14"/>
  <c r="K1359" i="14"/>
  <c r="AB1360" i="14" l="1"/>
  <c r="AC1360" i="14" s="1"/>
  <c r="AD1360" i="14" s="1"/>
  <c r="AA1360" i="14" s="1"/>
  <c r="W1360" i="14"/>
  <c r="X1360" i="14" s="1"/>
  <c r="Y1360" i="14" s="1"/>
  <c r="Z1360" i="14" s="1"/>
  <c r="L1360" i="14"/>
  <c r="M1360" i="14" s="1"/>
  <c r="N1360" i="14" s="1"/>
  <c r="U1360" i="14" s="1"/>
  <c r="Q1360" i="14"/>
  <c r="R1360" i="14" s="1"/>
  <c r="S1360" i="14" s="1"/>
  <c r="T1360" i="14" s="1"/>
  <c r="K1360" i="14"/>
  <c r="J1361" i="14"/>
  <c r="AB1361" i="14" l="1"/>
  <c r="AC1361" i="14" s="1"/>
  <c r="AD1361" i="14" s="1"/>
  <c r="AA1361" i="14" s="1"/>
  <c r="W1361" i="14"/>
  <c r="X1361" i="14" s="1"/>
  <c r="Y1361" i="14" s="1"/>
  <c r="Z1361" i="14" s="1"/>
  <c r="L1361" i="14"/>
  <c r="M1361" i="14" s="1"/>
  <c r="N1361" i="14" s="1"/>
  <c r="U1361" i="14" s="1"/>
  <c r="Q1361" i="14"/>
  <c r="R1361" i="14" s="1"/>
  <c r="S1361" i="14" s="1"/>
  <c r="T1361" i="14" s="1"/>
  <c r="J1362" i="14"/>
  <c r="K1361" i="14"/>
  <c r="AB1362" i="14" l="1"/>
  <c r="AC1362" i="14" s="1"/>
  <c r="AD1362" i="14" s="1"/>
  <c r="AA1362" i="14" s="1"/>
  <c r="W1362" i="14"/>
  <c r="X1362" i="14" s="1"/>
  <c r="Y1362" i="14" s="1"/>
  <c r="Z1362" i="14" s="1"/>
  <c r="L1362" i="14"/>
  <c r="M1362" i="14" s="1"/>
  <c r="N1362" i="14" s="1"/>
  <c r="U1362" i="14" s="1"/>
  <c r="Q1362" i="14"/>
  <c r="R1362" i="14" s="1"/>
  <c r="S1362" i="14" s="1"/>
  <c r="T1362" i="14" s="1"/>
  <c r="K1362" i="14"/>
  <c r="J1363" i="14"/>
  <c r="AB1363" i="14" l="1"/>
  <c r="AC1363" i="14" s="1"/>
  <c r="AD1363" i="14" s="1"/>
  <c r="AA1363" i="14" s="1"/>
  <c r="W1363" i="14"/>
  <c r="X1363" i="14" s="1"/>
  <c r="Y1363" i="14" s="1"/>
  <c r="Z1363" i="14" s="1"/>
  <c r="L1363" i="14"/>
  <c r="M1363" i="14" s="1"/>
  <c r="N1363" i="14" s="1"/>
  <c r="U1363" i="14" s="1"/>
  <c r="Q1363" i="14"/>
  <c r="R1363" i="14" s="1"/>
  <c r="S1363" i="14" s="1"/>
  <c r="T1363" i="14" s="1"/>
  <c r="J1364" i="14"/>
  <c r="K1363" i="14"/>
  <c r="AB1364" i="14" l="1"/>
  <c r="AC1364" i="14" s="1"/>
  <c r="AD1364" i="14" s="1"/>
  <c r="AA1364" i="14" s="1"/>
  <c r="W1364" i="14"/>
  <c r="X1364" i="14" s="1"/>
  <c r="Y1364" i="14" s="1"/>
  <c r="Z1364" i="14" s="1"/>
  <c r="L1364" i="14"/>
  <c r="M1364" i="14" s="1"/>
  <c r="N1364" i="14" s="1"/>
  <c r="U1364" i="14" s="1"/>
  <c r="Q1364" i="14"/>
  <c r="R1364" i="14" s="1"/>
  <c r="S1364" i="14" s="1"/>
  <c r="T1364" i="14" s="1"/>
  <c r="J1365" i="14"/>
  <c r="K1364" i="14"/>
  <c r="AB1365" i="14" l="1"/>
  <c r="AC1365" i="14" s="1"/>
  <c r="AD1365" i="14" s="1"/>
  <c r="AA1365" i="14" s="1"/>
  <c r="W1365" i="14"/>
  <c r="X1365" i="14" s="1"/>
  <c r="Y1365" i="14" s="1"/>
  <c r="Z1365" i="14" s="1"/>
  <c r="L1365" i="14"/>
  <c r="M1365" i="14" s="1"/>
  <c r="N1365" i="14" s="1"/>
  <c r="U1365" i="14" s="1"/>
  <c r="Q1365" i="14"/>
  <c r="R1365" i="14" s="1"/>
  <c r="S1365" i="14" s="1"/>
  <c r="T1365" i="14" s="1"/>
  <c r="K1365" i="14"/>
  <c r="J1366" i="14"/>
  <c r="AB1366" i="14" l="1"/>
  <c r="AC1366" i="14" s="1"/>
  <c r="AD1366" i="14" s="1"/>
  <c r="AA1366" i="14" s="1"/>
  <c r="W1366" i="14"/>
  <c r="X1366" i="14" s="1"/>
  <c r="Y1366" i="14" s="1"/>
  <c r="Z1366" i="14" s="1"/>
  <c r="L1366" i="14"/>
  <c r="M1366" i="14" s="1"/>
  <c r="N1366" i="14" s="1"/>
  <c r="U1366" i="14" s="1"/>
  <c r="Q1366" i="14"/>
  <c r="R1366" i="14" s="1"/>
  <c r="S1366" i="14" s="1"/>
  <c r="T1366" i="14" s="1"/>
  <c r="J1367" i="14"/>
  <c r="K1366" i="14"/>
  <c r="AB1367" i="14" l="1"/>
  <c r="AC1367" i="14" s="1"/>
  <c r="AD1367" i="14" s="1"/>
  <c r="AA1367" i="14" s="1"/>
  <c r="W1367" i="14"/>
  <c r="X1367" i="14" s="1"/>
  <c r="Y1367" i="14" s="1"/>
  <c r="Z1367" i="14" s="1"/>
  <c r="L1367" i="14"/>
  <c r="M1367" i="14" s="1"/>
  <c r="N1367" i="14" s="1"/>
  <c r="U1367" i="14" s="1"/>
  <c r="Q1367" i="14"/>
  <c r="R1367" i="14" s="1"/>
  <c r="S1367" i="14" s="1"/>
  <c r="T1367" i="14" s="1"/>
  <c r="K1367" i="14"/>
  <c r="J1368" i="14"/>
  <c r="AB1368" i="14" l="1"/>
  <c r="AC1368" i="14" s="1"/>
  <c r="AD1368" i="14" s="1"/>
  <c r="AA1368" i="14" s="1"/>
  <c r="W1368" i="14"/>
  <c r="X1368" i="14" s="1"/>
  <c r="Y1368" i="14" s="1"/>
  <c r="Z1368" i="14" s="1"/>
  <c r="L1368" i="14"/>
  <c r="M1368" i="14" s="1"/>
  <c r="N1368" i="14" s="1"/>
  <c r="U1368" i="14" s="1"/>
  <c r="Q1368" i="14"/>
  <c r="R1368" i="14" s="1"/>
  <c r="S1368" i="14" s="1"/>
  <c r="T1368" i="14" s="1"/>
  <c r="J1369" i="14"/>
  <c r="K1368" i="14"/>
  <c r="AB1369" i="14" l="1"/>
  <c r="AC1369" i="14" s="1"/>
  <c r="AD1369" i="14" s="1"/>
  <c r="AA1369" i="14" s="1"/>
  <c r="W1369" i="14"/>
  <c r="X1369" i="14" s="1"/>
  <c r="Y1369" i="14" s="1"/>
  <c r="Z1369" i="14" s="1"/>
  <c r="L1369" i="14"/>
  <c r="M1369" i="14" s="1"/>
  <c r="N1369" i="14" s="1"/>
  <c r="U1369" i="14" s="1"/>
  <c r="Q1369" i="14"/>
  <c r="R1369" i="14" s="1"/>
  <c r="S1369" i="14" s="1"/>
  <c r="T1369" i="14" s="1"/>
  <c r="J1370" i="14"/>
  <c r="K1369" i="14"/>
  <c r="AB1370" i="14" l="1"/>
  <c r="AC1370" i="14" s="1"/>
  <c r="AD1370" i="14" s="1"/>
  <c r="AA1370" i="14" s="1"/>
  <c r="W1370" i="14"/>
  <c r="X1370" i="14" s="1"/>
  <c r="Y1370" i="14" s="1"/>
  <c r="Z1370" i="14" s="1"/>
  <c r="L1370" i="14"/>
  <c r="M1370" i="14" s="1"/>
  <c r="N1370" i="14" s="1"/>
  <c r="U1370" i="14" s="1"/>
  <c r="Q1370" i="14"/>
  <c r="R1370" i="14" s="1"/>
  <c r="S1370" i="14" s="1"/>
  <c r="T1370" i="14" s="1"/>
  <c r="K1370" i="14"/>
  <c r="J1371" i="14"/>
  <c r="AB1371" i="14" l="1"/>
  <c r="AC1371" i="14" s="1"/>
  <c r="AD1371" i="14" s="1"/>
  <c r="AA1371" i="14" s="1"/>
  <c r="W1371" i="14"/>
  <c r="X1371" i="14" s="1"/>
  <c r="Y1371" i="14" s="1"/>
  <c r="Z1371" i="14" s="1"/>
  <c r="L1371" i="14"/>
  <c r="M1371" i="14" s="1"/>
  <c r="N1371" i="14" s="1"/>
  <c r="U1371" i="14" s="1"/>
  <c r="Q1371" i="14"/>
  <c r="R1371" i="14" s="1"/>
  <c r="S1371" i="14" s="1"/>
  <c r="T1371" i="14" s="1"/>
  <c r="K1371" i="14"/>
  <c r="J1372" i="14"/>
  <c r="AB1372" i="14" l="1"/>
  <c r="AC1372" i="14" s="1"/>
  <c r="AD1372" i="14" s="1"/>
  <c r="AA1372" i="14" s="1"/>
  <c r="W1372" i="14"/>
  <c r="X1372" i="14" s="1"/>
  <c r="Y1372" i="14" s="1"/>
  <c r="Z1372" i="14" s="1"/>
  <c r="L1372" i="14"/>
  <c r="M1372" i="14" s="1"/>
  <c r="N1372" i="14" s="1"/>
  <c r="U1372" i="14" s="1"/>
  <c r="Q1372" i="14"/>
  <c r="R1372" i="14" s="1"/>
  <c r="S1372" i="14" s="1"/>
  <c r="T1372" i="14" s="1"/>
  <c r="J1373" i="14"/>
  <c r="K1372" i="14"/>
  <c r="AB1373" i="14" l="1"/>
  <c r="AC1373" i="14" s="1"/>
  <c r="AD1373" i="14" s="1"/>
  <c r="AA1373" i="14" s="1"/>
  <c r="W1373" i="14"/>
  <c r="X1373" i="14" s="1"/>
  <c r="Y1373" i="14" s="1"/>
  <c r="Z1373" i="14" s="1"/>
  <c r="L1373" i="14"/>
  <c r="M1373" i="14" s="1"/>
  <c r="N1373" i="14" s="1"/>
  <c r="U1373" i="14" s="1"/>
  <c r="Q1373" i="14"/>
  <c r="R1373" i="14" s="1"/>
  <c r="S1373" i="14" s="1"/>
  <c r="T1373" i="14" s="1"/>
  <c r="K1373" i="14"/>
  <c r="J1374" i="14"/>
  <c r="AB1374" i="14" l="1"/>
  <c r="AC1374" i="14" s="1"/>
  <c r="AD1374" i="14" s="1"/>
  <c r="AA1374" i="14" s="1"/>
  <c r="W1374" i="14"/>
  <c r="X1374" i="14" s="1"/>
  <c r="Y1374" i="14" s="1"/>
  <c r="Z1374" i="14" s="1"/>
  <c r="L1374" i="14"/>
  <c r="M1374" i="14" s="1"/>
  <c r="N1374" i="14" s="1"/>
  <c r="U1374" i="14" s="1"/>
  <c r="Q1374" i="14"/>
  <c r="R1374" i="14" s="1"/>
  <c r="S1374" i="14" s="1"/>
  <c r="T1374" i="14" s="1"/>
  <c r="J1375" i="14"/>
  <c r="K1374" i="14"/>
  <c r="AB1375" i="14" l="1"/>
  <c r="AC1375" i="14" s="1"/>
  <c r="AD1375" i="14" s="1"/>
  <c r="AA1375" i="14" s="1"/>
  <c r="W1375" i="14"/>
  <c r="X1375" i="14" s="1"/>
  <c r="Y1375" i="14" s="1"/>
  <c r="Z1375" i="14" s="1"/>
  <c r="L1375" i="14"/>
  <c r="M1375" i="14" s="1"/>
  <c r="N1375" i="14" s="1"/>
  <c r="U1375" i="14" s="1"/>
  <c r="Q1375" i="14"/>
  <c r="R1375" i="14" s="1"/>
  <c r="S1375" i="14" s="1"/>
  <c r="T1375" i="14" s="1"/>
  <c r="J1376" i="14"/>
  <c r="K1375" i="14"/>
  <c r="AB1376" i="14" l="1"/>
  <c r="AC1376" i="14" s="1"/>
  <c r="AD1376" i="14" s="1"/>
  <c r="AA1376" i="14" s="1"/>
  <c r="W1376" i="14"/>
  <c r="X1376" i="14" s="1"/>
  <c r="Y1376" i="14" s="1"/>
  <c r="Z1376" i="14" s="1"/>
  <c r="L1376" i="14"/>
  <c r="M1376" i="14" s="1"/>
  <c r="N1376" i="14" s="1"/>
  <c r="U1376" i="14" s="1"/>
  <c r="Q1376" i="14"/>
  <c r="R1376" i="14" s="1"/>
  <c r="S1376" i="14" s="1"/>
  <c r="T1376" i="14" s="1"/>
  <c r="K1376" i="14"/>
  <c r="J1377" i="14"/>
  <c r="AB1377" i="14" l="1"/>
  <c r="AC1377" i="14" s="1"/>
  <c r="AD1377" i="14" s="1"/>
  <c r="AA1377" i="14" s="1"/>
  <c r="W1377" i="14"/>
  <c r="X1377" i="14" s="1"/>
  <c r="Y1377" i="14" s="1"/>
  <c r="Z1377" i="14" s="1"/>
  <c r="L1377" i="14"/>
  <c r="M1377" i="14" s="1"/>
  <c r="N1377" i="14" s="1"/>
  <c r="U1377" i="14" s="1"/>
  <c r="Q1377" i="14"/>
  <c r="R1377" i="14" s="1"/>
  <c r="S1377" i="14" s="1"/>
  <c r="T1377" i="14" s="1"/>
  <c r="J1378" i="14"/>
  <c r="K1377" i="14"/>
  <c r="AB1378" i="14" l="1"/>
  <c r="AC1378" i="14" s="1"/>
  <c r="AD1378" i="14" s="1"/>
  <c r="AA1378" i="14" s="1"/>
  <c r="W1378" i="14"/>
  <c r="X1378" i="14" s="1"/>
  <c r="Y1378" i="14" s="1"/>
  <c r="Z1378" i="14" s="1"/>
  <c r="L1378" i="14"/>
  <c r="M1378" i="14" s="1"/>
  <c r="N1378" i="14" s="1"/>
  <c r="U1378" i="14" s="1"/>
  <c r="Q1378" i="14"/>
  <c r="R1378" i="14" s="1"/>
  <c r="S1378" i="14" s="1"/>
  <c r="T1378" i="14" s="1"/>
  <c r="K1378" i="14"/>
  <c r="J1379" i="14"/>
  <c r="AB1379" i="14" l="1"/>
  <c r="AC1379" i="14" s="1"/>
  <c r="AD1379" i="14" s="1"/>
  <c r="AA1379" i="14" s="1"/>
  <c r="W1379" i="14"/>
  <c r="X1379" i="14" s="1"/>
  <c r="Y1379" i="14" s="1"/>
  <c r="Z1379" i="14" s="1"/>
  <c r="L1379" i="14"/>
  <c r="M1379" i="14" s="1"/>
  <c r="N1379" i="14" s="1"/>
  <c r="U1379" i="14" s="1"/>
  <c r="Q1379" i="14"/>
  <c r="R1379" i="14" s="1"/>
  <c r="S1379" i="14" s="1"/>
  <c r="T1379" i="14" s="1"/>
  <c r="K1379" i="14"/>
  <c r="J1380" i="14"/>
  <c r="AB1380" i="14" l="1"/>
  <c r="AC1380" i="14" s="1"/>
  <c r="AD1380" i="14" s="1"/>
  <c r="AA1380" i="14" s="1"/>
  <c r="W1380" i="14"/>
  <c r="X1380" i="14" s="1"/>
  <c r="Y1380" i="14" s="1"/>
  <c r="Z1380" i="14" s="1"/>
  <c r="L1380" i="14"/>
  <c r="M1380" i="14" s="1"/>
  <c r="N1380" i="14" s="1"/>
  <c r="U1380" i="14" s="1"/>
  <c r="Q1380" i="14"/>
  <c r="R1380" i="14" s="1"/>
  <c r="S1380" i="14" s="1"/>
  <c r="T1380" i="14" s="1"/>
  <c r="J1381" i="14"/>
  <c r="K1380" i="14"/>
  <c r="AB1381" i="14" l="1"/>
  <c r="AC1381" i="14" s="1"/>
  <c r="AD1381" i="14" s="1"/>
  <c r="AA1381" i="14" s="1"/>
  <c r="W1381" i="14"/>
  <c r="X1381" i="14" s="1"/>
  <c r="Y1381" i="14" s="1"/>
  <c r="Z1381" i="14" s="1"/>
  <c r="L1381" i="14"/>
  <c r="M1381" i="14" s="1"/>
  <c r="N1381" i="14" s="1"/>
  <c r="U1381" i="14" s="1"/>
  <c r="Q1381" i="14"/>
  <c r="R1381" i="14" s="1"/>
  <c r="S1381" i="14" s="1"/>
  <c r="T1381" i="14" s="1"/>
  <c r="K1381" i="14"/>
  <c r="J1382" i="14"/>
  <c r="AB1382" i="14" l="1"/>
  <c r="AC1382" i="14" s="1"/>
  <c r="AD1382" i="14" s="1"/>
  <c r="AA1382" i="14" s="1"/>
  <c r="W1382" i="14"/>
  <c r="X1382" i="14" s="1"/>
  <c r="Y1382" i="14" s="1"/>
  <c r="Z1382" i="14" s="1"/>
  <c r="L1382" i="14"/>
  <c r="M1382" i="14" s="1"/>
  <c r="N1382" i="14" s="1"/>
  <c r="U1382" i="14" s="1"/>
  <c r="Q1382" i="14"/>
  <c r="R1382" i="14" s="1"/>
  <c r="S1382" i="14" s="1"/>
  <c r="T1382" i="14" s="1"/>
  <c r="J1383" i="14"/>
  <c r="K1382" i="14"/>
  <c r="AB1383" i="14" l="1"/>
  <c r="AC1383" i="14" s="1"/>
  <c r="AD1383" i="14" s="1"/>
  <c r="AA1383" i="14" s="1"/>
  <c r="W1383" i="14"/>
  <c r="X1383" i="14" s="1"/>
  <c r="Y1383" i="14" s="1"/>
  <c r="Z1383" i="14" s="1"/>
  <c r="L1383" i="14"/>
  <c r="M1383" i="14" s="1"/>
  <c r="N1383" i="14" s="1"/>
  <c r="U1383" i="14" s="1"/>
  <c r="Q1383" i="14"/>
  <c r="R1383" i="14" s="1"/>
  <c r="S1383" i="14" s="1"/>
  <c r="T1383" i="14" s="1"/>
  <c r="J1384" i="14"/>
  <c r="K1383" i="14"/>
  <c r="AB1384" i="14" l="1"/>
  <c r="AC1384" i="14" s="1"/>
  <c r="AD1384" i="14" s="1"/>
  <c r="AA1384" i="14" s="1"/>
  <c r="W1384" i="14"/>
  <c r="X1384" i="14" s="1"/>
  <c r="Y1384" i="14" s="1"/>
  <c r="Z1384" i="14" s="1"/>
  <c r="L1384" i="14"/>
  <c r="M1384" i="14" s="1"/>
  <c r="N1384" i="14" s="1"/>
  <c r="U1384" i="14" s="1"/>
  <c r="Q1384" i="14"/>
  <c r="R1384" i="14" s="1"/>
  <c r="S1384" i="14" s="1"/>
  <c r="T1384" i="14" s="1"/>
  <c r="J1385" i="14"/>
  <c r="K1384" i="14"/>
  <c r="AB1385" i="14" l="1"/>
  <c r="AC1385" i="14" s="1"/>
  <c r="AD1385" i="14" s="1"/>
  <c r="AA1385" i="14" s="1"/>
  <c r="W1385" i="14"/>
  <c r="X1385" i="14" s="1"/>
  <c r="Y1385" i="14" s="1"/>
  <c r="Z1385" i="14" s="1"/>
  <c r="L1385" i="14"/>
  <c r="M1385" i="14" s="1"/>
  <c r="N1385" i="14" s="1"/>
  <c r="U1385" i="14" s="1"/>
  <c r="Q1385" i="14"/>
  <c r="R1385" i="14" s="1"/>
  <c r="S1385" i="14" s="1"/>
  <c r="T1385" i="14" s="1"/>
  <c r="J1386" i="14"/>
  <c r="K1385" i="14"/>
  <c r="AB1386" i="14" l="1"/>
  <c r="AC1386" i="14" s="1"/>
  <c r="AD1386" i="14" s="1"/>
  <c r="AA1386" i="14" s="1"/>
  <c r="W1386" i="14"/>
  <c r="X1386" i="14" s="1"/>
  <c r="Y1386" i="14" s="1"/>
  <c r="Z1386" i="14" s="1"/>
  <c r="L1386" i="14"/>
  <c r="M1386" i="14" s="1"/>
  <c r="N1386" i="14" s="1"/>
  <c r="U1386" i="14" s="1"/>
  <c r="Q1386" i="14"/>
  <c r="R1386" i="14" s="1"/>
  <c r="S1386" i="14" s="1"/>
  <c r="T1386" i="14" s="1"/>
  <c r="K1386" i="14"/>
  <c r="J1387" i="14"/>
  <c r="AB1387" i="14" l="1"/>
  <c r="AC1387" i="14" s="1"/>
  <c r="AD1387" i="14" s="1"/>
  <c r="AA1387" i="14" s="1"/>
  <c r="W1387" i="14"/>
  <c r="X1387" i="14" s="1"/>
  <c r="Y1387" i="14" s="1"/>
  <c r="Z1387" i="14" s="1"/>
  <c r="L1387" i="14"/>
  <c r="M1387" i="14" s="1"/>
  <c r="N1387" i="14" s="1"/>
  <c r="U1387" i="14" s="1"/>
  <c r="Q1387" i="14"/>
  <c r="R1387" i="14" s="1"/>
  <c r="S1387" i="14" s="1"/>
  <c r="T1387" i="14" s="1"/>
  <c r="K1387" i="14"/>
  <c r="J1388" i="14"/>
  <c r="AB1388" i="14" l="1"/>
  <c r="AC1388" i="14" s="1"/>
  <c r="AD1388" i="14" s="1"/>
  <c r="AA1388" i="14" s="1"/>
  <c r="W1388" i="14"/>
  <c r="X1388" i="14" s="1"/>
  <c r="Y1388" i="14" s="1"/>
  <c r="Z1388" i="14" s="1"/>
  <c r="L1388" i="14"/>
  <c r="M1388" i="14" s="1"/>
  <c r="N1388" i="14" s="1"/>
  <c r="U1388" i="14" s="1"/>
  <c r="Q1388" i="14"/>
  <c r="R1388" i="14" s="1"/>
  <c r="S1388" i="14" s="1"/>
  <c r="T1388" i="14" s="1"/>
  <c r="J1389" i="14"/>
  <c r="K1388" i="14"/>
  <c r="AB1389" i="14" l="1"/>
  <c r="AC1389" i="14" s="1"/>
  <c r="AD1389" i="14" s="1"/>
  <c r="AA1389" i="14" s="1"/>
  <c r="W1389" i="14"/>
  <c r="X1389" i="14" s="1"/>
  <c r="Y1389" i="14" s="1"/>
  <c r="Z1389" i="14" s="1"/>
  <c r="L1389" i="14"/>
  <c r="M1389" i="14" s="1"/>
  <c r="N1389" i="14" s="1"/>
  <c r="U1389" i="14" s="1"/>
  <c r="Q1389" i="14"/>
  <c r="R1389" i="14" s="1"/>
  <c r="S1389" i="14" s="1"/>
  <c r="T1389" i="14" s="1"/>
  <c r="K1389" i="14"/>
  <c r="J1390" i="14"/>
  <c r="AB1390" i="14" l="1"/>
  <c r="AC1390" i="14" s="1"/>
  <c r="AD1390" i="14" s="1"/>
  <c r="AA1390" i="14" s="1"/>
  <c r="W1390" i="14"/>
  <c r="X1390" i="14" s="1"/>
  <c r="Y1390" i="14" s="1"/>
  <c r="Z1390" i="14" s="1"/>
  <c r="L1390" i="14"/>
  <c r="M1390" i="14" s="1"/>
  <c r="N1390" i="14" s="1"/>
  <c r="U1390" i="14" s="1"/>
  <c r="Q1390" i="14"/>
  <c r="R1390" i="14" s="1"/>
  <c r="S1390" i="14" s="1"/>
  <c r="T1390" i="14" s="1"/>
  <c r="J1391" i="14"/>
  <c r="K1390" i="14"/>
  <c r="AB1391" i="14" l="1"/>
  <c r="AC1391" i="14" s="1"/>
  <c r="AD1391" i="14" s="1"/>
  <c r="AA1391" i="14" s="1"/>
  <c r="W1391" i="14"/>
  <c r="X1391" i="14" s="1"/>
  <c r="Y1391" i="14" s="1"/>
  <c r="Z1391" i="14" s="1"/>
  <c r="L1391" i="14"/>
  <c r="M1391" i="14" s="1"/>
  <c r="N1391" i="14" s="1"/>
  <c r="U1391" i="14" s="1"/>
  <c r="Q1391" i="14"/>
  <c r="R1391" i="14" s="1"/>
  <c r="S1391" i="14" s="1"/>
  <c r="T1391" i="14" s="1"/>
  <c r="J1392" i="14"/>
  <c r="K1391" i="14"/>
  <c r="AB1392" i="14" l="1"/>
  <c r="AC1392" i="14" s="1"/>
  <c r="AD1392" i="14" s="1"/>
  <c r="AA1392" i="14" s="1"/>
  <c r="W1392" i="14"/>
  <c r="X1392" i="14" s="1"/>
  <c r="Y1392" i="14" s="1"/>
  <c r="Z1392" i="14" s="1"/>
  <c r="L1392" i="14"/>
  <c r="M1392" i="14" s="1"/>
  <c r="N1392" i="14" s="1"/>
  <c r="U1392" i="14" s="1"/>
  <c r="Q1392" i="14"/>
  <c r="R1392" i="14" s="1"/>
  <c r="S1392" i="14" s="1"/>
  <c r="T1392" i="14" s="1"/>
  <c r="K1392" i="14"/>
  <c r="J1393" i="14"/>
  <c r="AB1393" i="14" l="1"/>
  <c r="AC1393" i="14" s="1"/>
  <c r="AD1393" i="14" s="1"/>
  <c r="AA1393" i="14" s="1"/>
  <c r="W1393" i="14"/>
  <c r="X1393" i="14" s="1"/>
  <c r="Y1393" i="14" s="1"/>
  <c r="Z1393" i="14" s="1"/>
  <c r="L1393" i="14"/>
  <c r="M1393" i="14" s="1"/>
  <c r="N1393" i="14" s="1"/>
  <c r="U1393" i="14" s="1"/>
  <c r="Q1393" i="14"/>
  <c r="R1393" i="14" s="1"/>
  <c r="S1393" i="14" s="1"/>
  <c r="T1393" i="14" s="1"/>
  <c r="J1394" i="14"/>
  <c r="K1393" i="14"/>
  <c r="AB1394" i="14" l="1"/>
  <c r="AC1394" i="14" s="1"/>
  <c r="AD1394" i="14" s="1"/>
  <c r="AA1394" i="14" s="1"/>
  <c r="W1394" i="14"/>
  <c r="X1394" i="14" s="1"/>
  <c r="Y1394" i="14" s="1"/>
  <c r="Z1394" i="14" s="1"/>
  <c r="L1394" i="14"/>
  <c r="M1394" i="14" s="1"/>
  <c r="N1394" i="14" s="1"/>
  <c r="U1394" i="14" s="1"/>
  <c r="Q1394" i="14"/>
  <c r="R1394" i="14" s="1"/>
  <c r="S1394" i="14" s="1"/>
  <c r="T1394" i="14" s="1"/>
  <c r="K1394" i="14"/>
  <c r="J1395" i="14"/>
  <c r="AB1395" i="14" l="1"/>
  <c r="AC1395" i="14" s="1"/>
  <c r="AD1395" i="14" s="1"/>
  <c r="AA1395" i="14" s="1"/>
  <c r="W1395" i="14"/>
  <c r="X1395" i="14" s="1"/>
  <c r="Y1395" i="14" s="1"/>
  <c r="Z1395" i="14" s="1"/>
  <c r="L1395" i="14"/>
  <c r="M1395" i="14" s="1"/>
  <c r="N1395" i="14" s="1"/>
  <c r="U1395" i="14" s="1"/>
  <c r="Q1395" i="14"/>
  <c r="R1395" i="14" s="1"/>
  <c r="S1395" i="14" s="1"/>
  <c r="T1395" i="14" s="1"/>
  <c r="J1396" i="14"/>
  <c r="K1395" i="14"/>
  <c r="AB1396" i="14" l="1"/>
  <c r="AC1396" i="14" s="1"/>
  <c r="AD1396" i="14" s="1"/>
  <c r="AA1396" i="14" s="1"/>
  <c r="W1396" i="14"/>
  <c r="X1396" i="14" s="1"/>
  <c r="Y1396" i="14" s="1"/>
  <c r="Z1396" i="14" s="1"/>
  <c r="L1396" i="14"/>
  <c r="M1396" i="14" s="1"/>
  <c r="N1396" i="14" s="1"/>
  <c r="U1396" i="14" s="1"/>
  <c r="Q1396" i="14"/>
  <c r="R1396" i="14" s="1"/>
  <c r="S1396" i="14" s="1"/>
  <c r="T1396" i="14" s="1"/>
  <c r="J1397" i="14"/>
  <c r="K1396" i="14"/>
  <c r="AB1397" i="14" l="1"/>
  <c r="AC1397" i="14" s="1"/>
  <c r="AD1397" i="14" s="1"/>
  <c r="AA1397" i="14" s="1"/>
  <c r="W1397" i="14"/>
  <c r="X1397" i="14" s="1"/>
  <c r="Y1397" i="14" s="1"/>
  <c r="Z1397" i="14" s="1"/>
  <c r="L1397" i="14"/>
  <c r="M1397" i="14" s="1"/>
  <c r="N1397" i="14" s="1"/>
  <c r="U1397" i="14" s="1"/>
  <c r="Q1397" i="14"/>
  <c r="R1397" i="14" s="1"/>
  <c r="S1397" i="14" s="1"/>
  <c r="T1397" i="14" s="1"/>
  <c r="K1397" i="14"/>
  <c r="J1398" i="14"/>
  <c r="AB1398" i="14" l="1"/>
  <c r="AC1398" i="14" s="1"/>
  <c r="AD1398" i="14" s="1"/>
  <c r="AA1398" i="14" s="1"/>
  <c r="W1398" i="14"/>
  <c r="X1398" i="14" s="1"/>
  <c r="Y1398" i="14" s="1"/>
  <c r="Z1398" i="14" s="1"/>
  <c r="L1398" i="14"/>
  <c r="M1398" i="14" s="1"/>
  <c r="N1398" i="14" s="1"/>
  <c r="U1398" i="14" s="1"/>
  <c r="Q1398" i="14"/>
  <c r="R1398" i="14" s="1"/>
  <c r="S1398" i="14" s="1"/>
  <c r="T1398" i="14" s="1"/>
  <c r="J1399" i="14"/>
  <c r="K1398" i="14"/>
  <c r="AB1399" i="14" l="1"/>
  <c r="AC1399" i="14" s="1"/>
  <c r="AD1399" i="14" s="1"/>
  <c r="AA1399" i="14" s="1"/>
  <c r="W1399" i="14"/>
  <c r="X1399" i="14" s="1"/>
  <c r="Y1399" i="14" s="1"/>
  <c r="Z1399" i="14" s="1"/>
  <c r="L1399" i="14"/>
  <c r="M1399" i="14" s="1"/>
  <c r="N1399" i="14" s="1"/>
  <c r="U1399" i="14" s="1"/>
  <c r="Q1399" i="14"/>
  <c r="R1399" i="14" s="1"/>
  <c r="S1399" i="14" s="1"/>
  <c r="T1399" i="14" s="1"/>
  <c r="J1400" i="14"/>
  <c r="K1399" i="14"/>
  <c r="AB1400" i="14" l="1"/>
  <c r="AC1400" i="14" s="1"/>
  <c r="AD1400" i="14" s="1"/>
  <c r="AA1400" i="14" s="1"/>
  <c r="W1400" i="14"/>
  <c r="X1400" i="14" s="1"/>
  <c r="Y1400" i="14" s="1"/>
  <c r="Z1400" i="14" s="1"/>
  <c r="L1400" i="14"/>
  <c r="M1400" i="14" s="1"/>
  <c r="N1400" i="14" s="1"/>
  <c r="U1400" i="14" s="1"/>
  <c r="Q1400" i="14"/>
  <c r="R1400" i="14" s="1"/>
  <c r="S1400" i="14" s="1"/>
  <c r="T1400" i="14" s="1"/>
  <c r="J1401" i="14"/>
  <c r="K1400" i="14"/>
  <c r="AB1401" i="14" l="1"/>
  <c r="AC1401" i="14" s="1"/>
  <c r="AD1401" i="14" s="1"/>
  <c r="AA1401" i="14" s="1"/>
  <c r="W1401" i="14"/>
  <c r="X1401" i="14" s="1"/>
  <c r="Y1401" i="14" s="1"/>
  <c r="Z1401" i="14" s="1"/>
  <c r="L1401" i="14"/>
  <c r="M1401" i="14" s="1"/>
  <c r="N1401" i="14" s="1"/>
  <c r="U1401" i="14" s="1"/>
  <c r="Q1401" i="14"/>
  <c r="R1401" i="14" s="1"/>
  <c r="S1401" i="14" s="1"/>
  <c r="T1401" i="14" s="1"/>
  <c r="J1402" i="14"/>
  <c r="K1401" i="14"/>
  <c r="AB1402" i="14" l="1"/>
  <c r="AC1402" i="14" s="1"/>
  <c r="AD1402" i="14" s="1"/>
  <c r="AA1402" i="14" s="1"/>
  <c r="W1402" i="14"/>
  <c r="X1402" i="14" s="1"/>
  <c r="Y1402" i="14" s="1"/>
  <c r="Z1402" i="14" s="1"/>
  <c r="L1402" i="14"/>
  <c r="M1402" i="14" s="1"/>
  <c r="N1402" i="14" s="1"/>
  <c r="U1402" i="14" s="1"/>
  <c r="Q1402" i="14"/>
  <c r="R1402" i="14" s="1"/>
  <c r="S1402" i="14" s="1"/>
  <c r="T1402" i="14" s="1"/>
  <c r="K1402" i="14"/>
  <c r="J1403" i="14"/>
  <c r="AB1403" i="14" l="1"/>
  <c r="AC1403" i="14" s="1"/>
  <c r="AD1403" i="14" s="1"/>
  <c r="AA1403" i="14" s="1"/>
  <c r="W1403" i="14"/>
  <c r="X1403" i="14" s="1"/>
  <c r="Y1403" i="14" s="1"/>
  <c r="Z1403" i="14" s="1"/>
  <c r="L1403" i="14"/>
  <c r="M1403" i="14" s="1"/>
  <c r="N1403" i="14" s="1"/>
  <c r="U1403" i="14" s="1"/>
  <c r="Q1403" i="14"/>
  <c r="R1403" i="14" s="1"/>
  <c r="S1403" i="14" s="1"/>
  <c r="T1403" i="14" s="1"/>
  <c r="K1403" i="14"/>
  <c r="J1404" i="14"/>
  <c r="AB1404" i="14" l="1"/>
  <c r="AC1404" i="14" s="1"/>
  <c r="AD1404" i="14" s="1"/>
  <c r="AA1404" i="14" s="1"/>
  <c r="W1404" i="14"/>
  <c r="X1404" i="14" s="1"/>
  <c r="Y1404" i="14" s="1"/>
  <c r="Z1404" i="14" s="1"/>
  <c r="L1404" i="14"/>
  <c r="M1404" i="14" s="1"/>
  <c r="N1404" i="14" s="1"/>
  <c r="U1404" i="14" s="1"/>
  <c r="Q1404" i="14"/>
  <c r="R1404" i="14" s="1"/>
  <c r="S1404" i="14" s="1"/>
  <c r="T1404" i="14" s="1"/>
  <c r="J1405" i="14"/>
  <c r="K1404" i="14"/>
  <c r="AB1405" i="14" l="1"/>
  <c r="AC1405" i="14" s="1"/>
  <c r="AD1405" i="14" s="1"/>
  <c r="AA1405" i="14" s="1"/>
  <c r="W1405" i="14"/>
  <c r="X1405" i="14" s="1"/>
  <c r="Y1405" i="14" s="1"/>
  <c r="Z1405" i="14" s="1"/>
  <c r="L1405" i="14"/>
  <c r="M1405" i="14" s="1"/>
  <c r="N1405" i="14" s="1"/>
  <c r="U1405" i="14" s="1"/>
  <c r="Q1405" i="14"/>
  <c r="R1405" i="14" s="1"/>
  <c r="S1405" i="14" s="1"/>
  <c r="T1405" i="14" s="1"/>
  <c r="K1405" i="14"/>
  <c r="J1406" i="14"/>
  <c r="AB1406" i="14" l="1"/>
  <c r="AC1406" i="14" s="1"/>
  <c r="AD1406" i="14" s="1"/>
  <c r="AA1406" i="14" s="1"/>
  <c r="W1406" i="14"/>
  <c r="X1406" i="14" s="1"/>
  <c r="Y1406" i="14" s="1"/>
  <c r="Z1406" i="14" s="1"/>
  <c r="L1406" i="14"/>
  <c r="M1406" i="14" s="1"/>
  <c r="N1406" i="14" s="1"/>
  <c r="U1406" i="14" s="1"/>
  <c r="Q1406" i="14"/>
  <c r="R1406" i="14" s="1"/>
  <c r="S1406" i="14" s="1"/>
  <c r="T1406" i="14" s="1"/>
  <c r="J1407" i="14"/>
  <c r="K1406" i="14"/>
  <c r="AB1407" i="14" l="1"/>
  <c r="AC1407" i="14" s="1"/>
  <c r="AD1407" i="14" s="1"/>
  <c r="AA1407" i="14" s="1"/>
  <c r="W1407" i="14"/>
  <c r="X1407" i="14" s="1"/>
  <c r="Y1407" i="14" s="1"/>
  <c r="Z1407" i="14" s="1"/>
  <c r="L1407" i="14"/>
  <c r="M1407" i="14" s="1"/>
  <c r="N1407" i="14" s="1"/>
  <c r="U1407" i="14" s="1"/>
  <c r="Q1407" i="14"/>
  <c r="R1407" i="14" s="1"/>
  <c r="S1407" i="14" s="1"/>
  <c r="T1407" i="14" s="1"/>
  <c r="J1408" i="14"/>
  <c r="K1407" i="14"/>
  <c r="AB1408" i="14" l="1"/>
  <c r="AC1408" i="14" s="1"/>
  <c r="AD1408" i="14" s="1"/>
  <c r="AA1408" i="14" s="1"/>
  <c r="W1408" i="14"/>
  <c r="X1408" i="14" s="1"/>
  <c r="Y1408" i="14" s="1"/>
  <c r="Z1408" i="14" s="1"/>
  <c r="L1408" i="14"/>
  <c r="M1408" i="14" s="1"/>
  <c r="N1408" i="14" s="1"/>
  <c r="U1408" i="14" s="1"/>
  <c r="Q1408" i="14"/>
  <c r="R1408" i="14" s="1"/>
  <c r="S1408" i="14" s="1"/>
  <c r="T1408" i="14" s="1"/>
  <c r="J1409" i="14"/>
  <c r="K1408" i="14"/>
  <c r="AB1409" i="14" l="1"/>
  <c r="AC1409" i="14" s="1"/>
  <c r="AD1409" i="14" s="1"/>
  <c r="AA1409" i="14" s="1"/>
  <c r="W1409" i="14"/>
  <c r="X1409" i="14" s="1"/>
  <c r="Y1409" i="14" s="1"/>
  <c r="Z1409" i="14" s="1"/>
  <c r="L1409" i="14"/>
  <c r="M1409" i="14" s="1"/>
  <c r="N1409" i="14" s="1"/>
  <c r="U1409" i="14" s="1"/>
  <c r="Q1409" i="14"/>
  <c r="R1409" i="14" s="1"/>
  <c r="S1409" i="14" s="1"/>
  <c r="T1409" i="14" s="1"/>
  <c r="J1410" i="14"/>
  <c r="K1409" i="14"/>
  <c r="AB1410" i="14" l="1"/>
  <c r="AC1410" i="14" s="1"/>
  <c r="AD1410" i="14" s="1"/>
  <c r="AA1410" i="14" s="1"/>
  <c r="W1410" i="14"/>
  <c r="X1410" i="14" s="1"/>
  <c r="Y1410" i="14" s="1"/>
  <c r="Z1410" i="14" s="1"/>
  <c r="L1410" i="14"/>
  <c r="M1410" i="14" s="1"/>
  <c r="N1410" i="14" s="1"/>
  <c r="U1410" i="14" s="1"/>
  <c r="Q1410" i="14"/>
  <c r="R1410" i="14" s="1"/>
  <c r="S1410" i="14" s="1"/>
  <c r="T1410" i="14" s="1"/>
  <c r="K1410" i="14"/>
  <c r="J1411" i="14"/>
  <c r="AB1411" i="14" l="1"/>
  <c r="AC1411" i="14" s="1"/>
  <c r="AD1411" i="14" s="1"/>
  <c r="AA1411" i="14" s="1"/>
  <c r="W1411" i="14"/>
  <c r="X1411" i="14" s="1"/>
  <c r="Y1411" i="14" s="1"/>
  <c r="Z1411" i="14" s="1"/>
  <c r="L1411" i="14"/>
  <c r="M1411" i="14" s="1"/>
  <c r="N1411" i="14" s="1"/>
  <c r="U1411" i="14" s="1"/>
  <c r="Q1411" i="14"/>
  <c r="R1411" i="14" s="1"/>
  <c r="S1411" i="14" s="1"/>
  <c r="T1411" i="14" s="1"/>
  <c r="J1412" i="14"/>
  <c r="K1411" i="14"/>
  <c r="AB1412" i="14" l="1"/>
  <c r="AC1412" i="14" s="1"/>
  <c r="AD1412" i="14" s="1"/>
  <c r="AA1412" i="14" s="1"/>
  <c r="W1412" i="14"/>
  <c r="X1412" i="14" s="1"/>
  <c r="Y1412" i="14" s="1"/>
  <c r="Z1412" i="14" s="1"/>
  <c r="L1412" i="14"/>
  <c r="M1412" i="14" s="1"/>
  <c r="N1412" i="14" s="1"/>
  <c r="U1412" i="14" s="1"/>
  <c r="Q1412" i="14"/>
  <c r="R1412" i="14" s="1"/>
  <c r="S1412" i="14" s="1"/>
  <c r="T1412" i="14" s="1"/>
  <c r="J1413" i="14"/>
  <c r="K1412" i="14"/>
  <c r="AB1413" i="14" l="1"/>
  <c r="AC1413" i="14" s="1"/>
  <c r="AD1413" i="14" s="1"/>
  <c r="AA1413" i="14" s="1"/>
  <c r="W1413" i="14"/>
  <c r="X1413" i="14" s="1"/>
  <c r="Y1413" i="14" s="1"/>
  <c r="Z1413" i="14" s="1"/>
  <c r="L1413" i="14"/>
  <c r="M1413" i="14" s="1"/>
  <c r="N1413" i="14" s="1"/>
  <c r="U1413" i="14" s="1"/>
  <c r="Q1413" i="14"/>
  <c r="R1413" i="14" s="1"/>
  <c r="S1413" i="14" s="1"/>
  <c r="T1413" i="14" s="1"/>
  <c r="K1413" i="14"/>
  <c r="J1414" i="14"/>
  <c r="AB1414" i="14" l="1"/>
  <c r="AC1414" i="14" s="1"/>
  <c r="AD1414" i="14" s="1"/>
  <c r="AA1414" i="14" s="1"/>
  <c r="W1414" i="14"/>
  <c r="X1414" i="14" s="1"/>
  <c r="Y1414" i="14" s="1"/>
  <c r="Z1414" i="14" s="1"/>
  <c r="L1414" i="14"/>
  <c r="M1414" i="14" s="1"/>
  <c r="N1414" i="14" s="1"/>
  <c r="U1414" i="14" s="1"/>
  <c r="Q1414" i="14"/>
  <c r="R1414" i="14" s="1"/>
  <c r="S1414" i="14" s="1"/>
  <c r="T1414" i="14" s="1"/>
  <c r="J1415" i="14"/>
  <c r="K1414" i="14"/>
  <c r="AB1415" i="14" l="1"/>
  <c r="AC1415" i="14" s="1"/>
  <c r="AD1415" i="14" s="1"/>
  <c r="AA1415" i="14" s="1"/>
  <c r="W1415" i="14"/>
  <c r="X1415" i="14" s="1"/>
  <c r="Y1415" i="14" s="1"/>
  <c r="Z1415" i="14" s="1"/>
  <c r="L1415" i="14"/>
  <c r="M1415" i="14" s="1"/>
  <c r="N1415" i="14" s="1"/>
  <c r="U1415" i="14" s="1"/>
  <c r="Q1415" i="14"/>
  <c r="R1415" i="14" s="1"/>
  <c r="S1415" i="14" s="1"/>
  <c r="T1415" i="14" s="1"/>
  <c r="K1415" i="14"/>
  <c r="J1416" i="14"/>
  <c r="AB1416" i="14" l="1"/>
  <c r="AC1416" i="14" s="1"/>
  <c r="AD1416" i="14" s="1"/>
  <c r="AA1416" i="14" s="1"/>
  <c r="W1416" i="14"/>
  <c r="X1416" i="14" s="1"/>
  <c r="Y1416" i="14" s="1"/>
  <c r="Z1416" i="14" s="1"/>
  <c r="L1416" i="14"/>
  <c r="M1416" i="14" s="1"/>
  <c r="N1416" i="14" s="1"/>
  <c r="U1416" i="14" s="1"/>
  <c r="Q1416" i="14"/>
  <c r="R1416" i="14" s="1"/>
  <c r="S1416" i="14" s="1"/>
  <c r="T1416" i="14" s="1"/>
  <c r="K1416" i="14"/>
  <c r="J1417" i="14"/>
  <c r="AB1417" i="14" l="1"/>
  <c r="AC1417" i="14" s="1"/>
  <c r="AD1417" i="14" s="1"/>
  <c r="AA1417" i="14" s="1"/>
  <c r="W1417" i="14"/>
  <c r="X1417" i="14" s="1"/>
  <c r="Y1417" i="14" s="1"/>
  <c r="Z1417" i="14" s="1"/>
  <c r="L1417" i="14"/>
  <c r="M1417" i="14" s="1"/>
  <c r="N1417" i="14" s="1"/>
  <c r="U1417" i="14" s="1"/>
  <c r="Q1417" i="14"/>
  <c r="R1417" i="14" s="1"/>
  <c r="S1417" i="14" s="1"/>
  <c r="T1417" i="14" s="1"/>
  <c r="J1418" i="14"/>
  <c r="K1417" i="14"/>
  <c r="AB1418" i="14" l="1"/>
  <c r="AC1418" i="14" s="1"/>
  <c r="AD1418" i="14" s="1"/>
  <c r="AA1418" i="14" s="1"/>
  <c r="W1418" i="14"/>
  <c r="X1418" i="14" s="1"/>
  <c r="Y1418" i="14" s="1"/>
  <c r="Z1418" i="14" s="1"/>
  <c r="L1418" i="14"/>
  <c r="M1418" i="14" s="1"/>
  <c r="N1418" i="14" s="1"/>
  <c r="U1418" i="14" s="1"/>
  <c r="Q1418" i="14"/>
  <c r="R1418" i="14" s="1"/>
  <c r="S1418" i="14" s="1"/>
  <c r="T1418" i="14" s="1"/>
  <c r="K1418" i="14"/>
  <c r="J1419" i="14"/>
  <c r="AB1419" i="14" l="1"/>
  <c r="AC1419" i="14" s="1"/>
  <c r="AD1419" i="14" s="1"/>
  <c r="AA1419" i="14" s="1"/>
  <c r="W1419" i="14"/>
  <c r="X1419" i="14" s="1"/>
  <c r="Y1419" i="14" s="1"/>
  <c r="Z1419" i="14" s="1"/>
  <c r="L1419" i="14"/>
  <c r="M1419" i="14" s="1"/>
  <c r="N1419" i="14" s="1"/>
  <c r="U1419" i="14" s="1"/>
  <c r="Q1419" i="14"/>
  <c r="R1419" i="14" s="1"/>
  <c r="S1419" i="14" s="1"/>
  <c r="T1419" i="14" s="1"/>
  <c r="J1420" i="14"/>
  <c r="K1419" i="14"/>
  <c r="AB1420" i="14" l="1"/>
  <c r="AC1420" i="14" s="1"/>
  <c r="AD1420" i="14" s="1"/>
  <c r="AA1420" i="14" s="1"/>
  <c r="W1420" i="14"/>
  <c r="X1420" i="14" s="1"/>
  <c r="Y1420" i="14" s="1"/>
  <c r="Z1420" i="14" s="1"/>
  <c r="L1420" i="14"/>
  <c r="M1420" i="14" s="1"/>
  <c r="N1420" i="14" s="1"/>
  <c r="U1420" i="14" s="1"/>
  <c r="Q1420" i="14"/>
  <c r="R1420" i="14" s="1"/>
  <c r="S1420" i="14" s="1"/>
  <c r="T1420" i="14" s="1"/>
  <c r="J1421" i="14"/>
  <c r="K1420" i="14"/>
  <c r="AB1421" i="14" l="1"/>
  <c r="AC1421" i="14" s="1"/>
  <c r="AD1421" i="14" s="1"/>
  <c r="AA1421" i="14" s="1"/>
  <c r="W1421" i="14"/>
  <c r="X1421" i="14" s="1"/>
  <c r="Y1421" i="14" s="1"/>
  <c r="Z1421" i="14" s="1"/>
  <c r="L1421" i="14"/>
  <c r="M1421" i="14" s="1"/>
  <c r="N1421" i="14" s="1"/>
  <c r="U1421" i="14" s="1"/>
  <c r="Q1421" i="14"/>
  <c r="R1421" i="14" s="1"/>
  <c r="S1421" i="14" s="1"/>
  <c r="T1421" i="14" s="1"/>
  <c r="K1421" i="14"/>
  <c r="J1422" i="14"/>
  <c r="AB1422" i="14" l="1"/>
  <c r="AC1422" i="14" s="1"/>
  <c r="AD1422" i="14" s="1"/>
  <c r="AA1422" i="14" s="1"/>
  <c r="W1422" i="14"/>
  <c r="X1422" i="14" s="1"/>
  <c r="Y1422" i="14" s="1"/>
  <c r="Z1422" i="14" s="1"/>
  <c r="L1422" i="14"/>
  <c r="M1422" i="14" s="1"/>
  <c r="N1422" i="14" s="1"/>
  <c r="U1422" i="14" s="1"/>
  <c r="Q1422" i="14"/>
  <c r="R1422" i="14" s="1"/>
  <c r="S1422" i="14" s="1"/>
  <c r="T1422" i="14" s="1"/>
  <c r="J1423" i="14"/>
  <c r="K1422" i="14"/>
  <c r="AB1423" i="14" l="1"/>
  <c r="AC1423" i="14" s="1"/>
  <c r="AD1423" i="14" s="1"/>
  <c r="AA1423" i="14" s="1"/>
  <c r="W1423" i="14"/>
  <c r="X1423" i="14" s="1"/>
  <c r="Y1423" i="14" s="1"/>
  <c r="Z1423" i="14" s="1"/>
  <c r="L1423" i="14"/>
  <c r="M1423" i="14" s="1"/>
  <c r="N1423" i="14" s="1"/>
  <c r="U1423" i="14" s="1"/>
  <c r="Q1423" i="14"/>
  <c r="R1423" i="14" s="1"/>
  <c r="S1423" i="14" s="1"/>
  <c r="T1423" i="14" s="1"/>
  <c r="J1424" i="14"/>
  <c r="K1423" i="14"/>
  <c r="AB1424" i="14" l="1"/>
  <c r="AC1424" i="14" s="1"/>
  <c r="AD1424" i="14" s="1"/>
  <c r="AA1424" i="14" s="1"/>
  <c r="W1424" i="14"/>
  <c r="X1424" i="14" s="1"/>
  <c r="Y1424" i="14" s="1"/>
  <c r="Z1424" i="14" s="1"/>
  <c r="L1424" i="14"/>
  <c r="M1424" i="14" s="1"/>
  <c r="N1424" i="14" s="1"/>
  <c r="U1424" i="14" s="1"/>
  <c r="Q1424" i="14"/>
  <c r="R1424" i="14" s="1"/>
  <c r="S1424" i="14" s="1"/>
  <c r="T1424" i="14" s="1"/>
  <c r="K1424" i="14"/>
  <c r="J1425" i="14"/>
  <c r="AB1425" i="14" l="1"/>
  <c r="AC1425" i="14" s="1"/>
  <c r="AD1425" i="14" s="1"/>
  <c r="AA1425" i="14" s="1"/>
  <c r="W1425" i="14"/>
  <c r="X1425" i="14" s="1"/>
  <c r="Y1425" i="14" s="1"/>
  <c r="Z1425" i="14" s="1"/>
  <c r="L1425" i="14"/>
  <c r="M1425" i="14" s="1"/>
  <c r="N1425" i="14" s="1"/>
  <c r="U1425" i="14" s="1"/>
  <c r="Q1425" i="14"/>
  <c r="R1425" i="14" s="1"/>
  <c r="S1425" i="14" s="1"/>
  <c r="T1425" i="14" s="1"/>
  <c r="J1426" i="14"/>
  <c r="K1425" i="14"/>
  <c r="AB1426" i="14" l="1"/>
  <c r="AC1426" i="14" s="1"/>
  <c r="AD1426" i="14" s="1"/>
  <c r="AA1426" i="14" s="1"/>
  <c r="W1426" i="14"/>
  <c r="X1426" i="14" s="1"/>
  <c r="Y1426" i="14" s="1"/>
  <c r="Z1426" i="14" s="1"/>
  <c r="L1426" i="14"/>
  <c r="M1426" i="14" s="1"/>
  <c r="N1426" i="14" s="1"/>
  <c r="U1426" i="14" s="1"/>
  <c r="Q1426" i="14"/>
  <c r="R1426" i="14" s="1"/>
  <c r="S1426" i="14" s="1"/>
  <c r="T1426" i="14" s="1"/>
  <c r="K1426" i="14"/>
  <c r="J1427" i="14"/>
  <c r="AB1427" i="14" l="1"/>
  <c r="AC1427" i="14" s="1"/>
  <c r="AD1427" i="14" s="1"/>
  <c r="AA1427" i="14" s="1"/>
  <c r="W1427" i="14"/>
  <c r="X1427" i="14" s="1"/>
  <c r="Y1427" i="14" s="1"/>
  <c r="Z1427" i="14" s="1"/>
  <c r="L1427" i="14"/>
  <c r="M1427" i="14" s="1"/>
  <c r="N1427" i="14" s="1"/>
  <c r="U1427" i="14" s="1"/>
  <c r="Q1427" i="14"/>
  <c r="R1427" i="14" s="1"/>
  <c r="S1427" i="14" s="1"/>
  <c r="T1427" i="14" s="1"/>
  <c r="J1428" i="14"/>
  <c r="K1427" i="14"/>
  <c r="AB1428" i="14" l="1"/>
  <c r="AC1428" i="14" s="1"/>
  <c r="AD1428" i="14" s="1"/>
  <c r="AA1428" i="14" s="1"/>
  <c r="W1428" i="14"/>
  <c r="X1428" i="14" s="1"/>
  <c r="Y1428" i="14" s="1"/>
  <c r="Z1428" i="14" s="1"/>
  <c r="L1428" i="14"/>
  <c r="M1428" i="14" s="1"/>
  <c r="N1428" i="14" s="1"/>
  <c r="U1428" i="14" s="1"/>
  <c r="Q1428" i="14"/>
  <c r="R1428" i="14" s="1"/>
  <c r="S1428" i="14" s="1"/>
  <c r="T1428" i="14" s="1"/>
  <c r="J1429" i="14"/>
  <c r="K1428" i="14"/>
  <c r="AB1429" i="14" l="1"/>
  <c r="AC1429" i="14" s="1"/>
  <c r="AD1429" i="14" s="1"/>
  <c r="AA1429" i="14" s="1"/>
  <c r="W1429" i="14"/>
  <c r="X1429" i="14" s="1"/>
  <c r="Y1429" i="14" s="1"/>
  <c r="Z1429" i="14" s="1"/>
  <c r="L1429" i="14"/>
  <c r="M1429" i="14" s="1"/>
  <c r="N1429" i="14" s="1"/>
  <c r="U1429" i="14" s="1"/>
  <c r="Q1429" i="14"/>
  <c r="R1429" i="14" s="1"/>
  <c r="S1429" i="14" s="1"/>
  <c r="T1429" i="14" s="1"/>
  <c r="K1429" i="14"/>
  <c r="J1430" i="14"/>
  <c r="AB1430" i="14" l="1"/>
  <c r="AC1430" i="14" s="1"/>
  <c r="AD1430" i="14" s="1"/>
  <c r="AA1430" i="14" s="1"/>
  <c r="W1430" i="14"/>
  <c r="X1430" i="14" s="1"/>
  <c r="Y1430" i="14" s="1"/>
  <c r="Z1430" i="14" s="1"/>
  <c r="L1430" i="14"/>
  <c r="M1430" i="14" s="1"/>
  <c r="N1430" i="14" s="1"/>
  <c r="U1430" i="14" s="1"/>
  <c r="Q1430" i="14"/>
  <c r="R1430" i="14" s="1"/>
  <c r="S1430" i="14" s="1"/>
  <c r="T1430" i="14" s="1"/>
  <c r="J1431" i="14"/>
  <c r="K1430" i="14"/>
  <c r="AB1431" i="14" l="1"/>
  <c r="AC1431" i="14" s="1"/>
  <c r="AD1431" i="14" s="1"/>
  <c r="AA1431" i="14" s="1"/>
  <c r="W1431" i="14"/>
  <c r="X1431" i="14" s="1"/>
  <c r="Y1431" i="14" s="1"/>
  <c r="Z1431" i="14" s="1"/>
  <c r="L1431" i="14"/>
  <c r="M1431" i="14" s="1"/>
  <c r="N1431" i="14" s="1"/>
  <c r="U1431" i="14" s="1"/>
  <c r="Q1431" i="14"/>
  <c r="R1431" i="14" s="1"/>
  <c r="S1431" i="14" s="1"/>
  <c r="T1431" i="14" s="1"/>
  <c r="K1431" i="14"/>
  <c r="J1432" i="14"/>
  <c r="AB1432" i="14" l="1"/>
  <c r="AC1432" i="14" s="1"/>
  <c r="AD1432" i="14" s="1"/>
  <c r="AA1432" i="14" s="1"/>
  <c r="W1432" i="14"/>
  <c r="X1432" i="14" s="1"/>
  <c r="Y1432" i="14" s="1"/>
  <c r="Z1432" i="14" s="1"/>
  <c r="L1432" i="14"/>
  <c r="M1432" i="14" s="1"/>
  <c r="N1432" i="14" s="1"/>
  <c r="U1432" i="14" s="1"/>
  <c r="Q1432" i="14"/>
  <c r="R1432" i="14" s="1"/>
  <c r="S1432" i="14" s="1"/>
  <c r="T1432" i="14" s="1"/>
  <c r="J1433" i="14"/>
  <c r="K1432" i="14"/>
  <c r="AB1433" i="14" l="1"/>
  <c r="AC1433" i="14" s="1"/>
  <c r="AD1433" i="14" s="1"/>
  <c r="AA1433" i="14" s="1"/>
  <c r="W1433" i="14"/>
  <c r="X1433" i="14" s="1"/>
  <c r="Y1433" i="14" s="1"/>
  <c r="Z1433" i="14" s="1"/>
  <c r="L1433" i="14"/>
  <c r="M1433" i="14" s="1"/>
  <c r="N1433" i="14" s="1"/>
  <c r="U1433" i="14" s="1"/>
  <c r="Q1433" i="14"/>
  <c r="R1433" i="14" s="1"/>
  <c r="S1433" i="14" s="1"/>
  <c r="T1433" i="14" s="1"/>
  <c r="J1434" i="14"/>
  <c r="K1433" i="14"/>
  <c r="AB1434" i="14" l="1"/>
  <c r="AC1434" i="14" s="1"/>
  <c r="AD1434" i="14" s="1"/>
  <c r="AA1434" i="14" s="1"/>
  <c r="W1434" i="14"/>
  <c r="X1434" i="14" s="1"/>
  <c r="Y1434" i="14" s="1"/>
  <c r="Z1434" i="14" s="1"/>
  <c r="L1434" i="14"/>
  <c r="M1434" i="14" s="1"/>
  <c r="N1434" i="14" s="1"/>
  <c r="U1434" i="14" s="1"/>
  <c r="Q1434" i="14"/>
  <c r="R1434" i="14" s="1"/>
  <c r="S1434" i="14" s="1"/>
  <c r="T1434" i="14" s="1"/>
  <c r="K1434" i="14"/>
  <c r="J1435" i="14"/>
  <c r="AB1435" i="14" l="1"/>
  <c r="AC1435" i="14" s="1"/>
  <c r="AD1435" i="14" s="1"/>
  <c r="AA1435" i="14" s="1"/>
  <c r="W1435" i="14"/>
  <c r="X1435" i="14" s="1"/>
  <c r="Y1435" i="14" s="1"/>
  <c r="Z1435" i="14" s="1"/>
  <c r="L1435" i="14"/>
  <c r="M1435" i="14" s="1"/>
  <c r="N1435" i="14" s="1"/>
  <c r="U1435" i="14" s="1"/>
  <c r="Q1435" i="14"/>
  <c r="R1435" i="14" s="1"/>
  <c r="S1435" i="14" s="1"/>
  <c r="T1435" i="14" s="1"/>
  <c r="K1435" i="14"/>
  <c r="J1436" i="14"/>
  <c r="AB1436" i="14" l="1"/>
  <c r="AC1436" i="14" s="1"/>
  <c r="AD1436" i="14" s="1"/>
  <c r="AA1436" i="14" s="1"/>
  <c r="W1436" i="14"/>
  <c r="X1436" i="14" s="1"/>
  <c r="Y1436" i="14" s="1"/>
  <c r="Z1436" i="14" s="1"/>
  <c r="L1436" i="14"/>
  <c r="M1436" i="14" s="1"/>
  <c r="N1436" i="14" s="1"/>
  <c r="U1436" i="14" s="1"/>
  <c r="Q1436" i="14"/>
  <c r="R1436" i="14" s="1"/>
  <c r="S1436" i="14" s="1"/>
  <c r="T1436" i="14" s="1"/>
  <c r="J1437" i="14"/>
  <c r="K1436" i="14"/>
  <c r="AB1437" i="14" l="1"/>
  <c r="AC1437" i="14" s="1"/>
  <c r="AD1437" i="14" s="1"/>
  <c r="AA1437" i="14" s="1"/>
  <c r="W1437" i="14"/>
  <c r="X1437" i="14" s="1"/>
  <c r="Y1437" i="14" s="1"/>
  <c r="Z1437" i="14" s="1"/>
  <c r="L1437" i="14"/>
  <c r="M1437" i="14" s="1"/>
  <c r="N1437" i="14" s="1"/>
  <c r="U1437" i="14" s="1"/>
  <c r="Q1437" i="14"/>
  <c r="R1437" i="14" s="1"/>
  <c r="S1437" i="14" s="1"/>
  <c r="T1437" i="14" s="1"/>
  <c r="K1437" i="14"/>
  <c r="J1438" i="14"/>
  <c r="AB1438" i="14" l="1"/>
  <c r="AC1438" i="14" s="1"/>
  <c r="AD1438" i="14" s="1"/>
  <c r="AA1438" i="14" s="1"/>
  <c r="W1438" i="14"/>
  <c r="X1438" i="14" s="1"/>
  <c r="Y1438" i="14" s="1"/>
  <c r="Z1438" i="14" s="1"/>
  <c r="L1438" i="14"/>
  <c r="M1438" i="14" s="1"/>
  <c r="N1438" i="14" s="1"/>
  <c r="U1438" i="14" s="1"/>
  <c r="Q1438" i="14"/>
  <c r="R1438" i="14" s="1"/>
  <c r="S1438" i="14" s="1"/>
  <c r="T1438" i="14" s="1"/>
  <c r="J1439" i="14"/>
  <c r="K1438" i="14"/>
  <c r="AB1439" i="14" l="1"/>
  <c r="AC1439" i="14" s="1"/>
  <c r="AD1439" i="14" s="1"/>
  <c r="AA1439" i="14" s="1"/>
  <c r="W1439" i="14"/>
  <c r="X1439" i="14" s="1"/>
  <c r="Y1439" i="14" s="1"/>
  <c r="Z1439" i="14" s="1"/>
  <c r="L1439" i="14"/>
  <c r="M1439" i="14" s="1"/>
  <c r="N1439" i="14" s="1"/>
  <c r="U1439" i="14" s="1"/>
  <c r="Q1439" i="14"/>
  <c r="R1439" i="14" s="1"/>
  <c r="S1439" i="14" s="1"/>
  <c r="T1439" i="14" s="1"/>
  <c r="J1440" i="14"/>
  <c r="K1439" i="14"/>
  <c r="AB1440" i="14" l="1"/>
  <c r="AC1440" i="14" s="1"/>
  <c r="AD1440" i="14" s="1"/>
  <c r="AA1440" i="14" s="1"/>
  <c r="W1440" i="14"/>
  <c r="X1440" i="14" s="1"/>
  <c r="Y1440" i="14" s="1"/>
  <c r="Z1440" i="14" s="1"/>
  <c r="L1440" i="14"/>
  <c r="M1440" i="14" s="1"/>
  <c r="N1440" i="14" s="1"/>
  <c r="U1440" i="14" s="1"/>
  <c r="Q1440" i="14"/>
  <c r="R1440" i="14" s="1"/>
  <c r="S1440" i="14" s="1"/>
  <c r="T1440" i="14" s="1"/>
  <c r="K1440" i="14"/>
  <c r="J1441" i="14"/>
  <c r="AB1441" i="14" l="1"/>
  <c r="AC1441" i="14" s="1"/>
  <c r="AD1441" i="14" s="1"/>
  <c r="AA1441" i="14" s="1"/>
  <c r="W1441" i="14"/>
  <c r="X1441" i="14" s="1"/>
  <c r="Y1441" i="14" s="1"/>
  <c r="Z1441" i="14" s="1"/>
  <c r="L1441" i="14"/>
  <c r="M1441" i="14" s="1"/>
  <c r="N1441" i="14" s="1"/>
  <c r="U1441" i="14" s="1"/>
  <c r="Q1441" i="14"/>
  <c r="R1441" i="14" s="1"/>
  <c r="S1441" i="14" s="1"/>
  <c r="T1441" i="14" s="1"/>
  <c r="J1442" i="14"/>
  <c r="K1441" i="14"/>
  <c r="AB1442" i="14" l="1"/>
  <c r="AC1442" i="14" s="1"/>
  <c r="AD1442" i="14" s="1"/>
  <c r="AA1442" i="14" s="1"/>
  <c r="W1442" i="14"/>
  <c r="X1442" i="14" s="1"/>
  <c r="Y1442" i="14" s="1"/>
  <c r="Z1442" i="14" s="1"/>
  <c r="L1442" i="14"/>
  <c r="M1442" i="14" s="1"/>
  <c r="N1442" i="14" s="1"/>
  <c r="U1442" i="14" s="1"/>
  <c r="Q1442" i="14"/>
  <c r="R1442" i="14" s="1"/>
  <c r="S1442" i="14" s="1"/>
  <c r="T1442" i="14" s="1"/>
  <c r="K1442" i="14"/>
  <c r="J1443" i="14"/>
  <c r="AB1443" i="14" l="1"/>
  <c r="AC1443" i="14" s="1"/>
  <c r="AD1443" i="14" s="1"/>
  <c r="AA1443" i="14" s="1"/>
  <c r="W1443" i="14"/>
  <c r="X1443" i="14" s="1"/>
  <c r="Y1443" i="14" s="1"/>
  <c r="Z1443" i="14" s="1"/>
  <c r="L1443" i="14"/>
  <c r="M1443" i="14" s="1"/>
  <c r="N1443" i="14" s="1"/>
  <c r="U1443" i="14" s="1"/>
  <c r="Q1443" i="14"/>
  <c r="R1443" i="14" s="1"/>
  <c r="S1443" i="14" s="1"/>
  <c r="T1443" i="14" s="1"/>
  <c r="K1443" i="14"/>
  <c r="J1444" i="14"/>
  <c r="AB1444" i="14" l="1"/>
  <c r="AC1444" i="14" s="1"/>
  <c r="AD1444" i="14" s="1"/>
  <c r="AA1444" i="14" s="1"/>
  <c r="W1444" i="14"/>
  <c r="X1444" i="14" s="1"/>
  <c r="Y1444" i="14" s="1"/>
  <c r="Z1444" i="14" s="1"/>
  <c r="L1444" i="14"/>
  <c r="M1444" i="14" s="1"/>
  <c r="N1444" i="14" s="1"/>
  <c r="U1444" i="14" s="1"/>
  <c r="Q1444" i="14"/>
  <c r="R1444" i="14" s="1"/>
  <c r="S1444" i="14" s="1"/>
  <c r="T1444" i="14" s="1"/>
  <c r="J1445" i="14"/>
  <c r="K1444" i="14"/>
  <c r="AB1445" i="14" l="1"/>
  <c r="AC1445" i="14" s="1"/>
  <c r="AD1445" i="14" s="1"/>
  <c r="AA1445" i="14" s="1"/>
  <c r="W1445" i="14"/>
  <c r="X1445" i="14" s="1"/>
  <c r="Y1445" i="14" s="1"/>
  <c r="Z1445" i="14" s="1"/>
  <c r="L1445" i="14"/>
  <c r="M1445" i="14" s="1"/>
  <c r="N1445" i="14" s="1"/>
  <c r="U1445" i="14" s="1"/>
  <c r="Q1445" i="14"/>
  <c r="R1445" i="14" s="1"/>
  <c r="S1445" i="14" s="1"/>
  <c r="T1445" i="14" s="1"/>
  <c r="K1445" i="14"/>
  <c r="J1446" i="14"/>
  <c r="AB1446" i="14" l="1"/>
  <c r="AC1446" i="14" s="1"/>
  <c r="AD1446" i="14" s="1"/>
  <c r="AA1446" i="14" s="1"/>
  <c r="W1446" i="14"/>
  <c r="X1446" i="14" s="1"/>
  <c r="Y1446" i="14" s="1"/>
  <c r="Z1446" i="14" s="1"/>
  <c r="L1446" i="14"/>
  <c r="M1446" i="14" s="1"/>
  <c r="N1446" i="14" s="1"/>
  <c r="U1446" i="14" s="1"/>
  <c r="Q1446" i="14"/>
  <c r="R1446" i="14" s="1"/>
  <c r="S1446" i="14" s="1"/>
  <c r="T1446" i="14" s="1"/>
  <c r="J1447" i="14"/>
  <c r="K1446" i="14"/>
  <c r="AB1447" i="14" l="1"/>
  <c r="AC1447" i="14" s="1"/>
  <c r="AD1447" i="14" s="1"/>
  <c r="AA1447" i="14" s="1"/>
  <c r="W1447" i="14"/>
  <c r="X1447" i="14" s="1"/>
  <c r="Y1447" i="14" s="1"/>
  <c r="Z1447" i="14" s="1"/>
  <c r="L1447" i="14"/>
  <c r="M1447" i="14" s="1"/>
  <c r="N1447" i="14" s="1"/>
  <c r="U1447" i="14" s="1"/>
  <c r="Q1447" i="14"/>
  <c r="R1447" i="14" s="1"/>
  <c r="S1447" i="14" s="1"/>
  <c r="T1447" i="14" s="1"/>
  <c r="J1448" i="14"/>
  <c r="K1447" i="14"/>
  <c r="AB1448" i="14" l="1"/>
  <c r="AC1448" i="14" s="1"/>
  <c r="AD1448" i="14" s="1"/>
  <c r="AA1448" i="14" s="1"/>
  <c r="W1448" i="14"/>
  <c r="X1448" i="14" s="1"/>
  <c r="Y1448" i="14" s="1"/>
  <c r="Z1448" i="14" s="1"/>
  <c r="L1448" i="14"/>
  <c r="M1448" i="14" s="1"/>
  <c r="N1448" i="14" s="1"/>
  <c r="U1448" i="14" s="1"/>
  <c r="Q1448" i="14"/>
  <c r="R1448" i="14" s="1"/>
  <c r="S1448" i="14" s="1"/>
  <c r="T1448" i="14" s="1"/>
  <c r="J1449" i="14"/>
  <c r="K1448" i="14"/>
  <c r="AB1449" i="14" l="1"/>
  <c r="AC1449" i="14" s="1"/>
  <c r="AD1449" i="14" s="1"/>
  <c r="AA1449" i="14" s="1"/>
  <c r="W1449" i="14"/>
  <c r="X1449" i="14" s="1"/>
  <c r="Y1449" i="14" s="1"/>
  <c r="Z1449" i="14" s="1"/>
  <c r="L1449" i="14"/>
  <c r="M1449" i="14" s="1"/>
  <c r="N1449" i="14" s="1"/>
  <c r="U1449" i="14" s="1"/>
  <c r="Q1449" i="14"/>
  <c r="R1449" i="14" s="1"/>
  <c r="S1449" i="14" s="1"/>
  <c r="T1449" i="14" s="1"/>
  <c r="J1450" i="14"/>
  <c r="K1449" i="14"/>
  <c r="AB1450" i="14" l="1"/>
  <c r="AC1450" i="14" s="1"/>
  <c r="AD1450" i="14" s="1"/>
  <c r="AA1450" i="14" s="1"/>
  <c r="W1450" i="14"/>
  <c r="X1450" i="14" s="1"/>
  <c r="Y1450" i="14" s="1"/>
  <c r="Z1450" i="14" s="1"/>
  <c r="L1450" i="14"/>
  <c r="M1450" i="14" s="1"/>
  <c r="N1450" i="14" s="1"/>
  <c r="U1450" i="14" s="1"/>
  <c r="Q1450" i="14"/>
  <c r="R1450" i="14" s="1"/>
  <c r="S1450" i="14" s="1"/>
  <c r="T1450" i="14" s="1"/>
  <c r="K1450" i="14"/>
  <c r="J1451" i="14"/>
  <c r="AB1451" i="14" l="1"/>
  <c r="AC1451" i="14" s="1"/>
  <c r="AD1451" i="14" s="1"/>
  <c r="AA1451" i="14" s="1"/>
  <c r="W1451" i="14"/>
  <c r="X1451" i="14" s="1"/>
  <c r="Y1451" i="14" s="1"/>
  <c r="Z1451" i="14" s="1"/>
  <c r="L1451" i="14"/>
  <c r="M1451" i="14" s="1"/>
  <c r="N1451" i="14" s="1"/>
  <c r="U1451" i="14" s="1"/>
  <c r="Q1451" i="14"/>
  <c r="R1451" i="14" s="1"/>
  <c r="S1451" i="14" s="1"/>
  <c r="T1451" i="14" s="1"/>
  <c r="K1451" i="14"/>
  <c r="J1452" i="14"/>
  <c r="AB1452" i="14" l="1"/>
  <c r="AC1452" i="14" s="1"/>
  <c r="AD1452" i="14" s="1"/>
  <c r="AA1452" i="14" s="1"/>
  <c r="W1452" i="14"/>
  <c r="X1452" i="14" s="1"/>
  <c r="Y1452" i="14" s="1"/>
  <c r="Z1452" i="14" s="1"/>
  <c r="L1452" i="14"/>
  <c r="M1452" i="14" s="1"/>
  <c r="N1452" i="14" s="1"/>
  <c r="U1452" i="14" s="1"/>
  <c r="Q1452" i="14"/>
  <c r="R1452" i="14" s="1"/>
  <c r="S1452" i="14" s="1"/>
  <c r="T1452" i="14" s="1"/>
  <c r="J1453" i="14"/>
  <c r="K1452" i="14"/>
  <c r="AB1453" i="14" l="1"/>
  <c r="AC1453" i="14" s="1"/>
  <c r="AD1453" i="14" s="1"/>
  <c r="AA1453" i="14" s="1"/>
  <c r="W1453" i="14"/>
  <c r="X1453" i="14" s="1"/>
  <c r="Y1453" i="14" s="1"/>
  <c r="Z1453" i="14" s="1"/>
  <c r="L1453" i="14"/>
  <c r="M1453" i="14" s="1"/>
  <c r="N1453" i="14" s="1"/>
  <c r="U1453" i="14" s="1"/>
  <c r="Q1453" i="14"/>
  <c r="R1453" i="14" s="1"/>
  <c r="S1453" i="14" s="1"/>
  <c r="T1453" i="14" s="1"/>
  <c r="K1453" i="14"/>
  <c r="J1454" i="14"/>
  <c r="AB1454" i="14" l="1"/>
  <c r="AC1454" i="14" s="1"/>
  <c r="AD1454" i="14" s="1"/>
  <c r="AA1454" i="14" s="1"/>
  <c r="W1454" i="14"/>
  <c r="X1454" i="14" s="1"/>
  <c r="Y1454" i="14" s="1"/>
  <c r="Z1454" i="14" s="1"/>
  <c r="L1454" i="14"/>
  <c r="M1454" i="14" s="1"/>
  <c r="N1454" i="14" s="1"/>
  <c r="U1454" i="14" s="1"/>
  <c r="Q1454" i="14"/>
  <c r="R1454" i="14" s="1"/>
  <c r="S1454" i="14" s="1"/>
  <c r="T1454" i="14" s="1"/>
  <c r="J1455" i="14"/>
  <c r="K1454" i="14"/>
  <c r="AB1455" i="14" l="1"/>
  <c r="AC1455" i="14" s="1"/>
  <c r="AD1455" i="14" s="1"/>
  <c r="AA1455" i="14" s="1"/>
  <c r="W1455" i="14"/>
  <c r="X1455" i="14" s="1"/>
  <c r="Y1455" i="14" s="1"/>
  <c r="Z1455" i="14" s="1"/>
  <c r="L1455" i="14"/>
  <c r="M1455" i="14" s="1"/>
  <c r="N1455" i="14" s="1"/>
  <c r="U1455" i="14" s="1"/>
  <c r="Q1455" i="14"/>
  <c r="R1455" i="14" s="1"/>
  <c r="S1455" i="14" s="1"/>
  <c r="T1455" i="14" s="1"/>
  <c r="J1456" i="14"/>
  <c r="K1455" i="14"/>
  <c r="AB1456" i="14" l="1"/>
  <c r="AC1456" i="14" s="1"/>
  <c r="AD1456" i="14" s="1"/>
  <c r="AA1456" i="14" s="1"/>
  <c r="W1456" i="14"/>
  <c r="X1456" i="14" s="1"/>
  <c r="Y1456" i="14" s="1"/>
  <c r="Z1456" i="14" s="1"/>
  <c r="L1456" i="14"/>
  <c r="M1456" i="14" s="1"/>
  <c r="N1456" i="14" s="1"/>
  <c r="U1456" i="14" s="1"/>
  <c r="Q1456" i="14"/>
  <c r="R1456" i="14" s="1"/>
  <c r="S1456" i="14" s="1"/>
  <c r="T1456" i="14" s="1"/>
  <c r="K1456" i="14"/>
  <c r="J1457" i="14"/>
  <c r="AB1457" i="14" l="1"/>
  <c r="AC1457" i="14" s="1"/>
  <c r="AD1457" i="14" s="1"/>
  <c r="AA1457" i="14" s="1"/>
  <c r="W1457" i="14"/>
  <c r="X1457" i="14" s="1"/>
  <c r="Y1457" i="14" s="1"/>
  <c r="Z1457" i="14" s="1"/>
  <c r="L1457" i="14"/>
  <c r="M1457" i="14" s="1"/>
  <c r="N1457" i="14" s="1"/>
  <c r="U1457" i="14" s="1"/>
  <c r="Q1457" i="14"/>
  <c r="R1457" i="14" s="1"/>
  <c r="S1457" i="14" s="1"/>
  <c r="T1457" i="14" s="1"/>
  <c r="J1458" i="14"/>
  <c r="K1457" i="14"/>
  <c r="AB1458" i="14" l="1"/>
  <c r="AC1458" i="14" s="1"/>
  <c r="AD1458" i="14" s="1"/>
  <c r="AA1458" i="14" s="1"/>
  <c r="W1458" i="14"/>
  <c r="X1458" i="14" s="1"/>
  <c r="Y1458" i="14" s="1"/>
  <c r="Z1458" i="14" s="1"/>
  <c r="L1458" i="14"/>
  <c r="M1458" i="14" s="1"/>
  <c r="N1458" i="14" s="1"/>
  <c r="U1458" i="14" s="1"/>
  <c r="Q1458" i="14"/>
  <c r="R1458" i="14" s="1"/>
  <c r="S1458" i="14" s="1"/>
  <c r="T1458" i="14" s="1"/>
  <c r="K1458" i="14"/>
  <c r="J1459" i="14"/>
  <c r="AB1459" i="14" l="1"/>
  <c r="AC1459" i="14" s="1"/>
  <c r="AD1459" i="14" s="1"/>
  <c r="AA1459" i="14" s="1"/>
  <c r="W1459" i="14"/>
  <c r="X1459" i="14" s="1"/>
  <c r="Y1459" i="14" s="1"/>
  <c r="Z1459" i="14" s="1"/>
  <c r="L1459" i="14"/>
  <c r="M1459" i="14" s="1"/>
  <c r="N1459" i="14" s="1"/>
  <c r="U1459" i="14" s="1"/>
  <c r="Q1459" i="14"/>
  <c r="R1459" i="14" s="1"/>
  <c r="S1459" i="14" s="1"/>
  <c r="T1459" i="14" s="1"/>
  <c r="J1460" i="14"/>
  <c r="K1459" i="14"/>
  <c r="AB1460" i="14" l="1"/>
  <c r="AC1460" i="14" s="1"/>
  <c r="AD1460" i="14" s="1"/>
  <c r="AA1460" i="14" s="1"/>
  <c r="W1460" i="14"/>
  <c r="X1460" i="14" s="1"/>
  <c r="Y1460" i="14" s="1"/>
  <c r="Z1460" i="14" s="1"/>
  <c r="L1460" i="14"/>
  <c r="M1460" i="14" s="1"/>
  <c r="N1460" i="14" s="1"/>
  <c r="U1460" i="14" s="1"/>
  <c r="Q1460" i="14"/>
  <c r="R1460" i="14" s="1"/>
  <c r="S1460" i="14" s="1"/>
  <c r="T1460" i="14" s="1"/>
  <c r="J1461" i="14"/>
  <c r="K1460" i="14"/>
  <c r="AB1461" i="14" l="1"/>
  <c r="AC1461" i="14" s="1"/>
  <c r="AD1461" i="14" s="1"/>
  <c r="AA1461" i="14" s="1"/>
  <c r="W1461" i="14"/>
  <c r="X1461" i="14" s="1"/>
  <c r="Y1461" i="14" s="1"/>
  <c r="Z1461" i="14" s="1"/>
  <c r="L1461" i="14"/>
  <c r="M1461" i="14" s="1"/>
  <c r="N1461" i="14" s="1"/>
  <c r="U1461" i="14" s="1"/>
  <c r="Q1461" i="14"/>
  <c r="R1461" i="14" s="1"/>
  <c r="S1461" i="14" s="1"/>
  <c r="T1461" i="14" s="1"/>
  <c r="K1461" i="14"/>
  <c r="J1462" i="14"/>
  <c r="AB1462" i="14" l="1"/>
  <c r="AC1462" i="14" s="1"/>
  <c r="AD1462" i="14" s="1"/>
  <c r="AA1462" i="14" s="1"/>
  <c r="W1462" i="14"/>
  <c r="X1462" i="14" s="1"/>
  <c r="Y1462" i="14" s="1"/>
  <c r="Z1462" i="14" s="1"/>
  <c r="L1462" i="14"/>
  <c r="M1462" i="14" s="1"/>
  <c r="N1462" i="14" s="1"/>
  <c r="U1462" i="14" s="1"/>
  <c r="Q1462" i="14"/>
  <c r="R1462" i="14" s="1"/>
  <c r="S1462" i="14" s="1"/>
  <c r="T1462" i="14" s="1"/>
  <c r="J1463" i="14"/>
  <c r="K1462" i="14"/>
  <c r="AB1463" i="14" l="1"/>
  <c r="AC1463" i="14" s="1"/>
  <c r="AD1463" i="14" s="1"/>
  <c r="AA1463" i="14" s="1"/>
  <c r="W1463" i="14"/>
  <c r="X1463" i="14" s="1"/>
  <c r="Y1463" i="14" s="1"/>
  <c r="Z1463" i="14" s="1"/>
  <c r="L1463" i="14"/>
  <c r="M1463" i="14" s="1"/>
  <c r="N1463" i="14" s="1"/>
  <c r="U1463" i="14" s="1"/>
  <c r="Q1463" i="14"/>
  <c r="R1463" i="14" s="1"/>
  <c r="S1463" i="14" s="1"/>
  <c r="T1463" i="14" s="1"/>
  <c r="J1464" i="14"/>
  <c r="K1463" i="14"/>
  <c r="AB1464" i="14" l="1"/>
  <c r="AC1464" i="14" s="1"/>
  <c r="AD1464" i="14" s="1"/>
  <c r="AA1464" i="14" s="1"/>
  <c r="W1464" i="14"/>
  <c r="X1464" i="14" s="1"/>
  <c r="Y1464" i="14" s="1"/>
  <c r="Z1464" i="14" s="1"/>
  <c r="L1464" i="14"/>
  <c r="M1464" i="14" s="1"/>
  <c r="N1464" i="14" s="1"/>
  <c r="U1464" i="14" s="1"/>
  <c r="Q1464" i="14"/>
  <c r="R1464" i="14" s="1"/>
  <c r="S1464" i="14" s="1"/>
  <c r="T1464" i="14" s="1"/>
  <c r="J1465" i="14"/>
  <c r="K1464" i="14"/>
  <c r="AB1465" i="14" l="1"/>
  <c r="AC1465" i="14" s="1"/>
  <c r="AD1465" i="14" s="1"/>
  <c r="AA1465" i="14" s="1"/>
  <c r="W1465" i="14"/>
  <c r="X1465" i="14" s="1"/>
  <c r="Y1465" i="14" s="1"/>
  <c r="Z1465" i="14" s="1"/>
  <c r="L1465" i="14"/>
  <c r="M1465" i="14" s="1"/>
  <c r="N1465" i="14" s="1"/>
  <c r="U1465" i="14" s="1"/>
  <c r="Q1465" i="14"/>
  <c r="R1465" i="14" s="1"/>
  <c r="S1465" i="14" s="1"/>
  <c r="T1465" i="14" s="1"/>
  <c r="J1466" i="14"/>
  <c r="K1465" i="14"/>
  <c r="AB1466" i="14" l="1"/>
  <c r="AC1466" i="14" s="1"/>
  <c r="AD1466" i="14" s="1"/>
  <c r="AA1466" i="14" s="1"/>
  <c r="W1466" i="14"/>
  <c r="X1466" i="14" s="1"/>
  <c r="Y1466" i="14" s="1"/>
  <c r="Z1466" i="14" s="1"/>
  <c r="L1466" i="14"/>
  <c r="M1466" i="14" s="1"/>
  <c r="N1466" i="14" s="1"/>
  <c r="U1466" i="14" s="1"/>
  <c r="Q1466" i="14"/>
  <c r="R1466" i="14" s="1"/>
  <c r="S1466" i="14" s="1"/>
  <c r="T1466" i="14" s="1"/>
  <c r="K1466" i="14"/>
  <c r="J1467" i="14"/>
  <c r="AB1467" i="14" l="1"/>
  <c r="AC1467" i="14" s="1"/>
  <c r="AD1467" i="14" s="1"/>
  <c r="AA1467" i="14" s="1"/>
  <c r="W1467" i="14"/>
  <c r="X1467" i="14" s="1"/>
  <c r="Y1467" i="14" s="1"/>
  <c r="Z1467" i="14" s="1"/>
  <c r="L1467" i="14"/>
  <c r="M1467" i="14" s="1"/>
  <c r="N1467" i="14" s="1"/>
  <c r="U1467" i="14" s="1"/>
  <c r="Q1467" i="14"/>
  <c r="R1467" i="14" s="1"/>
  <c r="S1467" i="14" s="1"/>
  <c r="T1467" i="14" s="1"/>
  <c r="K1467" i="14"/>
  <c r="J1468" i="14"/>
  <c r="AB1468" i="14" l="1"/>
  <c r="AC1468" i="14" s="1"/>
  <c r="AD1468" i="14" s="1"/>
  <c r="AA1468" i="14" s="1"/>
  <c r="W1468" i="14"/>
  <c r="X1468" i="14" s="1"/>
  <c r="Y1468" i="14" s="1"/>
  <c r="Z1468" i="14" s="1"/>
  <c r="L1468" i="14"/>
  <c r="M1468" i="14" s="1"/>
  <c r="N1468" i="14" s="1"/>
  <c r="U1468" i="14" s="1"/>
  <c r="Q1468" i="14"/>
  <c r="R1468" i="14" s="1"/>
  <c r="S1468" i="14" s="1"/>
  <c r="T1468" i="14" s="1"/>
  <c r="J1469" i="14"/>
  <c r="K1468" i="14"/>
  <c r="AB1469" i="14" l="1"/>
  <c r="AC1469" i="14" s="1"/>
  <c r="AD1469" i="14" s="1"/>
  <c r="AA1469" i="14" s="1"/>
  <c r="W1469" i="14"/>
  <c r="X1469" i="14" s="1"/>
  <c r="Y1469" i="14" s="1"/>
  <c r="Z1469" i="14" s="1"/>
  <c r="L1469" i="14"/>
  <c r="M1469" i="14" s="1"/>
  <c r="N1469" i="14" s="1"/>
  <c r="U1469" i="14" s="1"/>
  <c r="Q1469" i="14"/>
  <c r="R1469" i="14" s="1"/>
  <c r="S1469" i="14" s="1"/>
  <c r="T1469" i="14" s="1"/>
  <c r="K1469" i="14"/>
  <c r="J1470" i="14"/>
  <c r="AB1470" i="14" l="1"/>
  <c r="AC1470" i="14" s="1"/>
  <c r="AD1470" i="14" s="1"/>
  <c r="AA1470" i="14" s="1"/>
  <c r="W1470" i="14"/>
  <c r="X1470" i="14" s="1"/>
  <c r="Y1470" i="14" s="1"/>
  <c r="Z1470" i="14" s="1"/>
  <c r="L1470" i="14"/>
  <c r="M1470" i="14" s="1"/>
  <c r="N1470" i="14" s="1"/>
  <c r="U1470" i="14" s="1"/>
  <c r="Q1470" i="14"/>
  <c r="R1470" i="14" s="1"/>
  <c r="S1470" i="14" s="1"/>
  <c r="T1470" i="14" s="1"/>
  <c r="J1471" i="14"/>
  <c r="K1470" i="14"/>
  <c r="AB1471" i="14" l="1"/>
  <c r="AC1471" i="14" s="1"/>
  <c r="AD1471" i="14" s="1"/>
  <c r="AA1471" i="14" s="1"/>
  <c r="W1471" i="14"/>
  <c r="X1471" i="14" s="1"/>
  <c r="Y1471" i="14" s="1"/>
  <c r="Z1471" i="14" s="1"/>
  <c r="L1471" i="14"/>
  <c r="M1471" i="14" s="1"/>
  <c r="N1471" i="14" s="1"/>
  <c r="U1471" i="14" s="1"/>
  <c r="Q1471" i="14"/>
  <c r="R1471" i="14" s="1"/>
  <c r="S1471" i="14" s="1"/>
  <c r="T1471" i="14" s="1"/>
  <c r="J1472" i="14"/>
  <c r="K1471" i="14"/>
  <c r="AB1472" i="14" l="1"/>
  <c r="AC1472" i="14" s="1"/>
  <c r="AD1472" i="14" s="1"/>
  <c r="AA1472" i="14" s="1"/>
  <c r="W1472" i="14"/>
  <c r="X1472" i="14" s="1"/>
  <c r="Y1472" i="14" s="1"/>
  <c r="Z1472" i="14" s="1"/>
  <c r="L1472" i="14"/>
  <c r="M1472" i="14" s="1"/>
  <c r="N1472" i="14" s="1"/>
  <c r="U1472" i="14" s="1"/>
  <c r="Q1472" i="14"/>
  <c r="R1472" i="14" s="1"/>
  <c r="S1472" i="14" s="1"/>
  <c r="T1472" i="14" s="1"/>
  <c r="J1473" i="14"/>
  <c r="K1472" i="14"/>
  <c r="AB1473" i="14" l="1"/>
  <c r="AC1473" i="14" s="1"/>
  <c r="AD1473" i="14" s="1"/>
  <c r="AA1473" i="14" s="1"/>
  <c r="W1473" i="14"/>
  <c r="X1473" i="14" s="1"/>
  <c r="Y1473" i="14" s="1"/>
  <c r="Z1473" i="14" s="1"/>
  <c r="L1473" i="14"/>
  <c r="M1473" i="14" s="1"/>
  <c r="N1473" i="14" s="1"/>
  <c r="U1473" i="14" s="1"/>
  <c r="Q1473" i="14"/>
  <c r="R1473" i="14" s="1"/>
  <c r="S1473" i="14" s="1"/>
  <c r="T1473" i="14" s="1"/>
  <c r="J1474" i="14"/>
  <c r="K1473" i="14"/>
  <c r="AB1474" i="14" l="1"/>
  <c r="AC1474" i="14" s="1"/>
  <c r="AD1474" i="14" s="1"/>
  <c r="AA1474" i="14" s="1"/>
  <c r="W1474" i="14"/>
  <c r="X1474" i="14" s="1"/>
  <c r="Y1474" i="14" s="1"/>
  <c r="Z1474" i="14" s="1"/>
  <c r="L1474" i="14"/>
  <c r="M1474" i="14" s="1"/>
  <c r="N1474" i="14" s="1"/>
  <c r="U1474" i="14" s="1"/>
  <c r="Q1474" i="14"/>
  <c r="R1474" i="14" s="1"/>
  <c r="S1474" i="14" s="1"/>
  <c r="T1474" i="14" s="1"/>
  <c r="K1474" i="14"/>
  <c r="J1475" i="14"/>
  <c r="AB1475" i="14" l="1"/>
  <c r="AC1475" i="14" s="1"/>
  <c r="AD1475" i="14" s="1"/>
  <c r="AA1475" i="14" s="1"/>
  <c r="W1475" i="14"/>
  <c r="X1475" i="14" s="1"/>
  <c r="Y1475" i="14" s="1"/>
  <c r="Z1475" i="14" s="1"/>
  <c r="L1475" i="14"/>
  <c r="M1475" i="14" s="1"/>
  <c r="N1475" i="14" s="1"/>
  <c r="U1475" i="14" s="1"/>
  <c r="Q1475" i="14"/>
  <c r="R1475" i="14" s="1"/>
  <c r="S1475" i="14" s="1"/>
  <c r="T1475" i="14" s="1"/>
  <c r="J1476" i="14"/>
  <c r="K1475" i="14"/>
  <c r="AB1476" i="14" l="1"/>
  <c r="AC1476" i="14" s="1"/>
  <c r="AD1476" i="14" s="1"/>
  <c r="AA1476" i="14" s="1"/>
  <c r="W1476" i="14"/>
  <c r="X1476" i="14" s="1"/>
  <c r="Y1476" i="14" s="1"/>
  <c r="Z1476" i="14" s="1"/>
  <c r="L1476" i="14"/>
  <c r="M1476" i="14" s="1"/>
  <c r="N1476" i="14" s="1"/>
  <c r="U1476" i="14" s="1"/>
  <c r="Q1476" i="14"/>
  <c r="R1476" i="14" s="1"/>
  <c r="S1476" i="14" s="1"/>
  <c r="T1476" i="14" s="1"/>
  <c r="J1477" i="14"/>
  <c r="K1476" i="14"/>
  <c r="AB1477" i="14" l="1"/>
  <c r="AC1477" i="14" s="1"/>
  <c r="AD1477" i="14" s="1"/>
  <c r="AA1477" i="14" s="1"/>
  <c r="W1477" i="14"/>
  <c r="X1477" i="14" s="1"/>
  <c r="Y1477" i="14" s="1"/>
  <c r="Z1477" i="14" s="1"/>
  <c r="L1477" i="14"/>
  <c r="M1477" i="14" s="1"/>
  <c r="N1477" i="14" s="1"/>
  <c r="U1477" i="14" s="1"/>
  <c r="Q1477" i="14"/>
  <c r="R1477" i="14" s="1"/>
  <c r="S1477" i="14" s="1"/>
  <c r="T1477" i="14" s="1"/>
  <c r="K1477" i="14"/>
  <c r="J1478" i="14"/>
  <c r="AB1478" i="14" l="1"/>
  <c r="AC1478" i="14" s="1"/>
  <c r="AD1478" i="14" s="1"/>
  <c r="AA1478" i="14" s="1"/>
  <c r="W1478" i="14"/>
  <c r="X1478" i="14" s="1"/>
  <c r="Y1478" i="14" s="1"/>
  <c r="Z1478" i="14" s="1"/>
  <c r="L1478" i="14"/>
  <c r="M1478" i="14" s="1"/>
  <c r="N1478" i="14" s="1"/>
  <c r="U1478" i="14" s="1"/>
  <c r="Q1478" i="14"/>
  <c r="R1478" i="14" s="1"/>
  <c r="S1478" i="14" s="1"/>
  <c r="T1478" i="14" s="1"/>
  <c r="J1479" i="14"/>
  <c r="K1478" i="14"/>
  <c r="AB1479" i="14" l="1"/>
  <c r="AC1479" i="14" s="1"/>
  <c r="AD1479" i="14" s="1"/>
  <c r="AA1479" i="14" s="1"/>
  <c r="W1479" i="14"/>
  <c r="X1479" i="14" s="1"/>
  <c r="Y1479" i="14" s="1"/>
  <c r="Z1479" i="14" s="1"/>
  <c r="L1479" i="14"/>
  <c r="M1479" i="14" s="1"/>
  <c r="N1479" i="14" s="1"/>
  <c r="U1479" i="14" s="1"/>
  <c r="Q1479" i="14"/>
  <c r="R1479" i="14" s="1"/>
  <c r="S1479" i="14" s="1"/>
  <c r="T1479" i="14" s="1"/>
  <c r="K1479" i="14"/>
  <c r="J1480" i="14"/>
  <c r="AB1480" i="14" l="1"/>
  <c r="AC1480" i="14" s="1"/>
  <c r="AD1480" i="14" s="1"/>
  <c r="AA1480" i="14" s="1"/>
  <c r="W1480" i="14"/>
  <c r="X1480" i="14" s="1"/>
  <c r="Y1480" i="14" s="1"/>
  <c r="Z1480" i="14" s="1"/>
  <c r="L1480" i="14"/>
  <c r="M1480" i="14" s="1"/>
  <c r="N1480" i="14" s="1"/>
  <c r="U1480" i="14" s="1"/>
  <c r="Q1480" i="14"/>
  <c r="R1480" i="14" s="1"/>
  <c r="S1480" i="14" s="1"/>
  <c r="T1480" i="14" s="1"/>
  <c r="K1480" i="14"/>
  <c r="J1481" i="14"/>
  <c r="AB1481" i="14" l="1"/>
  <c r="AC1481" i="14" s="1"/>
  <c r="AD1481" i="14" s="1"/>
  <c r="AA1481" i="14" s="1"/>
  <c r="W1481" i="14"/>
  <c r="X1481" i="14" s="1"/>
  <c r="Y1481" i="14" s="1"/>
  <c r="Z1481" i="14" s="1"/>
  <c r="L1481" i="14"/>
  <c r="M1481" i="14" s="1"/>
  <c r="N1481" i="14" s="1"/>
  <c r="U1481" i="14" s="1"/>
  <c r="Q1481" i="14"/>
  <c r="R1481" i="14" s="1"/>
  <c r="S1481" i="14" s="1"/>
  <c r="T1481" i="14" s="1"/>
  <c r="J1482" i="14"/>
  <c r="K1481" i="14"/>
  <c r="AB1482" i="14" l="1"/>
  <c r="AC1482" i="14" s="1"/>
  <c r="AD1482" i="14" s="1"/>
  <c r="AA1482" i="14" s="1"/>
  <c r="W1482" i="14"/>
  <c r="X1482" i="14" s="1"/>
  <c r="Y1482" i="14" s="1"/>
  <c r="Z1482" i="14" s="1"/>
  <c r="L1482" i="14"/>
  <c r="M1482" i="14" s="1"/>
  <c r="N1482" i="14" s="1"/>
  <c r="U1482" i="14" s="1"/>
  <c r="Q1482" i="14"/>
  <c r="R1482" i="14" s="1"/>
  <c r="S1482" i="14" s="1"/>
  <c r="T1482" i="14" s="1"/>
  <c r="K1482" i="14"/>
  <c r="J1483" i="14"/>
  <c r="AB1483" i="14" l="1"/>
  <c r="AC1483" i="14" s="1"/>
  <c r="AD1483" i="14" s="1"/>
  <c r="AA1483" i="14" s="1"/>
  <c r="W1483" i="14"/>
  <c r="X1483" i="14" s="1"/>
  <c r="Y1483" i="14" s="1"/>
  <c r="Z1483" i="14" s="1"/>
  <c r="L1483" i="14"/>
  <c r="M1483" i="14" s="1"/>
  <c r="N1483" i="14" s="1"/>
  <c r="U1483" i="14" s="1"/>
  <c r="Q1483" i="14"/>
  <c r="R1483" i="14" s="1"/>
  <c r="S1483" i="14" s="1"/>
  <c r="T1483" i="14" s="1"/>
  <c r="J1484" i="14"/>
  <c r="K1483" i="14"/>
  <c r="AB1484" i="14" l="1"/>
  <c r="AC1484" i="14" s="1"/>
  <c r="AD1484" i="14" s="1"/>
  <c r="AA1484" i="14" s="1"/>
  <c r="W1484" i="14"/>
  <c r="X1484" i="14" s="1"/>
  <c r="Y1484" i="14" s="1"/>
  <c r="Z1484" i="14" s="1"/>
  <c r="L1484" i="14"/>
  <c r="M1484" i="14" s="1"/>
  <c r="N1484" i="14" s="1"/>
  <c r="U1484" i="14" s="1"/>
  <c r="Q1484" i="14"/>
  <c r="R1484" i="14" s="1"/>
  <c r="S1484" i="14" s="1"/>
  <c r="T1484" i="14" s="1"/>
  <c r="J1485" i="14"/>
  <c r="K1484" i="14"/>
  <c r="AB1485" i="14" l="1"/>
  <c r="AC1485" i="14" s="1"/>
  <c r="AD1485" i="14" s="1"/>
  <c r="AA1485" i="14" s="1"/>
  <c r="W1485" i="14"/>
  <c r="X1485" i="14" s="1"/>
  <c r="Y1485" i="14" s="1"/>
  <c r="Z1485" i="14" s="1"/>
  <c r="L1485" i="14"/>
  <c r="M1485" i="14" s="1"/>
  <c r="N1485" i="14" s="1"/>
  <c r="U1485" i="14" s="1"/>
  <c r="Q1485" i="14"/>
  <c r="R1485" i="14" s="1"/>
  <c r="S1485" i="14" s="1"/>
  <c r="T1485" i="14" s="1"/>
  <c r="K1485" i="14"/>
  <c r="J1486" i="14"/>
  <c r="AB1486" i="14" l="1"/>
  <c r="AC1486" i="14" s="1"/>
  <c r="AD1486" i="14" s="1"/>
  <c r="AA1486" i="14" s="1"/>
  <c r="W1486" i="14"/>
  <c r="X1486" i="14" s="1"/>
  <c r="Y1486" i="14" s="1"/>
  <c r="Z1486" i="14" s="1"/>
  <c r="L1486" i="14"/>
  <c r="M1486" i="14" s="1"/>
  <c r="N1486" i="14" s="1"/>
  <c r="U1486" i="14" s="1"/>
  <c r="Q1486" i="14"/>
  <c r="R1486" i="14" s="1"/>
  <c r="S1486" i="14" s="1"/>
  <c r="T1486" i="14" s="1"/>
  <c r="J1487" i="14"/>
  <c r="K1486" i="14"/>
  <c r="AB1487" i="14" l="1"/>
  <c r="AC1487" i="14" s="1"/>
  <c r="AD1487" i="14" s="1"/>
  <c r="AA1487" i="14" s="1"/>
  <c r="W1487" i="14"/>
  <c r="X1487" i="14" s="1"/>
  <c r="Y1487" i="14" s="1"/>
  <c r="Z1487" i="14" s="1"/>
  <c r="L1487" i="14"/>
  <c r="M1487" i="14" s="1"/>
  <c r="N1487" i="14" s="1"/>
  <c r="U1487" i="14" s="1"/>
  <c r="Q1487" i="14"/>
  <c r="R1487" i="14" s="1"/>
  <c r="S1487" i="14" s="1"/>
  <c r="T1487" i="14" s="1"/>
  <c r="J1488" i="14"/>
  <c r="K1487" i="14"/>
  <c r="AB1488" i="14" l="1"/>
  <c r="AC1488" i="14" s="1"/>
  <c r="AD1488" i="14" s="1"/>
  <c r="AA1488" i="14" s="1"/>
  <c r="W1488" i="14"/>
  <c r="X1488" i="14" s="1"/>
  <c r="Y1488" i="14" s="1"/>
  <c r="Z1488" i="14" s="1"/>
  <c r="L1488" i="14"/>
  <c r="M1488" i="14" s="1"/>
  <c r="N1488" i="14" s="1"/>
  <c r="U1488" i="14" s="1"/>
  <c r="Q1488" i="14"/>
  <c r="R1488" i="14" s="1"/>
  <c r="S1488" i="14" s="1"/>
  <c r="T1488" i="14" s="1"/>
  <c r="K1488" i="14"/>
  <c r="J1489" i="14"/>
  <c r="AB1489" i="14" l="1"/>
  <c r="AC1489" i="14" s="1"/>
  <c r="AD1489" i="14" s="1"/>
  <c r="AA1489" i="14" s="1"/>
  <c r="W1489" i="14"/>
  <c r="X1489" i="14" s="1"/>
  <c r="Y1489" i="14" s="1"/>
  <c r="Z1489" i="14" s="1"/>
  <c r="L1489" i="14"/>
  <c r="M1489" i="14" s="1"/>
  <c r="N1489" i="14" s="1"/>
  <c r="U1489" i="14" s="1"/>
  <c r="Q1489" i="14"/>
  <c r="R1489" i="14" s="1"/>
  <c r="S1489" i="14" s="1"/>
  <c r="T1489" i="14" s="1"/>
  <c r="J1490" i="14"/>
  <c r="K1489" i="14"/>
  <c r="AB1490" i="14" l="1"/>
  <c r="AC1490" i="14" s="1"/>
  <c r="AD1490" i="14" s="1"/>
  <c r="AA1490" i="14" s="1"/>
  <c r="W1490" i="14"/>
  <c r="X1490" i="14" s="1"/>
  <c r="Y1490" i="14" s="1"/>
  <c r="Z1490" i="14" s="1"/>
  <c r="L1490" i="14"/>
  <c r="M1490" i="14" s="1"/>
  <c r="N1490" i="14" s="1"/>
  <c r="U1490" i="14" s="1"/>
  <c r="Q1490" i="14"/>
  <c r="R1490" i="14" s="1"/>
  <c r="S1490" i="14" s="1"/>
  <c r="T1490" i="14" s="1"/>
  <c r="K1490" i="14"/>
  <c r="J1491" i="14"/>
  <c r="AB1491" i="14" l="1"/>
  <c r="AC1491" i="14" s="1"/>
  <c r="AD1491" i="14" s="1"/>
  <c r="AA1491" i="14" s="1"/>
  <c r="W1491" i="14"/>
  <c r="X1491" i="14" s="1"/>
  <c r="Y1491" i="14" s="1"/>
  <c r="Z1491" i="14" s="1"/>
  <c r="L1491" i="14"/>
  <c r="M1491" i="14" s="1"/>
  <c r="N1491" i="14" s="1"/>
  <c r="U1491" i="14" s="1"/>
  <c r="Q1491" i="14"/>
  <c r="R1491" i="14" s="1"/>
  <c r="S1491" i="14" s="1"/>
  <c r="T1491" i="14" s="1"/>
  <c r="J1492" i="14"/>
  <c r="K1491" i="14"/>
  <c r="AB1492" i="14" l="1"/>
  <c r="AC1492" i="14" s="1"/>
  <c r="AD1492" i="14" s="1"/>
  <c r="AA1492" i="14" s="1"/>
  <c r="W1492" i="14"/>
  <c r="X1492" i="14" s="1"/>
  <c r="Y1492" i="14" s="1"/>
  <c r="Z1492" i="14" s="1"/>
  <c r="L1492" i="14"/>
  <c r="M1492" i="14" s="1"/>
  <c r="N1492" i="14" s="1"/>
  <c r="U1492" i="14" s="1"/>
  <c r="Q1492" i="14"/>
  <c r="R1492" i="14" s="1"/>
  <c r="S1492" i="14" s="1"/>
  <c r="T1492" i="14" s="1"/>
  <c r="J1493" i="14"/>
  <c r="K1492" i="14"/>
  <c r="AB1493" i="14" l="1"/>
  <c r="AC1493" i="14" s="1"/>
  <c r="AD1493" i="14" s="1"/>
  <c r="AA1493" i="14" s="1"/>
  <c r="W1493" i="14"/>
  <c r="X1493" i="14" s="1"/>
  <c r="Y1493" i="14" s="1"/>
  <c r="Z1493" i="14" s="1"/>
  <c r="L1493" i="14"/>
  <c r="M1493" i="14" s="1"/>
  <c r="N1493" i="14" s="1"/>
  <c r="U1493" i="14" s="1"/>
  <c r="Q1493" i="14"/>
  <c r="R1493" i="14" s="1"/>
  <c r="S1493" i="14" s="1"/>
  <c r="T1493" i="14" s="1"/>
  <c r="K1493" i="14"/>
  <c r="J1494" i="14"/>
  <c r="AB1494" i="14" l="1"/>
  <c r="AC1494" i="14" s="1"/>
  <c r="AD1494" i="14" s="1"/>
  <c r="AA1494" i="14" s="1"/>
  <c r="W1494" i="14"/>
  <c r="X1494" i="14" s="1"/>
  <c r="Y1494" i="14" s="1"/>
  <c r="Z1494" i="14" s="1"/>
  <c r="L1494" i="14"/>
  <c r="M1494" i="14" s="1"/>
  <c r="N1494" i="14" s="1"/>
  <c r="U1494" i="14" s="1"/>
  <c r="Q1494" i="14"/>
  <c r="R1494" i="14" s="1"/>
  <c r="S1494" i="14" s="1"/>
  <c r="T1494" i="14" s="1"/>
  <c r="J1495" i="14"/>
  <c r="K1494" i="14"/>
  <c r="AB1495" i="14" l="1"/>
  <c r="AC1495" i="14" s="1"/>
  <c r="AD1495" i="14" s="1"/>
  <c r="AA1495" i="14" s="1"/>
  <c r="W1495" i="14"/>
  <c r="X1495" i="14" s="1"/>
  <c r="Y1495" i="14" s="1"/>
  <c r="Z1495" i="14" s="1"/>
  <c r="L1495" i="14"/>
  <c r="M1495" i="14" s="1"/>
  <c r="N1495" i="14" s="1"/>
  <c r="U1495" i="14" s="1"/>
  <c r="Q1495" i="14"/>
  <c r="R1495" i="14" s="1"/>
  <c r="S1495" i="14" s="1"/>
  <c r="T1495" i="14" s="1"/>
  <c r="K1495" i="14"/>
  <c r="J1496" i="14"/>
  <c r="AB1496" i="14" l="1"/>
  <c r="AC1496" i="14" s="1"/>
  <c r="AD1496" i="14" s="1"/>
  <c r="AA1496" i="14" s="1"/>
  <c r="W1496" i="14"/>
  <c r="X1496" i="14" s="1"/>
  <c r="Y1496" i="14" s="1"/>
  <c r="Z1496" i="14" s="1"/>
  <c r="L1496" i="14"/>
  <c r="M1496" i="14" s="1"/>
  <c r="N1496" i="14" s="1"/>
  <c r="U1496" i="14" s="1"/>
  <c r="Q1496" i="14"/>
  <c r="R1496" i="14" s="1"/>
  <c r="S1496" i="14" s="1"/>
  <c r="T1496" i="14" s="1"/>
  <c r="J1497" i="14"/>
  <c r="K1496" i="14"/>
  <c r="AB1497" i="14" l="1"/>
  <c r="AC1497" i="14" s="1"/>
  <c r="AD1497" i="14" s="1"/>
  <c r="AA1497" i="14" s="1"/>
  <c r="W1497" i="14"/>
  <c r="X1497" i="14" s="1"/>
  <c r="Y1497" i="14" s="1"/>
  <c r="Z1497" i="14" s="1"/>
  <c r="L1497" i="14"/>
  <c r="M1497" i="14" s="1"/>
  <c r="N1497" i="14" s="1"/>
  <c r="U1497" i="14" s="1"/>
  <c r="Q1497" i="14"/>
  <c r="R1497" i="14" s="1"/>
  <c r="S1497" i="14" s="1"/>
  <c r="T1497" i="14" s="1"/>
  <c r="J1498" i="14"/>
  <c r="K1497" i="14"/>
  <c r="AB1498" i="14" l="1"/>
  <c r="AC1498" i="14" s="1"/>
  <c r="AD1498" i="14" s="1"/>
  <c r="AA1498" i="14" s="1"/>
  <c r="W1498" i="14"/>
  <c r="X1498" i="14" s="1"/>
  <c r="Y1498" i="14" s="1"/>
  <c r="Z1498" i="14" s="1"/>
  <c r="L1498" i="14"/>
  <c r="M1498" i="14" s="1"/>
  <c r="N1498" i="14" s="1"/>
  <c r="U1498" i="14" s="1"/>
  <c r="Q1498" i="14"/>
  <c r="R1498" i="14" s="1"/>
  <c r="S1498" i="14" s="1"/>
  <c r="T1498" i="14" s="1"/>
  <c r="K1498" i="14"/>
  <c r="J1499" i="14"/>
  <c r="AB1499" i="14" l="1"/>
  <c r="AC1499" i="14" s="1"/>
  <c r="AD1499" i="14" s="1"/>
  <c r="AA1499" i="14" s="1"/>
  <c r="W1499" i="14"/>
  <c r="X1499" i="14" s="1"/>
  <c r="Y1499" i="14" s="1"/>
  <c r="Z1499" i="14" s="1"/>
  <c r="L1499" i="14"/>
  <c r="M1499" i="14" s="1"/>
  <c r="N1499" i="14" s="1"/>
  <c r="U1499" i="14" s="1"/>
  <c r="Q1499" i="14"/>
  <c r="R1499" i="14" s="1"/>
  <c r="S1499" i="14" s="1"/>
  <c r="T1499" i="14" s="1"/>
  <c r="K1499" i="14"/>
  <c r="J1500" i="14"/>
  <c r="AB1500" i="14" l="1"/>
  <c r="AC1500" i="14" s="1"/>
  <c r="AD1500" i="14" s="1"/>
  <c r="AA1500" i="14" s="1"/>
  <c r="W1500" i="14"/>
  <c r="X1500" i="14" s="1"/>
  <c r="Y1500" i="14" s="1"/>
  <c r="Z1500" i="14" s="1"/>
  <c r="L1500" i="14"/>
  <c r="M1500" i="14" s="1"/>
  <c r="N1500" i="14" s="1"/>
  <c r="U1500" i="14" s="1"/>
  <c r="Q1500" i="14"/>
  <c r="R1500" i="14" s="1"/>
  <c r="S1500" i="14" s="1"/>
  <c r="T1500" i="14" s="1"/>
  <c r="J1501" i="14"/>
  <c r="K1500" i="14"/>
  <c r="AB1501" i="14" l="1"/>
  <c r="AC1501" i="14" s="1"/>
  <c r="AD1501" i="14" s="1"/>
  <c r="AA1501" i="14" s="1"/>
  <c r="W1501" i="14"/>
  <c r="X1501" i="14" s="1"/>
  <c r="Y1501" i="14" s="1"/>
  <c r="Z1501" i="14" s="1"/>
  <c r="L1501" i="14"/>
  <c r="M1501" i="14" s="1"/>
  <c r="N1501" i="14" s="1"/>
  <c r="U1501" i="14" s="1"/>
  <c r="Q1501" i="14"/>
  <c r="R1501" i="14" s="1"/>
  <c r="S1501" i="14" s="1"/>
  <c r="T1501" i="14" s="1"/>
  <c r="K1501" i="14"/>
  <c r="J1502" i="14"/>
  <c r="AB1502" i="14" l="1"/>
  <c r="AC1502" i="14" s="1"/>
  <c r="AD1502" i="14" s="1"/>
  <c r="AA1502" i="14" s="1"/>
  <c r="W1502" i="14"/>
  <c r="X1502" i="14" s="1"/>
  <c r="Y1502" i="14" s="1"/>
  <c r="Z1502" i="14" s="1"/>
  <c r="L1502" i="14"/>
  <c r="M1502" i="14" s="1"/>
  <c r="N1502" i="14" s="1"/>
  <c r="U1502" i="14" s="1"/>
  <c r="Q1502" i="14"/>
  <c r="R1502" i="14" s="1"/>
  <c r="S1502" i="14" s="1"/>
  <c r="T1502" i="14" s="1"/>
  <c r="J1503" i="14"/>
  <c r="K1502" i="14"/>
  <c r="AB1503" i="14" l="1"/>
  <c r="AC1503" i="14" s="1"/>
  <c r="AD1503" i="14" s="1"/>
  <c r="AA1503" i="14" s="1"/>
  <c r="W1503" i="14"/>
  <c r="X1503" i="14" s="1"/>
  <c r="Y1503" i="14" s="1"/>
  <c r="Z1503" i="14" s="1"/>
  <c r="L1503" i="14"/>
  <c r="M1503" i="14" s="1"/>
  <c r="N1503" i="14" s="1"/>
  <c r="U1503" i="14" s="1"/>
  <c r="Q1503" i="14"/>
  <c r="R1503" i="14" s="1"/>
  <c r="S1503" i="14" s="1"/>
  <c r="T1503" i="14" s="1"/>
  <c r="J1504" i="14"/>
  <c r="K1503" i="14"/>
  <c r="AB1504" i="14" l="1"/>
  <c r="AC1504" i="14" s="1"/>
  <c r="AD1504" i="14" s="1"/>
  <c r="AA1504" i="14" s="1"/>
  <c r="W1504" i="14"/>
  <c r="X1504" i="14" s="1"/>
  <c r="Y1504" i="14" s="1"/>
  <c r="Z1504" i="14" s="1"/>
  <c r="L1504" i="14"/>
  <c r="M1504" i="14" s="1"/>
  <c r="N1504" i="14" s="1"/>
  <c r="U1504" i="14" s="1"/>
  <c r="Q1504" i="14"/>
  <c r="R1504" i="14" s="1"/>
  <c r="S1504" i="14" s="1"/>
  <c r="T1504" i="14" s="1"/>
  <c r="K1504" i="14"/>
  <c r="J1505" i="14"/>
  <c r="AB1505" i="14" l="1"/>
  <c r="AC1505" i="14" s="1"/>
  <c r="AD1505" i="14" s="1"/>
  <c r="AA1505" i="14" s="1"/>
  <c r="W1505" i="14"/>
  <c r="X1505" i="14" s="1"/>
  <c r="Y1505" i="14" s="1"/>
  <c r="Z1505" i="14" s="1"/>
  <c r="L1505" i="14"/>
  <c r="M1505" i="14" s="1"/>
  <c r="N1505" i="14" s="1"/>
  <c r="U1505" i="14" s="1"/>
  <c r="Q1505" i="14"/>
  <c r="R1505" i="14" s="1"/>
  <c r="S1505" i="14" s="1"/>
  <c r="T1505" i="14" s="1"/>
  <c r="J1506" i="14"/>
  <c r="K1505" i="14"/>
  <c r="AB1506" i="14" l="1"/>
  <c r="AC1506" i="14" s="1"/>
  <c r="AD1506" i="14" s="1"/>
  <c r="AA1506" i="14" s="1"/>
  <c r="W1506" i="14"/>
  <c r="X1506" i="14" s="1"/>
  <c r="Y1506" i="14" s="1"/>
  <c r="Z1506" i="14" s="1"/>
  <c r="L1506" i="14"/>
  <c r="M1506" i="14" s="1"/>
  <c r="N1506" i="14" s="1"/>
  <c r="U1506" i="14" s="1"/>
  <c r="Q1506" i="14"/>
  <c r="R1506" i="14" s="1"/>
  <c r="S1506" i="14" s="1"/>
  <c r="T1506" i="14" s="1"/>
  <c r="K1506" i="14"/>
  <c r="J1507" i="14"/>
  <c r="AB1507" i="14" l="1"/>
  <c r="AC1507" i="14" s="1"/>
  <c r="AD1507" i="14" s="1"/>
  <c r="AA1507" i="14" s="1"/>
  <c r="W1507" i="14"/>
  <c r="X1507" i="14" s="1"/>
  <c r="Y1507" i="14" s="1"/>
  <c r="Z1507" i="14" s="1"/>
  <c r="L1507" i="14"/>
  <c r="M1507" i="14" s="1"/>
  <c r="N1507" i="14" s="1"/>
  <c r="U1507" i="14" s="1"/>
  <c r="Q1507" i="14"/>
  <c r="R1507" i="14" s="1"/>
  <c r="S1507" i="14" s="1"/>
  <c r="T1507" i="14" s="1"/>
  <c r="K1507" i="14"/>
  <c r="J1508" i="14"/>
  <c r="AB1508" i="14" l="1"/>
  <c r="AC1508" i="14" s="1"/>
  <c r="AD1508" i="14" s="1"/>
  <c r="AA1508" i="14" s="1"/>
  <c r="W1508" i="14"/>
  <c r="X1508" i="14" s="1"/>
  <c r="Y1508" i="14" s="1"/>
  <c r="Z1508" i="14" s="1"/>
  <c r="L1508" i="14"/>
  <c r="M1508" i="14" s="1"/>
  <c r="N1508" i="14" s="1"/>
  <c r="U1508" i="14" s="1"/>
  <c r="Q1508" i="14"/>
  <c r="R1508" i="14" s="1"/>
  <c r="S1508" i="14" s="1"/>
  <c r="T1508" i="14" s="1"/>
  <c r="J1509" i="14"/>
  <c r="K1508" i="14"/>
  <c r="AB1509" i="14" l="1"/>
  <c r="AC1509" i="14" s="1"/>
  <c r="AD1509" i="14" s="1"/>
  <c r="AA1509" i="14" s="1"/>
  <c r="W1509" i="14"/>
  <c r="X1509" i="14" s="1"/>
  <c r="Y1509" i="14" s="1"/>
  <c r="Z1509" i="14" s="1"/>
  <c r="L1509" i="14"/>
  <c r="M1509" i="14" s="1"/>
  <c r="N1509" i="14" s="1"/>
  <c r="U1509" i="14" s="1"/>
  <c r="Q1509" i="14"/>
  <c r="R1509" i="14" s="1"/>
  <c r="S1509" i="14" s="1"/>
  <c r="T1509" i="14" s="1"/>
  <c r="K1509" i="14"/>
  <c r="J1510" i="14"/>
  <c r="AB1510" i="14" l="1"/>
  <c r="AC1510" i="14" s="1"/>
  <c r="AD1510" i="14" s="1"/>
  <c r="AA1510" i="14" s="1"/>
  <c r="W1510" i="14"/>
  <c r="X1510" i="14" s="1"/>
  <c r="Y1510" i="14" s="1"/>
  <c r="Z1510" i="14" s="1"/>
  <c r="L1510" i="14"/>
  <c r="M1510" i="14" s="1"/>
  <c r="N1510" i="14" s="1"/>
  <c r="U1510" i="14" s="1"/>
  <c r="Q1510" i="14"/>
  <c r="R1510" i="14" s="1"/>
  <c r="S1510" i="14" s="1"/>
  <c r="T1510" i="14" s="1"/>
  <c r="J1511" i="14"/>
  <c r="K1510" i="14"/>
  <c r="AB1511" i="14" l="1"/>
  <c r="AC1511" i="14" s="1"/>
  <c r="AD1511" i="14" s="1"/>
  <c r="AA1511" i="14" s="1"/>
  <c r="W1511" i="14"/>
  <c r="X1511" i="14" s="1"/>
  <c r="Y1511" i="14" s="1"/>
  <c r="Z1511" i="14" s="1"/>
  <c r="L1511" i="14"/>
  <c r="M1511" i="14" s="1"/>
  <c r="N1511" i="14" s="1"/>
  <c r="U1511" i="14" s="1"/>
  <c r="Q1511" i="14"/>
  <c r="R1511" i="14" s="1"/>
  <c r="S1511" i="14" s="1"/>
  <c r="T1511" i="14" s="1"/>
  <c r="J1512" i="14"/>
  <c r="K1511" i="14"/>
  <c r="AB1512" i="14" l="1"/>
  <c r="AC1512" i="14" s="1"/>
  <c r="AD1512" i="14" s="1"/>
  <c r="AA1512" i="14" s="1"/>
  <c r="W1512" i="14"/>
  <c r="X1512" i="14" s="1"/>
  <c r="Y1512" i="14" s="1"/>
  <c r="Z1512" i="14" s="1"/>
  <c r="L1512" i="14"/>
  <c r="M1512" i="14" s="1"/>
  <c r="N1512" i="14" s="1"/>
  <c r="U1512" i="14" s="1"/>
  <c r="Q1512" i="14"/>
  <c r="R1512" i="14" s="1"/>
  <c r="S1512" i="14" s="1"/>
  <c r="T1512" i="14" s="1"/>
  <c r="J1513" i="14"/>
  <c r="K1512" i="14"/>
  <c r="AB1513" i="14" l="1"/>
  <c r="AC1513" i="14" s="1"/>
  <c r="AD1513" i="14" s="1"/>
  <c r="AA1513" i="14" s="1"/>
  <c r="W1513" i="14"/>
  <c r="X1513" i="14" s="1"/>
  <c r="Y1513" i="14" s="1"/>
  <c r="Z1513" i="14" s="1"/>
  <c r="L1513" i="14"/>
  <c r="M1513" i="14" s="1"/>
  <c r="N1513" i="14" s="1"/>
  <c r="U1513" i="14" s="1"/>
  <c r="Q1513" i="14"/>
  <c r="R1513" i="14" s="1"/>
  <c r="S1513" i="14" s="1"/>
  <c r="T1513" i="14" s="1"/>
  <c r="J1514" i="14"/>
  <c r="K1513" i="14"/>
  <c r="AB1514" i="14" l="1"/>
  <c r="AC1514" i="14" s="1"/>
  <c r="AD1514" i="14" s="1"/>
  <c r="AA1514" i="14" s="1"/>
  <c r="W1514" i="14"/>
  <c r="X1514" i="14" s="1"/>
  <c r="Y1514" i="14" s="1"/>
  <c r="Z1514" i="14" s="1"/>
  <c r="L1514" i="14"/>
  <c r="M1514" i="14" s="1"/>
  <c r="N1514" i="14" s="1"/>
  <c r="U1514" i="14" s="1"/>
  <c r="Q1514" i="14"/>
  <c r="R1514" i="14" s="1"/>
  <c r="S1514" i="14" s="1"/>
  <c r="T1514" i="14" s="1"/>
  <c r="K1514" i="14"/>
  <c r="J1515" i="14"/>
  <c r="AB1515" i="14" l="1"/>
  <c r="AC1515" i="14" s="1"/>
  <c r="AD1515" i="14" s="1"/>
  <c r="AA1515" i="14" s="1"/>
  <c r="W1515" i="14"/>
  <c r="X1515" i="14" s="1"/>
  <c r="Y1515" i="14" s="1"/>
  <c r="Z1515" i="14" s="1"/>
  <c r="L1515" i="14"/>
  <c r="M1515" i="14" s="1"/>
  <c r="N1515" i="14" s="1"/>
  <c r="U1515" i="14" s="1"/>
  <c r="Q1515" i="14"/>
  <c r="R1515" i="14" s="1"/>
  <c r="S1515" i="14" s="1"/>
  <c r="T1515" i="14" s="1"/>
  <c r="K1515" i="14"/>
  <c r="J1516" i="14"/>
  <c r="AB1516" i="14" l="1"/>
  <c r="AC1516" i="14" s="1"/>
  <c r="AD1516" i="14" s="1"/>
  <c r="AA1516" i="14" s="1"/>
  <c r="W1516" i="14"/>
  <c r="X1516" i="14" s="1"/>
  <c r="Y1516" i="14" s="1"/>
  <c r="Z1516" i="14" s="1"/>
  <c r="L1516" i="14"/>
  <c r="M1516" i="14" s="1"/>
  <c r="N1516" i="14" s="1"/>
  <c r="U1516" i="14" s="1"/>
  <c r="Q1516" i="14"/>
  <c r="R1516" i="14" s="1"/>
  <c r="S1516" i="14" s="1"/>
  <c r="T1516" i="14" s="1"/>
  <c r="J1517" i="14"/>
  <c r="K1516" i="14"/>
  <c r="AB1517" i="14" l="1"/>
  <c r="AC1517" i="14" s="1"/>
  <c r="AD1517" i="14" s="1"/>
  <c r="AA1517" i="14" s="1"/>
  <c r="W1517" i="14"/>
  <c r="X1517" i="14" s="1"/>
  <c r="Y1517" i="14" s="1"/>
  <c r="Z1517" i="14" s="1"/>
  <c r="L1517" i="14"/>
  <c r="M1517" i="14" s="1"/>
  <c r="N1517" i="14" s="1"/>
  <c r="U1517" i="14" s="1"/>
  <c r="Q1517" i="14"/>
  <c r="R1517" i="14" s="1"/>
  <c r="S1517" i="14" s="1"/>
  <c r="T1517" i="14" s="1"/>
  <c r="K1517" i="14"/>
  <c r="J1518" i="14"/>
  <c r="AB1518" i="14" l="1"/>
  <c r="AC1518" i="14" s="1"/>
  <c r="AD1518" i="14" s="1"/>
  <c r="AA1518" i="14" s="1"/>
  <c r="W1518" i="14"/>
  <c r="X1518" i="14" s="1"/>
  <c r="Y1518" i="14" s="1"/>
  <c r="Z1518" i="14" s="1"/>
  <c r="L1518" i="14"/>
  <c r="M1518" i="14" s="1"/>
  <c r="N1518" i="14" s="1"/>
  <c r="U1518" i="14" s="1"/>
  <c r="Q1518" i="14"/>
  <c r="R1518" i="14" s="1"/>
  <c r="S1518" i="14" s="1"/>
  <c r="T1518" i="14" s="1"/>
  <c r="J1519" i="14"/>
  <c r="K1518" i="14"/>
  <c r="AB1519" i="14" l="1"/>
  <c r="AC1519" i="14" s="1"/>
  <c r="AD1519" i="14" s="1"/>
  <c r="AA1519" i="14" s="1"/>
  <c r="W1519" i="14"/>
  <c r="X1519" i="14" s="1"/>
  <c r="Y1519" i="14" s="1"/>
  <c r="Z1519" i="14" s="1"/>
  <c r="L1519" i="14"/>
  <c r="M1519" i="14" s="1"/>
  <c r="N1519" i="14" s="1"/>
  <c r="U1519" i="14" s="1"/>
  <c r="Q1519" i="14"/>
  <c r="R1519" i="14" s="1"/>
  <c r="S1519" i="14" s="1"/>
  <c r="T1519" i="14" s="1"/>
  <c r="J1520" i="14"/>
  <c r="K1519" i="14"/>
  <c r="AB1520" i="14" l="1"/>
  <c r="AC1520" i="14" s="1"/>
  <c r="AD1520" i="14" s="1"/>
  <c r="AA1520" i="14" s="1"/>
  <c r="W1520" i="14"/>
  <c r="X1520" i="14" s="1"/>
  <c r="Y1520" i="14" s="1"/>
  <c r="Z1520" i="14" s="1"/>
  <c r="L1520" i="14"/>
  <c r="M1520" i="14" s="1"/>
  <c r="N1520" i="14" s="1"/>
  <c r="U1520" i="14" s="1"/>
  <c r="Q1520" i="14"/>
  <c r="R1520" i="14" s="1"/>
  <c r="S1520" i="14" s="1"/>
  <c r="T1520" i="14" s="1"/>
  <c r="K1520" i="14"/>
  <c r="J1521" i="14"/>
  <c r="AB1521" i="14" l="1"/>
  <c r="AC1521" i="14" s="1"/>
  <c r="AD1521" i="14" s="1"/>
  <c r="AA1521" i="14" s="1"/>
  <c r="W1521" i="14"/>
  <c r="X1521" i="14" s="1"/>
  <c r="Y1521" i="14" s="1"/>
  <c r="Z1521" i="14" s="1"/>
  <c r="L1521" i="14"/>
  <c r="M1521" i="14" s="1"/>
  <c r="N1521" i="14" s="1"/>
  <c r="U1521" i="14" s="1"/>
  <c r="Q1521" i="14"/>
  <c r="R1521" i="14" s="1"/>
  <c r="S1521" i="14" s="1"/>
  <c r="T1521" i="14" s="1"/>
  <c r="J1522" i="14"/>
  <c r="K1521" i="14"/>
  <c r="AB1522" i="14" l="1"/>
  <c r="AC1522" i="14" s="1"/>
  <c r="AD1522" i="14" s="1"/>
  <c r="AA1522" i="14" s="1"/>
  <c r="W1522" i="14"/>
  <c r="X1522" i="14" s="1"/>
  <c r="Y1522" i="14" s="1"/>
  <c r="Z1522" i="14" s="1"/>
  <c r="L1522" i="14"/>
  <c r="M1522" i="14" s="1"/>
  <c r="N1522" i="14" s="1"/>
  <c r="U1522" i="14" s="1"/>
  <c r="Q1522" i="14"/>
  <c r="R1522" i="14" s="1"/>
  <c r="S1522" i="14" s="1"/>
  <c r="T1522" i="14" s="1"/>
  <c r="K1522" i="14"/>
  <c r="J1523" i="14"/>
  <c r="AB1523" i="14" l="1"/>
  <c r="AC1523" i="14" s="1"/>
  <c r="AD1523" i="14" s="1"/>
  <c r="AA1523" i="14" s="1"/>
  <c r="W1523" i="14"/>
  <c r="X1523" i="14" s="1"/>
  <c r="Y1523" i="14" s="1"/>
  <c r="Z1523" i="14" s="1"/>
  <c r="L1523" i="14"/>
  <c r="M1523" i="14" s="1"/>
  <c r="N1523" i="14" s="1"/>
  <c r="U1523" i="14" s="1"/>
  <c r="Q1523" i="14"/>
  <c r="R1523" i="14" s="1"/>
  <c r="S1523" i="14" s="1"/>
  <c r="T1523" i="14" s="1"/>
  <c r="J1524" i="14"/>
  <c r="K1523" i="14"/>
  <c r="AB1524" i="14" l="1"/>
  <c r="AC1524" i="14" s="1"/>
  <c r="AD1524" i="14" s="1"/>
  <c r="AA1524" i="14" s="1"/>
  <c r="W1524" i="14"/>
  <c r="X1524" i="14" s="1"/>
  <c r="Y1524" i="14" s="1"/>
  <c r="Z1524" i="14" s="1"/>
  <c r="L1524" i="14"/>
  <c r="M1524" i="14" s="1"/>
  <c r="N1524" i="14" s="1"/>
  <c r="U1524" i="14" s="1"/>
  <c r="Q1524" i="14"/>
  <c r="R1524" i="14" s="1"/>
  <c r="S1524" i="14" s="1"/>
  <c r="T1524" i="14" s="1"/>
  <c r="J1525" i="14"/>
  <c r="K1524" i="14"/>
  <c r="AB1525" i="14" l="1"/>
  <c r="AC1525" i="14" s="1"/>
  <c r="AD1525" i="14" s="1"/>
  <c r="AA1525" i="14" s="1"/>
  <c r="W1525" i="14"/>
  <c r="X1525" i="14" s="1"/>
  <c r="Y1525" i="14" s="1"/>
  <c r="Z1525" i="14" s="1"/>
  <c r="L1525" i="14"/>
  <c r="M1525" i="14" s="1"/>
  <c r="N1525" i="14" s="1"/>
  <c r="U1525" i="14" s="1"/>
  <c r="Q1525" i="14"/>
  <c r="R1525" i="14" s="1"/>
  <c r="S1525" i="14" s="1"/>
  <c r="T1525" i="14" s="1"/>
  <c r="K1525" i="14"/>
  <c r="J1526" i="14"/>
  <c r="AB1526" i="14" l="1"/>
  <c r="AC1526" i="14" s="1"/>
  <c r="AD1526" i="14" s="1"/>
  <c r="AA1526" i="14" s="1"/>
  <c r="W1526" i="14"/>
  <c r="X1526" i="14" s="1"/>
  <c r="Y1526" i="14" s="1"/>
  <c r="Z1526" i="14" s="1"/>
  <c r="L1526" i="14"/>
  <c r="M1526" i="14" s="1"/>
  <c r="N1526" i="14" s="1"/>
  <c r="U1526" i="14" s="1"/>
  <c r="Q1526" i="14"/>
  <c r="R1526" i="14" s="1"/>
  <c r="S1526" i="14" s="1"/>
  <c r="T1526" i="14" s="1"/>
  <c r="J1527" i="14"/>
  <c r="K1526" i="14"/>
  <c r="AB1527" i="14" l="1"/>
  <c r="AC1527" i="14" s="1"/>
  <c r="AD1527" i="14" s="1"/>
  <c r="AA1527" i="14" s="1"/>
  <c r="W1527" i="14"/>
  <c r="X1527" i="14" s="1"/>
  <c r="Y1527" i="14" s="1"/>
  <c r="Z1527" i="14" s="1"/>
  <c r="L1527" i="14"/>
  <c r="M1527" i="14" s="1"/>
  <c r="N1527" i="14" s="1"/>
  <c r="U1527" i="14" s="1"/>
  <c r="Q1527" i="14"/>
  <c r="R1527" i="14" s="1"/>
  <c r="S1527" i="14" s="1"/>
  <c r="T1527" i="14" s="1"/>
  <c r="J1528" i="14"/>
  <c r="K1527" i="14"/>
  <c r="AB1528" i="14" l="1"/>
  <c r="AC1528" i="14" s="1"/>
  <c r="AD1528" i="14" s="1"/>
  <c r="AA1528" i="14" s="1"/>
  <c r="W1528" i="14"/>
  <c r="X1528" i="14" s="1"/>
  <c r="Y1528" i="14" s="1"/>
  <c r="Z1528" i="14" s="1"/>
  <c r="L1528" i="14"/>
  <c r="M1528" i="14" s="1"/>
  <c r="N1528" i="14" s="1"/>
  <c r="U1528" i="14" s="1"/>
  <c r="Q1528" i="14"/>
  <c r="R1528" i="14" s="1"/>
  <c r="S1528" i="14" s="1"/>
  <c r="T1528" i="14" s="1"/>
  <c r="J1529" i="14"/>
  <c r="K1528" i="14"/>
  <c r="AB1529" i="14" l="1"/>
  <c r="AC1529" i="14" s="1"/>
  <c r="AD1529" i="14" s="1"/>
  <c r="AA1529" i="14" s="1"/>
  <c r="W1529" i="14"/>
  <c r="X1529" i="14" s="1"/>
  <c r="Y1529" i="14" s="1"/>
  <c r="Z1529" i="14" s="1"/>
  <c r="L1529" i="14"/>
  <c r="M1529" i="14" s="1"/>
  <c r="N1529" i="14" s="1"/>
  <c r="U1529" i="14" s="1"/>
  <c r="Q1529" i="14"/>
  <c r="R1529" i="14" s="1"/>
  <c r="S1529" i="14" s="1"/>
  <c r="T1529" i="14" s="1"/>
  <c r="J1530" i="14"/>
  <c r="K1529" i="14"/>
  <c r="AB1530" i="14" l="1"/>
  <c r="AC1530" i="14" s="1"/>
  <c r="AD1530" i="14" s="1"/>
  <c r="AA1530" i="14" s="1"/>
  <c r="W1530" i="14"/>
  <c r="X1530" i="14" s="1"/>
  <c r="Y1530" i="14" s="1"/>
  <c r="Z1530" i="14" s="1"/>
  <c r="L1530" i="14"/>
  <c r="M1530" i="14" s="1"/>
  <c r="N1530" i="14" s="1"/>
  <c r="U1530" i="14" s="1"/>
  <c r="Q1530" i="14"/>
  <c r="R1530" i="14" s="1"/>
  <c r="S1530" i="14" s="1"/>
  <c r="T1530" i="14" s="1"/>
  <c r="K1530" i="14"/>
  <c r="J1531" i="14"/>
  <c r="AB1531" i="14" l="1"/>
  <c r="AC1531" i="14" s="1"/>
  <c r="AD1531" i="14" s="1"/>
  <c r="AA1531" i="14" s="1"/>
  <c r="W1531" i="14"/>
  <c r="X1531" i="14" s="1"/>
  <c r="Y1531" i="14" s="1"/>
  <c r="Z1531" i="14" s="1"/>
  <c r="L1531" i="14"/>
  <c r="M1531" i="14" s="1"/>
  <c r="N1531" i="14" s="1"/>
  <c r="U1531" i="14" s="1"/>
  <c r="Q1531" i="14"/>
  <c r="R1531" i="14" s="1"/>
  <c r="S1531" i="14" s="1"/>
  <c r="T1531" i="14" s="1"/>
  <c r="K1531" i="14"/>
  <c r="J1532" i="14"/>
  <c r="AB1532" i="14" l="1"/>
  <c r="AC1532" i="14" s="1"/>
  <c r="AD1532" i="14" s="1"/>
  <c r="AA1532" i="14" s="1"/>
  <c r="W1532" i="14"/>
  <c r="X1532" i="14" s="1"/>
  <c r="Y1532" i="14" s="1"/>
  <c r="Z1532" i="14" s="1"/>
  <c r="L1532" i="14"/>
  <c r="M1532" i="14" s="1"/>
  <c r="N1532" i="14" s="1"/>
  <c r="U1532" i="14" s="1"/>
  <c r="Q1532" i="14"/>
  <c r="R1532" i="14" s="1"/>
  <c r="S1532" i="14" s="1"/>
  <c r="T1532" i="14" s="1"/>
  <c r="J1533" i="14"/>
  <c r="K1532" i="14"/>
  <c r="AB1533" i="14" l="1"/>
  <c r="AC1533" i="14" s="1"/>
  <c r="AD1533" i="14" s="1"/>
  <c r="AA1533" i="14" s="1"/>
  <c r="W1533" i="14"/>
  <c r="X1533" i="14" s="1"/>
  <c r="Y1533" i="14" s="1"/>
  <c r="Z1533" i="14" s="1"/>
  <c r="L1533" i="14"/>
  <c r="M1533" i="14" s="1"/>
  <c r="N1533" i="14" s="1"/>
  <c r="U1533" i="14" s="1"/>
  <c r="Q1533" i="14"/>
  <c r="R1533" i="14" s="1"/>
  <c r="S1533" i="14" s="1"/>
  <c r="T1533" i="14" s="1"/>
  <c r="K1533" i="14"/>
  <c r="J1534" i="14"/>
  <c r="AB1534" i="14" l="1"/>
  <c r="AC1534" i="14" s="1"/>
  <c r="AD1534" i="14" s="1"/>
  <c r="AA1534" i="14" s="1"/>
  <c r="W1534" i="14"/>
  <c r="X1534" i="14" s="1"/>
  <c r="Y1534" i="14" s="1"/>
  <c r="Z1534" i="14" s="1"/>
  <c r="L1534" i="14"/>
  <c r="M1534" i="14" s="1"/>
  <c r="N1534" i="14" s="1"/>
  <c r="U1534" i="14" s="1"/>
  <c r="Q1534" i="14"/>
  <c r="R1534" i="14" s="1"/>
  <c r="S1534" i="14" s="1"/>
  <c r="T1534" i="14" s="1"/>
  <c r="J1535" i="14"/>
  <c r="K1534" i="14"/>
  <c r="AB1535" i="14" l="1"/>
  <c r="AC1535" i="14" s="1"/>
  <c r="AD1535" i="14" s="1"/>
  <c r="AA1535" i="14" s="1"/>
  <c r="W1535" i="14"/>
  <c r="X1535" i="14" s="1"/>
  <c r="Y1535" i="14" s="1"/>
  <c r="Z1535" i="14" s="1"/>
  <c r="L1535" i="14"/>
  <c r="M1535" i="14" s="1"/>
  <c r="N1535" i="14" s="1"/>
  <c r="U1535" i="14" s="1"/>
  <c r="Q1535" i="14"/>
  <c r="R1535" i="14" s="1"/>
  <c r="S1535" i="14" s="1"/>
  <c r="T1535" i="14" s="1"/>
  <c r="J1536" i="14"/>
  <c r="K1535" i="14"/>
  <c r="AB1536" i="14" l="1"/>
  <c r="AC1536" i="14" s="1"/>
  <c r="AD1536" i="14" s="1"/>
  <c r="AA1536" i="14" s="1"/>
  <c r="W1536" i="14"/>
  <c r="X1536" i="14" s="1"/>
  <c r="Y1536" i="14" s="1"/>
  <c r="Z1536" i="14" s="1"/>
  <c r="L1536" i="14"/>
  <c r="M1536" i="14" s="1"/>
  <c r="N1536" i="14" s="1"/>
  <c r="U1536" i="14" s="1"/>
  <c r="Q1536" i="14"/>
  <c r="R1536" i="14" s="1"/>
  <c r="S1536" i="14" s="1"/>
  <c r="T1536" i="14" s="1"/>
  <c r="J1537" i="14"/>
  <c r="K1536" i="14"/>
  <c r="AB1537" i="14" l="1"/>
  <c r="AC1537" i="14" s="1"/>
  <c r="AD1537" i="14" s="1"/>
  <c r="AA1537" i="14" s="1"/>
  <c r="W1537" i="14"/>
  <c r="X1537" i="14" s="1"/>
  <c r="Y1537" i="14" s="1"/>
  <c r="Z1537" i="14" s="1"/>
  <c r="L1537" i="14"/>
  <c r="M1537" i="14" s="1"/>
  <c r="N1537" i="14" s="1"/>
  <c r="U1537" i="14" s="1"/>
  <c r="Q1537" i="14"/>
  <c r="R1537" i="14" s="1"/>
  <c r="S1537" i="14" s="1"/>
  <c r="T1537" i="14" s="1"/>
  <c r="J1538" i="14"/>
  <c r="K1537" i="14"/>
  <c r="AB1538" i="14" l="1"/>
  <c r="AC1538" i="14" s="1"/>
  <c r="AD1538" i="14" s="1"/>
  <c r="AA1538" i="14" s="1"/>
  <c r="W1538" i="14"/>
  <c r="X1538" i="14" s="1"/>
  <c r="Y1538" i="14" s="1"/>
  <c r="Z1538" i="14" s="1"/>
  <c r="L1538" i="14"/>
  <c r="M1538" i="14" s="1"/>
  <c r="N1538" i="14" s="1"/>
  <c r="U1538" i="14" s="1"/>
  <c r="Q1538" i="14"/>
  <c r="R1538" i="14" s="1"/>
  <c r="S1538" i="14" s="1"/>
  <c r="T1538" i="14" s="1"/>
  <c r="K1538" i="14"/>
  <c r="J1539" i="14"/>
  <c r="AB1539" i="14" l="1"/>
  <c r="AC1539" i="14" s="1"/>
  <c r="AD1539" i="14" s="1"/>
  <c r="AA1539" i="14" s="1"/>
  <c r="W1539" i="14"/>
  <c r="X1539" i="14" s="1"/>
  <c r="Y1539" i="14" s="1"/>
  <c r="Z1539" i="14" s="1"/>
  <c r="L1539" i="14"/>
  <c r="M1539" i="14" s="1"/>
  <c r="N1539" i="14" s="1"/>
  <c r="U1539" i="14" s="1"/>
  <c r="Q1539" i="14"/>
  <c r="R1539" i="14" s="1"/>
  <c r="S1539" i="14" s="1"/>
  <c r="T1539" i="14" s="1"/>
  <c r="J1540" i="14"/>
  <c r="K1539" i="14"/>
  <c r="AB1540" i="14" l="1"/>
  <c r="AC1540" i="14" s="1"/>
  <c r="AD1540" i="14" s="1"/>
  <c r="AA1540" i="14" s="1"/>
  <c r="W1540" i="14"/>
  <c r="X1540" i="14" s="1"/>
  <c r="Y1540" i="14" s="1"/>
  <c r="Z1540" i="14" s="1"/>
  <c r="L1540" i="14"/>
  <c r="M1540" i="14" s="1"/>
  <c r="N1540" i="14" s="1"/>
  <c r="U1540" i="14" s="1"/>
  <c r="Q1540" i="14"/>
  <c r="R1540" i="14" s="1"/>
  <c r="S1540" i="14" s="1"/>
  <c r="T1540" i="14" s="1"/>
  <c r="J1541" i="14"/>
  <c r="K1540" i="14"/>
  <c r="AB1541" i="14" l="1"/>
  <c r="AC1541" i="14" s="1"/>
  <c r="AD1541" i="14" s="1"/>
  <c r="AA1541" i="14" s="1"/>
  <c r="W1541" i="14"/>
  <c r="X1541" i="14" s="1"/>
  <c r="Y1541" i="14" s="1"/>
  <c r="Z1541" i="14" s="1"/>
  <c r="L1541" i="14"/>
  <c r="M1541" i="14" s="1"/>
  <c r="N1541" i="14" s="1"/>
  <c r="U1541" i="14" s="1"/>
  <c r="Q1541" i="14"/>
  <c r="R1541" i="14" s="1"/>
  <c r="S1541" i="14" s="1"/>
  <c r="T1541" i="14" s="1"/>
  <c r="K1541" i="14"/>
  <c r="J1542" i="14"/>
  <c r="AB1542" i="14" l="1"/>
  <c r="AC1542" i="14" s="1"/>
  <c r="AD1542" i="14" s="1"/>
  <c r="AA1542" i="14" s="1"/>
  <c r="W1542" i="14"/>
  <c r="X1542" i="14" s="1"/>
  <c r="Y1542" i="14" s="1"/>
  <c r="Z1542" i="14" s="1"/>
  <c r="L1542" i="14"/>
  <c r="M1542" i="14" s="1"/>
  <c r="N1542" i="14" s="1"/>
  <c r="U1542" i="14" s="1"/>
  <c r="Q1542" i="14"/>
  <c r="R1542" i="14" s="1"/>
  <c r="S1542" i="14" s="1"/>
  <c r="T1542" i="14" s="1"/>
  <c r="J1543" i="14"/>
  <c r="K1542" i="14"/>
  <c r="AB1543" i="14" l="1"/>
  <c r="AC1543" i="14" s="1"/>
  <c r="AD1543" i="14" s="1"/>
  <c r="AA1543" i="14" s="1"/>
  <c r="W1543" i="14"/>
  <c r="X1543" i="14" s="1"/>
  <c r="Y1543" i="14" s="1"/>
  <c r="Z1543" i="14" s="1"/>
  <c r="L1543" i="14"/>
  <c r="M1543" i="14" s="1"/>
  <c r="N1543" i="14" s="1"/>
  <c r="U1543" i="14" s="1"/>
  <c r="Q1543" i="14"/>
  <c r="R1543" i="14" s="1"/>
  <c r="S1543" i="14" s="1"/>
  <c r="T1543" i="14" s="1"/>
  <c r="K1543" i="14"/>
  <c r="J1544" i="14"/>
  <c r="AB1544" i="14" l="1"/>
  <c r="AC1544" i="14" s="1"/>
  <c r="AD1544" i="14" s="1"/>
  <c r="AA1544" i="14" s="1"/>
  <c r="W1544" i="14"/>
  <c r="X1544" i="14" s="1"/>
  <c r="Y1544" i="14" s="1"/>
  <c r="Z1544" i="14" s="1"/>
  <c r="L1544" i="14"/>
  <c r="M1544" i="14" s="1"/>
  <c r="N1544" i="14" s="1"/>
  <c r="U1544" i="14" s="1"/>
  <c r="Q1544" i="14"/>
  <c r="R1544" i="14" s="1"/>
  <c r="S1544" i="14" s="1"/>
  <c r="T1544" i="14" s="1"/>
  <c r="K1544" i="14"/>
  <c r="J1545" i="14"/>
  <c r="AB1545" i="14" l="1"/>
  <c r="AC1545" i="14" s="1"/>
  <c r="AD1545" i="14" s="1"/>
  <c r="AA1545" i="14" s="1"/>
  <c r="W1545" i="14"/>
  <c r="X1545" i="14" s="1"/>
  <c r="Y1545" i="14" s="1"/>
  <c r="Z1545" i="14" s="1"/>
  <c r="L1545" i="14"/>
  <c r="M1545" i="14" s="1"/>
  <c r="N1545" i="14" s="1"/>
  <c r="U1545" i="14" s="1"/>
  <c r="Q1545" i="14"/>
  <c r="R1545" i="14" s="1"/>
  <c r="S1545" i="14" s="1"/>
  <c r="T1545" i="14" s="1"/>
  <c r="J1546" i="14"/>
  <c r="K1545" i="14"/>
  <c r="AB1546" i="14" l="1"/>
  <c r="AC1546" i="14" s="1"/>
  <c r="AD1546" i="14" s="1"/>
  <c r="AA1546" i="14" s="1"/>
  <c r="W1546" i="14"/>
  <c r="X1546" i="14" s="1"/>
  <c r="Y1546" i="14" s="1"/>
  <c r="Z1546" i="14" s="1"/>
  <c r="L1546" i="14"/>
  <c r="M1546" i="14" s="1"/>
  <c r="N1546" i="14" s="1"/>
  <c r="U1546" i="14" s="1"/>
  <c r="Q1546" i="14"/>
  <c r="R1546" i="14" s="1"/>
  <c r="S1546" i="14" s="1"/>
  <c r="T1546" i="14" s="1"/>
  <c r="K1546" i="14"/>
  <c r="J1547" i="14"/>
  <c r="AB1547" i="14" l="1"/>
  <c r="AC1547" i="14" s="1"/>
  <c r="AD1547" i="14" s="1"/>
  <c r="AA1547" i="14" s="1"/>
  <c r="W1547" i="14"/>
  <c r="X1547" i="14" s="1"/>
  <c r="Y1547" i="14" s="1"/>
  <c r="Z1547" i="14" s="1"/>
  <c r="L1547" i="14"/>
  <c r="M1547" i="14" s="1"/>
  <c r="N1547" i="14" s="1"/>
  <c r="U1547" i="14" s="1"/>
  <c r="Q1547" i="14"/>
  <c r="R1547" i="14" s="1"/>
  <c r="S1547" i="14" s="1"/>
  <c r="T1547" i="14" s="1"/>
  <c r="J1548" i="14"/>
  <c r="K1547" i="14"/>
  <c r="AB1548" i="14" l="1"/>
  <c r="AC1548" i="14" s="1"/>
  <c r="AD1548" i="14" s="1"/>
  <c r="AA1548" i="14" s="1"/>
  <c r="W1548" i="14"/>
  <c r="X1548" i="14" s="1"/>
  <c r="Y1548" i="14" s="1"/>
  <c r="Z1548" i="14" s="1"/>
  <c r="L1548" i="14"/>
  <c r="M1548" i="14" s="1"/>
  <c r="N1548" i="14" s="1"/>
  <c r="U1548" i="14" s="1"/>
  <c r="Q1548" i="14"/>
  <c r="R1548" i="14" s="1"/>
  <c r="S1548" i="14" s="1"/>
  <c r="T1548" i="14" s="1"/>
  <c r="J1549" i="14"/>
  <c r="K1548" i="14"/>
  <c r="AB1549" i="14" l="1"/>
  <c r="AC1549" i="14" s="1"/>
  <c r="AD1549" i="14" s="1"/>
  <c r="AA1549" i="14" s="1"/>
  <c r="W1549" i="14"/>
  <c r="X1549" i="14" s="1"/>
  <c r="Y1549" i="14" s="1"/>
  <c r="Z1549" i="14" s="1"/>
  <c r="L1549" i="14"/>
  <c r="M1549" i="14" s="1"/>
  <c r="N1549" i="14" s="1"/>
  <c r="U1549" i="14" s="1"/>
  <c r="Q1549" i="14"/>
  <c r="R1549" i="14" s="1"/>
  <c r="S1549" i="14" s="1"/>
  <c r="T1549" i="14" s="1"/>
  <c r="K1549" i="14"/>
  <c r="J1550" i="14"/>
  <c r="AB1550" i="14" l="1"/>
  <c r="AC1550" i="14" s="1"/>
  <c r="AD1550" i="14" s="1"/>
  <c r="AA1550" i="14" s="1"/>
  <c r="W1550" i="14"/>
  <c r="X1550" i="14" s="1"/>
  <c r="Y1550" i="14" s="1"/>
  <c r="Z1550" i="14" s="1"/>
  <c r="L1550" i="14"/>
  <c r="M1550" i="14" s="1"/>
  <c r="N1550" i="14" s="1"/>
  <c r="U1550" i="14" s="1"/>
  <c r="Q1550" i="14"/>
  <c r="R1550" i="14" s="1"/>
  <c r="S1550" i="14" s="1"/>
  <c r="T1550" i="14" s="1"/>
  <c r="J1551" i="14"/>
  <c r="K1550" i="14"/>
  <c r="AB1551" i="14" l="1"/>
  <c r="AC1551" i="14" s="1"/>
  <c r="AD1551" i="14" s="1"/>
  <c r="AA1551" i="14" s="1"/>
  <c r="W1551" i="14"/>
  <c r="X1551" i="14" s="1"/>
  <c r="Y1551" i="14" s="1"/>
  <c r="Z1551" i="14" s="1"/>
  <c r="L1551" i="14"/>
  <c r="M1551" i="14" s="1"/>
  <c r="N1551" i="14" s="1"/>
  <c r="U1551" i="14" s="1"/>
  <c r="Q1551" i="14"/>
  <c r="R1551" i="14" s="1"/>
  <c r="S1551" i="14" s="1"/>
  <c r="T1551" i="14" s="1"/>
  <c r="J1552" i="14"/>
  <c r="K1551" i="14"/>
  <c r="AB1552" i="14" l="1"/>
  <c r="AC1552" i="14" s="1"/>
  <c r="AD1552" i="14" s="1"/>
  <c r="AA1552" i="14" s="1"/>
  <c r="W1552" i="14"/>
  <c r="X1552" i="14" s="1"/>
  <c r="Y1552" i="14" s="1"/>
  <c r="Z1552" i="14" s="1"/>
  <c r="L1552" i="14"/>
  <c r="M1552" i="14" s="1"/>
  <c r="N1552" i="14" s="1"/>
  <c r="U1552" i="14" s="1"/>
  <c r="Q1552" i="14"/>
  <c r="R1552" i="14" s="1"/>
  <c r="S1552" i="14" s="1"/>
  <c r="T1552" i="14" s="1"/>
  <c r="K1552" i="14"/>
  <c r="J1553" i="14"/>
  <c r="AB1553" i="14" l="1"/>
  <c r="AC1553" i="14" s="1"/>
  <c r="AD1553" i="14" s="1"/>
  <c r="AA1553" i="14" s="1"/>
  <c r="W1553" i="14"/>
  <c r="X1553" i="14" s="1"/>
  <c r="Y1553" i="14" s="1"/>
  <c r="Z1553" i="14" s="1"/>
  <c r="L1553" i="14"/>
  <c r="M1553" i="14" s="1"/>
  <c r="N1553" i="14" s="1"/>
  <c r="U1553" i="14" s="1"/>
  <c r="Q1553" i="14"/>
  <c r="R1553" i="14" s="1"/>
  <c r="S1553" i="14" s="1"/>
  <c r="T1553" i="14" s="1"/>
  <c r="J1554" i="14"/>
  <c r="K1553" i="14"/>
  <c r="AB1554" i="14" l="1"/>
  <c r="AC1554" i="14" s="1"/>
  <c r="AD1554" i="14" s="1"/>
  <c r="AA1554" i="14" s="1"/>
  <c r="W1554" i="14"/>
  <c r="X1554" i="14" s="1"/>
  <c r="Y1554" i="14" s="1"/>
  <c r="Z1554" i="14" s="1"/>
  <c r="L1554" i="14"/>
  <c r="M1554" i="14" s="1"/>
  <c r="N1554" i="14" s="1"/>
  <c r="U1554" i="14" s="1"/>
  <c r="Q1554" i="14"/>
  <c r="R1554" i="14" s="1"/>
  <c r="S1554" i="14" s="1"/>
  <c r="T1554" i="14" s="1"/>
  <c r="K1554" i="14"/>
  <c r="J1555" i="14"/>
  <c r="AB1555" i="14" l="1"/>
  <c r="AC1555" i="14" s="1"/>
  <c r="AD1555" i="14" s="1"/>
  <c r="AA1555" i="14" s="1"/>
  <c r="W1555" i="14"/>
  <c r="X1555" i="14" s="1"/>
  <c r="Y1555" i="14" s="1"/>
  <c r="Z1555" i="14" s="1"/>
  <c r="L1555" i="14"/>
  <c r="M1555" i="14" s="1"/>
  <c r="N1555" i="14" s="1"/>
  <c r="U1555" i="14" s="1"/>
  <c r="Q1555" i="14"/>
  <c r="R1555" i="14" s="1"/>
  <c r="S1555" i="14" s="1"/>
  <c r="T1555" i="14" s="1"/>
  <c r="J1556" i="14"/>
  <c r="K1555" i="14"/>
  <c r="AB1556" i="14" l="1"/>
  <c r="AC1556" i="14" s="1"/>
  <c r="AD1556" i="14" s="1"/>
  <c r="AA1556" i="14" s="1"/>
  <c r="W1556" i="14"/>
  <c r="X1556" i="14" s="1"/>
  <c r="Y1556" i="14" s="1"/>
  <c r="Z1556" i="14" s="1"/>
  <c r="L1556" i="14"/>
  <c r="M1556" i="14" s="1"/>
  <c r="N1556" i="14" s="1"/>
  <c r="U1556" i="14" s="1"/>
  <c r="Q1556" i="14"/>
  <c r="R1556" i="14" s="1"/>
  <c r="S1556" i="14" s="1"/>
  <c r="T1556" i="14" s="1"/>
  <c r="J1557" i="14"/>
  <c r="K1556" i="14"/>
  <c r="AB1557" i="14" l="1"/>
  <c r="AC1557" i="14" s="1"/>
  <c r="AD1557" i="14" s="1"/>
  <c r="AA1557" i="14" s="1"/>
  <c r="W1557" i="14"/>
  <c r="X1557" i="14" s="1"/>
  <c r="Y1557" i="14" s="1"/>
  <c r="Z1557" i="14" s="1"/>
  <c r="L1557" i="14"/>
  <c r="M1557" i="14" s="1"/>
  <c r="N1557" i="14" s="1"/>
  <c r="U1557" i="14" s="1"/>
  <c r="Q1557" i="14"/>
  <c r="R1557" i="14" s="1"/>
  <c r="S1557" i="14" s="1"/>
  <c r="T1557" i="14" s="1"/>
  <c r="K1557" i="14"/>
  <c r="J1558" i="14"/>
  <c r="AB1558" i="14" l="1"/>
  <c r="AC1558" i="14" s="1"/>
  <c r="AD1558" i="14" s="1"/>
  <c r="AA1558" i="14" s="1"/>
  <c r="W1558" i="14"/>
  <c r="X1558" i="14" s="1"/>
  <c r="Y1558" i="14" s="1"/>
  <c r="Z1558" i="14" s="1"/>
  <c r="L1558" i="14"/>
  <c r="M1558" i="14" s="1"/>
  <c r="N1558" i="14" s="1"/>
  <c r="U1558" i="14" s="1"/>
  <c r="Q1558" i="14"/>
  <c r="R1558" i="14" s="1"/>
  <c r="S1558" i="14" s="1"/>
  <c r="T1558" i="14" s="1"/>
  <c r="J1559" i="14"/>
  <c r="K1558" i="14"/>
  <c r="AB1559" i="14" l="1"/>
  <c r="AC1559" i="14" s="1"/>
  <c r="AD1559" i="14" s="1"/>
  <c r="AA1559" i="14" s="1"/>
  <c r="W1559" i="14"/>
  <c r="X1559" i="14" s="1"/>
  <c r="Y1559" i="14" s="1"/>
  <c r="Z1559" i="14" s="1"/>
  <c r="L1559" i="14"/>
  <c r="M1559" i="14" s="1"/>
  <c r="N1559" i="14" s="1"/>
  <c r="U1559" i="14" s="1"/>
  <c r="Q1559" i="14"/>
  <c r="R1559" i="14" s="1"/>
  <c r="S1559" i="14" s="1"/>
  <c r="T1559" i="14" s="1"/>
  <c r="K1559" i="14"/>
  <c r="J1560" i="14"/>
  <c r="AB1560" i="14" l="1"/>
  <c r="AC1560" i="14" s="1"/>
  <c r="AD1560" i="14" s="1"/>
  <c r="AA1560" i="14" s="1"/>
  <c r="W1560" i="14"/>
  <c r="X1560" i="14" s="1"/>
  <c r="Y1560" i="14" s="1"/>
  <c r="Z1560" i="14" s="1"/>
  <c r="L1560" i="14"/>
  <c r="M1560" i="14" s="1"/>
  <c r="N1560" i="14" s="1"/>
  <c r="U1560" i="14" s="1"/>
  <c r="Q1560" i="14"/>
  <c r="R1560" i="14" s="1"/>
  <c r="S1560" i="14" s="1"/>
  <c r="T1560" i="14" s="1"/>
  <c r="J1561" i="14"/>
  <c r="K1560" i="14"/>
  <c r="AB1561" i="14" l="1"/>
  <c r="AC1561" i="14" s="1"/>
  <c r="AD1561" i="14" s="1"/>
  <c r="AA1561" i="14" s="1"/>
  <c r="W1561" i="14"/>
  <c r="X1561" i="14" s="1"/>
  <c r="Y1561" i="14" s="1"/>
  <c r="Z1561" i="14" s="1"/>
  <c r="L1561" i="14"/>
  <c r="M1561" i="14" s="1"/>
  <c r="N1561" i="14" s="1"/>
  <c r="U1561" i="14" s="1"/>
  <c r="Q1561" i="14"/>
  <c r="R1561" i="14" s="1"/>
  <c r="S1561" i="14" s="1"/>
  <c r="T1561" i="14" s="1"/>
  <c r="J1562" i="14"/>
  <c r="K1561" i="14"/>
  <c r="AB1562" i="14" l="1"/>
  <c r="AC1562" i="14" s="1"/>
  <c r="AD1562" i="14" s="1"/>
  <c r="AA1562" i="14" s="1"/>
  <c r="W1562" i="14"/>
  <c r="X1562" i="14" s="1"/>
  <c r="Y1562" i="14" s="1"/>
  <c r="Z1562" i="14" s="1"/>
  <c r="L1562" i="14"/>
  <c r="M1562" i="14" s="1"/>
  <c r="N1562" i="14" s="1"/>
  <c r="U1562" i="14" s="1"/>
  <c r="Q1562" i="14"/>
  <c r="R1562" i="14" s="1"/>
  <c r="S1562" i="14" s="1"/>
  <c r="T1562" i="14" s="1"/>
  <c r="K1562" i="14"/>
  <c r="J1563" i="14"/>
  <c r="AB1563" i="14" l="1"/>
  <c r="AC1563" i="14" s="1"/>
  <c r="AD1563" i="14" s="1"/>
  <c r="AA1563" i="14" s="1"/>
  <c r="W1563" i="14"/>
  <c r="X1563" i="14" s="1"/>
  <c r="Y1563" i="14" s="1"/>
  <c r="Z1563" i="14" s="1"/>
  <c r="L1563" i="14"/>
  <c r="M1563" i="14" s="1"/>
  <c r="N1563" i="14" s="1"/>
  <c r="U1563" i="14" s="1"/>
  <c r="Q1563" i="14"/>
  <c r="R1563" i="14" s="1"/>
  <c r="S1563" i="14" s="1"/>
  <c r="T1563" i="14" s="1"/>
  <c r="K1563" i="14"/>
  <c r="J1564" i="14"/>
  <c r="AB1564" i="14" l="1"/>
  <c r="AC1564" i="14" s="1"/>
  <c r="AD1564" i="14" s="1"/>
  <c r="AA1564" i="14" s="1"/>
  <c r="W1564" i="14"/>
  <c r="X1564" i="14" s="1"/>
  <c r="Y1564" i="14" s="1"/>
  <c r="Z1564" i="14" s="1"/>
  <c r="L1564" i="14"/>
  <c r="M1564" i="14" s="1"/>
  <c r="N1564" i="14" s="1"/>
  <c r="U1564" i="14" s="1"/>
  <c r="Q1564" i="14"/>
  <c r="R1564" i="14" s="1"/>
  <c r="S1564" i="14" s="1"/>
  <c r="T1564" i="14" s="1"/>
  <c r="J1565" i="14"/>
  <c r="K1564" i="14"/>
  <c r="AB1565" i="14" l="1"/>
  <c r="AC1565" i="14" s="1"/>
  <c r="AD1565" i="14" s="1"/>
  <c r="AA1565" i="14" s="1"/>
  <c r="W1565" i="14"/>
  <c r="X1565" i="14" s="1"/>
  <c r="Y1565" i="14" s="1"/>
  <c r="Z1565" i="14" s="1"/>
  <c r="L1565" i="14"/>
  <c r="M1565" i="14" s="1"/>
  <c r="N1565" i="14" s="1"/>
  <c r="U1565" i="14" s="1"/>
  <c r="Q1565" i="14"/>
  <c r="R1565" i="14" s="1"/>
  <c r="S1565" i="14" s="1"/>
  <c r="T1565" i="14" s="1"/>
  <c r="K1565" i="14"/>
  <c r="J1566" i="14"/>
  <c r="AB1566" i="14" l="1"/>
  <c r="AC1566" i="14" s="1"/>
  <c r="AD1566" i="14" s="1"/>
  <c r="AA1566" i="14" s="1"/>
  <c r="W1566" i="14"/>
  <c r="X1566" i="14" s="1"/>
  <c r="Y1566" i="14" s="1"/>
  <c r="Z1566" i="14" s="1"/>
  <c r="L1566" i="14"/>
  <c r="M1566" i="14" s="1"/>
  <c r="N1566" i="14" s="1"/>
  <c r="U1566" i="14" s="1"/>
  <c r="Q1566" i="14"/>
  <c r="R1566" i="14" s="1"/>
  <c r="S1566" i="14" s="1"/>
  <c r="T1566" i="14" s="1"/>
  <c r="J1567" i="14"/>
  <c r="K1566" i="14"/>
  <c r="AB1567" i="14" l="1"/>
  <c r="AC1567" i="14" s="1"/>
  <c r="AD1567" i="14" s="1"/>
  <c r="AA1567" i="14" s="1"/>
  <c r="W1567" i="14"/>
  <c r="X1567" i="14" s="1"/>
  <c r="Y1567" i="14" s="1"/>
  <c r="Z1567" i="14" s="1"/>
  <c r="L1567" i="14"/>
  <c r="M1567" i="14" s="1"/>
  <c r="N1567" i="14" s="1"/>
  <c r="U1567" i="14" s="1"/>
  <c r="Q1567" i="14"/>
  <c r="R1567" i="14" s="1"/>
  <c r="S1567" i="14" s="1"/>
  <c r="T1567" i="14" s="1"/>
  <c r="J1568" i="14"/>
  <c r="K1567" i="14"/>
  <c r="AB1568" i="14" l="1"/>
  <c r="AC1568" i="14" s="1"/>
  <c r="AD1568" i="14" s="1"/>
  <c r="AA1568" i="14" s="1"/>
  <c r="W1568" i="14"/>
  <c r="X1568" i="14" s="1"/>
  <c r="Y1568" i="14" s="1"/>
  <c r="Z1568" i="14" s="1"/>
  <c r="L1568" i="14"/>
  <c r="M1568" i="14" s="1"/>
  <c r="N1568" i="14" s="1"/>
  <c r="U1568" i="14" s="1"/>
  <c r="Q1568" i="14"/>
  <c r="R1568" i="14" s="1"/>
  <c r="S1568" i="14" s="1"/>
  <c r="T1568" i="14" s="1"/>
  <c r="K1568" i="14"/>
  <c r="J1569" i="14"/>
  <c r="AB1569" i="14" l="1"/>
  <c r="AC1569" i="14" s="1"/>
  <c r="AD1569" i="14" s="1"/>
  <c r="AA1569" i="14" s="1"/>
  <c r="W1569" i="14"/>
  <c r="X1569" i="14" s="1"/>
  <c r="Y1569" i="14" s="1"/>
  <c r="Z1569" i="14" s="1"/>
  <c r="L1569" i="14"/>
  <c r="M1569" i="14" s="1"/>
  <c r="N1569" i="14" s="1"/>
  <c r="U1569" i="14" s="1"/>
  <c r="Q1569" i="14"/>
  <c r="R1569" i="14" s="1"/>
  <c r="S1569" i="14" s="1"/>
  <c r="T1569" i="14" s="1"/>
  <c r="J1570" i="14"/>
  <c r="K1569" i="14"/>
  <c r="AB1570" i="14" l="1"/>
  <c r="AC1570" i="14" s="1"/>
  <c r="AD1570" i="14" s="1"/>
  <c r="AA1570" i="14" s="1"/>
  <c r="W1570" i="14"/>
  <c r="X1570" i="14" s="1"/>
  <c r="Y1570" i="14" s="1"/>
  <c r="Z1570" i="14" s="1"/>
  <c r="L1570" i="14"/>
  <c r="M1570" i="14" s="1"/>
  <c r="N1570" i="14" s="1"/>
  <c r="U1570" i="14" s="1"/>
  <c r="Q1570" i="14"/>
  <c r="R1570" i="14" s="1"/>
  <c r="S1570" i="14" s="1"/>
  <c r="T1570" i="14" s="1"/>
  <c r="K1570" i="14"/>
  <c r="J1571" i="14"/>
  <c r="AB1571" i="14" l="1"/>
  <c r="AC1571" i="14" s="1"/>
  <c r="AD1571" i="14" s="1"/>
  <c r="AA1571" i="14" s="1"/>
  <c r="W1571" i="14"/>
  <c r="X1571" i="14" s="1"/>
  <c r="Y1571" i="14" s="1"/>
  <c r="Z1571" i="14" s="1"/>
  <c r="L1571" i="14"/>
  <c r="M1571" i="14" s="1"/>
  <c r="N1571" i="14" s="1"/>
  <c r="U1571" i="14" s="1"/>
  <c r="Q1571" i="14"/>
  <c r="R1571" i="14" s="1"/>
  <c r="S1571" i="14" s="1"/>
  <c r="T1571" i="14" s="1"/>
  <c r="K1571" i="14"/>
  <c r="J1572" i="14"/>
  <c r="AB1572" i="14" l="1"/>
  <c r="AC1572" i="14" s="1"/>
  <c r="AD1572" i="14" s="1"/>
  <c r="AA1572" i="14" s="1"/>
  <c r="W1572" i="14"/>
  <c r="X1572" i="14" s="1"/>
  <c r="Y1572" i="14" s="1"/>
  <c r="Z1572" i="14" s="1"/>
  <c r="L1572" i="14"/>
  <c r="M1572" i="14" s="1"/>
  <c r="N1572" i="14" s="1"/>
  <c r="U1572" i="14" s="1"/>
  <c r="Q1572" i="14"/>
  <c r="R1572" i="14" s="1"/>
  <c r="S1572" i="14" s="1"/>
  <c r="T1572" i="14" s="1"/>
  <c r="J1573" i="14"/>
  <c r="K1572" i="14"/>
  <c r="AB1573" i="14" l="1"/>
  <c r="AC1573" i="14" s="1"/>
  <c r="AD1573" i="14" s="1"/>
  <c r="AA1573" i="14" s="1"/>
  <c r="W1573" i="14"/>
  <c r="X1573" i="14" s="1"/>
  <c r="Y1573" i="14" s="1"/>
  <c r="Z1573" i="14" s="1"/>
  <c r="L1573" i="14"/>
  <c r="M1573" i="14" s="1"/>
  <c r="N1573" i="14" s="1"/>
  <c r="U1573" i="14" s="1"/>
  <c r="Q1573" i="14"/>
  <c r="R1573" i="14" s="1"/>
  <c r="S1573" i="14" s="1"/>
  <c r="T1573" i="14" s="1"/>
  <c r="K1573" i="14"/>
  <c r="J1574" i="14"/>
  <c r="AB1574" i="14" l="1"/>
  <c r="AC1574" i="14" s="1"/>
  <c r="AD1574" i="14" s="1"/>
  <c r="AA1574" i="14" s="1"/>
  <c r="W1574" i="14"/>
  <c r="X1574" i="14" s="1"/>
  <c r="Y1574" i="14" s="1"/>
  <c r="Z1574" i="14" s="1"/>
  <c r="L1574" i="14"/>
  <c r="M1574" i="14" s="1"/>
  <c r="N1574" i="14" s="1"/>
  <c r="U1574" i="14" s="1"/>
  <c r="Q1574" i="14"/>
  <c r="R1574" i="14" s="1"/>
  <c r="S1574" i="14" s="1"/>
  <c r="T1574" i="14" s="1"/>
  <c r="J1575" i="14"/>
  <c r="K1574" i="14"/>
  <c r="AB1575" i="14" l="1"/>
  <c r="AC1575" i="14" s="1"/>
  <c r="AD1575" i="14" s="1"/>
  <c r="AA1575" i="14" s="1"/>
  <c r="W1575" i="14"/>
  <c r="X1575" i="14" s="1"/>
  <c r="Y1575" i="14" s="1"/>
  <c r="Z1575" i="14" s="1"/>
  <c r="L1575" i="14"/>
  <c r="M1575" i="14" s="1"/>
  <c r="N1575" i="14" s="1"/>
  <c r="U1575" i="14" s="1"/>
  <c r="Q1575" i="14"/>
  <c r="R1575" i="14" s="1"/>
  <c r="S1575" i="14" s="1"/>
  <c r="T1575" i="14" s="1"/>
  <c r="J1576" i="14"/>
  <c r="K1575" i="14"/>
  <c r="AB1576" i="14" l="1"/>
  <c r="AC1576" i="14" s="1"/>
  <c r="AD1576" i="14" s="1"/>
  <c r="AA1576" i="14" s="1"/>
  <c r="W1576" i="14"/>
  <c r="X1576" i="14" s="1"/>
  <c r="Y1576" i="14" s="1"/>
  <c r="Z1576" i="14" s="1"/>
  <c r="L1576" i="14"/>
  <c r="M1576" i="14" s="1"/>
  <c r="N1576" i="14" s="1"/>
  <c r="U1576" i="14" s="1"/>
  <c r="Q1576" i="14"/>
  <c r="R1576" i="14" s="1"/>
  <c r="S1576" i="14" s="1"/>
  <c r="T1576" i="14" s="1"/>
  <c r="J1577" i="14"/>
  <c r="K1576" i="14"/>
  <c r="AB1577" i="14" l="1"/>
  <c r="AC1577" i="14" s="1"/>
  <c r="AD1577" i="14" s="1"/>
  <c r="AA1577" i="14" s="1"/>
  <c r="W1577" i="14"/>
  <c r="X1577" i="14" s="1"/>
  <c r="Y1577" i="14" s="1"/>
  <c r="Z1577" i="14" s="1"/>
  <c r="L1577" i="14"/>
  <c r="M1577" i="14" s="1"/>
  <c r="N1577" i="14" s="1"/>
  <c r="U1577" i="14" s="1"/>
  <c r="Q1577" i="14"/>
  <c r="R1577" i="14" s="1"/>
  <c r="S1577" i="14" s="1"/>
  <c r="T1577" i="14" s="1"/>
  <c r="J1578" i="14"/>
  <c r="K1577" i="14"/>
  <c r="AB1578" i="14" l="1"/>
  <c r="AC1578" i="14" s="1"/>
  <c r="AD1578" i="14" s="1"/>
  <c r="AA1578" i="14" s="1"/>
  <c r="W1578" i="14"/>
  <c r="X1578" i="14" s="1"/>
  <c r="Y1578" i="14" s="1"/>
  <c r="Z1578" i="14" s="1"/>
  <c r="L1578" i="14"/>
  <c r="M1578" i="14" s="1"/>
  <c r="N1578" i="14" s="1"/>
  <c r="U1578" i="14" s="1"/>
  <c r="Q1578" i="14"/>
  <c r="R1578" i="14" s="1"/>
  <c r="S1578" i="14" s="1"/>
  <c r="T1578" i="14" s="1"/>
  <c r="K1578" i="14"/>
  <c r="J1579" i="14"/>
  <c r="AB1579" i="14" l="1"/>
  <c r="AC1579" i="14" s="1"/>
  <c r="AD1579" i="14" s="1"/>
  <c r="AA1579" i="14" s="1"/>
  <c r="W1579" i="14"/>
  <c r="X1579" i="14" s="1"/>
  <c r="Y1579" i="14" s="1"/>
  <c r="Z1579" i="14" s="1"/>
  <c r="L1579" i="14"/>
  <c r="M1579" i="14" s="1"/>
  <c r="N1579" i="14" s="1"/>
  <c r="U1579" i="14" s="1"/>
  <c r="Q1579" i="14"/>
  <c r="R1579" i="14" s="1"/>
  <c r="S1579" i="14" s="1"/>
  <c r="T1579" i="14" s="1"/>
  <c r="K1579" i="14"/>
  <c r="J1580" i="14"/>
  <c r="AB1580" i="14" l="1"/>
  <c r="AC1580" i="14" s="1"/>
  <c r="AD1580" i="14" s="1"/>
  <c r="AA1580" i="14" s="1"/>
  <c r="W1580" i="14"/>
  <c r="X1580" i="14" s="1"/>
  <c r="Y1580" i="14" s="1"/>
  <c r="Z1580" i="14" s="1"/>
  <c r="L1580" i="14"/>
  <c r="M1580" i="14" s="1"/>
  <c r="N1580" i="14" s="1"/>
  <c r="U1580" i="14" s="1"/>
  <c r="Q1580" i="14"/>
  <c r="R1580" i="14" s="1"/>
  <c r="S1580" i="14" s="1"/>
  <c r="T1580" i="14" s="1"/>
  <c r="J1581" i="14"/>
  <c r="K1580" i="14"/>
  <c r="AB1581" i="14" l="1"/>
  <c r="AC1581" i="14" s="1"/>
  <c r="AD1581" i="14" s="1"/>
  <c r="AA1581" i="14" s="1"/>
  <c r="W1581" i="14"/>
  <c r="X1581" i="14" s="1"/>
  <c r="Y1581" i="14" s="1"/>
  <c r="Z1581" i="14" s="1"/>
  <c r="L1581" i="14"/>
  <c r="M1581" i="14" s="1"/>
  <c r="N1581" i="14" s="1"/>
  <c r="U1581" i="14" s="1"/>
  <c r="Q1581" i="14"/>
  <c r="R1581" i="14" s="1"/>
  <c r="S1581" i="14" s="1"/>
  <c r="T1581" i="14" s="1"/>
  <c r="K1581" i="14"/>
  <c r="J1582" i="14"/>
  <c r="AB1582" i="14" l="1"/>
  <c r="AC1582" i="14" s="1"/>
  <c r="AD1582" i="14" s="1"/>
  <c r="AA1582" i="14" s="1"/>
  <c r="W1582" i="14"/>
  <c r="X1582" i="14" s="1"/>
  <c r="Y1582" i="14" s="1"/>
  <c r="Z1582" i="14" s="1"/>
  <c r="L1582" i="14"/>
  <c r="M1582" i="14" s="1"/>
  <c r="N1582" i="14" s="1"/>
  <c r="U1582" i="14" s="1"/>
  <c r="Q1582" i="14"/>
  <c r="R1582" i="14" s="1"/>
  <c r="S1582" i="14" s="1"/>
  <c r="T1582" i="14" s="1"/>
  <c r="J1583" i="14"/>
  <c r="K1582" i="14"/>
  <c r="AB1583" i="14" l="1"/>
  <c r="AC1583" i="14" s="1"/>
  <c r="AD1583" i="14" s="1"/>
  <c r="AA1583" i="14" s="1"/>
  <c r="W1583" i="14"/>
  <c r="X1583" i="14" s="1"/>
  <c r="Y1583" i="14" s="1"/>
  <c r="Z1583" i="14" s="1"/>
  <c r="L1583" i="14"/>
  <c r="M1583" i="14" s="1"/>
  <c r="N1583" i="14" s="1"/>
  <c r="U1583" i="14" s="1"/>
  <c r="Q1583" i="14"/>
  <c r="R1583" i="14" s="1"/>
  <c r="S1583" i="14" s="1"/>
  <c r="T1583" i="14" s="1"/>
  <c r="J1584" i="14"/>
  <c r="K1583" i="14"/>
  <c r="AB1584" i="14" l="1"/>
  <c r="AC1584" i="14" s="1"/>
  <c r="AD1584" i="14" s="1"/>
  <c r="AA1584" i="14" s="1"/>
  <c r="W1584" i="14"/>
  <c r="X1584" i="14" s="1"/>
  <c r="Y1584" i="14" s="1"/>
  <c r="Z1584" i="14" s="1"/>
  <c r="L1584" i="14"/>
  <c r="M1584" i="14" s="1"/>
  <c r="N1584" i="14" s="1"/>
  <c r="U1584" i="14" s="1"/>
  <c r="Q1584" i="14"/>
  <c r="R1584" i="14" s="1"/>
  <c r="S1584" i="14" s="1"/>
  <c r="T1584" i="14" s="1"/>
  <c r="K1584" i="14"/>
  <c r="J1585" i="14"/>
  <c r="AB1585" i="14" l="1"/>
  <c r="AC1585" i="14" s="1"/>
  <c r="AD1585" i="14" s="1"/>
  <c r="AA1585" i="14" s="1"/>
  <c r="W1585" i="14"/>
  <c r="X1585" i="14" s="1"/>
  <c r="Y1585" i="14" s="1"/>
  <c r="Z1585" i="14" s="1"/>
  <c r="L1585" i="14"/>
  <c r="M1585" i="14" s="1"/>
  <c r="N1585" i="14" s="1"/>
  <c r="U1585" i="14" s="1"/>
  <c r="Q1585" i="14"/>
  <c r="R1585" i="14" s="1"/>
  <c r="S1585" i="14" s="1"/>
  <c r="T1585" i="14" s="1"/>
  <c r="J1586" i="14"/>
  <c r="K1585" i="14"/>
  <c r="AB1586" i="14" l="1"/>
  <c r="AC1586" i="14" s="1"/>
  <c r="AD1586" i="14" s="1"/>
  <c r="AA1586" i="14" s="1"/>
  <c r="W1586" i="14"/>
  <c r="X1586" i="14" s="1"/>
  <c r="Y1586" i="14" s="1"/>
  <c r="Z1586" i="14" s="1"/>
  <c r="L1586" i="14"/>
  <c r="M1586" i="14" s="1"/>
  <c r="N1586" i="14" s="1"/>
  <c r="U1586" i="14" s="1"/>
  <c r="Q1586" i="14"/>
  <c r="R1586" i="14" s="1"/>
  <c r="S1586" i="14" s="1"/>
  <c r="T1586" i="14" s="1"/>
  <c r="K1586" i="14"/>
  <c r="J1587" i="14"/>
  <c r="AB1587" i="14" l="1"/>
  <c r="AC1587" i="14" s="1"/>
  <c r="AD1587" i="14" s="1"/>
  <c r="AA1587" i="14" s="1"/>
  <c r="W1587" i="14"/>
  <c r="X1587" i="14" s="1"/>
  <c r="Y1587" i="14" s="1"/>
  <c r="Z1587" i="14" s="1"/>
  <c r="L1587" i="14"/>
  <c r="M1587" i="14" s="1"/>
  <c r="N1587" i="14" s="1"/>
  <c r="U1587" i="14" s="1"/>
  <c r="Q1587" i="14"/>
  <c r="R1587" i="14" s="1"/>
  <c r="S1587" i="14" s="1"/>
  <c r="T1587" i="14" s="1"/>
  <c r="J1588" i="14"/>
  <c r="K1587" i="14"/>
  <c r="AB1588" i="14" l="1"/>
  <c r="AC1588" i="14" s="1"/>
  <c r="AD1588" i="14" s="1"/>
  <c r="AA1588" i="14" s="1"/>
  <c r="W1588" i="14"/>
  <c r="X1588" i="14" s="1"/>
  <c r="Y1588" i="14" s="1"/>
  <c r="Z1588" i="14" s="1"/>
  <c r="L1588" i="14"/>
  <c r="M1588" i="14" s="1"/>
  <c r="N1588" i="14" s="1"/>
  <c r="U1588" i="14" s="1"/>
  <c r="Q1588" i="14"/>
  <c r="R1588" i="14" s="1"/>
  <c r="S1588" i="14" s="1"/>
  <c r="T1588" i="14" s="1"/>
  <c r="J1589" i="14"/>
  <c r="K1588" i="14"/>
  <c r="AB1589" i="14" l="1"/>
  <c r="AC1589" i="14" s="1"/>
  <c r="AD1589" i="14" s="1"/>
  <c r="AA1589" i="14" s="1"/>
  <c r="W1589" i="14"/>
  <c r="X1589" i="14" s="1"/>
  <c r="Y1589" i="14" s="1"/>
  <c r="Z1589" i="14" s="1"/>
  <c r="L1589" i="14"/>
  <c r="M1589" i="14" s="1"/>
  <c r="N1589" i="14" s="1"/>
  <c r="U1589" i="14" s="1"/>
  <c r="Q1589" i="14"/>
  <c r="R1589" i="14" s="1"/>
  <c r="S1589" i="14" s="1"/>
  <c r="T1589" i="14" s="1"/>
  <c r="K1589" i="14"/>
  <c r="J1590" i="14"/>
  <c r="AB1590" i="14" l="1"/>
  <c r="AC1590" i="14" s="1"/>
  <c r="AD1590" i="14" s="1"/>
  <c r="AA1590" i="14" s="1"/>
  <c r="W1590" i="14"/>
  <c r="X1590" i="14" s="1"/>
  <c r="Y1590" i="14" s="1"/>
  <c r="Z1590" i="14" s="1"/>
  <c r="L1590" i="14"/>
  <c r="M1590" i="14" s="1"/>
  <c r="N1590" i="14" s="1"/>
  <c r="U1590" i="14" s="1"/>
  <c r="Q1590" i="14"/>
  <c r="R1590" i="14" s="1"/>
  <c r="S1590" i="14" s="1"/>
  <c r="T1590" i="14" s="1"/>
  <c r="J1591" i="14"/>
  <c r="K1590" i="14"/>
  <c r="AB1591" i="14" l="1"/>
  <c r="AC1591" i="14" s="1"/>
  <c r="AD1591" i="14" s="1"/>
  <c r="AA1591" i="14" s="1"/>
  <c r="W1591" i="14"/>
  <c r="X1591" i="14" s="1"/>
  <c r="Y1591" i="14" s="1"/>
  <c r="Z1591" i="14" s="1"/>
  <c r="L1591" i="14"/>
  <c r="M1591" i="14" s="1"/>
  <c r="N1591" i="14" s="1"/>
  <c r="U1591" i="14" s="1"/>
  <c r="Q1591" i="14"/>
  <c r="R1591" i="14" s="1"/>
  <c r="S1591" i="14" s="1"/>
  <c r="T1591" i="14" s="1"/>
  <c r="J1592" i="14"/>
  <c r="K1591" i="14"/>
  <c r="AB1592" i="14" l="1"/>
  <c r="AC1592" i="14" s="1"/>
  <c r="AD1592" i="14" s="1"/>
  <c r="AA1592" i="14" s="1"/>
  <c r="W1592" i="14"/>
  <c r="X1592" i="14" s="1"/>
  <c r="Y1592" i="14" s="1"/>
  <c r="Z1592" i="14" s="1"/>
  <c r="L1592" i="14"/>
  <c r="M1592" i="14" s="1"/>
  <c r="N1592" i="14" s="1"/>
  <c r="U1592" i="14" s="1"/>
  <c r="Q1592" i="14"/>
  <c r="R1592" i="14" s="1"/>
  <c r="S1592" i="14" s="1"/>
  <c r="T1592" i="14" s="1"/>
  <c r="J1593" i="14"/>
  <c r="K1592" i="14"/>
  <c r="AB1593" i="14" l="1"/>
  <c r="AC1593" i="14" s="1"/>
  <c r="AD1593" i="14" s="1"/>
  <c r="AA1593" i="14" s="1"/>
  <c r="W1593" i="14"/>
  <c r="X1593" i="14" s="1"/>
  <c r="Y1593" i="14" s="1"/>
  <c r="Z1593" i="14" s="1"/>
  <c r="L1593" i="14"/>
  <c r="M1593" i="14" s="1"/>
  <c r="N1593" i="14" s="1"/>
  <c r="U1593" i="14" s="1"/>
  <c r="Q1593" i="14"/>
  <c r="R1593" i="14" s="1"/>
  <c r="S1593" i="14" s="1"/>
  <c r="T1593" i="14" s="1"/>
  <c r="J1594" i="14"/>
  <c r="K1593" i="14"/>
  <c r="AB1594" i="14" l="1"/>
  <c r="AC1594" i="14" s="1"/>
  <c r="AD1594" i="14" s="1"/>
  <c r="AA1594" i="14" s="1"/>
  <c r="W1594" i="14"/>
  <c r="X1594" i="14" s="1"/>
  <c r="Y1594" i="14" s="1"/>
  <c r="Z1594" i="14" s="1"/>
  <c r="L1594" i="14"/>
  <c r="M1594" i="14" s="1"/>
  <c r="N1594" i="14" s="1"/>
  <c r="U1594" i="14" s="1"/>
  <c r="Q1594" i="14"/>
  <c r="R1594" i="14" s="1"/>
  <c r="S1594" i="14" s="1"/>
  <c r="T1594" i="14" s="1"/>
  <c r="K1594" i="14"/>
  <c r="J1595" i="14"/>
  <c r="AB1595" i="14" l="1"/>
  <c r="AC1595" i="14" s="1"/>
  <c r="AD1595" i="14" s="1"/>
  <c r="AA1595" i="14" s="1"/>
  <c r="W1595" i="14"/>
  <c r="X1595" i="14" s="1"/>
  <c r="Y1595" i="14" s="1"/>
  <c r="Z1595" i="14" s="1"/>
  <c r="L1595" i="14"/>
  <c r="M1595" i="14" s="1"/>
  <c r="N1595" i="14" s="1"/>
  <c r="U1595" i="14" s="1"/>
  <c r="Q1595" i="14"/>
  <c r="R1595" i="14" s="1"/>
  <c r="S1595" i="14" s="1"/>
  <c r="T1595" i="14" s="1"/>
  <c r="K1595" i="14"/>
  <c r="J1596" i="14"/>
  <c r="AB1596" i="14" l="1"/>
  <c r="AC1596" i="14" s="1"/>
  <c r="AD1596" i="14" s="1"/>
  <c r="AA1596" i="14" s="1"/>
  <c r="W1596" i="14"/>
  <c r="X1596" i="14" s="1"/>
  <c r="Y1596" i="14" s="1"/>
  <c r="Z1596" i="14" s="1"/>
  <c r="L1596" i="14"/>
  <c r="M1596" i="14" s="1"/>
  <c r="N1596" i="14" s="1"/>
  <c r="U1596" i="14" s="1"/>
  <c r="Q1596" i="14"/>
  <c r="R1596" i="14" s="1"/>
  <c r="S1596" i="14" s="1"/>
  <c r="T1596" i="14" s="1"/>
  <c r="J1597" i="14"/>
  <c r="K1596" i="14"/>
  <c r="AB1597" i="14" l="1"/>
  <c r="AC1597" i="14" s="1"/>
  <c r="AD1597" i="14" s="1"/>
  <c r="AA1597" i="14" s="1"/>
  <c r="W1597" i="14"/>
  <c r="X1597" i="14" s="1"/>
  <c r="Y1597" i="14" s="1"/>
  <c r="Z1597" i="14" s="1"/>
  <c r="L1597" i="14"/>
  <c r="M1597" i="14" s="1"/>
  <c r="N1597" i="14" s="1"/>
  <c r="U1597" i="14" s="1"/>
  <c r="Q1597" i="14"/>
  <c r="R1597" i="14" s="1"/>
  <c r="S1597" i="14" s="1"/>
  <c r="T1597" i="14" s="1"/>
  <c r="K1597" i="14"/>
  <c r="J1598" i="14"/>
  <c r="AB1598" i="14" l="1"/>
  <c r="AC1598" i="14" s="1"/>
  <c r="AD1598" i="14" s="1"/>
  <c r="AA1598" i="14" s="1"/>
  <c r="W1598" i="14"/>
  <c r="X1598" i="14" s="1"/>
  <c r="Y1598" i="14" s="1"/>
  <c r="Z1598" i="14" s="1"/>
  <c r="L1598" i="14"/>
  <c r="M1598" i="14" s="1"/>
  <c r="N1598" i="14" s="1"/>
  <c r="U1598" i="14" s="1"/>
  <c r="Q1598" i="14"/>
  <c r="R1598" i="14" s="1"/>
  <c r="S1598" i="14" s="1"/>
  <c r="T1598" i="14" s="1"/>
  <c r="J1599" i="14"/>
  <c r="K1598" i="14"/>
  <c r="AB1599" i="14" l="1"/>
  <c r="AC1599" i="14" s="1"/>
  <c r="AD1599" i="14" s="1"/>
  <c r="AA1599" i="14" s="1"/>
  <c r="W1599" i="14"/>
  <c r="X1599" i="14" s="1"/>
  <c r="Y1599" i="14" s="1"/>
  <c r="Z1599" i="14" s="1"/>
  <c r="L1599" i="14"/>
  <c r="M1599" i="14" s="1"/>
  <c r="N1599" i="14" s="1"/>
  <c r="U1599" i="14" s="1"/>
  <c r="Q1599" i="14"/>
  <c r="R1599" i="14" s="1"/>
  <c r="S1599" i="14" s="1"/>
  <c r="T1599" i="14" s="1"/>
  <c r="J1600" i="14"/>
  <c r="K1599" i="14"/>
  <c r="AB1600" i="14" l="1"/>
  <c r="AC1600" i="14" s="1"/>
  <c r="AD1600" i="14" s="1"/>
  <c r="AA1600" i="14" s="1"/>
  <c r="W1600" i="14"/>
  <c r="X1600" i="14" s="1"/>
  <c r="Y1600" i="14" s="1"/>
  <c r="Z1600" i="14" s="1"/>
  <c r="L1600" i="14"/>
  <c r="M1600" i="14" s="1"/>
  <c r="N1600" i="14" s="1"/>
  <c r="U1600" i="14" s="1"/>
  <c r="Q1600" i="14"/>
  <c r="R1600" i="14" s="1"/>
  <c r="S1600" i="14" s="1"/>
  <c r="T1600" i="14" s="1"/>
  <c r="J1601" i="14"/>
  <c r="K1600" i="14"/>
  <c r="AB1601" i="14" l="1"/>
  <c r="AC1601" i="14" s="1"/>
  <c r="AD1601" i="14" s="1"/>
  <c r="AA1601" i="14" s="1"/>
  <c r="W1601" i="14"/>
  <c r="X1601" i="14" s="1"/>
  <c r="Y1601" i="14" s="1"/>
  <c r="Z1601" i="14" s="1"/>
  <c r="L1601" i="14"/>
  <c r="M1601" i="14" s="1"/>
  <c r="N1601" i="14" s="1"/>
  <c r="U1601" i="14" s="1"/>
  <c r="Q1601" i="14"/>
  <c r="R1601" i="14" s="1"/>
  <c r="S1601" i="14" s="1"/>
  <c r="T1601" i="14" s="1"/>
  <c r="J1602" i="14"/>
  <c r="K1601" i="14"/>
  <c r="AB1602" i="14" l="1"/>
  <c r="AC1602" i="14" s="1"/>
  <c r="AD1602" i="14" s="1"/>
  <c r="AA1602" i="14" s="1"/>
  <c r="W1602" i="14"/>
  <c r="X1602" i="14" s="1"/>
  <c r="Y1602" i="14" s="1"/>
  <c r="Z1602" i="14" s="1"/>
  <c r="L1602" i="14"/>
  <c r="M1602" i="14" s="1"/>
  <c r="N1602" i="14" s="1"/>
  <c r="U1602" i="14" s="1"/>
  <c r="Q1602" i="14"/>
  <c r="R1602" i="14" s="1"/>
  <c r="S1602" i="14" s="1"/>
  <c r="T1602" i="14" s="1"/>
  <c r="K1602" i="14"/>
  <c r="J1603" i="14"/>
  <c r="AB1603" i="14" l="1"/>
  <c r="AC1603" i="14" s="1"/>
  <c r="AD1603" i="14" s="1"/>
  <c r="AA1603" i="14" s="1"/>
  <c r="W1603" i="14"/>
  <c r="X1603" i="14" s="1"/>
  <c r="Y1603" i="14" s="1"/>
  <c r="Z1603" i="14" s="1"/>
  <c r="L1603" i="14"/>
  <c r="M1603" i="14" s="1"/>
  <c r="N1603" i="14" s="1"/>
  <c r="U1603" i="14" s="1"/>
  <c r="Q1603" i="14"/>
  <c r="R1603" i="14" s="1"/>
  <c r="S1603" i="14" s="1"/>
  <c r="T1603" i="14" s="1"/>
  <c r="J1604" i="14"/>
  <c r="K1603" i="14"/>
  <c r="AB1604" i="14" l="1"/>
  <c r="AC1604" i="14" s="1"/>
  <c r="AD1604" i="14" s="1"/>
  <c r="AA1604" i="14" s="1"/>
  <c r="W1604" i="14"/>
  <c r="X1604" i="14" s="1"/>
  <c r="Y1604" i="14" s="1"/>
  <c r="Z1604" i="14" s="1"/>
  <c r="L1604" i="14"/>
  <c r="M1604" i="14" s="1"/>
  <c r="N1604" i="14" s="1"/>
  <c r="U1604" i="14" s="1"/>
  <c r="Q1604" i="14"/>
  <c r="R1604" i="14" s="1"/>
  <c r="S1604" i="14" s="1"/>
  <c r="T1604" i="14" s="1"/>
  <c r="J1605" i="14"/>
  <c r="K1604" i="14"/>
  <c r="AB1605" i="14" l="1"/>
  <c r="AC1605" i="14" s="1"/>
  <c r="AD1605" i="14" s="1"/>
  <c r="AA1605" i="14" s="1"/>
  <c r="W1605" i="14"/>
  <c r="X1605" i="14" s="1"/>
  <c r="Y1605" i="14" s="1"/>
  <c r="Z1605" i="14" s="1"/>
  <c r="L1605" i="14"/>
  <c r="M1605" i="14" s="1"/>
  <c r="N1605" i="14" s="1"/>
  <c r="U1605" i="14" s="1"/>
  <c r="Q1605" i="14"/>
  <c r="R1605" i="14" s="1"/>
  <c r="S1605" i="14" s="1"/>
  <c r="T1605" i="14" s="1"/>
  <c r="K1605" i="14"/>
  <c r="J1606" i="14"/>
  <c r="AB1606" i="14" l="1"/>
  <c r="AC1606" i="14" s="1"/>
  <c r="AD1606" i="14" s="1"/>
  <c r="AA1606" i="14" s="1"/>
  <c r="W1606" i="14"/>
  <c r="X1606" i="14" s="1"/>
  <c r="Y1606" i="14" s="1"/>
  <c r="Z1606" i="14" s="1"/>
  <c r="L1606" i="14"/>
  <c r="M1606" i="14" s="1"/>
  <c r="N1606" i="14" s="1"/>
  <c r="U1606" i="14" s="1"/>
  <c r="Q1606" i="14"/>
  <c r="R1606" i="14" s="1"/>
  <c r="S1606" i="14" s="1"/>
  <c r="T1606" i="14" s="1"/>
  <c r="J1607" i="14"/>
  <c r="K1606" i="14"/>
  <c r="AB1607" i="14" l="1"/>
  <c r="AC1607" i="14" s="1"/>
  <c r="AD1607" i="14" s="1"/>
  <c r="AA1607" i="14" s="1"/>
  <c r="W1607" i="14"/>
  <c r="X1607" i="14" s="1"/>
  <c r="Y1607" i="14" s="1"/>
  <c r="Z1607" i="14" s="1"/>
  <c r="L1607" i="14"/>
  <c r="M1607" i="14" s="1"/>
  <c r="N1607" i="14" s="1"/>
  <c r="U1607" i="14" s="1"/>
  <c r="Q1607" i="14"/>
  <c r="R1607" i="14" s="1"/>
  <c r="S1607" i="14" s="1"/>
  <c r="T1607" i="14" s="1"/>
  <c r="K1607" i="14"/>
  <c r="J1608" i="14"/>
  <c r="AB1608" i="14" l="1"/>
  <c r="AC1608" i="14" s="1"/>
  <c r="AD1608" i="14" s="1"/>
  <c r="AA1608" i="14" s="1"/>
  <c r="W1608" i="14"/>
  <c r="X1608" i="14" s="1"/>
  <c r="Y1608" i="14" s="1"/>
  <c r="Z1608" i="14" s="1"/>
  <c r="L1608" i="14"/>
  <c r="M1608" i="14" s="1"/>
  <c r="N1608" i="14" s="1"/>
  <c r="U1608" i="14" s="1"/>
  <c r="Q1608" i="14"/>
  <c r="R1608" i="14" s="1"/>
  <c r="S1608" i="14" s="1"/>
  <c r="T1608" i="14" s="1"/>
  <c r="K1608" i="14"/>
  <c r="J1609" i="14"/>
  <c r="AB1609" i="14" l="1"/>
  <c r="AC1609" i="14" s="1"/>
  <c r="AD1609" i="14" s="1"/>
  <c r="AA1609" i="14" s="1"/>
  <c r="W1609" i="14"/>
  <c r="X1609" i="14" s="1"/>
  <c r="Y1609" i="14" s="1"/>
  <c r="Z1609" i="14" s="1"/>
  <c r="L1609" i="14"/>
  <c r="M1609" i="14" s="1"/>
  <c r="N1609" i="14" s="1"/>
  <c r="U1609" i="14" s="1"/>
  <c r="Q1609" i="14"/>
  <c r="R1609" i="14" s="1"/>
  <c r="S1609" i="14" s="1"/>
  <c r="T1609" i="14" s="1"/>
  <c r="J1610" i="14"/>
  <c r="K1609" i="14"/>
  <c r="AB1610" i="14" l="1"/>
  <c r="AC1610" i="14" s="1"/>
  <c r="AD1610" i="14" s="1"/>
  <c r="AA1610" i="14" s="1"/>
  <c r="W1610" i="14"/>
  <c r="X1610" i="14" s="1"/>
  <c r="Y1610" i="14" s="1"/>
  <c r="Z1610" i="14" s="1"/>
  <c r="L1610" i="14"/>
  <c r="M1610" i="14" s="1"/>
  <c r="N1610" i="14" s="1"/>
  <c r="U1610" i="14" s="1"/>
  <c r="Q1610" i="14"/>
  <c r="R1610" i="14" s="1"/>
  <c r="S1610" i="14" s="1"/>
  <c r="T1610" i="14" s="1"/>
  <c r="K1610" i="14"/>
  <c r="J1611" i="14"/>
  <c r="AB1611" i="14" l="1"/>
  <c r="AC1611" i="14" s="1"/>
  <c r="AD1611" i="14" s="1"/>
  <c r="AA1611" i="14" s="1"/>
  <c r="W1611" i="14"/>
  <c r="X1611" i="14" s="1"/>
  <c r="Y1611" i="14" s="1"/>
  <c r="Z1611" i="14" s="1"/>
  <c r="L1611" i="14"/>
  <c r="M1611" i="14" s="1"/>
  <c r="N1611" i="14" s="1"/>
  <c r="U1611" i="14" s="1"/>
  <c r="Q1611" i="14"/>
  <c r="R1611" i="14" s="1"/>
  <c r="S1611" i="14" s="1"/>
  <c r="T1611" i="14" s="1"/>
  <c r="J1612" i="14"/>
  <c r="K1611" i="14"/>
  <c r="AB1612" i="14" l="1"/>
  <c r="AC1612" i="14" s="1"/>
  <c r="AD1612" i="14" s="1"/>
  <c r="AA1612" i="14" s="1"/>
  <c r="W1612" i="14"/>
  <c r="X1612" i="14" s="1"/>
  <c r="Y1612" i="14" s="1"/>
  <c r="Z1612" i="14" s="1"/>
  <c r="L1612" i="14"/>
  <c r="M1612" i="14" s="1"/>
  <c r="N1612" i="14" s="1"/>
  <c r="U1612" i="14" s="1"/>
  <c r="Q1612" i="14"/>
  <c r="R1612" i="14" s="1"/>
  <c r="S1612" i="14" s="1"/>
  <c r="T1612" i="14" s="1"/>
  <c r="J1613" i="14"/>
  <c r="K1612" i="14"/>
  <c r="AB1613" i="14" l="1"/>
  <c r="AC1613" i="14" s="1"/>
  <c r="AD1613" i="14" s="1"/>
  <c r="AA1613" i="14" s="1"/>
  <c r="W1613" i="14"/>
  <c r="X1613" i="14" s="1"/>
  <c r="Y1613" i="14" s="1"/>
  <c r="Z1613" i="14" s="1"/>
  <c r="L1613" i="14"/>
  <c r="M1613" i="14" s="1"/>
  <c r="N1613" i="14" s="1"/>
  <c r="U1613" i="14" s="1"/>
  <c r="Q1613" i="14"/>
  <c r="R1613" i="14" s="1"/>
  <c r="S1613" i="14" s="1"/>
  <c r="T1613" i="14" s="1"/>
  <c r="K1613" i="14"/>
  <c r="J1614" i="14"/>
  <c r="AB1614" i="14" l="1"/>
  <c r="AC1614" i="14" s="1"/>
  <c r="AD1614" i="14" s="1"/>
  <c r="AA1614" i="14" s="1"/>
  <c r="W1614" i="14"/>
  <c r="X1614" i="14" s="1"/>
  <c r="Y1614" i="14" s="1"/>
  <c r="Z1614" i="14" s="1"/>
  <c r="L1614" i="14"/>
  <c r="M1614" i="14" s="1"/>
  <c r="N1614" i="14" s="1"/>
  <c r="U1614" i="14" s="1"/>
  <c r="Q1614" i="14"/>
  <c r="R1614" i="14" s="1"/>
  <c r="S1614" i="14" s="1"/>
  <c r="T1614" i="14" s="1"/>
  <c r="J1615" i="14"/>
  <c r="K1614" i="14"/>
  <c r="AB1615" i="14" l="1"/>
  <c r="AC1615" i="14" s="1"/>
  <c r="AD1615" i="14" s="1"/>
  <c r="AA1615" i="14" s="1"/>
  <c r="W1615" i="14"/>
  <c r="X1615" i="14" s="1"/>
  <c r="Y1615" i="14" s="1"/>
  <c r="Z1615" i="14" s="1"/>
  <c r="L1615" i="14"/>
  <c r="M1615" i="14" s="1"/>
  <c r="N1615" i="14" s="1"/>
  <c r="U1615" i="14" s="1"/>
  <c r="Q1615" i="14"/>
  <c r="R1615" i="14" s="1"/>
  <c r="S1615" i="14" s="1"/>
  <c r="T1615" i="14" s="1"/>
  <c r="J1616" i="14"/>
  <c r="K1615" i="14"/>
  <c r="AB1616" i="14" l="1"/>
  <c r="AC1616" i="14" s="1"/>
  <c r="AD1616" i="14" s="1"/>
  <c r="AA1616" i="14" s="1"/>
  <c r="W1616" i="14"/>
  <c r="X1616" i="14" s="1"/>
  <c r="Y1616" i="14" s="1"/>
  <c r="Z1616" i="14" s="1"/>
  <c r="L1616" i="14"/>
  <c r="M1616" i="14" s="1"/>
  <c r="N1616" i="14" s="1"/>
  <c r="U1616" i="14" s="1"/>
  <c r="Q1616" i="14"/>
  <c r="R1616" i="14" s="1"/>
  <c r="S1616" i="14" s="1"/>
  <c r="T1616" i="14" s="1"/>
  <c r="K1616" i="14"/>
  <c r="J1617" i="14"/>
  <c r="AB1617" i="14" l="1"/>
  <c r="AC1617" i="14" s="1"/>
  <c r="AD1617" i="14" s="1"/>
  <c r="AA1617" i="14" s="1"/>
  <c r="W1617" i="14"/>
  <c r="X1617" i="14" s="1"/>
  <c r="Y1617" i="14" s="1"/>
  <c r="Z1617" i="14" s="1"/>
  <c r="L1617" i="14"/>
  <c r="M1617" i="14" s="1"/>
  <c r="N1617" i="14" s="1"/>
  <c r="U1617" i="14" s="1"/>
  <c r="Q1617" i="14"/>
  <c r="R1617" i="14" s="1"/>
  <c r="S1617" i="14" s="1"/>
  <c r="T1617" i="14" s="1"/>
  <c r="J1618" i="14"/>
  <c r="K1617" i="14"/>
  <c r="AB1618" i="14" l="1"/>
  <c r="AC1618" i="14" s="1"/>
  <c r="AD1618" i="14" s="1"/>
  <c r="AA1618" i="14" s="1"/>
  <c r="W1618" i="14"/>
  <c r="X1618" i="14" s="1"/>
  <c r="Y1618" i="14" s="1"/>
  <c r="Z1618" i="14" s="1"/>
  <c r="L1618" i="14"/>
  <c r="M1618" i="14" s="1"/>
  <c r="N1618" i="14" s="1"/>
  <c r="U1618" i="14" s="1"/>
  <c r="Q1618" i="14"/>
  <c r="R1618" i="14" s="1"/>
  <c r="S1618" i="14" s="1"/>
  <c r="T1618" i="14" s="1"/>
  <c r="K1618" i="14"/>
  <c r="J1619" i="14"/>
  <c r="AB1619" i="14" l="1"/>
  <c r="AC1619" i="14" s="1"/>
  <c r="AD1619" i="14" s="1"/>
  <c r="AA1619" i="14" s="1"/>
  <c r="W1619" i="14"/>
  <c r="X1619" i="14" s="1"/>
  <c r="Y1619" i="14" s="1"/>
  <c r="Z1619" i="14" s="1"/>
  <c r="L1619" i="14"/>
  <c r="M1619" i="14" s="1"/>
  <c r="N1619" i="14" s="1"/>
  <c r="U1619" i="14" s="1"/>
  <c r="Q1619" i="14"/>
  <c r="R1619" i="14" s="1"/>
  <c r="S1619" i="14" s="1"/>
  <c r="T1619" i="14" s="1"/>
  <c r="J1620" i="14"/>
  <c r="K1619" i="14"/>
  <c r="AB1620" i="14" l="1"/>
  <c r="AC1620" i="14" s="1"/>
  <c r="AD1620" i="14" s="1"/>
  <c r="AA1620" i="14" s="1"/>
  <c r="W1620" i="14"/>
  <c r="X1620" i="14" s="1"/>
  <c r="Y1620" i="14" s="1"/>
  <c r="Z1620" i="14" s="1"/>
  <c r="L1620" i="14"/>
  <c r="M1620" i="14" s="1"/>
  <c r="N1620" i="14" s="1"/>
  <c r="U1620" i="14" s="1"/>
  <c r="Q1620" i="14"/>
  <c r="R1620" i="14" s="1"/>
  <c r="S1620" i="14" s="1"/>
  <c r="T1620" i="14" s="1"/>
  <c r="J1621" i="14"/>
  <c r="K1620" i="14"/>
  <c r="AB1621" i="14" l="1"/>
  <c r="AC1621" i="14" s="1"/>
  <c r="AD1621" i="14" s="1"/>
  <c r="AA1621" i="14" s="1"/>
  <c r="W1621" i="14"/>
  <c r="X1621" i="14" s="1"/>
  <c r="Y1621" i="14" s="1"/>
  <c r="Z1621" i="14" s="1"/>
  <c r="L1621" i="14"/>
  <c r="M1621" i="14" s="1"/>
  <c r="N1621" i="14" s="1"/>
  <c r="U1621" i="14" s="1"/>
  <c r="Q1621" i="14"/>
  <c r="R1621" i="14" s="1"/>
  <c r="S1621" i="14" s="1"/>
  <c r="T1621" i="14" s="1"/>
  <c r="K1621" i="14"/>
  <c r="J1622" i="14"/>
  <c r="AB1622" i="14" l="1"/>
  <c r="AC1622" i="14" s="1"/>
  <c r="AD1622" i="14" s="1"/>
  <c r="AA1622" i="14" s="1"/>
  <c r="W1622" i="14"/>
  <c r="X1622" i="14" s="1"/>
  <c r="Y1622" i="14" s="1"/>
  <c r="Z1622" i="14" s="1"/>
  <c r="L1622" i="14"/>
  <c r="M1622" i="14" s="1"/>
  <c r="N1622" i="14" s="1"/>
  <c r="U1622" i="14" s="1"/>
  <c r="Q1622" i="14"/>
  <c r="R1622" i="14" s="1"/>
  <c r="S1622" i="14" s="1"/>
  <c r="T1622" i="14" s="1"/>
  <c r="J1623" i="14"/>
  <c r="K1622" i="14"/>
  <c r="AB1623" i="14" l="1"/>
  <c r="AC1623" i="14" s="1"/>
  <c r="AD1623" i="14" s="1"/>
  <c r="AA1623" i="14" s="1"/>
  <c r="W1623" i="14"/>
  <c r="X1623" i="14" s="1"/>
  <c r="Y1623" i="14" s="1"/>
  <c r="Z1623" i="14" s="1"/>
  <c r="L1623" i="14"/>
  <c r="M1623" i="14" s="1"/>
  <c r="N1623" i="14" s="1"/>
  <c r="U1623" i="14" s="1"/>
  <c r="Q1623" i="14"/>
  <c r="R1623" i="14" s="1"/>
  <c r="S1623" i="14" s="1"/>
  <c r="T1623" i="14" s="1"/>
  <c r="K1623" i="14"/>
  <c r="J1624" i="14"/>
  <c r="AB1624" i="14" l="1"/>
  <c r="AC1624" i="14" s="1"/>
  <c r="AD1624" i="14" s="1"/>
  <c r="AA1624" i="14" s="1"/>
  <c r="W1624" i="14"/>
  <c r="X1624" i="14" s="1"/>
  <c r="Y1624" i="14" s="1"/>
  <c r="Z1624" i="14" s="1"/>
  <c r="L1624" i="14"/>
  <c r="M1624" i="14" s="1"/>
  <c r="N1624" i="14" s="1"/>
  <c r="U1624" i="14" s="1"/>
  <c r="Q1624" i="14"/>
  <c r="R1624" i="14" s="1"/>
  <c r="S1624" i="14" s="1"/>
  <c r="T1624" i="14" s="1"/>
  <c r="J1625" i="14"/>
  <c r="K1624" i="14"/>
  <c r="AB1625" i="14" l="1"/>
  <c r="AC1625" i="14" s="1"/>
  <c r="AD1625" i="14" s="1"/>
  <c r="AA1625" i="14" s="1"/>
  <c r="W1625" i="14"/>
  <c r="X1625" i="14" s="1"/>
  <c r="Y1625" i="14" s="1"/>
  <c r="Z1625" i="14" s="1"/>
  <c r="L1625" i="14"/>
  <c r="M1625" i="14" s="1"/>
  <c r="N1625" i="14" s="1"/>
  <c r="U1625" i="14" s="1"/>
  <c r="Q1625" i="14"/>
  <c r="R1625" i="14" s="1"/>
  <c r="S1625" i="14" s="1"/>
  <c r="T1625" i="14" s="1"/>
  <c r="J1626" i="14"/>
  <c r="K1625" i="14"/>
  <c r="AB1626" i="14" l="1"/>
  <c r="AC1626" i="14" s="1"/>
  <c r="AD1626" i="14" s="1"/>
  <c r="AA1626" i="14" s="1"/>
  <c r="W1626" i="14"/>
  <c r="X1626" i="14" s="1"/>
  <c r="Y1626" i="14" s="1"/>
  <c r="Z1626" i="14" s="1"/>
  <c r="L1626" i="14"/>
  <c r="M1626" i="14" s="1"/>
  <c r="N1626" i="14" s="1"/>
  <c r="U1626" i="14" s="1"/>
  <c r="Q1626" i="14"/>
  <c r="R1626" i="14" s="1"/>
  <c r="S1626" i="14" s="1"/>
  <c r="T1626" i="14" s="1"/>
  <c r="K1626" i="14"/>
  <c r="J1627" i="14"/>
  <c r="AB1627" i="14" l="1"/>
  <c r="AC1627" i="14" s="1"/>
  <c r="AD1627" i="14" s="1"/>
  <c r="AA1627" i="14" s="1"/>
  <c r="W1627" i="14"/>
  <c r="X1627" i="14" s="1"/>
  <c r="Y1627" i="14" s="1"/>
  <c r="Z1627" i="14" s="1"/>
  <c r="L1627" i="14"/>
  <c r="M1627" i="14" s="1"/>
  <c r="N1627" i="14" s="1"/>
  <c r="U1627" i="14" s="1"/>
  <c r="Q1627" i="14"/>
  <c r="R1627" i="14" s="1"/>
  <c r="S1627" i="14" s="1"/>
  <c r="T1627" i="14" s="1"/>
  <c r="K1627" i="14"/>
  <c r="J1628" i="14"/>
  <c r="AB1628" i="14" l="1"/>
  <c r="AC1628" i="14" s="1"/>
  <c r="AD1628" i="14" s="1"/>
  <c r="AA1628" i="14" s="1"/>
  <c r="W1628" i="14"/>
  <c r="X1628" i="14" s="1"/>
  <c r="Y1628" i="14" s="1"/>
  <c r="Z1628" i="14" s="1"/>
  <c r="L1628" i="14"/>
  <c r="M1628" i="14" s="1"/>
  <c r="N1628" i="14" s="1"/>
  <c r="U1628" i="14" s="1"/>
  <c r="Q1628" i="14"/>
  <c r="R1628" i="14" s="1"/>
  <c r="S1628" i="14" s="1"/>
  <c r="T1628" i="14" s="1"/>
  <c r="J1629" i="14"/>
  <c r="K1628" i="14"/>
  <c r="AB1629" i="14" l="1"/>
  <c r="AC1629" i="14" s="1"/>
  <c r="AD1629" i="14" s="1"/>
  <c r="AA1629" i="14" s="1"/>
  <c r="W1629" i="14"/>
  <c r="X1629" i="14" s="1"/>
  <c r="Y1629" i="14" s="1"/>
  <c r="Z1629" i="14" s="1"/>
  <c r="L1629" i="14"/>
  <c r="M1629" i="14" s="1"/>
  <c r="N1629" i="14" s="1"/>
  <c r="U1629" i="14" s="1"/>
  <c r="Q1629" i="14"/>
  <c r="R1629" i="14" s="1"/>
  <c r="S1629" i="14" s="1"/>
  <c r="T1629" i="14" s="1"/>
  <c r="K1629" i="14"/>
  <c r="J1630" i="14"/>
  <c r="AB1630" i="14" l="1"/>
  <c r="AC1630" i="14" s="1"/>
  <c r="AD1630" i="14" s="1"/>
  <c r="AA1630" i="14" s="1"/>
  <c r="W1630" i="14"/>
  <c r="X1630" i="14" s="1"/>
  <c r="Y1630" i="14" s="1"/>
  <c r="Z1630" i="14" s="1"/>
  <c r="L1630" i="14"/>
  <c r="M1630" i="14" s="1"/>
  <c r="N1630" i="14" s="1"/>
  <c r="U1630" i="14" s="1"/>
  <c r="Q1630" i="14"/>
  <c r="R1630" i="14" s="1"/>
  <c r="S1630" i="14" s="1"/>
  <c r="T1630" i="14" s="1"/>
  <c r="J1631" i="14"/>
  <c r="K1630" i="14"/>
  <c r="AB1631" i="14" l="1"/>
  <c r="AC1631" i="14" s="1"/>
  <c r="AD1631" i="14" s="1"/>
  <c r="AA1631" i="14" s="1"/>
  <c r="W1631" i="14"/>
  <c r="X1631" i="14" s="1"/>
  <c r="Y1631" i="14" s="1"/>
  <c r="Z1631" i="14" s="1"/>
  <c r="L1631" i="14"/>
  <c r="M1631" i="14" s="1"/>
  <c r="N1631" i="14" s="1"/>
  <c r="U1631" i="14" s="1"/>
  <c r="Q1631" i="14"/>
  <c r="R1631" i="14" s="1"/>
  <c r="S1631" i="14" s="1"/>
  <c r="T1631" i="14" s="1"/>
  <c r="J1632" i="14"/>
  <c r="K1631" i="14"/>
  <c r="AB1632" i="14" l="1"/>
  <c r="AC1632" i="14" s="1"/>
  <c r="AD1632" i="14" s="1"/>
  <c r="AA1632" i="14" s="1"/>
  <c r="W1632" i="14"/>
  <c r="X1632" i="14" s="1"/>
  <c r="Y1632" i="14" s="1"/>
  <c r="Z1632" i="14" s="1"/>
  <c r="L1632" i="14"/>
  <c r="M1632" i="14" s="1"/>
  <c r="N1632" i="14" s="1"/>
  <c r="U1632" i="14" s="1"/>
  <c r="Q1632" i="14"/>
  <c r="R1632" i="14" s="1"/>
  <c r="S1632" i="14" s="1"/>
  <c r="T1632" i="14" s="1"/>
  <c r="K1632" i="14"/>
  <c r="J1633" i="14"/>
  <c r="AB1633" i="14" l="1"/>
  <c r="AC1633" i="14" s="1"/>
  <c r="AD1633" i="14" s="1"/>
  <c r="AA1633" i="14" s="1"/>
  <c r="W1633" i="14"/>
  <c r="X1633" i="14" s="1"/>
  <c r="Y1633" i="14" s="1"/>
  <c r="Z1633" i="14" s="1"/>
  <c r="L1633" i="14"/>
  <c r="M1633" i="14" s="1"/>
  <c r="N1633" i="14" s="1"/>
  <c r="U1633" i="14" s="1"/>
  <c r="Q1633" i="14"/>
  <c r="R1633" i="14" s="1"/>
  <c r="S1633" i="14" s="1"/>
  <c r="T1633" i="14" s="1"/>
  <c r="J1634" i="14"/>
  <c r="K1633" i="14"/>
  <c r="AB1634" i="14" l="1"/>
  <c r="AC1634" i="14" s="1"/>
  <c r="AD1634" i="14" s="1"/>
  <c r="AA1634" i="14" s="1"/>
  <c r="W1634" i="14"/>
  <c r="X1634" i="14" s="1"/>
  <c r="Y1634" i="14" s="1"/>
  <c r="Z1634" i="14" s="1"/>
  <c r="L1634" i="14"/>
  <c r="M1634" i="14" s="1"/>
  <c r="N1634" i="14" s="1"/>
  <c r="U1634" i="14" s="1"/>
  <c r="Q1634" i="14"/>
  <c r="R1634" i="14" s="1"/>
  <c r="S1634" i="14" s="1"/>
  <c r="T1634" i="14" s="1"/>
  <c r="K1634" i="14"/>
  <c r="J1635" i="14"/>
  <c r="AB1635" i="14" l="1"/>
  <c r="AC1635" i="14" s="1"/>
  <c r="AD1635" i="14" s="1"/>
  <c r="AA1635" i="14" s="1"/>
  <c r="W1635" i="14"/>
  <c r="X1635" i="14" s="1"/>
  <c r="Y1635" i="14" s="1"/>
  <c r="Z1635" i="14" s="1"/>
  <c r="L1635" i="14"/>
  <c r="M1635" i="14" s="1"/>
  <c r="N1635" i="14" s="1"/>
  <c r="U1635" i="14" s="1"/>
  <c r="Q1635" i="14"/>
  <c r="R1635" i="14" s="1"/>
  <c r="S1635" i="14" s="1"/>
  <c r="T1635" i="14" s="1"/>
  <c r="K1635" i="14"/>
  <c r="J1636" i="14"/>
  <c r="AB1636" i="14" l="1"/>
  <c r="AC1636" i="14" s="1"/>
  <c r="AD1636" i="14" s="1"/>
  <c r="AA1636" i="14" s="1"/>
  <c r="W1636" i="14"/>
  <c r="X1636" i="14" s="1"/>
  <c r="Y1636" i="14" s="1"/>
  <c r="Z1636" i="14" s="1"/>
  <c r="L1636" i="14"/>
  <c r="M1636" i="14" s="1"/>
  <c r="N1636" i="14" s="1"/>
  <c r="U1636" i="14" s="1"/>
  <c r="Q1636" i="14"/>
  <c r="R1636" i="14" s="1"/>
  <c r="S1636" i="14" s="1"/>
  <c r="T1636" i="14" s="1"/>
  <c r="J1637" i="14"/>
  <c r="K1636" i="14"/>
  <c r="AB1637" i="14" l="1"/>
  <c r="AC1637" i="14" s="1"/>
  <c r="AD1637" i="14" s="1"/>
  <c r="AA1637" i="14" s="1"/>
  <c r="W1637" i="14"/>
  <c r="X1637" i="14" s="1"/>
  <c r="Y1637" i="14" s="1"/>
  <c r="Z1637" i="14" s="1"/>
  <c r="L1637" i="14"/>
  <c r="M1637" i="14" s="1"/>
  <c r="N1637" i="14" s="1"/>
  <c r="U1637" i="14" s="1"/>
  <c r="Q1637" i="14"/>
  <c r="R1637" i="14" s="1"/>
  <c r="S1637" i="14" s="1"/>
  <c r="T1637" i="14" s="1"/>
  <c r="K1637" i="14"/>
  <c r="J1638" i="14"/>
  <c r="AB1638" i="14" l="1"/>
  <c r="AC1638" i="14" s="1"/>
  <c r="AD1638" i="14" s="1"/>
  <c r="AA1638" i="14" s="1"/>
  <c r="W1638" i="14"/>
  <c r="X1638" i="14" s="1"/>
  <c r="Y1638" i="14" s="1"/>
  <c r="Z1638" i="14" s="1"/>
  <c r="L1638" i="14"/>
  <c r="M1638" i="14" s="1"/>
  <c r="N1638" i="14" s="1"/>
  <c r="U1638" i="14" s="1"/>
  <c r="Q1638" i="14"/>
  <c r="R1638" i="14" s="1"/>
  <c r="S1638" i="14" s="1"/>
  <c r="T1638" i="14" s="1"/>
  <c r="J1639" i="14"/>
  <c r="K1638" i="14"/>
  <c r="AB1639" i="14" l="1"/>
  <c r="AC1639" i="14" s="1"/>
  <c r="AD1639" i="14" s="1"/>
  <c r="AA1639" i="14" s="1"/>
  <c r="W1639" i="14"/>
  <c r="X1639" i="14" s="1"/>
  <c r="Y1639" i="14" s="1"/>
  <c r="Z1639" i="14" s="1"/>
  <c r="L1639" i="14"/>
  <c r="M1639" i="14" s="1"/>
  <c r="N1639" i="14" s="1"/>
  <c r="U1639" i="14" s="1"/>
  <c r="Q1639" i="14"/>
  <c r="R1639" i="14" s="1"/>
  <c r="S1639" i="14" s="1"/>
  <c r="T1639" i="14" s="1"/>
  <c r="J1640" i="14"/>
  <c r="K1639" i="14"/>
  <c r="AB1640" i="14" l="1"/>
  <c r="AC1640" i="14" s="1"/>
  <c r="AD1640" i="14" s="1"/>
  <c r="AA1640" i="14" s="1"/>
  <c r="W1640" i="14"/>
  <c r="X1640" i="14" s="1"/>
  <c r="Y1640" i="14" s="1"/>
  <c r="Z1640" i="14" s="1"/>
  <c r="L1640" i="14"/>
  <c r="M1640" i="14" s="1"/>
  <c r="N1640" i="14" s="1"/>
  <c r="U1640" i="14" s="1"/>
  <c r="Q1640" i="14"/>
  <c r="R1640" i="14" s="1"/>
  <c r="S1640" i="14" s="1"/>
  <c r="T1640" i="14" s="1"/>
  <c r="J1641" i="14"/>
  <c r="K1640" i="14"/>
  <c r="AB1641" i="14" l="1"/>
  <c r="AC1641" i="14" s="1"/>
  <c r="AD1641" i="14" s="1"/>
  <c r="AA1641" i="14" s="1"/>
  <c r="W1641" i="14"/>
  <c r="X1641" i="14" s="1"/>
  <c r="Y1641" i="14" s="1"/>
  <c r="Z1641" i="14" s="1"/>
  <c r="L1641" i="14"/>
  <c r="M1641" i="14" s="1"/>
  <c r="N1641" i="14" s="1"/>
  <c r="U1641" i="14" s="1"/>
  <c r="Q1641" i="14"/>
  <c r="R1641" i="14" s="1"/>
  <c r="S1641" i="14" s="1"/>
  <c r="T1641" i="14" s="1"/>
  <c r="J1642" i="14"/>
  <c r="K1641" i="14"/>
  <c r="AB1642" i="14" l="1"/>
  <c r="AC1642" i="14" s="1"/>
  <c r="AD1642" i="14" s="1"/>
  <c r="AA1642" i="14" s="1"/>
  <c r="W1642" i="14"/>
  <c r="X1642" i="14" s="1"/>
  <c r="Y1642" i="14" s="1"/>
  <c r="Z1642" i="14" s="1"/>
  <c r="L1642" i="14"/>
  <c r="M1642" i="14" s="1"/>
  <c r="N1642" i="14" s="1"/>
  <c r="U1642" i="14" s="1"/>
  <c r="Q1642" i="14"/>
  <c r="R1642" i="14" s="1"/>
  <c r="S1642" i="14" s="1"/>
  <c r="T1642" i="14" s="1"/>
  <c r="K1642" i="14"/>
  <c r="J1643" i="14"/>
  <c r="AB1643" i="14" l="1"/>
  <c r="AC1643" i="14" s="1"/>
  <c r="AD1643" i="14" s="1"/>
  <c r="AA1643" i="14" s="1"/>
  <c r="W1643" i="14"/>
  <c r="X1643" i="14" s="1"/>
  <c r="Y1643" i="14" s="1"/>
  <c r="Z1643" i="14" s="1"/>
  <c r="L1643" i="14"/>
  <c r="M1643" i="14" s="1"/>
  <c r="N1643" i="14" s="1"/>
  <c r="U1643" i="14" s="1"/>
  <c r="Q1643" i="14"/>
  <c r="R1643" i="14" s="1"/>
  <c r="S1643" i="14" s="1"/>
  <c r="T1643" i="14" s="1"/>
  <c r="K1643" i="14"/>
  <c r="J1644" i="14"/>
  <c r="AB1644" i="14" l="1"/>
  <c r="AC1644" i="14" s="1"/>
  <c r="AD1644" i="14" s="1"/>
  <c r="AA1644" i="14" s="1"/>
  <c r="W1644" i="14"/>
  <c r="X1644" i="14" s="1"/>
  <c r="Y1644" i="14" s="1"/>
  <c r="Z1644" i="14" s="1"/>
  <c r="L1644" i="14"/>
  <c r="M1644" i="14" s="1"/>
  <c r="N1644" i="14" s="1"/>
  <c r="U1644" i="14" s="1"/>
  <c r="Q1644" i="14"/>
  <c r="R1644" i="14" s="1"/>
  <c r="S1644" i="14" s="1"/>
  <c r="T1644" i="14" s="1"/>
  <c r="J1645" i="14"/>
  <c r="K1644" i="14"/>
  <c r="AB1645" i="14" l="1"/>
  <c r="AC1645" i="14" s="1"/>
  <c r="AD1645" i="14" s="1"/>
  <c r="AA1645" i="14" s="1"/>
  <c r="W1645" i="14"/>
  <c r="X1645" i="14" s="1"/>
  <c r="Y1645" i="14" s="1"/>
  <c r="Z1645" i="14" s="1"/>
  <c r="L1645" i="14"/>
  <c r="M1645" i="14" s="1"/>
  <c r="N1645" i="14" s="1"/>
  <c r="U1645" i="14" s="1"/>
  <c r="Q1645" i="14"/>
  <c r="R1645" i="14" s="1"/>
  <c r="S1645" i="14" s="1"/>
  <c r="T1645" i="14" s="1"/>
  <c r="K1645" i="14"/>
  <c r="J1646" i="14"/>
  <c r="AB1646" i="14" l="1"/>
  <c r="AC1646" i="14" s="1"/>
  <c r="AD1646" i="14" s="1"/>
  <c r="AA1646" i="14" s="1"/>
  <c r="W1646" i="14"/>
  <c r="X1646" i="14" s="1"/>
  <c r="Y1646" i="14" s="1"/>
  <c r="Z1646" i="14" s="1"/>
  <c r="L1646" i="14"/>
  <c r="M1646" i="14" s="1"/>
  <c r="N1646" i="14" s="1"/>
  <c r="U1646" i="14" s="1"/>
  <c r="Q1646" i="14"/>
  <c r="R1646" i="14" s="1"/>
  <c r="S1646" i="14" s="1"/>
  <c r="T1646" i="14" s="1"/>
  <c r="J1647" i="14"/>
  <c r="K1646" i="14"/>
  <c r="AB1647" i="14" l="1"/>
  <c r="AC1647" i="14" s="1"/>
  <c r="AD1647" i="14" s="1"/>
  <c r="AA1647" i="14" s="1"/>
  <c r="W1647" i="14"/>
  <c r="X1647" i="14" s="1"/>
  <c r="Y1647" i="14" s="1"/>
  <c r="Z1647" i="14" s="1"/>
  <c r="L1647" i="14"/>
  <c r="M1647" i="14" s="1"/>
  <c r="N1647" i="14" s="1"/>
  <c r="U1647" i="14" s="1"/>
  <c r="Q1647" i="14"/>
  <c r="R1647" i="14" s="1"/>
  <c r="S1647" i="14" s="1"/>
  <c r="T1647" i="14" s="1"/>
  <c r="J1648" i="14"/>
  <c r="K1647" i="14"/>
  <c r="AB1648" i="14" l="1"/>
  <c r="AC1648" i="14" s="1"/>
  <c r="AD1648" i="14" s="1"/>
  <c r="AA1648" i="14" s="1"/>
  <c r="W1648" i="14"/>
  <c r="X1648" i="14" s="1"/>
  <c r="Y1648" i="14" s="1"/>
  <c r="Z1648" i="14" s="1"/>
  <c r="L1648" i="14"/>
  <c r="M1648" i="14" s="1"/>
  <c r="N1648" i="14" s="1"/>
  <c r="U1648" i="14" s="1"/>
  <c r="Q1648" i="14"/>
  <c r="R1648" i="14" s="1"/>
  <c r="S1648" i="14" s="1"/>
  <c r="T1648" i="14" s="1"/>
  <c r="K1648" i="14"/>
  <c r="J1649" i="14"/>
  <c r="AB1649" i="14" l="1"/>
  <c r="AC1649" i="14" s="1"/>
  <c r="AD1649" i="14" s="1"/>
  <c r="AA1649" i="14" s="1"/>
  <c r="W1649" i="14"/>
  <c r="X1649" i="14" s="1"/>
  <c r="Y1649" i="14" s="1"/>
  <c r="Z1649" i="14" s="1"/>
  <c r="L1649" i="14"/>
  <c r="M1649" i="14" s="1"/>
  <c r="N1649" i="14" s="1"/>
  <c r="U1649" i="14" s="1"/>
  <c r="Q1649" i="14"/>
  <c r="R1649" i="14" s="1"/>
  <c r="S1649" i="14" s="1"/>
  <c r="T1649" i="14" s="1"/>
  <c r="J1650" i="14"/>
  <c r="K1649" i="14"/>
  <c r="AB1650" i="14" l="1"/>
  <c r="AC1650" i="14" s="1"/>
  <c r="AD1650" i="14" s="1"/>
  <c r="AA1650" i="14" s="1"/>
  <c r="W1650" i="14"/>
  <c r="X1650" i="14" s="1"/>
  <c r="Y1650" i="14" s="1"/>
  <c r="Z1650" i="14" s="1"/>
  <c r="L1650" i="14"/>
  <c r="M1650" i="14" s="1"/>
  <c r="N1650" i="14" s="1"/>
  <c r="U1650" i="14" s="1"/>
  <c r="Q1650" i="14"/>
  <c r="R1650" i="14" s="1"/>
  <c r="S1650" i="14" s="1"/>
  <c r="T1650" i="14" s="1"/>
  <c r="K1650" i="14"/>
  <c r="J1651" i="14"/>
  <c r="AB1651" i="14" l="1"/>
  <c r="AC1651" i="14" s="1"/>
  <c r="AD1651" i="14" s="1"/>
  <c r="AA1651" i="14" s="1"/>
  <c r="W1651" i="14"/>
  <c r="X1651" i="14" s="1"/>
  <c r="Y1651" i="14" s="1"/>
  <c r="Z1651" i="14" s="1"/>
  <c r="L1651" i="14"/>
  <c r="M1651" i="14" s="1"/>
  <c r="N1651" i="14" s="1"/>
  <c r="U1651" i="14" s="1"/>
  <c r="Q1651" i="14"/>
  <c r="R1651" i="14" s="1"/>
  <c r="S1651" i="14" s="1"/>
  <c r="T1651" i="14" s="1"/>
  <c r="J1652" i="14"/>
  <c r="K1651" i="14"/>
  <c r="AB1652" i="14" l="1"/>
  <c r="AC1652" i="14" s="1"/>
  <c r="AD1652" i="14" s="1"/>
  <c r="AA1652" i="14" s="1"/>
  <c r="W1652" i="14"/>
  <c r="X1652" i="14" s="1"/>
  <c r="Y1652" i="14" s="1"/>
  <c r="Z1652" i="14" s="1"/>
  <c r="L1652" i="14"/>
  <c r="M1652" i="14" s="1"/>
  <c r="N1652" i="14" s="1"/>
  <c r="U1652" i="14" s="1"/>
  <c r="Q1652" i="14"/>
  <c r="R1652" i="14" s="1"/>
  <c r="S1652" i="14" s="1"/>
  <c r="T1652" i="14" s="1"/>
  <c r="J1653" i="14"/>
  <c r="K1652" i="14"/>
  <c r="AB1653" i="14" l="1"/>
  <c r="AC1653" i="14" s="1"/>
  <c r="AD1653" i="14" s="1"/>
  <c r="AA1653" i="14" s="1"/>
  <c r="W1653" i="14"/>
  <c r="X1653" i="14" s="1"/>
  <c r="Y1653" i="14" s="1"/>
  <c r="Z1653" i="14" s="1"/>
  <c r="L1653" i="14"/>
  <c r="M1653" i="14" s="1"/>
  <c r="N1653" i="14" s="1"/>
  <c r="U1653" i="14" s="1"/>
  <c r="Q1653" i="14"/>
  <c r="R1653" i="14" s="1"/>
  <c r="S1653" i="14" s="1"/>
  <c r="T1653" i="14" s="1"/>
  <c r="K1653" i="14"/>
  <c r="J1654" i="14"/>
  <c r="AB1654" i="14" l="1"/>
  <c r="AC1654" i="14" s="1"/>
  <c r="AD1654" i="14" s="1"/>
  <c r="AA1654" i="14" s="1"/>
  <c r="W1654" i="14"/>
  <c r="X1654" i="14" s="1"/>
  <c r="Y1654" i="14" s="1"/>
  <c r="Z1654" i="14" s="1"/>
  <c r="L1654" i="14"/>
  <c r="M1654" i="14" s="1"/>
  <c r="N1654" i="14" s="1"/>
  <c r="U1654" i="14" s="1"/>
  <c r="Q1654" i="14"/>
  <c r="R1654" i="14" s="1"/>
  <c r="S1654" i="14" s="1"/>
  <c r="T1654" i="14" s="1"/>
  <c r="J1655" i="14"/>
  <c r="K1654" i="14"/>
  <c r="AB1655" i="14" l="1"/>
  <c r="AC1655" i="14" s="1"/>
  <c r="AD1655" i="14" s="1"/>
  <c r="AA1655" i="14" s="1"/>
  <c r="W1655" i="14"/>
  <c r="X1655" i="14" s="1"/>
  <c r="Y1655" i="14" s="1"/>
  <c r="Z1655" i="14" s="1"/>
  <c r="L1655" i="14"/>
  <c r="M1655" i="14" s="1"/>
  <c r="N1655" i="14" s="1"/>
  <c r="U1655" i="14" s="1"/>
  <c r="Q1655" i="14"/>
  <c r="R1655" i="14" s="1"/>
  <c r="S1655" i="14" s="1"/>
  <c r="T1655" i="14" s="1"/>
  <c r="J1656" i="14"/>
  <c r="K1655" i="14"/>
  <c r="AB1656" i="14" l="1"/>
  <c r="AC1656" i="14" s="1"/>
  <c r="AD1656" i="14" s="1"/>
  <c r="AA1656" i="14" s="1"/>
  <c r="W1656" i="14"/>
  <c r="X1656" i="14" s="1"/>
  <c r="Y1656" i="14" s="1"/>
  <c r="Z1656" i="14" s="1"/>
  <c r="L1656" i="14"/>
  <c r="M1656" i="14" s="1"/>
  <c r="N1656" i="14" s="1"/>
  <c r="U1656" i="14" s="1"/>
  <c r="Q1656" i="14"/>
  <c r="R1656" i="14" s="1"/>
  <c r="S1656" i="14" s="1"/>
  <c r="T1656" i="14" s="1"/>
  <c r="J1657" i="14"/>
  <c r="K1656" i="14"/>
  <c r="AB1657" i="14" l="1"/>
  <c r="AC1657" i="14" s="1"/>
  <c r="AD1657" i="14" s="1"/>
  <c r="AA1657" i="14" s="1"/>
  <c r="W1657" i="14"/>
  <c r="X1657" i="14" s="1"/>
  <c r="Y1657" i="14" s="1"/>
  <c r="Z1657" i="14" s="1"/>
  <c r="L1657" i="14"/>
  <c r="M1657" i="14" s="1"/>
  <c r="N1657" i="14" s="1"/>
  <c r="U1657" i="14" s="1"/>
  <c r="Q1657" i="14"/>
  <c r="R1657" i="14" s="1"/>
  <c r="S1657" i="14" s="1"/>
  <c r="T1657" i="14" s="1"/>
  <c r="J1658" i="14"/>
  <c r="K1657" i="14"/>
  <c r="AB1658" i="14" l="1"/>
  <c r="AC1658" i="14" s="1"/>
  <c r="AD1658" i="14" s="1"/>
  <c r="AA1658" i="14" s="1"/>
  <c r="W1658" i="14"/>
  <c r="X1658" i="14" s="1"/>
  <c r="Y1658" i="14" s="1"/>
  <c r="Z1658" i="14" s="1"/>
  <c r="L1658" i="14"/>
  <c r="M1658" i="14" s="1"/>
  <c r="N1658" i="14" s="1"/>
  <c r="U1658" i="14" s="1"/>
  <c r="Q1658" i="14"/>
  <c r="R1658" i="14" s="1"/>
  <c r="S1658" i="14" s="1"/>
  <c r="T1658" i="14" s="1"/>
  <c r="K1658" i="14"/>
  <c r="J1659" i="14"/>
  <c r="AB1659" i="14" l="1"/>
  <c r="AC1659" i="14" s="1"/>
  <c r="AD1659" i="14" s="1"/>
  <c r="AA1659" i="14" s="1"/>
  <c r="W1659" i="14"/>
  <c r="X1659" i="14" s="1"/>
  <c r="Y1659" i="14" s="1"/>
  <c r="Z1659" i="14" s="1"/>
  <c r="L1659" i="14"/>
  <c r="M1659" i="14" s="1"/>
  <c r="N1659" i="14" s="1"/>
  <c r="U1659" i="14" s="1"/>
  <c r="Q1659" i="14"/>
  <c r="R1659" i="14" s="1"/>
  <c r="S1659" i="14" s="1"/>
  <c r="T1659" i="14" s="1"/>
  <c r="K1659" i="14"/>
  <c r="J1660" i="14"/>
  <c r="AB1660" i="14" l="1"/>
  <c r="AC1660" i="14" s="1"/>
  <c r="AD1660" i="14" s="1"/>
  <c r="AA1660" i="14" s="1"/>
  <c r="W1660" i="14"/>
  <c r="X1660" i="14" s="1"/>
  <c r="Y1660" i="14" s="1"/>
  <c r="Z1660" i="14" s="1"/>
  <c r="L1660" i="14"/>
  <c r="M1660" i="14" s="1"/>
  <c r="N1660" i="14" s="1"/>
  <c r="U1660" i="14" s="1"/>
  <c r="Q1660" i="14"/>
  <c r="R1660" i="14" s="1"/>
  <c r="S1660" i="14" s="1"/>
  <c r="T1660" i="14" s="1"/>
  <c r="J1661" i="14"/>
  <c r="K1660" i="14"/>
  <c r="AB1661" i="14" l="1"/>
  <c r="AC1661" i="14" s="1"/>
  <c r="AD1661" i="14" s="1"/>
  <c r="AA1661" i="14" s="1"/>
  <c r="W1661" i="14"/>
  <c r="X1661" i="14" s="1"/>
  <c r="Y1661" i="14" s="1"/>
  <c r="Z1661" i="14" s="1"/>
  <c r="L1661" i="14"/>
  <c r="M1661" i="14" s="1"/>
  <c r="N1661" i="14" s="1"/>
  <c r="U1661" i="14" s="1"/>
  <c r="Q1661" i="14"/>
  <c r="R1661" i="14" s="1"/>
  <c r="S1661" i="14" s="1"/>
  <c r="T1661" i="14" s="1"/>
  <c r="K1661" i="14"/>
  <c r="J1662" i="14"/>
  <c r="AB1662" i="14" l="1"/>
  <c r="AC1662" i="14" s="1"/>
  <c r="AD1662" i="14" s="1"/>
  <c r="AA1662" i="14" s="1"/>
  <c r="W1662" i="14"/>
  <c r="X1662" i="14" s="1"/>
  <c r="Y1662" i="14" s="1"/>
  <c r="Z1662" i="14" s="1"/>
  <c r="L1662" i="14"/>
  <c r="M1662" i="14" s="1"/>
  <c r="N1662" i="14" s="1"/>
  <c r="U1662" i="14" s="1"/>
  <c r="Q1662" i="14"/>
  <c r="R1662" i="14" s="1"/>
  <c r="S1662" i="14" s="1"/>
  <c r="T1662" i="14" s="1"/>
  <c r="J1663" i="14"/>
  <c r="K1662" i="14"/>
  <c r="AB1663" i="14" l="1"/>
  <c r="AC1663" i="14" s="1"/>
  <c r="AD1663" i="14" s="1"/>
  <c r="AA1663" i="14" s="1"/>
  <c r="W1663" i="14"/>
  <c r="X1663" i="14" s="1"/>
  <c r="Y1663" i="14" s="1"/>
  <c r="Z1663" i="14" s="1"/>
  <c r="L1663" i="14"/>
  <c r="M1663" i="14" s="1"/>
  <c r="N1663" i="14" s="1"/>
  <c r="U1663" i="14" s="1"/>
  <c r="Q1663" i="14"/>
  <c r="R1663" i="14" s="1"/>
  <c r="S1663" i="14" s="1"/>
  <c r="T1663" i="14" s="1"/>
  <c r="J1664" i="14"/>
  <c r="K1663" i="14"/>
  <c r="AB1664" i="14" l="1"/>
  <c r="AC1664" i="14" s="1"/>
  <c r="AD1664" i="14" s="1"/>
  <c r="AA1664" i="14" s="1"/>
  <c r="W1664" i="14"/>
  <c r="X1664" i="14" s="1"/>
  <c r="Y1664" i="14" s="1"/>
  <c r="Z1664" i="14" s="1"/>
  <c r="L1664" i="14"/>
  <c r="M1664" i="14" s="1"/>
  <c r="N1664" i="14" s="1"/>
  <c r="U1664" i="14" s="1"/>
  <c r="Q1664" i="14"/>
  <c r="R1664" i="14" s="1"/>
  <c r="S1664" i="14" s="1"/>
  <c r="T1664" i="14" s="1"/>
  <c r="J1665" i="14"/>
  <c r="K1664" i="14"/>
  <c r="AB1665" i="14" l="1"/>
  <c r="AC1665" i="14" s="1"/>
  <c r="AD1665" i="14" s="1"/>
  <c r="AA1665" i="14" s="1"/>
  <c r="W1665" i="14"/>
  <c r="X1665" i="14" s="1"/>
  <c r="Y1665" i="14" s="1"/>
  <c r="Z1665" i="14" s="1"/>
  <c r="L1665" i="14"/>
  <c r="M1665" i="14" s="1"/>
  <c r="N1665" i="14" s="1"/>
  <c r="U1665" i="14" s="1"/>
  <c r="Q1665" i="14"/>
  <c r="R1665" i="14" s="1"/>
  <c r="S1665" i="14" s="1"/>
  <c r="T1665" i="14" s="1"/>
  <c r="J1666" i="14"/>
  <c r="K1665" i="14"/>
  <c r="AB1666" i="14" l="1"/>
  <c r="AC1666" i="14" s="1"/>
  <c r="AD1666" i="14" s="1"/>
  <c r="AA1666" i="14" s="1"/>
  <c r="W1666" i="14"/>
  <c r="X1666" i="14" s="1"/>
  <c r="Y1666" i="14" s="1"/>
  <c r="Z1666" i="14" s="1"/>
  <c r="L1666" i="14"/>
  <c r="M1666" i="14" s="1"/>
  <c r="N1666" i="14" s="1"/>
  <c r="U1666" i="14" s="1"/>
  <c r="Q1666" i="14"/>
  <c r="R1666" i="14" s="1"/>
  <c r="S1666" i="14" s="1"/>
  <c r="T1666" i="14" s="1"/>
  <c r="K1666" i="14"/>
  <c r="J1667" i="14"/>
  <c r="AB1667" i="14" l="1"/>
  <c r="AC1667" i="14" s="1"/>
  <c r="AD1667" i="14" s="1"/>
  <c r="AA1667" i="14" s="1"/>
  <c r="W1667" i="14"/>
  <c r="X1667" i="14" s="1"/>
  <c r="Y1667" i="14" s="1"/>
  <c r="Z1667" i="14" s="1"/>
  <c r="L1667" i="14"/>
  <c r="M1667" i="14" s="1"/>
  <c r="N1667" i="14" s="1"/>
  <c r="U1667" i="14" s="1"/>
  <c r="Q1667" i="14"/>
  <c r="R1667" i="14" s="1"/>
  <c r="S1667" i="14" s="1"/>
  <c r="T1667" i="14" s="1"/>
  <c r="J1668" i="14"/>
  <c r="K1667" i="14"/>
  <c r="AB1668" i="14" l="1"/>
  <c r="AC1668" i="14" s="1"/>
  <c r="AD1668" i="14" s="1"/>
  <c r="AA1668" i="14" s="1"/>
  <c r="W1668" i="14"/>
  <c r="X1668" i="14" s="1"/>
  <c r="Y1668" i="14" s="1"/>
  <c r="Z1668" i="14" s="1"/>
  <c r="L1668" i="14"/>
  <c r="M1668" i="14" s="1"/>
  <c r="N1668" i="14" s="1"/>
  <c r="U1668" i="14" s="1"/>
  <c r="Q1668" i="14"/>
  <c r="R1668" i="14" s="1"/>
  <c r="S1668" i="14" s="1"/>
  <c r="T1668" i="14" s="1"/>
  <c r="J1669" i="14"/>
  <c r="K1668" i="14"/>
  <c r="AB1669" i="14" l="1"/>
  <c r="AC1669" i="14" s="1"/>
  <c r="AD1669" i="14" s="1"/>
  <c r="AA1669" i="14" s="1"/>
  <c r="W1669" i="14"/>
  <c r="X1669" i="14" s="1"/>
  <c r="Y1669" i="14" s="1"/>
  <c r="Z1669" i="14" s="1"/>
  <c r="L1669" i="14"/>
  <c r="M1669" i="14" s="1"/>
  <c r="N1669" i="14" s="1"/>
  <c r="U1669" i="14" s="1"/>
  <c r="Q1669" i="14"/>
  <c r="R1669" i="14" s="1"/>
  <c r="S1669" i="14" s="1"/>
  <c r="T1669" i="14" s="1"/>
  <c r="K1669" i="14"/>
  <c r="J1670" i="14"/>
  <c r="AB1670" i="14" l="1"/>
  <c r="AC1670" i="14" s="1"/>
  <c r="AD1670" i="14" s="1"/>
  <c r="AA1670" i="14" s="1"/>
  <c r="W1670" i="14"/>
  <c r="X1670" i="14" s="1"/>
  <c r="Y1670" i="14" s="1"/>
  <c r="Z1670" i="14" s="1"/>
  <c r="L1670" i="14"/>
  <c r="M1670" i="14" s="1"/>
  <c r="N1670" i="14" s="1"/>
  <c r="U1670" i="14" s="1"/>
  <c r="Q1670" i="14"/>
  <c r="R1670" i="14" s="1"/>
  <c r="S1670" i="14" s="1"/>
  <c r="T1670" i="14" s="1"/>
  <c r="J1671" i="14"/>
  <c r="K1670" i="14"/>
  <c r="AB1671" i="14" l="1"/>
  <c r="AC1671" i="14" s="1"/>
  <c r="AD1671" i="14" s="1"/>
  <c r="AA1671" i="14" s="1"/>
  <c r="W1671" i="14"/>
  <c r="X1671" i="14" s="1"/>
  <c r="Y1671" i="14" s="1"/>
  <c r="Z1671" i="14" s="1"/>
  <c r="L1671" i="14"/>
  <c r="M1671" i="14" s="1"/>
  <c r="N1671" i="14" s="1"/>
  <c r="U1671" i="14" s="1"/>
  <c r="Q1671" i="14"/>
  <c r="R1671" i="14" s="1"/>
  <c r="S1671" i="14" s="1"/>
  <c r="T1671" i="14" s="1"/>
  <c r="K1671" i="14"/>
  <c r="J1672" i="14"/>
  <c r="AB1672" i="14" l="1"/>
  <c r="AC1672" i="14" s="1"/>
  <c r="AD1672" i="14" s="1"/>
  <c r="AA1672" i="14" s="1"/>
  <c r="W1672" i="14"/>
  <c r="X1672" i="14" s="1"/>
  <c r="Y1672" i="14" s="1"/>
  <c r="Z1672" i="14" s="1"/>
  <c r="L1672" i="14"/>
  <c r="M1672" i="14" s="1"/>
  <c r="N1672" i="14" s="1"/>
  <c r="U1672" i="14" s="1"/>
  <c r="Q1672" i="14"/>
  <c r="R1672" i="14" s="1"/>
  <c r="S1672" i="14" s="1"/>
  <c r="T1672" i="14" s="1"/>
  <c r="K1672" i="14"/>
  <c r="J1673" i="14"/>
  <c r="AB1673" i="14" l="1"/>
  <c r="AC1673" i="14" s="1"/>
  <c r="AD1673" i="14" s="1"/>
  <c r="AA1673" i="14" s="1"/>
  <c r="W1673" i="14"/>
  <c r="X1673" i="14" s="1"/>
  <c r="Y1673" i="14" s="1"/>
  <c r="Z1673" i="14" s="1"/>
  <c r="L1673" i="14"/>
  <c r="M1673" i="14" s="1"/>
  <c r="N1673" i="14" s="1"/>
  <c r="U1673" i="14" s="1"/>
  <c r="Q1673" i="14"/>
  <c r="R1673" i="14" s="1"/>
  <c r="S1673" i="14" s="1"/>
  <c r="T1673" i="14" s="1"/>
  <c r="J1674" i="14"/>
  <c r="K1673" i="14"/>
  <c r="AB1674" i="14" l="1"/>
  <c r="AC1674" i="14" s="1"/>
  <c r="AD1674" i="14" s="1"/>
  <c r="AA1674" i="14" s="1"/>
  <c r="W1674" i="14"/>
  <c r="X1674" i="14" s="1"/>
  <c r="Y1674" i="14" s="1"/>
  <c r="Z1674" i="14" s="1"/>
  <c r="L1674" i="14"/>
  <c r="M1674" i="14" s="1"/>
  <c r="N1674" i="14" s="1"/>
  <c r="U1674" i="14" s="1"/>
  <c r="Q1674" i="14"/>
  <c r="R1674" i="14" s="1"/>
  <c r="S1674" i="14" s="1"/>
  <c r="T1674" i="14" s="1"/>
  <c r="K1674" i="14"/>
  <c r="J1675" i="14"/>
  <c r="AB1675" i="14" l="1"/>
  <c r="AC1675" i="14" s="1"/>
  <c r="AD1675" i="14" s="1"/>
  <c r="AA1675" i="14" s="1"/>
  <c r="W1675" i="14"/>
  <c r="X1675" i="14" s="1"/>
  <c r="Y1675" i="14" s="1"/>
  <c r="Z1675" i="14" s="1"/>
  <c r="L1675" i="14"/>
  <c r="M1675" i="14" s="1"/>
  <c r="N1675" i="14" s="1"/>
  <c r="U1675" i="14" s="1"/>
  <c r="Q1675" i="14"/>
  <c r="R1675" i="14" s="1"/>
  <c r="S1675" i="14" s="1"/>
  <c r="T1675" i="14" s="1"/>
  <c r="J1676" i="14"/>
  <c r="K1675" i="14"/>
  <c r="AB1676" i="14" l="1"/>
  <c r="AC1676" i="14" s="1"/>
  <c r="AD1676" i="14" s="1"/>
  <c r="AA1676" i="14" s="1"/>
  <c r="W1676" i="14"/>
  <c r="X1676" i="14" s="1"/>
  <c r="Y1676" i="14" s="1"/>
  <c r="Z1676" i="14" s="1"/>
  <c r="L1676" i="14"/>
  <c r="M1676" i="14" s="1"/>
  <c r="N1676" i="14" s="1"/>
  <c r="U1676" i="14" s="1"/>
  <c r="Q1676" i="14"/>
  <c r="R1676" i="14" s="1"/>
  <c r="S1676" i="14" s="1"/>
  <c r="T1676" i="14" s="1"/>
  <c r="J1677" i="14"/>
  <c r="K1676" i="14"/>
  <c r="AB1677" i="14" l="1"/>
  <c r="AC1677" i="14" s="1"/>
  <c r="AD1677" i="14" s="1"/>
  <c r="AA1677" i="14" s="1"/>
  <c r="W1677" i="14"/>
  <c r="X1677" i="14" s="1"/>
  <c r="Y1677" i="14" s="1"/>
  <c r="Z1677" i="14" s="1"/>
  <c r="L1677" i="14"/>
  <c r="M1677" i="14" s="1"/>
  <c r="N1677" i="14" s="1"/>
  <c r="U1677" i="14" s="1"/>
  <c r="Q1677" i="14"/>
  <c r="R1677" i="14" s="1"/>
  <c r="S1677" i="14" s="1"/>
  <c r="T1677" i="14" s="1"/>
  <c r="K1677" i="14"/>
  <c r="J1678" i="14"/>
  <c r="AB1678" i="14" l="1"/>
  <c r="AC1678" i="14" s="1"/>
  <c r="AD1678" i="14" s="1"/>
  <c r="AA1678" i="14" s="1"/>
  <c r="W1678" i="14"/>
  <c r="X1678" i="14" s="1"/>
  <c r="Y1678" i="14" s="1"/>
  <c r="Z1678" i="14" s="1"/>
  <c r="L1678" i="14"/>
  <c r="M1678" i="14" s="1"/>
  <c r="N1678" i="14" s="1"/>
  <c r="U1678" i="14" s="1"/>
  <c r="Q1678" i="14"/>
  <c r="R1678" i="14" s="1"/>
  <c r="S1678" i="14" s="1"/>
  <c r="T1678" i="14" s="1"/>
  <c r="J1679" i="14"/>
  <c r="K1678" i="14"/>
  <c r="AB1679" i="14" l="1"/>
  <c r="AC1679" i="14" s="1"/>
  <c r="AD1679" i="14" s="1"/>
  <c r="AA1679" i="14" s="1"/>
  <c r="W1679" i="14"/>
  <c r="X1679" i="14" s="1"/>
  <c r="Y1679" i="14" s="1"/>
  <c r="Z1679" i="14" s="1"/>
  <c r="L1679" i="14"/>
  <c r="M1679" i="14" s="1"/>
  <c r="N1679" i="14" s="1"/>
  <c r="U1679" i="14" s="1"/>
  <c r="Q1679" i="14"/>
  <c r="R1679" i="14" s="1"/>
  <c r="S1679" i="14" s="1"/>
  <c r="T1679" i="14" s="1"/>
  <c r="J1680" i="14"/>
  <c r="K1679" i="14"/>
  <c r="AB1680" i="14" l="1"/>
  <c r="AC1680" i="14" s="1"/>
  <c r="AD1680" i="14" s="1"/>
  <c r="AA1680" i="14" s="1"/>
  <c r="W1680" i="14"/>
  <c r="X1680" i="14" s="1"/>
  <c r="Y1680" i="14" s="1"/>
  <c r="Z1680" i="14" s="1"/>
  <c r="L1680" i="14"/>
  <c r="M1680" i="14" s="1"/>
  <c r="N1680" i="14" s="1"/>
  <c r="U1680" i="14" s="1"/>
  <c r="Q1680" i="14"/>
  <c r="R1680" i="14" s="1"/>
  <c r="S1680" i="14" s="1"/>
  <c r="T1680" i="14" s="1"/>
  <c r="K1680" i="14"/>
  <c r="J1681" i="14"/>
  <c r="AB1681" i="14" l="1"/>
  <c r="AC1681" i="14" s="1"/>
  <c r="AD1681" i="14" s="1"/>
  <c r="AA1681" i="14" s="1"/>
  <c r="W1681" i="14"/>
  <c r="X1681" i="14" s="1"/>
  <c r="Y1681" i="14" s="1"/>
  <c r="Z1681" i="14" s="1"/>
  <c r="L1681" i="14"/>
  <c r="M1681" i="14" s="1"/>
  <c r="N1681" i="14" s="1"/>
  <c r="U1681" i="14" s="1"/>
  <c r="Q1681" i="14"/>
  <c r="R1681" i="14" s="1"/>
  <c r="S1681" i="14" s="1"/>
  <c r="T1681" i="14" s="1"/>
  <c r="J1682" i="14"/>
  <c r="K1681" i="14"/>
  <c r="AB1682" i="14" l="1"/>
  <c r="AC1682" i="14" s="1"/>
  <c r="AD1682" i="14" s="1"/>
  <c r="AA1682" i="14" s="1"/>
  <c r="W1682" i="14"/>
  <c r="X1682" i="14" s="1"/>
  <c r="Y1682" i="14" s="1"/>
  <c r="Z1682" i="14" s="1"/>
  <c r="L1682" i="14"/>
  <c r="M1682" i="14" s="1"/>
  <c r="N1682" i="14" s="1"/>
  <c r="U1682" i="14" s="1"/>
  <c r="Q1682" i="14"/>
  <c r="R1682" i="14" s="1"/>
  <c r="S1682" i="14" s="1"/>
  <c r="T1682" i="14" s="1"/>
  <c r="K1682" i="14"/>
  <c r="J1683" i="14"/>
  <c r="AB1683" i="14" l="1"/>
  <c r="AC1683" i="14" s="1"/>
  <c r="AD1683" i="14" s="1"/>
  <c r="AA1683" i="14" s="1"/>
  <c r="W1683" i="14"/>
  <c r="X1683" i="14" s="1"/>
  <c r="Y1683" i="14" s="1"/>
  <c r="Z1683" i="14" s="1"/>
  <c r="L1683" i="14"/>
  <c r="M1683" i="14" s="1"/>
  <c r="N1683" i="14" s="1"/>
  <c r="U1683" i="14" s="1"/>
  <c r="Q1683" i="14"/>
  <c r="R1683" i="14" s="1"/>
  <c r="S1683" i="14" s="1"/>
  <c r="T1683" i="14" s="1"/>
  <c r="J1684" i="14"/>
  <c r="K1683" i="14"/>
  <c r="AB1684" i="14" l="1"/>
  <c r="AC1684" i="14" s="1"/>
  <c r="AD1684" i="14" s="1"/>
  <c r="AA1684" i="14" s="1"/>
  <c r="W1684" i="14"/>
  <c r="X1684" i="14" s="1"/>
  <c r="Y1684" i="14" s="1"/>
  <c r="Z1684" i="14" s="1"/>
  <c r="L1684" i="14"/>
  <c r="M1684" i="14" s="1"/>
  <c r="N1684" i="14" s="1"/>
  <c r="U1684" i="14" s="1"/>
  <c r="Q1684" i="14"/>
  <c r="R1684" i="14" s="1"/>
  <c r="S1684" i="14" s="1"/>
  <c r="T1684" i="14" s="1"/>
  <c r="J1685" i="14"/>
  <c r="K1684" i="14"/>
  <c r="AB1685" i="14" l="1"/>
  <c r="AC1685" i="14" s="1"/>
  <c r="AD1685" i="14" s="1"/>
  <c r="AA1685" i="14" s="1"/>
  <c r="W1685" i="14"/>
  <c r="X1685" i="14" s="1"/>
  <c r="Y1685" i="14" s="1"/>
  <c r="Z1685" i="14" s="1"/>
  <c r="L1685" i="14"/>
  <c r="M1685" i="14" s="1"/>
  <c r="N1685" i="14" s="1"/>
  <c r="U1685" i="14" s="1"/>
  <c r="Q1685" i="14"/>
  <c r="R1685" i="14" s="1"/>
  <c r="S1685" i="14" s="1"/>
  <c r="T1685" i="14" s="1"/>
  <c r="K1685" i="14"/>
  <c r="J1686" i="14"/>
  <c r="AB1686" i="14" l="1"/>
  <c r="AC1686" i="14" s="1"/>
  <c r="AD1686" i="14" s="1"/>
  <c r="AA1686" i="14" s="1"/>
  <c r="W1686" i="14"/>
  <c r="X1686" i="14" s="1"/>
  <c r="Y1686" i="14" s="1"/>
  <c r="Z1686" i="14" s="1"/>
  <c r="L1686" i="14"/>
  <c r="M1686" i="14" s="1"/>
  <c r="N1686" i="14" s="1"/>
  <c r="U1686" i="14" s="1"/>
  <c r="Q1686" i="14"/>
  <c r="R1686" i="14" s="1"/>
  <c r="S1686" i="14" s="1"/>
  <c r="T1686" i="14" s="1"/>
  <c r="J1687" i="14"/>
  <c r="K1686" i="14"/>
  <c r="AB1687" i="14" l="1"/>
  <c r="AC1687" i="14" s="1"/>
  <c r="AD1687" i="14" s="1"/>
  <c r="AA1687" i="14" s="1"/>
  <c r="W1687" i="14"/>
  <c r="X1687" i="14" s="1"/>
  <c r="Y1687" i="14" s="1"/>
  <c r="Z1687" i="14" s="1"/>
  <c r="L1687" i="14"/>
  <c r="M1687" i="14" s="1"/>
  <c r="N1687" i="14" s="1"/>
  <c r="U1687" i="14" s="1"/>
  <c r="Q1687" i="14"/>
  <c r="R1687" i="14" s="1"/>
  <c r="S1687" i="14" s="1"/>
  <c r="T1687" i="14" s="1"/>
  <c r="K1687" i="14"/>
  <c r="J1688" i="14"/>
  <c r="AB1688" i="14" l="1"/>
  <c r="AC1688" i="14" s="1"/>
  <c r="AD1688" i="14" s="1"/>
  <c r="AA1688" i="14" s="1"/>
  <c r="W1688" i="14"/>
  <c r="X1688" i="14" s="1"/>
  <c r="Y1688" i="14" s="1"/>
  <c r="Z1688" i="14" s="1"/>
  <c r="L1688" i="14"/>
  <c r="M1688" i="14" s="1"/>
  <c r="N1688" i="14" s="1"/>
  <c r="U1688" i="14" s="1"/>
  <c r="Q1688" i="14"/>
  <c r="R1688" i="14" s="1"/>
  <c r="S1688" i="14" s="1"/>
  <c r="T1688" i="14" s="1"/>
  <c r="J1689" i="14"/>
  <c r="K1688" i="14"/>
  <c r="AB1689" i="14" l="1"/>
  <c r="AC1689" i="14" s="1"/>
  <c r="AD1689" i="14" s="1"/>
  <c r="AA1689" i="14" s="1"/>
  <c r="W1689" i="14"/>
  <c r="X1689" i="14" s="1"/>
  <c r="Y1689" i="14" s="1"/>
  <c r="Z1689" i="14" s="1"/>
  <c r="L1689" i="14"/>
  <c r="M1689" i="14" s="1"/>
  <c r="N1689" i="14" s="1"/>
  <c r="U1689" i="14" s="1"/>
  <c r="Q1689" i="14"/>
  <c r="R1689" i="14" s="1"/>
  <c r="S1689" i="14" s="1"/>
  <c r="T1689" i="14" s="1"/>
  <c r="J1690" i="14"/>
  <c r="K1689" i="14"/>
  <c r="AB1690" i="14" l="1"/>
  <c r="AC1690" i="14" s="1"/>
  <c r="AD1690" i="14" s="1"/>
  <c r="AA1690" i="14" s="1"/>
  <c r="W1690" i="14"/>
  <c r="X1690" i="14" s="1"/>
  <c r="Y1690" i="14" s="1"/>
  <c r="Z1690" i="14" s="1"/>
  <c r="L1690" i="14"/>
  <c r="M1690" i="14" s="1"/>
  <c r="N1690" i="14" s="1"/>
  <c r="U1690" i="14" s="1"/>
  <c r="Q1690" i="14"/>
  <c r="R1690" i="14" s="1"/>
  <c r="S1690" i="14" s="1"/>
  <c r="T1690" i="14" s="1"/>
  <c r="K1690" i="14"/>
  <c r="J1691" i="14"/>
  <c r="AB1691" i="14" l="1"/>
  <c r="AC1691" i="14" s="1"/>
  <c r="AD1691" i="14" s="1"/>
  <c r="AA1691" i="14" s="1"/>
  <c r="W1691" i="14"/>
  <c r="X1691" i="14" s="1"/>
  <c r="Y1691" i="14" s="1"/>
  <c r="Z1691" i="14" s="1"/>
  <c r="L1691" i="14"/>
  <c r="M1691" i="14" s="1"/>
  <c r="N1691" i="14" s="1"/>
  <c r="U1691" i="14" s="1"/>
  <c r="Q1691" i="14"/>
  <c r="R1691" i="14" s="1"/>
  <c r="S1691" i="14" s="1"/>
  <c r="T1691" i="14" s="1"/>
  <c r="K1691" i="14"/>
  <c r="J1692" i="14"/>
  <c r="AB1692" i="14" l="1"/>
  <c r="AC1692" i="14" s="1"/>
  <c r="AD1692" i="14" s="1"/>
  <c r="AA1692" i="14" s="1"/>
  <c r="W1692" i="14"/>
  <c r="X1692" i="14" s="1"/>
  <c r="Y1692" i="14" s="1"/>
  <c r="Z1692" i="14" s="1"/>
  <c r="L1692" i="14"/>
  <c r="M1692" i="14" s="1"/>
  <c r="N1692" i="14" s="1"/>
  <c r="U1692" i="14" s="1"/>
  <c r="Q1692" i="14"/>
  <c r="R1692" i="14" s="1"/>
  <c r="S1692" i="14" s="1"/>
  <c r="T1692" i="14" s="1"/>
  <c r="J1693" i="14"/>
  <c r="K1692" i="14"/>
  <c r="AB1693" i="14" l="1"/>
  <c r="AC1693" i="14" s="1"/>
  <c r="AD1693" i="14" s="1"/>
  <c r="AA1693" i="14" s="1"/>
  <c r="W1693" i="14"/>
  <c r="X1693" i="14" s="1"/>
  <c r="Y1693" i="14" s="1"/>
  <c r="Z1693" i="14" s="1"/>
  <c r="L1693" i="14"/>
  <c r="M1693" i="14" s="1"/>
  <c r="N1693" i="14" s="1"/>
  <c r="U1693" i="14" s="1"/>
  <c r="Q1693" i="14"/>
  <c r="R1693" i="14" s="1"/>
  <c r="S1693" i="14" s="1"/>
  <c r="T1693" i="14" s="1"/>
  <c r="K1693" i="14"/>
  <c r="J1694" i="14"/>
  <c r="AB1694" i="14" l="1"/>
  <c r="AC1694" i="14" s="1"/>
  <c r="AD1694" i="14" s="1"/>
  <c r="AA1694" i="14" s="1"/>
  <c r="W1694" i="14"/>
  <c r="X1694" i="14" s="1"/>
  <c r="Y1694" i="14" s="1"/>
  <c r="Z1694" i="14" s="1"/>
  <c r="L1694" i="14"/>
  <c r="M1694" i="14" s="1"/>
  <c r="N1694" i="14" s="1"/>
  <c r="U1694" i="14" s="1"/>
  <c r="Q1694" i="14"/>
  <c r="R1694" i="14" s="1"/>
  <c r="S1694" i="14" s="1"/>
  <c r="T1694" i="14" s="1"/>
  <c r="J1695" i="14"/>
  <c r="K1694" i="14"/>
  <c r="AB1695" i="14" l="1"/>
  <c r="AC1695" i="14" s="1"/>
  <c r="AD1695" i="14" s="1"/>
  <c r="AA1695" i="14" s="1"/>
  <c r="W1695" i="14"/>
  <c r="X1695" i="14" s="1"/>
  <c r="Y1695" i="14" s="1"/>
  <c r="Z1695" i="14" s="1"/>
  <c r="L1695" i="14"/>
  <c r="M1695" i="14" s="1"/>
  <c r="N1695" i="14" s="1"/>
  <c r="U1695" i="14" s="1"/>
  <c r="Q1695" i="14"/>
  <c r="R1695" i="14" s="1"/>
  <c r="S1695" i="14" s="1"/>
  <c r="T1695" i="14" s="1"/>
  <c r="J1696" i="14"/>
  <c r="K1695" i="14"/>
  <c r="AB1696" i="14" l="1"/>
  <c r="AC1696" i="14" s="1"/>
  <c r="AD1696" i="14" s="1"/>
  <c r="AA1696" i="14" s="1"/>
  <c r="W1696" i="14"/>
  <c r="X1696" i="14" s="1"/>
  <c r="Y1696" i="14" s="1"/>
  <c r="Z1696" i="14" s="1"/>
  <c r="L1696" i="14"/>
  <c r="M1696" i="14" s="1"/>
  <c r="N1696" i="14" s="1"/>
  <c r="U1696" i="14" s="1"/>
  <c r="Q1696" i="14"/>
  <c r="R1696" i="14" s="1"/>
  <c r="S1696" i="14" s="1"/>
  <c r="T1696" i="14" s="1"/>
  <c r="K1696" i="14"/>
  <c r="J1697" i="14"/>
  <c r="AB1697" i="14" l="1"/>
  <c r="AC1697" i="14" s="1"/>
  <c r="AD1697" i="14" s="1"/>
  <c r="AA1697" i="14" s="1"/>
  <c r="W1697" i="14"/>
  <c r="X1697" i="14" s="1"/>
  <c r="Y1697" i="14" s="1"/>
  <c r="Z1697" i="14" s="1"/>
  <c r="L1697" i="14"/>
  <c r="M1697" i="14" s="1"/>
  <c r="N1697" i="14" s="1"/>
  <c r="U1697" i="14" s="1"/>
  <c r="Q1697" i="14"/>
  <c r="R1697" i="14" s="1"/>
  <c r="S1697" i="14" s="1"/>
  <c r="T1697" i="14" s="1"/>
  <c r="J1698" i="14"/>
  <c r="K1697" i="14"/>
  <c r="AB1698" i="14" l="1"/>
  <c r="AC1698" i="14" s="1"/>
  <c r="AD1698" i="14" s="1"/>
  <c r="AA1698" i="14" s="1"/>
  <c r="W1698" i="14"/>
  <c r="X1698" i="14" s="1"/>
  <c r="Y1698" i="14" s="1"/>
  <c r="Z1698" i="14" s="1"/>
  <c r="L1698" i="14"/>
  <c r="M1698" i="14" s="1"/>
  <c r="N1698" i="14" s="1"/>
  <c r="U1698" i="14" s="1"/>
  <c r="Q1698" i="14"/>
  <c r="R1698" i="14" s="1"/>
  <c r="S1698" i="14" s="1"/>
  <c r="T1698" i="14" s="1"/>
  <c r="K1698" i="14"/>
  <c r="J1699" i="14"/>
  <c r="AB1699" i="14" l="1"/>
  <c r="AC1699" i="14" s="1"/>
  <c r="AD1699" i="14" s="1"/>
  <c r="AA1699" i="14" s="1"/>
  <c r="W1699" i="14"/>
  <c r="X1699" i="14" s="1"/>
  <c r="Y1699" i="14" s="1"/>
  <c r="Z1699" i="14" s="1"/>
  <c r="L1699" i="14"/>
  <c r="M1699" i="14" s="1"/>
  <c r="N1699" i="14" s="1"/>
  <c r="U1699" i="14" s="1"/>
  <c r="Q1699" i="14"/>
  <c r="R1699" i="14" s="1"/>
  <c r="S1699" i="14" s="1"/>
  <c r="T1699" i="14" s="1"/>
  <c r="K1699" i="14"/>
  <c r="J1700" i="14"/>
  <c r="AB1700" i="14" l="1"/>
  <c r="AC1700" i="14" s="1"/>
  <c r="AD1700" i="14" s="1"/>
  <c r="AA1700" i="14" s="1"/>
  <c r="W1700" i="14"/>
  <c r="X1700" i="14" s="1"/>
  <c r="Y1700" i="14" s="1"/>
  <c r="Z1700" i="14" s="1"/>
  <c r="L1700" i="14"/>
  <c r="M1700" i="14" s="1"/>
  <c r="N1700" i="14" s="1"/>
  <c r="U1700" i="14" s="1"/>
  <c r="Q1700" i="14"/>
  <c r="R1700" i="14" s="1"/>
  <c r="S1700" i="14" s="1"/>
  <c r="T1700" i="14" s="1"/>
  <c r="J1701" i="14"/>
  <c r="K1700" i="14"/>
  <c r="AB1701" i="14" l="1"/>
  <c r="AC1701" i="14" s="1"/>
  <c r="AD1701" i="14" s="1"/>
  <c r="AA1701" i="14" s="1"/>
  <c r="W1701" i="14"/>
  <c r="X1701" i="14" s="1"/>
  <c r="Y1701" i="14" s="1"/>
  <c r="Z1701" i="14" s="1"/>
  <c r="L1701" i="14"/>
  <c r="M1701" i="14" s="1"/>
  <c r="N1701" i="14" s="1"/>
  <c r="U1701" i="14" s="1"/>
  <c r="Q1701" i="14"/>
  <c r="R1701" i="14" s="1"/>
  <c r="S1701" i="14" s="1"/>
  <c r="T1701" i="14" s="1"/>
  <c r="K1701" i="14"/>
  <c r="J1702" i="14"/>
  <c r="AB1702" i="14" l="1"/>
  <c r="AC1702" i="14" s="1"/>
  <c r="AD1702" i="14" s="1"/>
  <c r="AA1702" i="14" s="1"/>
  <c r="W1702" i="14"/>
  <c r="X1702" i="14" s="1"/>
  <c r="Y1702" i="14" s="1"/>
  <c r="Z1702" i="14" s="1"/>
  <c r="L1702" i="14"/>
  <c r="M1702" i="14" s="1"/>
  <c r="N1702" i="14" s="1"/>
  <c r="U1702" i="14" s="1"/>
  <c r="Q1702" i="14"/>
  <c r="R1702" i="14" s="1"/>
  <c r="S1702" i="14" s="1"/>
  <c r="T1702" i="14" s="1"/>
  <c r="J1703" i="14"/>
  <c r="K1702" i="14"/>
  <c r="AB1703" i="14" l="1"/>
  <c r="AC1703" i="14" s="1"/>
  <c r="AD1703" i="14" s="1"/>
  <c r="AA1703" i="14" s="1"/>
  <c r="W1703" i="14"/>
  <c r="X1703" i="14" s="1"/>
  <c r="Y1703" i="14" s="1"/>
  <c r="Z1703" i="14" s="1"/>
  <c r="L1703" i="14"/>
  <c r="M1703" i="14" s="1"/>
  <c r="N1703" i="14" s="1"/>
  <c r="U1703" i="14" s="1"/>
  <c r="Q1703" i="14"/>
  <c r="R1703" i="14" s="1"/>
  <c r="S1703" i="14" s="1"/>
  <c r="T1703" i="14" s="1"/>
  <c r="J1704" i="14"/>
  <c r="K1703" i="14"/>
  <c r="AB1704" i="14" l="1"/>
  <c r="AC1704" i="14" s="1"/>
  <c r="AD1704" i="14" s="1"/>
  <c r="AA1704" i="14" s="1"/>
  <c r="W1704" i="14"/>
  <c r="X1704" i="14" s="1"/>
  <c r="Y1704" i="14" s="1"/>
  <c r="Z1704" i="14" s="1"/>
  <c r="L1704" i="14"/>
  <c r="M1704" i="14" s="1"/>
  <c r="N1704" i="14" s="1"/>
  <c r="U1704" i="14" s="1"/>
  <c r="Q1704" i="14"/>
  <c r="R1704" i="14" s="1"/>
  <c r="S1704" i="14" s="1"/>
  <c r="T1704" i="14" s="1"/>
  <c r="J1705" i="14"/>
  <c r="K1704" i="14"/>
  <c r="AB1705" i="14" l="1"/>
  <c r="AC1705" i="14" s="1"/>
  <c r="AD1705" i="14" s="1"/>
  <c r="AA1705" i="14" s="1"/>
  <c r="W1705" i="14"/>
  <c r="X1705" i="14" s="1"/>
  <c r="Y1705" i="14" s="1"/>
  <c r="Z1705" i="14" s="1"/>
  <c r="L1705" i="14"/>
  <c r="M1705" i="14" s="1"/>
  <c r="N1705" i="14" s="1"/>
  <c r="U1705" i="14" s="1"/>
  <c r="Q1705" i="14"/>
  <c r="R1705" i="14" s="1"/>
  <c r="S1705" i="14" s="1"/>
  <c r="T1705" i="14" s="1"/>
  <c r="J1706" i="14"/>
  <c r="K1705" i="14"/>
  <c r="AB1706" i="14" l="1"/>
  <c r="AC1706" i="14" s="1"/>
  <c r="AD1706" i="14" s="1"/>
  <c r="AA1706" i="14" s="1"/>
  <c r="W1706" i="14"/>
  <c r="X1706" i="14" s="1"/>
  <c r="Y1706" i="14" s="1"/>
  <c r="Z1706" i="14" s="1"/>
  <c r="L1706" i="14"/>
  <c r="M1706" i="14" s="1"/>
  <c r="N1706" i="14" s="1"/>
  <c r="U1706" i="14" s="1"/>
  <c r="Q1706" i="14"/>
  <c r="R1706" i="14" s="1"/>
  <c r="S1706" i="14" s="1"/>
  <c r="T1706" i="14" s="1"/>
  <c r="K1706" i="14"/>
  <c r="J1707" i="14"/>
  <c r="AB1707" i="14" l="1"/>
  <c r="AC1707" i="14" s="1"/>
  <c r="AD1707" i="14" s="1"/>
  <c r="AA1707" i="14" s="1"/>
  <c r="W1707" i="14"/>
  <c r="X1707" i="14" s="1"/>
  <c r="Y1707" i="14" s="1"/>
  <c r="Z1707" i="14" s="1"/>
  <c r="L1707" i="14"/>
  <c r="M1707" i="14" s="1"/>
  <c r="N1707" i="14" s="1"/>
  <c r="U1707" i="14" s="1"/>
  <c r="Q1707" i="14"/>
  <c r="R1707" i="14" s="1"/>
  <c r="S1707" i="14" s="1"/>
  <c r="T1707" i="14" s="1"/>
  <c r="K1707" i="14"/>
  <c r="J1708" i="14"/>
  <c r="AB1708" i="14" l="1"/>
  <c r="AC1708" i="14" s="1"/>
  <c r="AD1708" i="14" s="1"/>
  <c r="AA1708" i="14" s="1"/>
  <c r="W1708" i="14"/>
  <c r="X1708" i="14" s="1"/>
  <c r="Y1708" i="14" s="1"/>
  <c r="Z1708" i="14" s="1"/>
  <c r="L1708" i="14"/>
  <c r="M1708" i="14" s="1"/>
  <c r="N1708" i="14" s="1"/>
  <c r="U1708" i="14" s="1"/>
  <c r="Q1708" i="14"/>
  <c r="R1708" i="14" s="1"/>
  <c r="S1708" i="14" s="1"/>
  <c r="T1708" i="14" s="1"/>
  <c r="J1709" i="14"/>
  <c r="K1708" i="14"/>
  <c r="AB1709" i="14" l="1"/>
  <c r="AC1709" i="14" s="1"/>
  <c r="AD1709" i="14" s="1"/>
  <c r="AA1709" i="14" s="1"/>
  <c r="W1709" i="14"/>
  <c r="X1709" i="14" s="1"/>
  <c r="Y1709" i="14" s="1"/>
  <c r="Z1709" i="14" s="1"/>
  <c r="L1709" i="14"/>
  <c r="M1709" i="14" s="1"/>
  <c r="N1709" i="14" s="1"/>
  <c r="U1709" i="14" s="1"/>
  <c r="Q1709" i="14"/>
  <c r="R1709" i="14" s="1"/>
  <c r="S1709" i="14" s="1"/>
  <c r="T1709" i="14" s="1"/>
  <c r="J1710" i="14"/>
  <c r="K1709" i="14"/>
  <c r="AB1710" i="14" l="1"/>
  <c r="AC1710" i="14" s="1"/>
  <c r="AD1710" i="14" s="1"/>
  <c r="AA1710" i="14" s="1"/>
  <c r="W1710" i="14"/>
  <c r="X1710" i="14" s="1"/>
  <c r="Y1710" i="14" s="1"/>
  <c r="Z1710" i="14" s="1"/>
  <c r="L1710" i="14"/>
  <c r="M1710" i="14" s="1"/>
  <c r="N1710" i="14" s="1"/>
  <c r="U1710" i="14" s="1"/>
  <c r="Q1710" i="14"/>
  <c r="R1710" i="14" s="1"/>
  <c r="S1710" i="14" s="1"/>
  <c r="T1710" i="14" s="1"/>
  <c r="J1711" i="14"/>
  <c r="K1710" i="14"/>
  <c r="AB1711" i="14" l="1"/>
  <c r="AC1711" i="14" s="1"/>
  <c r="AD1711" i="14" s="1"/>
  <c r="AA1711" i="14" s="1"/>
  <c r="W1711" i="14"/>
  <c r="X1711" i="14" s="1"/>
  <c r="Y1711" i="14" s="1"/>
  <c r="Z1711" i="14" s="1"/>
  <c r="L1711" i="14"/>
  <c r="M1711" i="14" s="1"/>
  <c r="N1711" i="14" s="1"/>
  <c r="U1711" i="14" s="1"/>
  <c r="Q1711" i="14"/>
  <c r="R1711" i="14" s="1"/>
  <c r="S1711" i="14" s="1"/>
  <c r="T1711" i="14" s="1"/>
  <c r="K1711" i="14"/>
  <c r="J1712" i="14"/>
  <c r="AB1712" i="14" l="1"/>
  <c r="AC1712" i="14" s="1"/>
  <c r="AD1712" i="14" s="1"/>
  <c r="AA1712" i="14" s="1"/>
  <c r="W1712" i="14"/>
  <c r="X1712" i="14" s="1"/>
  <c r="Y1712" i="14" s="1"/>
  <c r="Z1712" i="14" s="1"/>
  <c r="L1712" i="14"/>
  <c r="M1712" i="14" s="1"/>
  <c r="N1712" i="14" s="1"/>
  <c r="U1712" i="14" s="1"/>
  <c r="Q1712" i="14"/>
  <c r="R1712" i="14" s="1"/>
  <c r="S1712" i="14" s="1"/>
  <c r="T1712" i="14" s="1"/>
  <c r="K1712" i="14"/>
  <c r="J1713" i="14"/>
  <c r="AB1713" i="14" l="1"/>
  <c r="AC1713" i="14" s="1"/>
  <c r="AD1713" i="14" s="1"/>
  <c r="AA1713" i="14" s="1"/>
  <c r="W1713" i="14"/>
  <c r="X1713" i="14" s="1"/>
  <c r="Y1713" i="14" s="1"/>
  <c r="Z1713" i="14" s="1"/>
  <c r="L1713" i="14"/>
  <c r="M1713" i="14" s="1"/>
  <c r="N1713" i="14" s="1"/>
  <c r="U1713" i="14" s="1"/>
  <c r="Q1713" i="14"/>
  <c r="R1713" i="14" s="1"/>
  <c r="S1713" i="14" s="1"/>
  <c r="T1713" i="14" s="1"/>
  <c r="J1714" i="14"/>
  <c r="K1713" i="14"/>
  <c r="AB1714" i="14" l="1"/>
  <c r="AC1714" i="14" s="1"/>
  <c r="AD1714" i="14" s="1"/>
  <c r="AA1714" i="14" s="1"/>
  <c r="W1714" i="14"/>
  <c r="X1714" i="14" s="1"/>
  <c r="Y1714" i="14" s="1"/>
  <c r="Z1714" i="14" s="1"/>
  <c r="L1714" i="14"/>
  <c r="M1714" i="14" s="1"/>
  <c r="N1714" i="14" s="1"/>
  <c r="U1714" i="14" s="1"/>
  <c r="Q1714" i="14"/>
  <c r="R1714" i="14" s="1"/>
  <c r="S1714" i="14" s="1"/>
  <c r="T1714" i="14" s="1"/>
  <c r="K1714" i="14"/>
  <c r="J1715" i="14"/>
  <c r="AB1715" i="14" l="1"/>
  <c r="AC1715" i="14" s="1"/>
  <c r="AD1715" i="14" s="1"/>
  <c r="AA1715" i="14" s="1"/>
  <c r="W1715" i="14"/>
  <c r="X1715" i="14" s="1"/>
  <c r="Y1715" i="14" s="1"/>
  <c r="Z1715" i="14" s="1"/>
  <c r="L1715" i="14"/>
  <c r="M1715" i="14" s="1"/>
  <c r="N1715" i="14" s="1"/>
  <c r="U1715" i="14" s="1"/>
  <c r="Q1715" i="14"/>
  <c r="R1715" i="14" s="1"/>
  <c r="S1715" i="14" s="1"/>
  <c r="T1715" i="14" s="1"/>
  <c r="J1716" i="14"/>
  <c r="K1715" i="14"/>
  <c r="AB1716" i="14" l="1"/>
  <c r="AC1716" i="14" s="1"/>
  <c r="AD1716" i="14" s="1"/>
  <c r="AA1716" i="14" s="1"/>
  <c r="W1716" i="14"/>
  <c r="X1716" i="14" s="1"/>
  <c r="Y1716" i="14" s="1"/>
  <c r="Z1716" i="14" s="1"/>
  <c r="L1716" i="14"/>
  <c r="M1716" i="14" s="1"/>
  <c r="N1716" i="14" s="1"/>
  <c r="U1716" i="14" s="1"/>
  <c r="Q1716" i="14"/>
  <c r="R1716" i="14" s="1"/>
  <c r="S1716" i="14" s="1"/>
  <c r="T1716" i="14" s="1"/>
  <c r="J1717" i="14"/>
  <c r="K1716" i="14"/>
  <c r="AB1717" i="14" l="1"/>
  <c r="AC1717" i="14" s="1"/>
  <c r="AD1717" i="14" s="1"/>
  <c r="AA1717" i="14" s="1"/>
  <c r="W1717" i="14"/>
  <c r="X1717" i="14" s="1"/>
  <c r="Y1717" i="14" s="1"/>
  <c r="Z1717" i="14" s="1"/>
  <c r="L1717" i="14"/>
  <c r="M1717" i="14" s="1"/>
  <c r="N1717" i="14" s="1"/>
  <c r="U1717" i="14" s="1"/>
  <c r="Q1717" i="14"/>
  <c r="R1717" i="14" s="1"/>
  <c r="S1717" i="14" s="1"/>
  <c r="T1717" i="14" s="1"/>
  <c r="J1718" i="14"/>
  <c r="K1717" i="14"/>
  <c r="AB1718" i="14" l="1"/>
  <c r="AC1718" i="14" s="1"/>
  <c r="AD1718" i="14" s="1"/>
  <c r="AA1718" i="14" s="1"/>
  <c r="W1718" i="14"/>
  <c r="X1718" i="14" s="1"/>
  <c r="Y1718" i="14" s="1"/>
  <c r="Z1718" i="14" s="1"/>
  <c r="L1718" i="14"/>
  <c r="M1718" i="14" s="1"/>
  <c r="N1718" i="14" s="1"/>
  <c r="U1718" i="14" s="1"/>
  <c r="Q1718" i="14"/>
  <c r="R1718" i="14" s="1"/>
  <c r="S1718" i="14" s="1"/>
  <c r="T1718" i="14" s="1"/>
  <c r="J1719" i="14"/>
  <c r="K1718" i="14"/>
  <c r="AB1719" i="14" l="1"/>
  <c r="AC1719" i="14" s="1"/>
  <c r="AD1719" i="14" s="1"/>
  <c r="AA1719" i="14" s="1"/>
  <c r="W1719" i="14"/>
  <c r="X1719" i="14" s="1"/>
  <c r="Y1719" i="14" s="1"/>
  <c r="Z1719" i="14" s="1"/>
  <c r="L1719" i="14"/>
  <c r="M1719" i="14" s="1"/>
  <c r="N1719" i="14" s="1"/>
  <c r="U1719" i="14" s="1"/>
  <c r="Q1719" i="14"/>
  <c r="R1719" i="14" s="1"/>
  <c r="S1719" i="14" s="1"/>
  <c r="T1719" i="14" s="1"/>
  <c r="J1720" i="14"/>
  <c r="K1719" i="14"/>
  <c r="AB1720" i="14" l="1"/>
  <c r="AC1720" i="14" s="1"/>
  <c r="AD1720" i="14" s="1"/>
  <c r="AA1720" i="14" s="1"/>
  <c r="W1720" i="14"/>
  <c r="X1720" i="14" s="1"/>
  <c r="Y1720" i="14" s="1"/>
  <c r="Z1720" i="14" s="1"/>
  <c r="L1720" i="14"/>
  <c r="M1720" i="14" s="1"/>
  <c r="N1720" i="14" s="1"/>
  <c r="U1720" i="14" s="1"/>
  <c r="Q1720" i="14"/>
  <c r="R1720" i="14" s="1"/>
  <c r="S1720" i="14" s="1"/>
  <c r="T1720" i="14" s="1"/>
  <c r="K1720" i="14"/>
  <c r="J1721" i="14"/>
  <c r="AB1721" i="14" l="1"/>
  <c r="AC1721" i="14" s="1"/>
  <c r="AD1721" i="14" s="1"/>
  <c r="AA1721" i="14" s="1"/>
  <c r="W1721" i="14"/>
  <c r="X1721" i="14" s="1"/>
  <c r="Y1721" i="14" s="1"/>
  <c r="Z1721" i="14" s="1"/>
  <c r="L1721" i="14"/>
  <c r="M1721" i="14" s="1"/>
  <c r="N1721" i="14" s="1"/>
  <c r="U1721" i="14" s="1"/>
  <c r="Q1721" i="14"/>
  <c r="R1721" i="14" s="1"/>
  <c r="S1721" i="14" s="1"/>
  <c r="T1721" i="14" s="1"/>
  <c r="J1722" i="14"/>
  <c r="K1721" i="14"/>
  <c r="AB1722" i="14" l="1"/>
  <c r="AC1722" i="14" s="1"/>
  <c r="AD1722" i="14" s="1"/>
  <c r="AA1722" i="14" s="1"/>
  <c r="W1722" i="14"/>
  <c r="X1722" i="14" s="1"/>
  <c r="Y1722" i="14" s="1"/>
  <c r="Z1722" i="14" s="1"/>
  <c r="L1722" i="14"/>
  <c r="M1722" i="14" s="1"/>
  <c r="N1722" i="14" s="1"/>
  <c r="U1722" i="14" s="1"/>
  <c r="Q1722" i="14"/>
  <c r="R1722" i="14" s="1"/>
  <c r="S1722" i="14" s="1"/>
  <c r="T1722" i="14" s="1"/>
  <c r="J1723" i="14"/>
  <c r="K1722" i="14"/>
  <c r="AB1723" i="14" l="1"/>
  <c r="AC1723" i="14" s="1"/>
  <c r="AD1723" i="14" s="1"/>
  <c r="AA1723" i="14" s="1"/>
  <c r="W1723" i="14"/>
  <c r="X1723" i="14" s="1"/>
  <c r="Y1723" i="14" s="1"/>
  <c r="Z1723" i="14" s="1"/>
  <c r="L1723" i="14"/>
  <c r="M1723" i="14" s="1"/>
  <c r="N1723" i="14" s="1"/>
  <c r="U1723" i="14" s="1"/>
  <c r="Q1723" i="14"/>
  <c r="R1723" i="14" s="1"/>
  <c r="S1723" i="14" s="1"/>
  <c r="T1723" i="14" s="1"/>
  <c r="J1724" i="14"/>
  <c r="K1723" i="14"/>
  <c r="AB1724" i="14" l="1"/>
  <c r="AC1724" i="14" s="1"/>
  <c r="AD1724" i="14" s="1"/>
  <c r="AA1724" i="14" s="1"/>
  <c r="W1724" i="14"/>
  <c r="X1724" i="14" s="1"/>
  <c r="Y1724" i="14" s="1"/>
  <c r="Z1724" i="14" s="1"/>
  <c r="L1724" i="14"/>
  <c r="M1724" i="14" s="1"/>
  <c r="N1724" i="14" s="1"/>
  <c r="U1724" i="14" s="1"/>
  <c r="Q1724" i="14"/>
  <c r="R1724" i="14" s="1"/>
  <c r="S1724" i="14" s="1"/>
  <c r="T1724" i="14" s="1"/>
  <c r="J1725" i="14"/>
  <c r="K1724" i="14"/>
  <c r="AB1725" i="14" l="1"/>
  <c r="AC1725" i="14" s="1"/>
  <c r="AD1725" i="14" s="1"/>
  <c r="AA1725" i="14" s="1"/>
  <c r="W1725" i="14"/>
  <c r="X1725" i="14" s="1"/>
  <c r="Y1725" i="14" s="1"/>
  <c r="Z1725" i="14" s="1"/>
  <c r="L1725" i="14"/>
  <c r="M1725" i="14" s="1"/>
  <c r="N1725" i="14" s="1"/>
  <c r="U1725" i="14" s="1"/>
  <c r="Q1725" i="14"/>
  <c r="R1725" i="14" s="1"/>
  <c r="S1725" i="14" s="1"/>
  <c r="T1725" i="14" s="1"/>
  <c r="K1725" i="14"/>
  <c r="J1726" i="14"/>
  <c r="AB1726" i="14" l="1"/>
  <c r="AC1726" i="14" s="1"/>
  <c r="AD1726" i="14" s="1"/>
  <c r="AA1726" i="14" s="1"/>
  <c r="W1726" i="14"/>
  <c r="X1726" i="14" s="1"/>
  <c r="Y1726" i="14" s="1"/>
  <c r="Z1726" i="14" s="1"/>
  <c r="L1726" i="14"/>
  <c r="M1726" i="14" s="1"/>
  <c r="N1726" i="14" s="1"/>
  <c r="U1726" i="14" s="1"/>
  <c r="Q1726" i="14"/>
  <c r="R1726" i="14" s="1"/>
  <c r="S1726" i="14" s="1"/>
  <c r="T1726" i="14" s="1"/>
  <c r="J1727" i="14"/>
  <c r="K1726" i="14"/>
  <c r="AB1727" i="14" l="1"/>
  <c r="AC1727" i="14" s="1"/>
  <c r="AD1727" i="14" s="1"/>
  <c r="AA1727" i="14" s="1"/>
  <c r="W1727" i="14"/>
  <c r="X1727" i="14" s="1"/>
  <c r="Y1727" i="14" s="1"/>
  <c r="Z1727" i="14" s="1"/>
  <c r="L1727" i="14"/>
  <c r="M1727" i="14" s="1"/>
  <c r="N1727" i="14" s="1"/>
  <c r="U1727" i="14" s="1"/>
  <c r="Q1727" i="14"/>
  <c r="R1727" i="14" s="1"/>
  <c r="S1727" i="14" s="1"/>
  <c r="T1727" i="14" s="1"/>
  <c r="J1728" i="14"/>
  <c r="K1727" i="14"/>
  <c r="AB1728" i="14" l="1"/>
  <c r="AC1728" i="14" s="1"/>
  <c r="AD1728" i="14" s="1"/>
  <c r="AA1728" i="14" s="1"/>
  <c r="W1728" i="14"/>
  <c r="X1728" i="14" s="1"/>
  <c r="Y1728" i="14" s="1"/>
  <c r="Z1728" i="14" s="1"/>
  <c r="L1728" i="14"/>
  <c r="M1728" i="14" s="1"/>
  <c r="N1728" i="14" s="1"/>
  <c r="U1728" i="14" s="1"/>
  <c r="Q1728" i="14"/>
  <c r="R1728" i="14" s="1"/>
  <c r="S1728" i="14" s="1"/>
  <c r="T1728" i="14" s="1"/>
  <c r="J1729" i="14"/>
  <c r="K1728" i="14"/>
  <c r="AB1729" i="14" l="1"/>
  <c r="AC1729" i="14" s="1"/>
  <c r="AD1729" i="14" s="1"/>
  <c r="AA1729" i="14" s="1"/>
  <c r="W1729" i="14"/>
  <c r="X1729" i="14" s="1"/>
  <c r="Y1729" i="14" s="1"/>
  <c r="Z1729" i="14" s="1"/>
  <c r="L1729" i="14"/>
  <c r="M1729" i="14" s="1"/>
  <c r="N1729" i="14" s="1"/>
  <c r="U1729" i="14" s="1"/>
  <c r="Q1729" i="14"/>
  <c r="R1729" i="14" s="1"/>
  <c r="S1729" i="14" s="1"/>
  <c r="T1729" i="14" s="1"/>
  <c r="J1730" i="14"/>
  <c r="K1729" i="14"/>
  <c r="AB1730" i="14" l="1"/>
  <c r="AC1730" i="14" s="1"/>
  <c r="AD1730" i="14" s="1"/>
  <c r="AA1730" i="14" s="1"/>
  <c r="W1730" i="14"/>
  <c r="X1730" i="14" s="1"/>
  <c r="Y1730" i="14" s="1"/>
  <c r="Z1730" i="14" s="1"/>
  <c r="L1730" i="14"/>
  <c r="M1730" i="14" s="1"/>
  <c r="N1730" i="14" s="1"/>
  <c r="U1730" i="14" s="1"/>
  <c r="Q1730" i="14"/>
  <c r="R1730" i="14" s="1"/>
  <c r="S1730" i="14" s="1"/>
  <c r="T1730" i="14" s="1"/>
  <c r="J1731" i="14"/>
  <c r="K1730" i="14"/>
  <c r="AB1731" i="14" l="1"/>
  <c r="AC1731" i="14" s="1"/>
  <c r="AD1731" i="14" s="1"/>
  <c r="AA1731" i="14" s="1"/>
  <c r="W1731" i="14"/>
  <c r="X1731" i="14" s="1"/>
  <c r="Y1731" i="14" s="1"/>
  <c r="Z1731" i="14" s="1"/>
  <c r="L1731" i="14"/>
  <c r="M1731" i="14" s="1"/>
  <c r="N1731" i="14" s="1"/>
  <c r="U1731" i="14" s="1"/>
  <c r="Q1731" i="14"/>
  <c r="R1731" i="14" s="1"/>
  <c r="S1731" i="14" s="1"/>
  <c r="T1731" i="14" s="1"/>
  <c r="J1732" i="14"/>
  <c r="K1731" i="14"/>
  <c r="AB1732" i="14" l="1"/>
  <c r="AC1732" i="14" s="1"/>
  <c r="AD1732" i="14" s="1"/>
  <c r="AA1732" i="14" s="1"/>
  <c r="W1732" i="14"/>
  <c r="X1732" i="14" s="1"/>
  <c r="Y1732" i="14" s="1"/>
  <c r="Z1732" i="14" s="1"/>
  <c r="L1732" i="14"/>
  <c r="M1732" i="14" s="1"/>
  <c r="N1732" i="14" s="1"/>
  <c r="U1732" i="14" s="1"/>
  <c r="Q1732" i="14"/>
  <c r="R1732" i="14" s="1"/>
  <c r="S1732" i="14" s="1"/>
  <c r="T1732" i="14" s="1"/>
  <c r="J1733" i="14"/>
  <c r="K1732" i="14"/>
  <c r="AB1733" i="14" l="1"/>
  <c r="AC1733" i="14" s="1"/>
  <c r="AD1733" i="14" s="1"/>
  <c r="AA1733" i="14" s="1"/>
  <c r="W1733" i="14"/>
  <c r="X1733" i="14" s="1"/>
  <c r="Y1733" i="14" s="1"/>
  <c r="Z1733" i="14" s="1"/>
  <c r="L1733" i="14"/>
  <c r="M1733" i="14" s="1"/>
  <c r="N1733" i="14" s="1"/>
  <c r="U1733" i="14" s="1"/>
  <c r="Q1733" i="14"/>
  <c r="R1733" i="14" s="1"/>
  <c r="S1733" i="14" s="1"/>
  <c r="T1733" i="14" s="1"/>
  <c r="K1733" i="14"/>
  <c r="J1734" i="14"/>
  <c r="AB1734" i="14" l="1"/>
  <c r="AC1734" i="14" s="1"/>
  <c r="AD1734" i="14" s="1"/>
  <c r="AA1734" i="14" s="1"/>
  <c r="W1734" i="14"/>
  <c r="X1734" i="14" s="1"/>
  <c r="Y1734" i="14" s="1"/>
  <c r="Z1734" i="14" s="1"/>
  <c r="L1734" i="14"/>
  <c r="M1734" i="14" s="1"/>
  <c r="N1734" i="14" s="1"/>
  <c r="U1734" i="14" s="1"/>
  <c r="Q1734" i="14"/>
  <c r="R1734" i="14" s="1"/>
  <c r="S1734" i="14" s="1"/>
  <c r="T1734" i="14" s="1"/>
  <c r="J1735" i="14"/>
  <c r="K1734" i="14"/>
  <c r="AB1735" i="14" l="1"/>
  <c r="AC1735" i="14" s="1"/>
  <c r="AD1735" i="14" s="1"/>
  <c r="AA1735" i="14" s="1"/>
  <c r="W1735" i="14"/>
  <c r="X1735" i="14" s="1"/>
  <c r="Y1735" i="14" s="1"/>
  <c r="Z1735" i="14" s="1"/>
  <c r="L1735" i="14"/>
  <c r="M1735" i="14" s="1"/>
  <c r="N1735" i="14" s="1"/>
  <c r="U1735" i="14" s="1"/>
  <c r="Q1735" i="14"/>
  <c r="R1735" i="14" s="1"/>
  <c r="S1735" i="14" s="1"/>
  <c r="T1735" i="14" s="1"/>
  <c r="J1736" i="14"/>
  <c r="K1735" i="14"/>
  <c r="AB1736" i="14" l="1"/>
  <c r="AC1736" i="14" s="1"/>
  <c r="AD1736" i="14" s="1"/>
  <c r="AA1736" i="14" s="1"/>
  <c r="W1736" i="14"/>
  <c r="X1736" i="14" s="1"/>
  <c r="Y1736" i="14" s="1"/>
  <c r="Z1736" i="14" s="1"/>
  <c r="L1736" i="14"/>
  <c r="M1736" i="14" s="1"/>
  <c r="N1736" i="14" s="1"/>
  <c r="U1736" i="14" s="1"/>
  <c r="Q1736" i="14"/>
  <c r="R1736" i="14" s="1"/>
  <c r="S1736" i="14" s="1"/>
  <c r="T1736" i="14" s="1"/>
  <c r="K1736" i="14"/>
  <c r="J1737" i="14"/>
  <c r="AB1737" i="14" l="1"/>
  <c r="AC1737" i="14" s="1"/>
  <c r="AD1737" i="14" s="1"/>
  <c r="AA1737" i="14" s="1"/>
  <c r="W1737" i="14"/>
  <c r="X1737" i="14" s="1"/>
  <c r="Y1737" i="14" s="1"/>
  <c r="Z1737" i="14" s="1"/>
  <c r="L1737" i="14"/>
  <c r="M1737" i="14" s="1"/>
  <c r="N1737" i="14" s="1"/>
  <c r="U1737" i="14" s="1"/>
  <c r="Q1737" i="14"/>
  <c r="R1737" i="14" s="1"/>
  <c r="S1737" i="14" s="1"/>
  <c r="T1737" i="14" s="1"/>
  <c r="J1738" i="14"/>
  <c r="K1737" i="14"/>
  <c r="AB1738" i="14" l="1"/>
  <c r="AC1738" i="14" s="1"/>
  <c r="AD1738" i="14" s="1"/>
  <c r="AA1738" i="14" s="1"/>
  <c r="W1738" i="14"/>
  <c r="X1738" i="14" s="1"/>
  <c r="Y1738" i="14" s="1"/>
  <c r="Z1738" i="14" s="1"/>
  <c r="L1738" i="14"/>
  <c r="M1738" i="14" s="1"/>
  <c r="N1738" i="14" s="1"/>
  <c r="U1738" i="14" s="1"/>
  <c r="Q1738" i="14"/>
  <c r="R1738" i="14" s="1"/>
  <c r="S1738" i="14" s="1"/>
  <c r="T1738" i="14" s="1"/>
  <c r="K1738" i="14"/>
  <c r="J1739" i="14"/>
  <c r="AB1739" i="14" l="1"/>
  <c r="AC1739" i="14" s="1"/>
  <c r="AD1739" i="14" s="1"/>
  <c r="AA1739" i="14" s="1"/>
  <c r="W1739" i="14"/>
  <c r="X1739" i="14" s="1"/>
  <c r="Y1739" i="14" s="1"/>
  <c r="Z1739" i="14" s="1"/>
  <c r="L1739" i="14"/>
  <c r="M1739" i="14" s="1"/>
  <c r="N1739" i="14" s="1"/>
  <c r="U1739" i="14" s="1"/>
  <c r="Q1739" i="14"/>
  <c r="R1739" i="14" s="1"/>
  <c r="S1739" i="14" s="1"/>
  <c r="T1739" i="14" s="1"/>
  <c r="J1740" i="14"/>
  <c r="K1739" i="14"/>
  <c r="AB1740" i="14" l="1"/>
  <c r="AC1740" i="14" s="1"/>
  <c r="AD1740" i="14" s="1"/>
  <c r="AA1740" i="14" s="1"/>
  <c r="W1740" i="14"/>
  <c r="X1740" i="14" s="1"/>
  <c r="Y1740" i="14" s="1"/>
  <c r="Z1740" i="14" s="1"/>
  <c r="L1740" i="14"/>
  <c r="M1740" i="14" s="1"/>
  <c r="N1740" i="14" s="1"/>
  <c r="U1740" i="14" s="1"/>
  <c r="Q1740" i="14"/>
  <c r="R1740" i="14" s="1"/>
  <c r="S1740" i="14" s="1"/>
  <c r="T1740" i="14" s="1"/>
  <c r="J1741" i="14"/>
  <c r="K1740" i="14"/>
  <c r="AB1741" i="14" l="1"/>
  <c r="AC1741" i="14" s="1"/>
  <c r="AD1741" i="14" s="1"/>
  <c r="AA1741" i="14" s="1"/>
  <c r="W1741" i="14"/>
  <c r="X1741" i="14" s="1"/>
  <c r="Y1741" i="14" s="1"/>
  <c r="Z1741" i="14" s="1"/>
  <c r="L1741" i="14"/>
  <c r="M1741" i="14" s="1"/>
  <c r="N1741" i="14" s="1"/>
  <c r="U1741" i="14" s="1"/>
  <c r="Q1741" i="14"/>
  <c r="R1741" i="14" s="1"/>
  <c r="S1741" i="14" s="1"/>
  <c r="T1741" i="14" s="1"/>
  <c r="J1742" i="14"/>
  <c r="K1741" i="14"/>
  <c r="AB1742" i="14" l="1"/>
  <c r="AC1742" i="14" s="1"/>
  <c r="AD1742" i="14" s="1"/>
  <c r="AA1742" i="14" s="1"/>
  <c r="W1742" i="14"/>
  <c r="X1742" i="14" s="1"/>
  <c r="Y1742" i="14" s="1"/>
  <c r="Z1742" i="14" s="1"/>
  <c r="L1742" i="14"/>
  <c r="M1742" i="14" s="1"/>
  <c r="N1742" i="14" s="1"/>
  <c r="U1742" i="14" s="1"/>
  <c r="Q1742" i="14"/>
  <c r="R1742" i="14" s="1"/>
  <c r="S1742" i="14" s="1"/>
  <c r="T1742" i="14" s="1"/>
  <c r="J1743" i="14"/>
  <c r="K1742" i="14"/>
  <c r="AB1743" i="14" l="1"/>
  <c r="AC1743" i="14" s="1"/>
  <c r="AD1743" i="14" s="1"/>
  <c r="AA1743" i="14" s="1"/>
  <c r="W1743" i="14"/>
  <c r="X1743" i="14" s="1"/>
  <c r="Y1743" i="14" s="1"/>
  <c r="Z1743" i="14" s="1"/>
  <c r="L1743" i="14"/>
  <c r="M1743" i="14" s="1"/>
  <c r="N1743" i="14" s="1"/>
  <c r="U1743" i="14" s="1"/>
  <c r="Q1743" i="14"/>
  <c r="R1743" i="14" s="1"/>
  <c r="S1743" i="14" s="1"/>
  <c r="T1743" i="14" s="1"/>
  <c r="J1744" i="14"/>
  <c r="K1743" i="14"/>
  <c r="AB1744" i="14" l="1"/>
  <c r="AC1744" i="14" s="1"/>
  <c r="AD1744" i="14" s="1"/>
  <c r="AA1744" i="14" s="1"/>
  <c r="W1744" i="14"/>
  <c r="X1744" i="14" s="1"/>
  <c r="Y1744" i="14" s="1"/>
  <c r="Z1744" i="14" s="1"/>
  <c r="L1744" i="14"/>
  <c r="M1744" i="14" s="1"/>
  <c r="N1744" i="14" s="1"/>
  <c r="U1744" i="14" s="1"/>
  <c r="Q1744" i="14"/>
  <c r="R1744" i="14" s="1"/>
  <c r="S1744" i="14" s="1"/>
  <c r="T1744" i="14" s="1"/>
  <c r="K1744" i="14"/>
  <c r="J1745" i="14"/>
  <c r="AB1745" i="14" l="1"/>
  <c r="AC1745" i="14" s="1"/>
  <c r="AD1745" i="14" s="1"/>
  <c r="AA1745" i="14" s="1"/>
  <c r="W1745" i="14"/>
  <c r="X1745" i="14" s="1"/>
  <c r="Y1745" i="14" s="1"/>
  <c r="Z1745" i="14" s="1"/>
  <c r="L1745" i="14"/>
  <c r="M1745" i="14" s="1"/>
  <c r="N1745" i="14" s="1"/>
  <c r="U1745" i="14" s="1"/>
  <c r="Q1745" i="14"/>
  <c r="R1745" i="14" s="1"/>
  <c r="S1745" i="14" s="1"/>
  <c r="T1745" i="14" s="1"/>
  <c r="J1746" i="14"/>
  <c r="K1745" i="14"/>
  <c r="AB1746" i="14" l="1"/>
  <c r="AC1746" i="14" s="1"/>
  <c r="AD1746" i="14" s="1"/>
  <c r="AA1746" i="14" s="1"/>
  <c r="W1746" i="14"/>
  <c r="X1746" i="14" s="1"/>
  <c r="Y1746" i="14" s="1"/>
  <c r="Z1746" i="14" s="1"/>
  <c r="L1746" i="14"/>
  <c r="M1746" i="14" s="1"/>
  <c r="N1746" i="14" s="1"/>
  <c r="U1746" i="14" s="1"/>
  <c r="Q1746" i="14"/>
  <c r="R1746" i="14" s="1"/>
  <c r="S1746" i="14" s="1"/>
  <c r="T1746" i="14" s="1"/>
  <c r="J1747" i="14"/>
  <c r="K1746" i="14"/>
  <c r="AB1747" i="14" l="1"/>
  <c r="AC1747" i="14" s="1"/>
  <c r="AD1747" i="14" s="1"/>
  <c r="AA1747" i="14" s="1"/>
  <c r="W1747" i="14"/>
  <c r="X1747" i="14" s="1"/>
  <c r="Y1747" i="14" s="1"/>
  <c r="Z1747" i="14" s="1"/>
  <c r="L1747" i="14"/>
  <c r="M1747" i="14" s="1"/>
  <c r="N1747" i="14" s="1"/>
  <c r="U1747" i="14" s="1"/>
  <c r="Q1747" i="14"/>
  <c r="R1747" i="14" s="1"/>
  <c r="S1747" i="14" s="1"/>
  <c r="T1747" i="14" s="1"/>
  <c r="J1748" i="14"/>
  <c r="K1747" i="14"/>
  <c r="AB1748" i="14" l="1"/>
  <c r="AC1748" i="14" s="1"/>
  <c r="AD1748" i="14" s="1"/>
  <c r="AA1748" i="14" s="1"/>
  <c r="W1748" i="14"/>
  <c r="X1748" i="14" s="1"/>
  <c r="Y1748" i="14" s="1"/>
  <c r="Z1748" i="14" s="1"/>
  <c r="L1748" i="14"/>
  <c r="M1748" i="14" s="1"/>
  <c r="N1748" i="14" s="1"/>
  <c r="U1748" i="14" s="1"/>
  <c r="Q1748" i="14"/>
  <c r="R1748" i="14" s="1"/>
  <c r="S1748" i="14" s="1"/>
  <c r="T1748" i="14" s="1"/>
  <c r="J1749" i="14"/>
  <c r="K1748" i="14"/>
  <c r="AB1749" i="14" l="1"/>
  <c r="AC1749" i="14" s="1"/>
  <c r="AD1749" i="14" s="1"/>
  <c r="AA1749" i="14" s="1"/>
  <c r="W1749" i="14"/>
  <c r="X1749" i="14" s="1"/>
  <c r="Y1749" i="14" s="1"/>
  <c r="Z1749" i="14" s="1"/>
  <c r="L1749" i="14"/>
  <c r="M1749" i="14" s="1"/>
  <c r="N1749" i="14" s="1"/>
  <c r="U1749" i="14" s="1"/>
  <c r="Q1749" i="14"/>
  <c r="R1749" i="14" s="1"/>
  <c r="S1749" i="14" s="1"/>
  <c r="T1749" i="14" s="1"/>
  <c r="K1749" i="14"/>
  <c r="J1750" i="14"/>
  <c r="AB1750" i="14" l="1"/>
  <c r="AC1750" i="14" s="1"/>
  <c r="AD1750" i="14" s="1"/>
  <c r="AA1750" i="14" s="1"/>
  <c r="W1750" i="14"/>
  <c r="X1750" i="14" s="1"/>
  <c r="Y1750" i="14" s="1"/>
  <c r="Z1750" i="14" s="1"/>
  <c r="L1750" i="14"/>
  <c r="M1750" i="14" s="1"/>
  <c r="N1750" i="14" s="1"/>
  <c r="U1750" i="14" s="1"/>
  <c r="Q1750" i="14"/>
  <c r="R1750" i="14" s="1"/>
  <c r="S1750" i="14" s="1"/>
  <c r="T1750" i="14" s="1"/>
  <c r="J1751" i="14"/>
  <c r="K1750" i="14"/>
  <c r="AB1751" i="14" l="1"/>
  <c r="AC1751" i="14" s="1"/>
  <c r="AD1751" i="14" s="1"/>
  <c r="AA1751" i="14" s="1"/>
  <c r="W1751" i="14"/>
  <c r="X1751" i="14" s="1"/>
  <c r="Y1751" i="14" s="1"/>
  <c r="Z1751" i="14" s="1"/>
  <c r="L1751" i="14"/>
  <c r="M1751" i="14" s="1"/>
  <c r="N1751" i="14" s="1"/>
  <c r="U1751" i="14" s="1"/>
  <c r="Q1751" i="14"/>
  <c r="R1751" i="14" s="1"/>
  <c r="S1751" i="14" s="1"/>
  <c r="T1751" i="14" s="1"/>
  <c r="K1751" i="14"/>
  <c r="J1752" i="14"/>
  <c r="AB1752" i="14" l="1"/>
  <c r="AC1752" i="14" s="1"/>
  <c r="AD1752" i="14" s="1"/>
  <c r="AA1752" i="14" s="1"/>
  <c r="W1752" i="14"/>
  <c r="X1752" i="14" s="1"/>
  <c r="Y1752" i="14" s="1"/>
  <c r="Z1752" i="14" s="1"/>
  <c r="L1752" i="14"/>
  <c r="M1752" i="14" s="1"/>
  <c r="N1752" i="14" s="1"/>
  <c r="U1752" i="14" s="1"/>
  <c r="Q1752" i="14"/>
  <c r="R1752" i="14" s="1"/>
  <c r="S1752" i="14" s="1"/>
  <c r="T1752" i="14" s="1"/>
  <c r="J1753" i="14"/>
  <c r="K1752" i="14"/>
  <c r="AB1753" i="14" l="1"/>
  <c r="AC1753" i="14" s="1"/>
  <c r="AD1753" i="14" s="1"/>
  <c r="AA1753" i="14" s="1"/>
  <c r="W1753" i="14"/>
  <c r="X1753" i="14" s="1"/>
  <c r="Y1753" i="14" s="1"/>
  <c r="Z1753" i="14" s="1"/>
  <c r="L1753" i="14"/>
  <c r="M1753" i="14" s="1"/>
  <c r="N1753" i="14" s="1"/>
  <c r="U1753" i="14" s="1"/>
  <c r="Q1753" i="14"/>
  <c r="R1753" i="14" s="1"/>
  <c r="S1753" i="14" s="1"/>
  <c r="T1753" i="14" s="1"/>
  <c r="J1754" i="14"/>
  <c r="K1753" i="14"/>
  <c r="AB1754" i="14" l="1"/>
  <c r="AC1754" i="14" s="1"/>
  <c r="AD1754" i="14" s="1"/>
  <c r="AA1754" i="14" s="1"/>
  <c r="W1754" i="14"/>
  <c r="X1754" i="14" s="1"/>
  <c r="Y1754" i="14" s="1"/>
  <c r="Z1754" i="14" s="1"/>
  <c r="L1754" i="14"/>
  <c r="M1754" i="14" s="1"/>
  <c r="N1754" i="14" s="1"/>
  <c r="U1754" i="14" s="1"/>
  <c r="Q1754" i="14"/>
  <c r="R1754" i="14" s="1"/>
  <c r="S1754" i="14" s="1"/>
  <c r="T1754" i="14" s="1"/>
  <c r="J1755" i="14"/>
  <c r="K1754" i="14"/>
  <c r="AB1755" i="14" l="1"/>
  <c r="AC1755" i="14" s="1"/>
  <c r="AD1755" i="14" s="1"/>
  <c r="AA1755" i="14" s="1"/>
  <c r="W1755" i="14"/>
  <c r="X1755" i="14" s="1"/>
  <c r="Y1755" i="14" s="1"/>
  <c r="Z1755" i="14" s="1"/>
  <c r="L1755" i="14"/>
  <c r="M1755" i="14" s="1"/>
  <c r="N1755" i="14" s="1"/>
  <c r="U1755" i="14" s="1"/>
  <c r="Q1755" i="14"/>
  <c r="R1755" i="14" s="1"/>
  <c r="S1755" i="14" s="1"/>
  <c r="T1755" i="14" s="1"/>
  <c r="J1756" i="14"/>
  <c r="K1755" i="14"/>
  <c r="AB1756" i="14" l="1"/>
  <c r="AC1756" i="14" s="1"/>
  <c r="AD1756" i="14" s="1"/>
  <c r="AA1756" i="14" s="1"/>
  <c r="W1756" i="14"/>
  <c r="X1756" i="14" s="1"/>
  <c r="Y1756" i="14" s="1"/>
  <c r="Z1756" i="14" s="1"/>
  <c r="L1756" i="14"/>
  <c r="M1756" i="14" s="1"/>
  <c r="N1756" i="14" s="1"/>
  <c r="U1756" i="14" s="1"/>
  <c r="Q1756" i="14"/>
  <c r="R1756" i="14" s="1"/>
  <c r="S1756" i="14" s="1"/>
  <c r="T1756" i="14" s="1"/>
  <c r="J1757" i="14"/>
  <c r="K1756" i="14"/>
  <c r="AB1757" i="14" l="1"/>
  <c r="AC1757" i="14" s="1"/>
  <c r="AD1757" i="14" s="1"/>
  <c r="AA1757" i="14" s="1"/>
  <c r="W1757" i="14"/>
  <c r="X1757" i="14" s="1"/>
  <c r="Y1757" i="14" s="1"/>
  <c r="Z1757" i="14" s="1"/>
  <c r="L1757" i="14"/>
  <c r="M1757" i="14" s="1"/>
  <c r="N1757" i="14" s="1"/>
  <c r="U1757" i="14" s="1"/>
  <c r="Q1757" i="14"/>
  <c r="R1757" i="14" s="1"/>
  <c r="S1757" i="14" s="1"/>
  <c r="T1757" i="14" s="1"/>
  <c r="J1758" i="14"/>
  <c r="K1757" i="14"/>
  <c r="AB1758" i="14" l="1"/>
  <c r="AC1758" i="14" s="1"/>
  <c r="AD1758" i="14" s="1"/>
  <c r="AA1758" i="14" s="1"/>
  <c r="W1758" i="14"/>
  <c r="X1758" i="14" s="1"/>
  <c r="Y1758" i="14" s="1"/>
  <c r="Z1758" i="14" s="1"/>
  <c r="L1758" i="14"/>
  <c r="M1758" i="14" s="1"/>
  <c r="N1758" i="14" s="1"/>
  <c r="U1758" i="14" s="1"/>
  <c r="Q1758" i="14"/>
  <c r="R1758" i="14" s="1"/>
  <c r="S1758" i="14" s="1"/>
  <c r="T1758" i="14" s="1"/>
  <c r="J1759" i="14"/>
  <c r="K1758" i="14"/>
  <c r="AB1759" i="14" l="1"/>
  <c r="AC1759" i="14" s="1"/>
  <c r="AD1759" i="14" s="1"/>
  <c r="AA1759" i="14" s="1"/>
  <c r="W1759" i="14"/>
  <c r="X1759" i="14" s="1"/>
  <c r="Y1759" i="14" s="1"/>
  <c r="Z1759" i="14" s="1"/>
  <c r="L1759" i="14"/>
  <c r="M1759" i="14" s="1"/>
  <c r="N1759" i="14" s="1"/>
  <c r="U1759" i="14" s="1"/>
  <c r="Q1759" i="14"/>
  <c r="R1759" i="14" s="1"/>
  <c r="S1759" i="14" s="1"/>
  <c r="T1759" i="14" s="1"/>
  <c r="J1760" i="14"/>
  <c r="K1759" i="14"/>
  <c r="AB1760" i="14" l="1"/>
  <c r="AC1760" i="14" s="1"/>
  <c r="AD1760" i="14" s="1"/>
  <c r="AA1760" i="14" s="1"/>
  <c r="W1760" i="14"/>
  <c r="X1760" i="14" s="1"/>
  <c r="Y1760" i="14" s="1"/>
  <c r="Z1760" i="14" s="1"/>
  <c r="L1760" i="14"/>
  <c r="M1760" i="14" s="1"/>
  <c r="N1760" i="14" s="1"/>
  <c r="U1760" i="14" s="1"/>
  <c r="Q1760" i="14"/>
  <c r="R1760" i="14" s="1"/>
  <c r="S1760" i="14" s="1"/>
  <c r="T1760" i="14" s="1"/>
  <c r="K1760" i="14"/>
  <c r="J1761" i="14"/>
  <c r="AB1761" i="14" l="1"/>
  <c r="AC1761" i="14" s="1"/>
  <c r="AD1761" i="14" s="1"/>
  <c r="AA1761" i="14" s="1"/>
  <c r="W1761" i="14"/>
  <c r="X1761" i="14" s="1"/>
  <c r="Y1761" i="14" s="1"/>
  <c r="Z1761" i="14" s="1"/>
  <c r="L1761" i="14"/>
  <c r="M1761" i="14" s="1"/>
  <c r="N1761" i="14" s="1"/>
  <c r="U1761" i="14" s="1"/>
  <c r="Q1761" i="14"/>
  <c r="R1761" i="14" s="1"/>
  <c r="S1761" i="14" s="1"/>
  <c r="T1761" i="14" s="1"/>
  <c r="J1762" i="14"/>
  <c r="K1761" i="14"/>
  <c r="AB1762" i="14" l="1"/>
  <c r="AC1762" i="14" s="1"/>
  <c r="AD1762" i="14" s="1"/>
  <c r="AA1762" i="14" s="1"/>
  <c r="W1762" i="14"/>
  <c r="X1762" i="14" s="1"/>
  <c r="Y1762" i="14" s="1"/>
  <c r="Z1762" i="14" s="1"/>
  <c r="L1762" i="14"/>
  <c r="M1762" i="14" s="1"/>
  <c r="N1762" i="14" s="1"/>
  <c r="U1762" i="14" s="1"/>
  <c r="Q1762" i="14"/>
  <c r="R1762" i="14" s="1"/>
  <c r="S1762" i="14" s="1"/>
  <c r="T1762" i="14" s="1"/>
  <c r="K1762" i="14"/>
  <c r="J1763" i="14"/>
  <c r="AB1763" i="14" l="1"/>
  <c r="AC1763" i="14" s="1"/>
  <c r="AD1763" i="14" s="1"/>
  <c r="AA1763" i="14" s="1"/>
  <c r="W1763" i="14"/>
  <c r="X1763" i="14" s="1"/>
  <c r="Y1763" i="14" s="1"/>
  <c r="Z1763" i="14" s="1"/>
  <c r="L1763" i="14"/>
  <c r="M1763" i="14" s="1"/>
  <c r="N1763" i="14" s="1"/>
  <c r="U1763" i="14" s="1"/>
  <c r="Q1763" i="14"/>
  <c r="R1763" i="14" s="1"/>
  <c r="S1763" i="14" s="1"/>
  <c r="T1763" i="14" s="1"/>
  <c r="K1763" i="14"/>
  <c r="J1764" i="14"/>
  <c r="AB1764" i="14" l="1"/>
  <c r="AC1764" i="14" s="1"/>
  <c r="AD1764" i="14" s="1"/>
  <c r="AA1764" i="14" s="1"/>
  <c r="W1764" i="14"/>
  <c r="X1764" i="14" s="1"/>
  <c r="Y1764" i="14" s="1"/>
  <c r="Z1764" i="14" s="1"/>
  <c r="L1764" i="14"/>
  <c r="M1764" i="14" s="1"/>
  <c r="N1764" i="14" s="1"/>
  <c r="U1764" i="14" s="1"/>
  <c r="Q1764" i="14"/>
  <c r="R1764" i="14" s="1"/>
  <c r="S1764" i="14" s="1"/>
  <c r="T1764" i="14" s="1"/>
  <c r="J1765" i="14"/>
  <c r="K1764" i="14"/>
  <c r="AB1765" i="14" l="1"/>
  <c r="AC1765" i="14" s="1"/>
  <c r="AD1765" i="14" s="1"/>
  <c r="AA1765" i="14" s="1"/>
  <c r="W1765" i="14"/>
  <c r="X1765" i="14" s="1"/>
  <c r="Y1765" i="14" s="1"/>
  <c r="Z1765" i="14" s="1"/>
  <c r="L1765" i="14"/>
  <c r="M1765" i="14" s="1"/>
  <c r="N1765" i="14" s="1"/>
  <c r="U1765" i="14" s="1"/>
  <c r="Q1765" i="14"/>
  <c r="R1765" i="14" s="1"/>
  <c r="S1765" i="14" s="1"/>
  <c r="T1765" i="14" s="1"/>
  <c r="J1766" i="14"/>
  <c r="K1765" i="14"/>
  <c r="AB1766" i="14" l="1"/>
  <c r="AC1766" i="14" s="1"/>
  <c r="AD1766" i="14" s="1"/>
  <c r="AA1766" i="14" s="1"/>
  <c r="W1766" i="14"/>
  <c r="X1766" i="14" s="1"/>
  <c r="Y1766" i="14" s="1"/>
  <c r="Z1766" i="14" s="1"/>
  <c r="L1766" i="14"/>
  <c r="M1766" i="14" s="1"/>
  <c r="N1766" i="14" s="1"/>
  <c r="U1766" i="14" s="1"/>
  <c r="Q1766" i="14"/>
  <c r="R1766" i="14" s="1"/>
  <c r="S1766" i="14" s="1"/>
  <c r="T1766" i="14" s="1"/>
  <c r="J1767" i="14"/>
  <c r="K1766" i="14"/>
  <c r="AB1767" i="14" l="1"/>
  <c r="AC1767" i="14" s="1"/>
  <c r="AD1767" i="14" s="1"/>
  <c r="AA1767" i="14" s="1"/>
  <c r="W1767" i="14"/>
  <c r="X1767" i="14" s="1"/>
  <c r="Y1767" i="14" s="1"/>
  <c r="Z1767" i="14" s="1"/>
  <c r="L1767" i="14"/>
  <c r="M1767" i="14" s="1"/>
  <c r="N1767" i="14" s="1"/>
  <c r="U1767" i="14" s="1"/>
  <c r="Q1767" i="14"/>
  <c r="R1767" i="14" s="1"/>
  <c r="S1767" i="14" s="1"/>
  <c r="T1767" i="14" s="1"/>
  <c r="J1768" i="14"/>
  <c r="K1767" i="14"/>
  <c r="AB1768" i="14" l="1"/>
  <c r="AC1768" i="14" s="1"/>
  <c r="AD1768" i="14" s="1"/>
  <c r="AA1768" i="14" s="1"/>
  <c r="W1768" i="14"/>
  <c r="X1768" i="14" s="1"/>
  <c r="Y1768" i="14" s="1"/>
  <c r="Z1768" i="14" s="1"/>
  <c r="L1768" i="14"/>
  <c r="M1768" i="14" s="1"/>
  <c r="N1768" i="14" s="1"/>
  <c r="U1768" i="14" s="1"/>
  <c r="Q1768" i="14"/>
  <c r="R1768" i="14" s="1"/>
  <c r="S1768" i="14" s="1"/>
  <c r="T1768" i="14" s="1"/>
  <c r="K1768" i="14"/>
  <c r="J1769" i="14"/>
  <c r="AB1769" i="14" l="1"/>
  <c r="AC1769" i="14" s="1"/>
  <c r="AD1769" i="14" s="1"/>
  <c r="AA1769" i="14" s="1"/>
  <c r="W1769" i="14"/>
  <c r="X1769" i="14" s="1"/>
  <c r="Y1769" i="14" s="1"/>
  <c r="Z1769" i="14" s="1"/>
  <c r="L1769" i="14"/>
  <c r="M1769" i="14" s="1"/>
  <c r="N1769" i="14" s="1"/>
  <c r="U1769" i="14" s="1"/>
  <c r="Q1769" i="14"/>
  <c r="R1769" i="14" s="1"/>
  <c r="S1769" i="14" s="1"/>
  <c r="T1769" i="14" s="1"/>
  <c r="J1770" i="14"/>
  <c r="K1769" i="14"/>
  <c r="AB1770" i="14" l="1"/>
  <c r="AC1770" i="14" s="1"/>
  <c r="AD1770" i="14" s="1"/>
  <c r="AA1770" i="14" s="1"/>
  <c r="W1770" i="14"/>
  <c r="X1770" i="14" s="1"/>
  <c r="Y1770" i="14" s="1"/>
  <c r="Z1770" i="14" s="1"/>
  <c r="L1770" i="14"/>
  <c r="M1770" i="14" s="1"/>
  <c r="N1770" i="14" s="1"/>
  <c r="U1770" i="14" s="1"/>
  <c r="Q1770" i="14"/>
  <c r="R1770" i="14" s="1"/>
  <c r="S1770" i="14" s="1"/>
  <c r="T1770" i="14" s="1"/>
  <c r="J1771" i="14"/>
  <c r="K1770" i="14"/>
  <c r="AB1771" i="14" l="1"/>
  <c r="AC1771" i="14" s="1"/>
  <c r="AD1771" i="14" s="1"/>
  <c r="AA1771" i="14" s="1"/>
  <c r="W1771" i="14"/>
  <c r="X1771" i="14" s="1"/>
  <c r="Y1771" i="14" s="1"/>
  <c r="Z1771" i="14" s="1"/>
  <c r="L1771" i="14"/>
  <c r="M1771" i="14" s="1"/>
  <c r="N1771" i="14" s="1"/>
  <c r="U1771" i="14" s="1"/>
  <c r="Q1771" i="14"/>
  <c r="R1771" i="14" s="1"/>
  <c r="S1771" i="14" s="1"/>
  <c r="T1771" i="14" s="1"/>
  <c r="J1772" i="14"/>
  <c r="K1771" i="14"/>
  <c r="AB1772" i="14" l="1"/>
  <c r="AC1772" i="14" s="1"/>
  <c r="AD1772" i="14" s="1"/>
  <c r="AA1772" i="14" s="1"/>
  <c r="W1772" i="14"/>
  <c r="X1772" i="14" s="1"/>
  <c r="Y1772" i="14" s="1"/>
  <c r="Z1772" i="14" s="1"/>
  <c r="L1772" i="14"/>
  <c r="M1772" i="14" s="1"/>
  <c r="N1772" i="14" s="1"/>
  <c r="U1772" i="14" s="1"/>
  <c r="Q1772" i="14"/>
  <c r="R1772" i="14" s="1"/>
  <c r="S1772" i="14" s="1"/>
  <c r="T1772" i="14" s="1"/>
  <c r="J1773" i="14"/>
  <c r="K1772" i="14"/>
  <c r="AB1773" i="14" l="1"/>
  <c r="AC1773" i="14" s="1"/>
  <c r="AD1773" i="14" s="1"/>
  <c r="AA1773" i="14" s="1"/>
  <c r="W1773" i="14"/>
  <c r="X1773" i="14" s="1"/>
  <c r="Y1773" i="14" s="1"/>
  <c r="Z1773" i="14" s="1"/>
  <c r="L1773" i="14"/>
  <c r="M1773" i="14" s="1"/>
  <c r="N1773" i="14" s="1"/>
  <c r="U1773" i="14" s="1"/>
  <c r="Q1773" i="14"/>
  <c r="R1773" i="14" s="1"/>
  <c r="S1773" i="14" s="1"/>
  <c r="T1773" i="14" s="1"/>
  <c r="K1773" i="14"/>
  <c r="J1774" i="14"/>
  <c r="AB1774" i="14" l="1"/>
  <c r="AC1774" i="14" s="1"/>
  <c r="AD1774" i="14" s="1"/>
  <c r="AA1774" i="14" s="1"/>
  <c r="W1774" i="14"/>
  <c r="X1774" i="14" s="1"/>
  <c r="Y1774" i="14" s="1"/>
  <c r="Z1774" i="14" s="1"/>
  <c r="L1774" i="14"/>
  <c r="M1774" i="14" s="1"/>
  <c r="N1774" i="14" s="1"/>
  <c r="U1774" i="14" s="1"/>
  <c r="Q1774" i="14"/>
  <c r="R1774" i="14" s="1"/>
  <c r="S1774" i="14" s="1"/>
  <c r="T1774" i="14" s="1"/>
  <c r="J1775" i="14"/>
  <c r="K1774" i="14"/>
  <c r="AB1775" i="14" l="1"/>
  <c r="AC1775" i="14" s="1"/>
  <c r="AD1775" i="14" s="1"/>
  <c r="AA1775" i="14" s="1"/>
  <c r="W1775" i="14"/>
  <c r="X1775" i="14" s="1"/>
  <c r="Y1775" i="14" s="1"/>
  <c r="Z1775" i="14" s="1"/>
  <c r="L1775" i="14"/>
  <c r="M1775" i="14" s="1"/>
  <c r="N1775" i="14" s="1"/>
  <c r="U1775" i="14" s="1"/>
  <c r="Q1775" i="14"/>
  <c r="R1775" i="14" s="1"/>
  <c r="S1775" i="14" s="1"/>
  <c r="T1775" i="14" s="1"/>
  <c r="J1776" i="14"/>
  <c r="K1775" i="14"/>
  <c r="AB1776" i="14" l="1"/>
  <c r="AC1776" i="14" s="1"/>
  <c r="AD1776" i="14" s="1"/>
  <c r="AA1776" i="14" s="1"/>
  <c r="W1776" i="14"/>
  <c r="X1776" i="14" s="1"/>
  <c r="Y1776" i="14" s="1"/>
  <c r="Z1776" i="14" s="1"/>
  <c r="L1776" i="14"/>
  <c r="M1776" i="14" s="1"/>
  <c r="N1776" i="14" s="1"/>
  <c r="U1776" i="14" s="1"/>
  <c r="Q1776" i="14"/>
  <c r="R1776" i="14" s="1"/>
  <c r="S1776" i="14" s="1"/>
  <c r="T1776" i="14" s="1"/>
  <c r="K1776" i="14"/>
  <c r="J1777" i="14"/>
  <c r="AB1777" i="14" l="1"/>
  <c r="AC1777" i="14" s="1"/>
  <c r="AD1777" i="14" s="1"/>
  <c r="AA1777" i="14" s="1"/>
  <c r="W1777" i="14"/>
  <c r="X1777" i="14" s="1"/>
  <c r="Y1777" i="14" s="1"/>
  <c r="Z1777" i="14" s="1"/>
  <c r="L1777" i="14"/>
  <c r="M1777" i="14" s="1"/>
  <c r="N1777" i="14" s="1"/>
  <c r="U1777" i="14" s="1"/>
  <c r="Q1777" i="14"/>
  <c r="R1777" i="14" s="1"/>
  <c r="S1777" i="14" s="1"/>
  <c r="T1777" i="14" s="1"/>
  <c r="J1778" i="14"/>
  <c r="K1777" i="14"/>
  <c r="AB1778" i="14" l="1"/>
  <c r="AC1778" i="14" s="1"/>
  <c r="AD1778" i="14" s="1"/>
  <c r="AA1778" i="14" s="1"/>
  <c r="W1778" i="14"/>
  <c r="X1778" i="14" s="1"/>
  <c r="Y1778" i="14" s="1"/>
  <c r="Z1778" i="14" s="1"/>
  <c r="L1778" i="14"/>
  <c r="M1778" i="14" s="1"/>
  <c r="N1778" i="14" s="1"/>
  <c r="U1778" i="14" s="1"/>
  <c r="Q1778" i="14"/>
  <c r="R1778" i="14" s="1"/>
  <c r="S1778" i="14" s="1"/>
  <c r="T1778" i="14" s="1"/>
  <c r="J1779" i="14"/>
  <c r="K1778" i="14"/>
  <c r="AB1779" i="14" l="1"/>
  <c r="AC1779" i="14" s="1"/>
  <c r="AD1779" i="14" s="1"/>
  <c r="AA1779" i="14" s="1"/>
  <c r="W1779" i="14"/>
  <c r="X1779" i="14" s="1"/>
  <c r="Y1779" i="14" s="1"/>
  <c r="Z1779" i="14" s="1"/>
  <c r="L1779" i="14"/>
  <c r="M1779" i="14" s="1"/>
  <c r="N1779" i="14" s="1"/>
  <c r="U1779" i="14" s="1"/>
  <c r="Q1779" i="14"/>
  <c r="R1779" i="14" s="1"/>
  <c r="S1779" i="14" s="1"/>
  <c r="T1779" i="14" s="1"/>
  <c r="J1780" i="14"/>
  <c r="K1779" i="14"/>
  <c r="AB1780" i="14" l="1"/>
  <c r="AC1780" i="14" s="1"/>
  <c r="AD1780" i="14" s="1"/>
  <c r="AA1780" i="14" s="1"/>
  <c r="W1780" i="14"/>
  <c r="X1780" i="14" s="1"/>
  <c r="Y1780" i="14" s="1"/>
  <c r="Z1780" i="14" s="1"/>
  <c r="L1780" i="14"/>
  <c r="M1780" i="14" s="1"/>
  <c r="N1780" i="14" s="1"/>
  <c r="U1780" i="14" s="1"/>
  <c r="Q1780" i="14"/>
  <c r="R1780" i="14" s="1"/>
  <c r="S1780" i="14" s="1"/>
  <c r="T1780" i="14" s="1"/>
  <c r="J1781" i="14"/>
  <c r="K1780" i="14"/>
  <c r="AB1781" i="14" l="1"/>
  <c r="AC1781" i="14" s="1"/>
  <c r="AD1781" i="14" s="1"/>
  <c r="AA1781" i="14" s="1"/>
  <c r="W1781" i="14"/>
  <c r="X1781" i="14" s="1"/>
  <c r="Y1781" i="14" s="1"/>
  <c r="Z1781" i="14" s="1"/>
  <c r="L1781" i="14"/>
  <c r="M1781" i="14" s="1"/>
  <c r="N1781" i="14" s="1"/>
  <c r="U1781" i="14" s="1"/>
  <c r="Q1781" i="14"/>
  <c r="R1781" i="14" s="1"/>
  <c r="S1781" i="14" s="1"/>
  <c r="T1781" i="14" s="1"/>
  <c r="J1782" i="14"/>
  <c r="K1781" i="14"/>
  <c r="AB1782" i="14" l="1"/>
  <c r="AC1782" i="14" s="1"/>
  <c r="AD1782" i="14" s="1"/>
  <c r="AA1782" i="14" s="1"/>
  <c r="W1782" i="14"/>
  <c r="X1782" i="14" s="1"/>
  <c r="Y1782" i="14" s="1"/>
  <c r="Z1782" i="14" s="1"/>
  <c r="L1782" i="14"/>
  <c r="M1782" i="14" s="1"/>
  <c r="N1782" i="14" s="1"/>
  <c r="U1782" i="14" s="1"/>
  <c r="Q1782" i="14"/>
  <c r="R1782" i="14" s="1"/>
  <c r="S1782" i="14" s="1"/>
  <c r="T1782" i="14" s="1"/>
  <c r="J1783" i="14"/>
  <c r="K1782" i="14"/>
  <c r="AB1783" i="14" l="1"/>
  <c r="AC1783" i="14" s="1"/>
  <c r="AD1783" i="14" s="1"/>
  <c r="AA1783" i="14" s="1"/>
  <c r="W1783" i="14"/>
  <c r="X1783" i="14" s="1"/>
  <c r="Y1783" i="14" s="1"/>
  <c r="Z1783" i="14" s="1"/>
  <c r="L1783" i="14"/>
  <c r="M1783" i="14" s="1"/>
  <c r="N1783" i="14" s="1"/>
  <c r="U1783" i="14" s="1"/>
  <c r="Q1783" i="14"/>
  <c r="R1783" i="14" s="1"/>
  <c r="S1783" i="14" s="1"/>
  <c r="T1783" i="14" s="1"/>
  <c r="J1784" i="14"/>
  <c r="K1783" i="14"/>
  <c r="AB1784" i="14" l="1"/>
  <c r="AC1784" i="14" s="1"/>
  <c r="AD1784" i="14" s="1"/>
  <c r="AA1784" i="14" s="1"/>
  <c r="W1784" i="14"/>
  <c r="X1784" i="14" s="1"/>
  <c r="Y1784" i="14" s="1"/>
  <c r="Z1784" i="14" s="1"/>
  <c r="L1784" i="14"/>
  <c r="M1784" i="14" s="1"/>
  <c r="N1784" i="14" s="1"/>
  <c r="U1784" i="14" s="1"/>
  <c r="Q1784" i="14"/>
  <c r="R1784" i="14" s="1"/>
  <c r="S1784" i="14" s="1"/>
  <c r="T1784" i="14" s="1"/>
  <c r="K1784" i="14"/>
  <c r="J1785" i="14"/>
  <c r="AB1785" i="14" l="1"/>
  <c r="AC1785" i="14" s="1"/>
  <c r="AD1785" i="14" s="1"/>
  <c r="AA1785" i="14" s="1"/>
  <c r="W1785" i="14"/>
  <c r="X1785" i="14" s="1"/>
  <c r="Y1785" i="14" s="1"/>
  <c r="Z1785" i="14" s="1"/>
  <c r="L1785" i="14"/>
  <c r="M1785" i="14" s="1"/>
  <c r="N1785" i="14" s="1"/>
  <c r="U1785" i="14" s="1"/>
  <c r="Q1785" i="14"/>
  <c r="R1785" i="14" s="1"/>
  <c r="S1785" i="14" s="1"/>
  <c r="T1785" i="14" s="1"/>
  <c r="J1786" i="14"/>
  <c r="K1785" i="14"/>
  <c r="AB1786" i="14" l="1"/>
  <c r="AC1786" i="14" s="1"/>
  <c r="AD1786" i="14" s="1"/>
  <c r="AA1786" i="14" s="1"/>
  <c r="W1786" i="14"/>
  <c r="X1786" i="14" s="1"/>
  <c r="Y1786" i="14" s="1"/>
  <c r="Z1786" i="14" s="1"/>
  <c r="L1786" i="14"/>
  <c r="M1786" i="14" s="1"/>
  <c r="N1786" i="14" s="1"/>
  <c r="U1786" i="14" s="1"/>
  <c r="Q1786" i="14"/>
  <c r="R1786" i="14" s="1"/>
  <c r="S1786" i="14" s="1"/>
  <c r="T1786" i="14" s="1"/>
  <c r="J1787" i="14"/>
  <c r="K1786" i="14"/>
  <c r="AB1787" i="14" l="1"/>
  <c r="AC1787" i="14" s="1"/>
  <c r="AD1787" i="14" s="1"/>
  <c r="AA1787" i="14" s="1"/>
  <c r="W1787" i="14"/>
  <c r="X1787" i="14" s="1"/>
  <c r="Y1787" i="14" s="1"/>
  <c r="Z1787" i="14" s="1"/>
  <c r="L1787" i="14"/>
  <c r="M1787" i="14" s="1"/>
  <c r="N1787" i="14" s="1"/>
  <c r="U1787" i="14" s="1"/>
  <c r="Q1787" i="14"/>
  <c r="R1787" i="14" s="1"/>
  <c r="S1787" i="14" s="1"/>
  <c r="T1787" i="14" s="1"/>
  <c r="J1788" i="14"/>
  <c r="K1787" i="14"/>
  <c r="AB1788" i="14" l="1"/>
  <c r="AC1788" i="14" s="1"/>
  <c r="AD1788" i="14" s="1"/>
  <c r="AA1788" i="14" s="1"/>
  <c r="W1788" i="14"/>
  <c r="X1788" i="14" s="1"/>
  <c r="Y1788" i="14" s="1"/>
  <c r="Z1788" i="14" s="1"/>
  <c r="L1788" i="14"/>
  <c r="M1788" i="14" s="1"/>
  <c r="N1788" i="14" s="1"/>
  <c r="U1788" i="14" s="1"/>
  <c r="Q1788" i="14"/>
  <c r="R1788" i="14" s="1"/>
  <c r="S1788" i="14" s="1"/>
  <c r="T1788" i="14" s="1"/>
  <c r="J1789" i="14"/>
  <c r="K1788" i="14"/>
  <c r="AB1789" i="14" l="1"/>
  <c r="AC1789" i="14" s="1"/>
  <c r="AD1789" i="14" s="1"/>
  <c r="AA1789" i="14" s="1"/>
  <c r="W1789" i="14"/>
  <c r="X1789" i="14" s="1"/>
  <c r="Y1789" i="14" s="1"/>
  <c r="Z1789" i="14" s="1"/>
  <c r="L1789" i="14"/>
  <c r="M1789" i="14" s="1"/>
  <c r="N1789" i="14" s="1"/>
  <c r="U1789" i="14" s="1"/>
  <c r="Q1789" i="14"/>
  <c r="R1789" i="14" s="1"/>
  <c r="S1789" i="14" s="1"/>
  <c r="T1789" i="14" s="1"/>
  <c r="K1789" i="14"/>
  <c r="J1790" i="14"/>
  <c r="AB1790" i="14" l="1"/>
  <c r="AC1790" i="14" s="1"/>
  <c r="AD1790" i="14" s="1"/>
  <c r="AA1790" i="14" s="1"/>
  <c r="W1790" i="14"/>
  <c r="X1790" i="14" s="1"/>
  <c r="Y1790" i="14" s="1"/>
  <c r="Z1790" i="14" s="1"/>
  <c r="L1790" i="14"/>
  <c r="M1790" i="14" s="1"/>
  <c r="N1790" i="14" s="1"/>
  <c r="U1790" i="14" s="1"/>
  <c r="Q1790" i="14"/>
  <c r="R1790" i="14" s="1"/>
  <c r="S1790" i="14" s="1"/>
  <c r="T1790" i="14" s="1"/>
  <c r="J1791" i="14"/>
  <c r="K1790" i="14"/>
  <c r="AB1791" i="14" l="1"/>
  <c r="AC1791" i="14" s="1"/>
  <c r="AD1791" i="14" s="1"/>
  <c r="AA1791" i="14" s="1"/>
  <c r="W1791" i="14"/>
  <c r="X1791" i="14" s="1"/>
  <c r="Y1791" i="14" s="1"/>
  <c r="Z1791" i="14" s="1"/>
  <c r="L1791" i="14"/>
  <c r="M1791" i="14" s="1"/>
  <c r="N1791" i="14" s="1"/>
  <c r="U1791" i="14" s="1"/>
  <c r="Q1791" i="14"/>
  <c r="R1791" i="14" s="1"/>
  <c r="S1791" i="14" s="1"/>
  <c r="T1791" i="14" s="1"/>
  <c r="J1792" i="14"/>
  <c r="K1791" i="14"/>
  <c r="AB1792" i="14" l="1"/>
  <c r="AC1792" i="14" s="1"/>
  <c r="AD1792" i="14" s="1"/>
  <c r="AA1792" i="14" s="1"/>
  <c r="W1792" i="14"/>
  <c r="X1792" i="14" s="1"/>
  <c r="Y1792" i="14" s="1"/>
  <c r="Z1792" i="14" s="1"/>
  <c r="L1792" i="14"/>
  <c r="M1792" i="14" s="1"/>
  <c r="N1792" i="14" s="1"/>
  <c r="U1792" i="14" s="1"/>
  <c r="Q1792" i="14"/>
  <c r="R1792" i="14" s="1"/>
  <c r="S1792" i="14" s="1"/>
  <c r="T1792" i="14" s="1"/>
  <c r="J1793" i="14"/>
  <c r="K1792" i="14"/>
  <c r="AB1793" i="14" l="1"/>
  <c r="AC1793" i="14" s="1"/>
  <c r="AD1793" i="14" s="1"/>
  <c r="AA1793" i="14" s="1"/>
  <c r="W1793" i="14"/>
  <c r="X1793" i="14" s="1"/>
  <c r="Y1793" i="14" s="1"/>
  <c r="Z1793" i="14" s="1"/>
  <c r="L1793" i="14"/>
  <c r="M1793" i="14" s="1"/>
  <c r="N1793" i="14" s="1"/>
  <c r="U1793" i="14" s="1"/>
  <c r="Q1793" i="14"/>
  <c r="R1793" i="14" s="1"/>
  <c r="S1793" i="14" s="1"/>
  <c r="T1793" i="14" s="1"/>
  <c r="J1794" i="14"/>
  <c r="K1793" i="14"/>
  <c r="AB1794" i="14" l="1"/>
  <c r="AC1794" i="14" s="1"/>
  <c r="AD1794" i="14" s="1"/>
  <c r="AA1794" i="14" s="1"/>
  <c r="W1794" i="14"/>
  <c r="X1794" i="14" s="1"/>
  <c r="Y1794" i="14" s="1"/>
  <c r="Z1794" i="14" s="1"/>
  <c r="L1794" i="14"/>
  <c r="M1794" i="14" s="1"/>
  <c r="N1794" i="14" s="1"/>
  <c r="U1794" i="14" s="1"/>
  <c r="Q1794" i="14"/>
  <c r="R1794" i="14" s="1"/>
  <c r="S1794" i="14" s="1"/>
  <c r="T1794" i="14" s="1"/>
  <c r="J1795" i="14"/>
  <c r="K1794" i="14"/>
  <c r="AB1795" i="14" l="1"/>
  <c r="AC1795" i="14" s="1"/>
  <c r="AD1795" i="14" s="1"/>
  <c r="AA1795" i="14" s="1"/>
  <c r="W1795" i="14"/>
  <c r="X1795" i="14" s="1"/>
  <c r="Y1795" i="14" s="1"/>
  <c r="Z1795" i="14" s="1"/>
  <c r="L1795" i="14"/>
  <c r="M1795" i="14" s="1"/>
  <c r="N1795" i="14" s="1"/>
  <c r="U1795" i="14" s="1"/>
  <c r="Q1795" i="14"/>
  <c r="R1795" i="14" s="1"/>
  <c r="S1795" i="14" s="1"/>
  <c r="T1795" i="14" s="1"/>
  <c r="J1796" i="14"/>
  <c r="K1795" i="14"/>
  <c r="AB1796" i="14" l="1"/>
  <c r="AC1796" i="14" s="1"/>
  <c r="AD1796" i="14" s="1"/>
  <c r="AA1796" i="14" s="1"/>
  <c r="W1796" i="14"/>
  <c r="X1796" i="14" s="1"/>
  <c r="Y1796" i="14" s="1"/>
  <c r="Z1796" i="14" s="1"/>
  <c r="L1796" i="14"/>
  <c r="M1796" i="14" s="1"/>
  <c r="N1796" i="14" s="1"/>
  <c r="U1796" i="14" s="1"/>
  <c r="Q1796" i="14"/>
  <c r="R1796" i="14" s="1"/>
  <c r="S1796" i="14" s="1"/>
  <c r="T1796" i="14" s="1"/>
  <c r="J1797" i="14"/>
  <c r="K1796" i="14"/>
  <c r="AB1797" i="14" l="1"/>
  <c r="AC1797" i="14" s="1"/>
  <c r="AD1797" i="14" s="1"/>
  <c r="AA1797" i="14" s="1"/>
  <c r="W1797" i="14"/>
  <c r="X1797" i="14" s="1"/>
  <c r="Y1797" i="14" s="1"/>
  <c r="Z1797" i="14" s="1"/>
  <c r="L1797" i="14"/>
  <c r="M1797" i="14" s="1"/>
  <c r="N1797" i="14" s="1"/>
  <c r="U1797" i="14" s="1"/>
  <c r="Q1797" i="14"/>
  <c r="R1797" i="14" s="1"/>
  <c r="S1797" i="14" s="1"/>
  <c r="T1797" i="14" s="1"/>
  <c r="K1797" i="14"/>
  <c r="J1798" i="14"/>
  <c r="AB1798" i="14" l="1"/>
  <c r="AC1798" i="14" s="1"/>
  <c r="AD1798" i="14" s="1"/>
  <c r="AA1798" i="14" s="1"/>
  <c r="W1798" i="14"/>
  <c r="X1798" i="14" s="1"/>
  <c r="Y1798" i="14" s="1"/>
  <c r="Z1798" i="14" s="1"/>
  <c r="L1798" i="14"/>
  <c r="M1798" i="14" s="1"/>
  <c r="N1798" i="14" s="1"/>
  <c r="U1798" i="14" s="1"/>
  <c r="Q1798" i="14"/>
  <c r="R1798" i="14" s="1"/>
  <c r="S1798" i="14" s="1"/>
  <c r="T1798" i="14" s="1"/>
  <c r="J1799" i="14"/>
  <c r="K1798" i="14"/>
  <c r="AB1799" i="14" l="1"/>
  <c r="AC1799" i="14" s="1"/>
  <c r="AD1799" i="14" s="1"/>
  <c r="AA1799" i="14" s="1"/>
  <c r="W1799" i="14"/>
  <c r="X1799" i="14" s="1"/>
  <c r="Y1799" i="14" s="1"/>
  <c r="Z1799" i="14" s="1"/>
  <c r="L1799" i="14"/>
  <c r="M1799" i="14" s="1"/>
  <c r="N1799" i="14" s="1"/>
  <c r="U1799" i="14" s="1"/>
  <c r="Q1799" i="14"/>
  <c r="R1799" i="14" s="1"/>
  <c r="S1799" i="14" s="1"/>
  <c r="T1799" i="14" s="1"/>
  <c r="J1800" i="14"/>
  <c r="K1799" i="14"/>
  <c r="AB1800" i="14" l="1"/>
  <c r="AC1800" i="14" s="1"/>
  <c r="AD1800" i="14" s="1"/>
  <c r="AA1800" i="14" s="1"/>
  <c r="W1800" i="14"/>
  <c r="X1800" i="14" s="1"/>
  <c r="Y1800" i="14" s="1"/>
  <c r="Z1800" i="14" s="1"/>
  <c r="L1800" i="14"/>
  <c r="M1800" i="14" s="1"/>
  <c r="N1800" i="14" s="1"/>
  <c r="U1800" i="14" s="1"/>
  <c r="Q1800" i="14"/>
  <c r="R1800" i="14" s="1"/>
  <c r="S1800" i="14" s="1"/>
  <c r="T1800" i="14" s="1"/>
  <c r="K1800" i="14"/>
  <c r="J1801" i="14"/>
  <c r="AB1801" i="14" l="1"/>
  <c r="AC1801" i="14" s="1"/>
  <c r="AD1801" i="14" s="1"/>
  <c r="AA1801" i="14" s="1"/>
  <c r="W1801" i="14"/>
  <c r="X1801" i="14" s="1"/>
  <c r="Y1801" i="14" s="1"/>
  <c r="Z1801" i="14" s="1"/>
  <c r="L1801" i="14"/>
  <c r="M1801" i="14" s="1"/>
  <c r="N1801" i="14" s="1"/>
  <c r="U1801" i="14" s="1"/>
  <c r="Q1801" i="14"/>
  <c r="R1801" i="14" s="1"/>
  <c r="S1801" i="14" s="1"/>
  <c r="T1801" i="14" s="1"/>
  <c r="J1802" i="14"/>
  <c r="K1801" i="14"/>
  <c r="AB1802" i="14" l="1"/>
  <c r="AC1802" i="14" s="1"/>
  <c r="AD1802" i="14" s="1"/>
  <c r="AA1802" i="14" s="1"/>
  <c r="W1802" i="14"/>
  <c r="X1802" i="14" s="1"/>
  <c r="Y1802" i="14" s="1"/>
  <c r="Z1802" i="14" s="1"/>
  <c r="L1802" i="14"/>
  <c r="M1802" i="14" s="1"/>
  <c r="N1802" i="14" s="1"/>
  <c r="U1802" i="14" s="1"/>
  <c r="Q1802" i="14"/>
  <c r="R1802" i="14" s="1"/>
  <c r="S1802" i="14" s="1"/>
  <c r="T1802" i="14" s="1"/>
  <c r="K1802" i="14"/>
  <c r="J1803" i="14"/>
  <c r="AB1803" i="14" l="1"/>
  <c r="AC1803" i="14" s="1"/>
  <c r="AD1803" i="14" s="1"/>
  <c r="AA1803" i="14" s="1"/>
  <c r="W1803" i="14"/>
  <c r="X1803" i="14" s="1"/>
  <c r="Y1803" i="14" s="1"/>
  <c r="Z1803" i="14" s="1"/>
  <c r="L1803" i="14"/>
  <c r="M1803" i="14" s="1"/>
  <c r="N1803" i="14" s="1"/>
  <c r="U1803" i="14" s="1"/>
  <c r="Q1803" i="14"/>
  <c r="R1803" i="14" s="1"/>
  <c r="S1803" i="14" s="1"/>
  <c r="T1803" i="14" s="1"/>
  <c r="J1804" i="14"/>
  <c r="K1803" i="14"/>
  <c r="AB1804" i="14" l="1"/>
  <c r="AC1804" i="14" s="1"/>
  <c r="AD1804" i="14" s="1"/>
  <c r="AA1804" i="14" s="1"/>
  <c r="W1804" i="14"/>
  <c r="X1804" i="14" s="1"/>
  <c r="Y1804" i="14" s="1"/>
  <c r="Z1804" i="14" s="1"/>
  <c r="L1804" i="14"/>
  <c r="M1804" i="14" s="1"/>
  <c r="N1804" i="14" s="1"/>
  <c r="U1804" i="14" s="1"/>
  <c r="Q1804" i="14"/>
  <c r="R1804" i="14" s="1"/>
  <c r="S1804" i="14" s="1"/>
  <c r="T1804" i="14" s="1"/>
  <c r="J1805" i="14"/>
  <c r="K1804" i="14"/>
  <c r="AB1805" i="14" l="1"/>
  <c r="AC1805" i="14" s="1"/>
  <c r="AD1805" i="14" s="1"/>
  <c r="AA1805" i="14" s="1"/>
  <c r="W1805" i="14"/>
  <c r="X1805" i="14" s="1"/>
  <c r="Y1805" i="14" s="1"/>
  <c r="Z1805" i="14" s="1"/>
  <c r="L1805" i="14"/>
  <c r="M1805" i="14" s="1"/>
  <c r="N1805" i="14" s="1"/>
  <c r="U1805" i="14" s="1"/>
  <c r="Q1805" i="14"/>
  <c r="R1805" i="14" s="1"/>
  <c r="S1805" i="14" s="1"/>
  <c r="T1805" i="14" s="1"/>
  <c r="J1806" i="14"/>
  <c r="K1805" i="14"/>
  <c r="AB1806" i="14" l="1"/>
  <c r="AC1806" i="14" s="1"/>
  <c r="AD1806" i="14" s="1"/>
  <c r="AA1806" i="14" s="1"/>
  <c r="W1806" i="14"/>
  <c r="X1806" i="14" s="1"/>
  <c r="Y1806" i="14" s="1"/>
  <c r="Z1806" i="14" s="1"/>
  <c r="L1806" i="14"/>
  <c r="M1806" i="14" s="1"/>
  <c r="N1806" i="14" s="1"/>
  <c r="U1806" i="14" s="1"/>
  <c r="Q1806" i="14"/>
  <c r="R1806" i="14" s="1"/>
  <c r="S1806" i="14" s="1"/>
  <c r="T1806" i="14" s="1"/>
  <c r="J1807" i="14"/>
  <c r="K1806" i="14"/>
  <c r="AB1807" i="14" l="1"/>
  <c r="AC1807" i="14" s="1"/>
  <c r="AD1807" i="14" s="1"/>
  <c r="AA1807" i="14" s="1"/>
  <c r="W1807" i="14"/>
  <c r="X1807" i="14" s="1"/>
  <c r="Y1807" i="14" s="1"/>
  <c r="Z1807" i="14" s="1"/>
  <c r="L1807" i="14"/>
  <c r="M1807" i="14" s="1"/>
  <c r="N1807" i="14" s="1"/>
  <c r="U1807" i="14" s="1"/>
  <c r="Q1807" i="14"/>
  <c r="R1807" i="14" s="1"/>
  <c r="S1807" i="14" s="1"/>
  <c r="T1807" i="14" s="1"/>
  <c r="J1808" i="14"/>
  <c r="K1807" i="14"/>
  <c r="AB1808" i="14" l="1"/>
  <c r="AC1808" i="14" s="1"/>
  <c r="AD1808" i="14" s="1"/>
  <c r="AA1808" i="14" s="1"/>
  <c r="W1808" i="14"/>
  <c r="X1808" i="14" s="1"/>
  <c r="Y1808" i="14" s="1"/>
  <c r="Z1808" i="14" s="1"/>
  <c r="L1808" i="14"/>
  <c r="M1808" i="14" s="1"/>
  <c r="N1808" i="14" s="1"/>
  <c r="U1808" i="14" s="1"/>
  <c r="Q1808" i="14"/>
  <c r="R1808" i="14" s="1"/>
  <c r="S1808" i="14" s="1"/>
  <c r="T1808" i="14" s="1"/>
  <c r="K1808" i="14"/>
  <c r="J1809" i="14"/>
  <c r="AB1809" i="14" l="1"/>
  <c r="AC1809" i="14" s="1"/>
  <c r="AD1809" i="14" s="1"/>
  <c r="AA1809" i="14" s="1"/>
  <c r="W1809" i="14"/>
  <c r="X1809" i="14" s="1"/>
  <c r="Y1809" i="14" s="1"/>
  <c r="Z1809" i="14" s="1"/>
  <c r="L1809" i="14"/>
  <c r="M1809" i="14" s="1"/>
  <c r="N1809" i="14" s="1"/>
  <c r="U1809" i="14" s="1"/>
  <c r="Q1809" i="14"/>
  <c r="R1809" i="14" s="1"/>
  <c r="S1809" i="14" s="1"/>
  <c r="T1809" i="14" s="1"/>
  <c r="J1810" i="14"/>
  <c r="K1809" i="14"/>
  <c r="AB1810" i="14" l="1"/>
  <c r="AC1810" i="14" s="1"/>
  <c r="AD1810" i="14" s="1"/>
  <c r="AA1810" i="14" s="1"/>
  <c r="W1810" i="14"/>
  <c r="X1810" i="14" s="1"/>
  <c r="Y1810" i="14" s="1"/>
  <c r="Z1810" i="14" s="1"/>
  <c r="L1810" i="14"/>
  <c r="M1810" i="14" s="1"/>
  <c r="N1810" i="14" s="1"/>
  <c r="U1810" i="14" s="1"/>
  <c r="Q1810" i="14"/>
  <c r="R1810" i="14" s="1"/>
  <c r="S1810" i="14" s="1"/>
  <c r="T1810" i="14" s="1"/>
  <c r="J1811" i="14"/>
  <c r="K1810" i="14"/>
  <c r="AB1811" i="14" l="1"/>
  <c r="AC1811" i="14" s="1"/>
  <c r="AD1811" i="14" s="1"/>
  <c r="AA1811" i="14" s="1"/>
  <c r="W1811" i="14"/>
  <c r="X1811" i="14" s="1"/>
  <c r="Y1811" i="14" s="1"/>
  <c r="Z1811" i="14" s="1"/>
  <c r="L1811" i="14"/>
  <c r="M1811" i="14" s="1"/>
  <c r="N1811" i="14" s="1"/>
  <c r="U1811" i="14" s="1"/>
  <c r="Q1811" i="14"/>
  <c r="R1811" i="14" s="1"/>
  <c r="S1811" i="14" s="1"/>
  <c r="T1811" i="14" s="1"/>
  <c r="J1812" i="14"/>
  <c r="K1811" i="14"/>
  <c r="AB1812" i="14" l="1"/>
  <c r="AC1812" i="14" s="1"/>
  <c r="AD1812" i="14" s="1"/>
  <c r="AA1812" i="14" s="1"/>
  <c r="W1812" i="14"/>
  <c r="X1812" i="14" s="1"/>
  <c r="Y1812" i="14" s="1"/>
  <c r="Z1812" i="14" s="1"/>
  <c r="L1812" i="14"/>
  <c r="M1812" i="14" s="1"/>
  <c r="N1812" i="14" s="1"/>
  <c r="U1812" i="14" s="1"/>
  <c r="Q1812" i="14"/>
  <c r="R1812" i="14" s="1"/>
  <c r="S1812" i="14" s="1"/>
  <c r="T1812" i="14" s="1"/>
  <c r="J1813" i="14"/>
  <c r="K1812" i="14"/>
  <c r="AB1813" i="14" l="1"/>
  <c r="AC1813" i="14" s="1"/>
  <c r="AD1813" i="14" s="1"/>
  <c r="AA1813" i="14" s="1"/>
  <c r="W1813" i="14"/>
  <c r="X1813" i="14" s="1"/>
  <c r="Y1813" i="14" s="1"/>
  <c r="Z1813" i="14" s="1"/>
  <c r="L1813" i="14"/>
  <c r="M1813" i="14" s="1"/>
  <c r="N1813" i="14" s="1"/>
  <c r="U1813" i="14" s="1"/>
  <c r="Q1813" i="14"/>
  <c r="R1813" i="14" s="1"/>
  <c r="S1813" i="14" s="1"/>
  <c r="T1813" i="14" s="1"/>
  <c r="K1813" i="14"/>
  <c r="J1814" i="14"/>
  <c r="AB1814" i="14" l="1"/>
  <c r="AC1814" i="14" s="1"/>
  <c r="AD1814" i="14" s="1"/>
  <c r="AA1814" i="14" s="1"/>
  <c r="W1814" i="14"/>
  <c r="X1814" i="14" s="1"/>
  <c r="Y1814" i="14" s="1"/>
  <c r="Z1814" i="14" s="1"/>
  <c r="L1814" i="14"/>
  <c r="M1814" i="14" s="1"/>
  <c r="N1814" i="14" s="1"/>
  <c r="U1814" i="14" s="1"/>
  <c r="Q1814" i="14"/>
  <c r="R1814" i="14" s="1"/>
  <c r="S1814" i="14" s="1"/>
  <c r="T1814" i="14" s="1"/>
  <c r="J1815" i="14"/>
  <c r="K1814" i="14"/>
  <c r="AB1815" i="14" l="1"/>
  <c r="AC1815" i="14" s="1"/>
  <c r="AD1815" i="14" s="1"/>
  <c r="AA1815" i="14" s="1"/>
  <c r="W1815" i="14"/>
  <c r="X1815" i="14" s="1"/>
  <c r="Y1815" i="14" s="1"/>
  <c r="Z1815" i="14" s="1"/>
  <c r="L1815" i="14"/>
  <c r="M1815" i="14" s="1"/>
  <c r="N1815" i="14" s="1"/>
  <c r="U1815" i="14" s="1"/>
  <c r="Q1815" i="14"/>
  <c r="R1815" i="14" s="1"/>
  <c r="S1815" i="14" s="1"/>
  <c r="T1815" i="14" s="1"/>
  <c r="J1816" i="14"/>
  <c r="K1815" i="14"/>
  <c r="AB1816" i="14" l="1"/>
  <c r="AC1816" i="14" s="1"/>
  <c r="AD1816" i="14" s="1"/>
  <c r="AA1816" i="14" s="1"/>
  <c r="W1816" i="14"/>
  <c r="X1816" i="14" s="1"/>
  <c r="Y1816" i="14" s="1"/>
  <c r="Z1816" i="14" s="1"/>
  <c r="L1816" i="14"/>
  <c r="M1816" i="14" s="1"/>
  <c r="N1816" i="14" s="1"/>
  <c r="U1816" i="14" s="1"/>
  <c r="Q1816" i="14"/>
  <c r="R1816" i="14" s="1"/>
  <c r="S1816" i="14" s="1"/>
  <c r="T1816" i="14" s="1"/>
  <c r="J1817" i="14"/>
  <c r="K1816" i="14"/>
  <c r="AB1817" i="14" l="1"/>
  <c r="AC1817" i="14" s="1"/>
  <c r="AD1817" i="14" s="1"/>
  <c r="AA1817" i="14" s="1"/>
  <c r="W1817" i="14"/>
  <c r="X1817" i="14" s="1"/>
  <c r="Y1817" i="14" s="1"/>
  <c r="Z1817" i="14" s="1"/>
  <c r="L1817" i="14"/>
  <c r="M1817" i="14" s="1"/>
  <c r="N1817" i="14" s="1"/>
  <c r="U1817" i="14" s="1"/>
  <c r="Q1817" i="14"/>
  <c r="R1817" i="14" s="1"/>
  <c r="S1817" i="14" s="1"/>
  <c r="T1817" i="14" s="1"/>
  <c r="J1818" i="14"/>
  <c r="K1817" i="14"/>
  <c r="AB1818" i="14" l="1"/>
  <c r="AC1818" i="14" s="1"/>
  <c r="AD1818" i="14" s="1"/>
  <c r="AA1818" i="14" s="1"/>
  <c r="W1818" i="14"/>
  <c r="X1818" i="14" s="1"/>
  <c r="Y1818" i="14" s="1"/>
  <c r="Z1818" i="14" s="1"/>
  <c r="L1818" i="14"/>
  <c r="M1818" i="14" s="1"/>
  <c r="N1818" i="14" s="1"/>
  <c r="U1818" i="14" s="1"/>
  <c r="Q1818" i="14"/>
  <c r="R1818" i="14" s="1"/>
  <c r="S1818" i="14" s="1"/>
  <c r="T1818" i="14" s="1"/>
  <c r="J1819" i="14"/>
  <c r="K1818" i="14"/>
  <c r="AB1819" i="14" l="1"/>
  <c r="AC1819" i="14" s="1"/>
  <c r="AD1819" i="14" s="1"/>
  <c r="AA1819" i="14" s="1"/>
  <c r="W1819" i="14"/>
  <c r="X1819" i="14" s="1"/>
  <c r="Y1819" i="14" s="1"/>
  <c r="Z1819" i="14" s="1"/>
  <c r="L1819" i="14"/>
  <c r="M1819" i="14" s="1"/>
  <c r="N1819" i="14" s="1"/>
  <c r="U1819" i="14" s="1"/>
  <c r="Q1819" i="14"/>
  <c r="R1819" i="14" s="1"/>
  <c r="S1819" i="14" s="1"/>
  <c r="T1819" i="14" s="1"/>
  <c r="J1820" i="14"/>
  <c r="K1819" i="14"/>
  <c r="AB1820" i="14" l="1"/>
  <c r="AC1820" i="14" s="1"/>
  <c r="AD1820" i="14" s="1"/>
  <c r="AA1820" i="14" s="1"/>
  <c r="W1820" i="14"/>
  <c r="X1820" i="14" s="1"/>
  <c r="Y1820" i="14" s="1"/>
  <c r="Z1820" i="14" s="1"/>
  <c r="L1820" i="14"/>
  <c r="M1820" i="14" s="1"/>
  <c r="N1820" i="14" s="1"/>
  <c r="U1820" i="14" s="1"/>
  <c r="Q1820" i="14"/>
  <c r="R1820" i="14" s="1"/>
  <c r="S1820" i="14" s="1"/>
  <c r="T1820" i="14" s="1"/>
  <c r="J1821" i="14"/>
  <c r="K1820" i="14"/>
  <c r="AB1821" i="14" l="1"/>
  <c r="AC1821" i="14" s="1"/>
  <c r="AD1821" i="14" s="1"/>
  <c r="AA1821" i="14" s="1"/>
  <c r="W1821" i="14"/>
  <c r="X1821" i="14" s="1"/>
  <c r="Y1821" i="14" s="1"/>
  <c r="Z1821" i="14" s="1"/>
  <c r="L1821" i="14"/>
  <c r="M1821" i="14" s="1"/>
  <c r="N1821" i="14" s="1"/>
  <c r="U1821" i="14" s="1"/>
  <c r="Q1821" i="14"/>
  <c r="R1821" i="14" s="1"/>
  <c r="S1821" i="14" s="1"/>
  <c r="T1821" i="14" s="1"/>
  <c r="J1822" i="14"/>
  <c r="K1821" i="14"/>
  <c r="AB1822" i="14" l="1"/>
  <c r="AC1822" i="14" s="1"/>
  <c r="AD1822" i="14" s="1"/>
  <c r="AA1822" i="14" s="1"/>
  <c r="W1822" i="14"/>
  <c r="X1822" i="14" s="1"/>
  <c r="Y1822" i="14" s="1"/>
  <c r="Z1822" i="14" s="1"/>
  <c r="L1822" i="14"/>
  <c r="M1822" i="14" s="1"/>
  <c r="N1822" i="14" s="1"/>
  <c r="U1822" i="14" s="1"/>
  <c r="Q1822" i="14"/>
  <c r="R1822" i="14" s="1"/>
  <c r="S1822" i="14" s="1"/>
  <c r="T1822" i="14" s="1"/>
  <c r="J1823" i="14"/>
  <c r="K1822" i="14"/>
  <c r="AB1823" i="14" l="1"/>
  <c r="AC1823" i="14" s="1"/>
  <c r="AD1823" i="14" s="1"/>
  <c r="AA1823" i="14" s="1"/>
  <c r="W1823" i="14"/>
  <c r="X1823" i="14" s="1"/>
  <c r="Y1823" i="14" s="1"/>
  <c r="Z1823" i="14" s="1"/>
  <c r="L1823" i="14"/>
  <c r="M1823" i="14" s="1"/>
  <c r="N1823" i="14" s="1"/>
  <c r="U1823" i="14" s="1"/>
  <c r="Q1823" i="14"/>
  <c r="R1823" i="14" s="1"/>
  <c r="S1823" i="14" s="1"/>
  <c r="T1823" i="14" s="1"/>
  <c r="J1824" i="14"/>
  <c r="K1823" i="14"/>
  <c r="AB1824" i="14" l="1"/>
  <c r="AC1824" i="14" s="1"/>
  <c r="AD1824" i="14" s="1"/>
  <c r="AA1824" i="14" s="1"/>
  <c r="W1824" i="14"/>
  <c r="X1824" i="14" s="1"/>
  <c r="Y1824" i="14" s="1"/>
  <c r="Z1824" i="14" s="1"/>
  <c r="L1824" i="14"/>
  <c r="M1824" i="14" s="1"/>
  <c r="N1824" i="14" s="1"/>
  <c r="U1824" i="14" s="1"/>
  <c r="Q1824" i="14"/>
  <c r="R1824" i="14" s="1"/>
  <c r="S1824" i="14" s="1"/>
  <c r="T1824" i="14" s="1"/>
  <c r="K1824" i="14"/>
  <c r="J1825" i="14"/>
  <c r="AB1825" i="14" l="1"/>
  <c r="AC1825" i="14" s="1"/>
  <c r="AD1825" i="14" s="1"/>
  <c r="AA1825" i="14" s="1"/>
  <c r="W1825" i="14"/>
  <c r="X1825" i="14" s="1"/>
  <c r="Y1825" i="14" s="1"/>
  <c r="Z1825" i="14" s="1"/>
  <c r="L1825" i="14"/>
  <c r="M1825" i="14" s="1"/>
  <c r="N1825" i="14" s="1"/>
  <c r="U1825" i="14" s="1"/>
  <c r="Q1825" i="14"/>
  <c r="R1825" i="14" s="1"/>
  <c r="S1825" i="14" s="1"/>
  <c r="T1825" i="14" s="1"/>
  <c r="J1826" i="14"/>
  <c r="K1825" i="14"/>
  <c r="AB1826" i="14" l="1"/>
  <c r="AC1826" i="14" s="1"/>
  <c r="AD1826" i="14" s="1"/>
  <c r="AA1826" i="14" s="1"/>
  <c r="W1826" i="14"/>
  <c r="X1826" i="14" s="1"/>
  <c r="Y1826" i="14" s="1"/>
  <c r="Z1826" i="14" s="1"/>
  <c r="L1826" i="14"/>
  <c r="M1826" i="14" s="1"/>
  <c r="N1826" i="14" s="1"/>
  <c r="U1826" i="14" s="1"/>
  <c r="Q1826" i="14"/>
  <c r="R1826" i="14" s="1"/>
  <c r="S1826" i="14" s="1"/>
  <c r="T1826" i="14" s="1"/>
  <c r="K1826" i="14"/>
  <c r="J1827" i="14"/>
  <c r="AB1827" i="14" l="1"/>
  <c r="AC1827" i="14" s="1"/>
  <c r="AD1827" i="14" s="1"/>
  <c r="AA1827" i="14" s="1"/>
  <c r="W1827" i="14"/>
  <c r="X1827" i="14" s="1"/>
  <c r="Y1827" i="14" s="1"/>
  <c r="Z1827" i="14" s="1"/>
  <c r="L1827" i="14"/>
  <c r="M1827" i="14" s="1"/>
  <c r="N1827" i="14" s="1"/>
  <c r="U1827" i="14" s="1"/>
  <c r="Q1827" i="14"/>
  <c r="R1827" i="14" s="1"/>
  <c r="S1827" i="14" s="1"/>
  <c r="T1827" i="14" s="1"/>
  <c r="J1828" i="14"/>
  <c r="K1827" i="14"/>
  <c r="AB1828" i="14" l="1"/>
  <c r="AC1828" i="14" s="1"/>
  <c r="AD1828" i="14" s="1"/>
  <c r="AA1828" i="14" s="1"/>
  <c r="W1828" i="14"/>
  <c r="X1828" i="14" s="1"/>
  <c r="Y1828" i="14" s="1"/>
  <c r="Z1828" i="14" s="1"/>
  <c r="L1828" i="14"/>
  <c r="M1828" i="14" s="1"/>
  <c r="N1828" i="14" s="1"/>
  <c r="U1828" i="14" s="1"/>
  <c r="Q1828" i="14"/>
  <c r="R1828" i="14" s="1"/>
  <c r="S1828" i="14" s="1"/>
  <c r="T1828" i="14" s="1"/>
  <c r="J1829" i="14"/>
  <c r="K1828" i="14"/>
  <c r="AB1829" i="14" l="1"/>
  <c r="AC1829" i="14" s="1"/>
  <c r="AD1829" i="14" s="1"/>
  <c r="AA1829" i="14" s="1"/>
  <c r="W1829" i="14"/>
  <c r="X1829" i="14" s="1"/>
  <c r="Y1829" i="14" s="1"/>
  <c r="Z1829" i="14" s="1"/>
  <c r="L1829" i="14"/>
  <c r="M1829" i="14" s="1"/>
  <c r="N1829" i="14" s="1"/>
  <c r="U1829" i="14" s="1"/>
  <c r="Q1829" i="14"/>
  <c r="R1829" i="14" s="1"/>
  <c r="S1829" i="14" s="1"/>
  <c r="T1829" i="14" s="1"/>
  <c r="J1830" i="14"/>
  <c r="K1829" i="14"/>
  <c r="AB1830" i="14" l="1"/>
  <c r="AC1830" i="14" s="1"/>
  <c r="AD1830" i="14" s="1"/>
  <c r="AA1830" i="14" s="1"/>
  <c r="W1830" i="14"/>
  <c r="X1830" i="14" s="1"/>
  <c r="Y1830" i="14" s="1"/>
  <c r="Z1830" i="14" s="1"/>
  <c r="L1830" i="14"/>
  <c r="M1830" i="14" s="1"/>
  <c r="N1830" i="14" s="1"/>
  <c r="U1830" i="14" s="1"/>
  <c r="Q1830" i="14"/>
  <c r="R1830" i="14" s="1"/>
  <c r="S1830" i="14" s="1"/>
  <c r="T1830" i="14" s="1"/>
  <c r="J1831" i="14"/>
  <c r="K1830" i="14"/>
  <c r="AB1831" i="14" l="1"/>
  <c r="AC1831" i="14" s="1"/>
  <c r="AD1831" i="14" s="1"/>
  <c r="AA1831" i="14" s="1"/>
  <c r="W1831" i="14"/>
  <c r="X1831" i="14" s="1"/>
  <c r="Y1831" i="14" s="1"/>
  <c r="Z1831" i="14" s="1"/>
  <c r="L1831" i="14"/>
  <c r="M1831" i="14" s="1"/>
  <c r="N1831" i="14" s="1"/>
  <c r="U1831" i="14" s="1"/>
  <c r="Q1831" i="14"/>
  <c r="R1831" i="14" s="1"/>
  <c r="S1831" i="14" s="1"/>
  <c r="T1831" i="14" s="1"/>
  <c r="J1832" i="14"/>
  <c r="K1831" i="14"/>
  <c r="AB1832" i="14" l="1"/>
  <c r="AC1832" i="14" s="1"/>
  <c r="AD1832" i="14" s="1"/>
  <c r="AA1832" i="14" s="1"/>
  <c r="W1832" i="14"/>
  <c r="X1832" i="14" s="1"/>
  <c r="Y1832" i="14" s="1"/>
  <c r="Z1832" i="14" s="1"/>
  <c r="L1832" i="14"/>
  <c r="M1832" i="14" s="1"/>
  <c r="N1832" i="14" s="1"/>
  <c r="U1832" i="14" s="1"/>
  <c r="Q1832" i="14"/>
  <c r="R1832" i="14" s="1"/>
  <c r="S1832" i="14" s="1"/>
  <c r="T1832" i="14" s="1"/>
  <c r="K1832" i="14"/>
  <c r="J1833" i="14"/>
  <c r="AB1833" i="14" l="1"/>
  <c r="AC1833" i="14" s="1"/>
  <c r="AD1833" i="14" s="1"/>
  <c r="AA1833" i="14" s="1"/>
  <c r="W1833" i="14"/>
  <c r="X1833" i="14" s="1"/>
  <c r="Y1833" i="14" s="1"/>
  <c r="Z1833" i="14" s="1"/>
  <c r="L1833" i="14"/>
  <c r="M1833" i="14" s="1"/>
  <c r="N1833" i="14" s="1"/>
  <c r="U1833" i="14" s="1"/>
  <c r="Q1833" i="14"/>
  <c r="R1833" i="14" s="1"/>
  <c r="S1833" i="14" s="1"/>
  <c r="T1833" i="14" s="1"/>
  <c r="J1834" i="14"/>
  <c r="K1833" i="14"/>
  <c r="AB1834" i="14" l="1"/>
  <c r="AC1834" i="14" s="1"/>
  <c r="AD1834" i="14" s="1"/>
  <c r="AA1834" i="14" s="1"/>
  <c r="W1834" i="14"/>
  <c r="X1834" i="14" s="1"/>
  <c r="Y1834" i="14" s="1"/>
  <c r="Z1834" i="14" s="1"/>
  <c r="L1834" i="14"/>
  <c r="M1834" i="14" s="1"/>
  <c r="N1834" i="14" s="1"/>
  <c r="U1834" i="14" s="1"/>
  <c r="Q1834" i="14"/>
  <c r="R1834" i="14" s="1"/>
  <c r="S1834" i="14" s="1"/>
  <c r="T1834" i="14" s="1"/>
  <c r="J1835" i="14"/>
  <c r="K1834" i="14"/>
  <c r="AB1835" i="14" l="1"/>
  <c r="AC1835" i="14" s="1"/>
  <c r="AD1835" i="14" s="1"/>
  <c r="AA1835" i="14" s="1"/>
  <c r="W1835" i="14"/>
  <c r="X1835" i="14" s="1"/>
  <c r="Y1835" i="14" s="1"/>
  <c r="Z1835" i="14" s="1"/>
  <c r="L1835" i="14"/>
  <c r="M1835" i="14" s="1"/>
  <c r="N1835" i="14" s="1"/>
  <c r="U1835" i="14" s="1"/>
  <c r="Q1835" i="14"/>
  <c r="R1835" i="14" s="1"/>
  <c r="S1835" i="14" s="1"/>
  <c r="T1835" i="14" s="1"/>
  <c r="J1836" i="14"/>
  <c r="K1835" i="14"/>
  <c r="AB1836" i="14" l="1"/>
  <c r="AC1836" i="14" s="1"/>
  <c r="AD1836" i="14" s="1"/>
  <c r="AA1836" i="14" s="1"/>
  <c r="W1836" i="14"/>
  <c r="X1836" i="14" s="1"/>
  <c r="Y1836" i="14" s="1"/>
  <c r="Z1836" i="14" s="1"/>
  <c r="L1836" i="14"/>
  <c r="M1836" i="14" s="1"/>
  <c r="N1836" i="14" s="1"/>
  <c r="U1836" i="14" s="1"/>
  <c r="Q1836" i="14"/>
  <c r="R1836" i="14" s="1"/>
  <c r="S1836" i="14" s="1"/>
  <c r="T1836" i="14" s="1"/>
  <c r="J1837" i="14"/>
  <c r="K1836" i="14"/>
  <c r="AB1837" i="14" l="1"/>
  <c r="AC1837" i="14" s="1"/>
  <c r="AD1837" i="14" s="1"/>
  <c r="AA1837" i="14" s="1"/>
  <c r="W1837" i="14"/>
  <c r="X1837" i="14" s="1"/>
  <c r="Y1837" i="14" s="1"/>
  <c r="Z1837" i="14" s="1"/>
  <c r="L1837" i="14"/>
  <c r="M1837" i="14" s="1"/>
  <c r="N1837" i="14" s="1"/>
  <c r="U1837" i="14" s="1"/>
  <c r="Q1837" i="14"/>
  <c r="R1837" i="14" s="1"/>
  <c r="S1837" i="14" s="1"/>
  <c r="T1837" i="14" s="1"/>
  <c r="K1837" i="14"/>
  <c r="J1838" i="14"/>
  <c r="AB1838" i="14" l="1"/>
  <c r="AC1838" i="14" s="1"/>
  <c r="AD1838" i="14" s="1"/>
  <c r="AA1838" i="14" s="1"/>
  <c r="W1838" i="14"/>
  <c r="X1838" i="14" s="1"/>
  <c r="Y1838" i="14" s="1"/>
  <c r="Z1838" i="14" s="1"/>
  <c r="L1838" i="14"/>
  <c r="M1838" i="14" s="1"/>
  <c r="N1838" i="14" s="1"/>
  <c r="U1838" i="14" s="1"/>
  <c r="Q1838" i="14"/>
  <c r="R1838" i="14" s="1"/>
  <c r="S1838" i="14" s="1"/>
  <c r="T1838" i="14" s="1"/>
  <c r="J1839" i="14"/>
  <c r="K1838" i="14"/>
  <c r="AB1839" i="14" l="1"/>
  <c r="AC1839" i="14" s="1"/>
  <c r="AD1839" i="14" s="1"/>
  <c r="AA1839" i="14" s="1"/>
  <c r="W1839" i="14"/>
  <c r="X1839" i="14" s="1"/>
  <c r="Y1839" i="14" s="1"/>
  <c r="Z1839" i="14" s="1"/>
  <c r="L1839" i="14"/>
  <c r="M1839" i="14" s="1"/>
  <c r="N1839" i="14" s="1"/>
  <c r="U1839" i="14" s="1"/>
  <c r="Q1839" i="14"/>
  <c r="R1839" i="14" s="1"/>
  <c r="S1839" i="14" s="1"/>
  <c r="T1839" i="14" s="1"/>
  <c r="J1840" i="14"/>
  <c r="K1839" i="14"/>
  <c r="AB1840" i="14" l="1"/>
  <c r="AC1840" i="14" s="1"/>
  <c r="AD1840" i="14" s="1"/>
  <c r="AA1840" i="14" s="1"/>
  <c r="W1840" i="14"/>
  <c r="X1840" i="14" s="1"/>
  <c r="Y1840" i="14" s="1"/>
  <c r="Z1840" i="14" s="1"/>
  <c r="L1840" i="14"/>
  <c r="M1840" i="14" s="1"/>
  <c r="N1840" i="14" s="1"/>
  <c r="U1840" i="14" s="1"/>
  <c r="Q1840" i="14"/>
  <c r="R1840" i="14" s="1"/>
  <c r="S1840" i="14" s="1"/>
  <c r="T1840" i="14" s="1"/>
  <c r="K1840" i="14"/>
  <c r="J1841" i="14"/>
  <c r="AB1841" i="14" l="1"/>
  <c r="AC1841" i="14" s="1"/>
  <c r="AD1841" i="14" s="1"/>
  <c r="AA1841" i="14" s="1"/>
  <c r="W1841" i="14"/>
  <c r="X1841" i="14" s="1"/>
  <c r="Y1841" i="14" s="1"/>
  <c r="Z1841" i="14" s="1"/>
  <c r="L1841" i="14"/>
  <c r="M1841" i="14" s="1"/>
  <c r="N1841" i="14" s="1"/>
  <c r="U1841" i="14" s="1"/>
  <c r="Q1841" i="14"/>
  <c r="R1841" i="14" s="1"/>
  <c r="S1841" i="14" s="1"/>
  <c r="T1841" i="14" s="1"/>
  <c r="J1842" i="14"/>
  <c r="K1841" i="14"/>
  <c r="AB1842" i="14" l="1"/>
  <c r="AC1842" i="14" s="1"/>
  <c r="AD1842" i="14" s="1"/>
  <c r="AA1842" i="14" s="1"/>
  <c r="W1842" i="14"/>
  <c r="X1842" i="14" s="1"/>
  <c r="Y1842" i="14" s="1"/>
  <c r="Z1842" i="14" s="1"/>
  <c r="L1842" i="14"/>
  <c r="M1842" i="14" s="1"/>
  <c r="N1842" i="14" s="1"/>
  <c r="U1842" i="14" s="1"/>
  <c r="Q1842" i="14"/>
  <c r="R1842" i="14" s="1"/>
  <c r="S1842" i="14" s="1"/>
  <c r="T1842" i="14" s="1"/>
  <c r="J1843" i="14"/>
  <c r="K1842" i="14"/>
  <c r="AB1843" i="14" l="1"/>
  <c r="AC1843" i="14" s="1"/>
  <c r="AD1843" i="14" s="1"/>
  <c r="AA1843" i="14" s="1"/>
  <c r="W1843" i="14"/>
  <c r="X1843" i="14" s="1"/>
  <c r="Y1843" i="14" s="1"/>
  <c r="Z1843" i="14" s="1"/>
  <c r="L1843" i="14"/>
  <c r="M1843" i="14" s="1"/>
  <c r="N1843" i="14" s="1"/>
  <c r="U1843" i="14" s="1"/>
  <c r="Q1843" i="14"/>
  <c r="R1843" i="14" s="1"/>
  <c r="S1843" i="14" s="1"/>
  <c r="T1843" i="14" s="1"/>
  <c r="J1844" i="14"/>
  <c r="K1843" i="14"/>
  <c r="AB1844" i="14" l="1"/>
  <c r="AC1844" i="14" s="1"/>
  <c r="AD1844" i="14" s="1"/>
  <c r="AA1844" i="14" s="1"/>
  <c r="W1844" i="14"/>
  <c r="X1844" i="14" s="1"/>
  <c r="Y1844" i="14" s="1"/>
  <c r="Z1844" i="14" s="1"/>
  <c r="L1844" i="14"/>
  <c r="M1844" i="14" s="1"/>
  <c r="N1844" i="14" s="1"/>
  <c r="U1844" i="14" s="1"/>
  <c r="Q1844" i="14"/>
  <c r="R1844" i="14" s="1"/>
  <c r="S1844" i="14" s="1"/>
  <c r="T1844" i="14" s="1"/>
  <c r="J1845" i="14"/>
  <c r="K1844" i="14"/>
  <c r="AB1845" i="14" l="1"/>
  <c r="AC1845" i="14" s="1"/>
  <c r="AD1845" i="14" s="1"/>
  <c r="AA1845" i="14" s="1"/>
  <c r="W1845" i="14"/>
  <c r="X1845" i="14" s="1"/>
  <c r="Y1845" i="14" s="1"/>
  <c r="Z1845" i="14" s="1"/>
  <c r="L1845" i="14"/>
  <c r="M1845" i="14" s="1"/>
  <c r="N1845" i="14" s="1"/>
  <c r="U1845" i="14" s="1"/>
  <c r="Q1845" i="14"/>
  <c r="R1845" i="14" s="1"/>
  <c r="S1845" i="14" s="1"/>
  <c r="T1845" i="14" s="1"/>
  <c r="J1846" i="14"/>
  <c r="K1845" i="14"/>
  <c r="AB1846" i="14" l="1"/>
  <c r="AC1846" i="14" s="1"/>
  <c r="AD1846" i="14" s="1"/>
  <c r="AA1846" i="14" s="1"/>
  <c r="W1846" i="14"/>
  <c r="X1846" i="14" s="1"/>
  <c r="Y1846" i="14" s="1"/>
  <c r="Z1846" i="14" s="1"/>
  <c r="L1846" i="14"/>
  <c r="M1846" i="14" s="1"/>
  <c r="N1846" i="14" s="1"/>
  <c r="U1846" i="14" s="1"/>
  <c r="Q1846" i="14"/>
  <c r="R1846" i="14" s="1"/>
  <c r="S1846" i="14" s="1"/>
  <c r="T1846" i="14" s="1"/>
  <c r="J1847" i="14"/>
  <c r="K1846" i="14"/>
  <c r="AB1847" i="14" l="1"/>
  <c r="AC1847" i="14" s="1"/>
  <c r="AD1847" i="14" s="1"/>
  <c r="AA1847" i="14" s="1"/>
  <c r="W1847" i="14"/>
  <c r="X1847" i="14" s="1"/>
  <c r="Y1847" i="14" s="1"/>
  <c r="Z1847" i="14" s="1"/>
  <c r="L1847" i="14"/>
  <c r="M1847" i="14" s="1"/>
  <c r="N1847" i="14" s="1"/>
  <c r="U1847" i="14" s="1"/>
  <c r="Q1847" i="14"/>
  <c r="R1847" i="14" s="1"/>
  <c r="S1847" i="14" s="1"/>
  <c r="T1847" i="14" s="1"/>
  <c r="J1848" i="14"/>
  <c r="K1847" i="14"/>
  <c r="AB1848" i="14" l="1"/>
  <c r="AC1848" i="14" s="1"/>
  <c r="AD1848" i="14" s="1"/>
  <c r="AA1848" i="14" s="1"/>
  <c r="W1848" i="14"/>
  <c r="X1848" i="14" s="1"/>
  <c r="Y1848" i="14" s="1"/>
  <c r="Z1848" i="14" s="1"/>
  <c r="L1848" i="14"/>
  <c r="M1848" i="14" s="1"/>
  <c r="N1848" i="14" s="1"/>
  <c r="U1848" i="14" s="1"/>
  <c r="Q1848" i="14"/>
  <c r="R1848" i="14" s="1"/>
  <c r="S1848" i="14" s="1"/>
  <c r="T1848" i="14" s="1"/>
  <c r="K1848" i="14"/>
  <c r="J1849" i="14"/>
  <c r="AB1849" i="14" l="1"/>
  <c r="AC1849" i="14" s="1"/>
  <c r="AD1849" i="14" s="1"/>
  <c r="AA1849" i="14" s="1"/>
  <c r="W1849" i="14"/>
  <c r="X1849" i="14" s="1"/>
  <c r="Y1849" i="14" s="1"/>
  <c r="Z1849" i="14" s="1"/>
  <c r="L1849" i="14"/>
  <c r="M1849" i="14" s="1"/>
  <c r="N1849" i="14" s="1"/>
  <c r="U1849" i="14" s="1"/>
  <c r="Q1849" i="14"/>
  <c r="R1849" i="14" s="1"/>
  <c r="S1849" i="14" s="1"/>
  <c r="T1849" i="14" s="1"/>
  <c r="J1850" i="14"/>
  <c r="K1849" i="14"/>
  <c r="AB1850" i="14" l="1"/>
  <c r="AC1850" i="14" s="1"/>
  <c r="AD1850" i="14" s="1"/>
  <c r="AA1850" i="14" s="1"/>
  <c r="W1850" i="14"/>
  <c r="X1850" i="14" s="1"/>
  <c r="Y1850" i="14" s="1"/>
  <c r="Z1850" i="14" s="1"/>
  <c r="L1850" i="14"/>
  <c r="M1850" i="14" s="1"/>
  <c r="N1850" i="14" s="1"/>
  <c r="U1850" i="14" s="1"/>
  <c r="Q1850" i="14"/>
  <c r="R1850" i="14" s="1"/>
  <c r="S1850" i="14" s="1"/>
  <c r="T1850" i="14" s="1"/>
  <c r="J1851" i="14"/>
  <c r="K1850" i="14"/>
  <c r="AB1851" i="14" l="1"/>
  <c r="AC1851" i="14" s="1"/>
  <c r="AD1851" i="14" s="1"/>
  <c r="AA1851" i="14" s="1"/>
  <c r="W1851" i="14"/>
  <c r="X1851" i="14" s="1"/>
  <c r="Y1851" i="14" s="1"/>
  <c r="Z1851" i="14" s="1"/>
  <c r="L1851" i="14"/>
  <c r="M1851" i="14" s="1"/>
  <c r="N1851" i="14" s="1"/>
  <c r="U1851" i="14" s="1"/>
  <c r="Q1851" i="14"/>
  <c r="R1851" i="14" s="1"/>
  <c r="S1851" i="14" s="1"/>
  <c r="T1851" i="14" s="1"/>
  <c r="J1852" i="14"/>
  <c r="K1851" i="14"/>
  <c r="AB1852" i="14" l="1"/>
  <c r="AC1852" i="14" s="1"/>
  <c r="AD1852" i="14" s="1"/>
  <c r="AA1852" i="14" s="1"/>
  <c r="W1852" i="14"/>
  <c r="X1852" i="14" s="1"/>
  <c r="Y1852" i="14" s="1"/>
  <c r="Z1852" i="14" s="1"/>
  <c r="L1852" i="14"/>
  <c r="M1852" i="14" s="1"/>
  <c r="N1852" i="14" s="1"/>
  <c r="U1852" i="14" s="1"/>
  <c r="Q1852" i="14"/>
  <c r="R1852" i="14" s="1"/>
  <c r="S1852" i="14" s="1"/>
  <c r="T1852" i="14" s="1"/>
  <c r="J1853" i="14"/>
  <c r="K1852" i="14"/>
  <c r="AB1853" i="14" l="1"/>
  <c r="AC1853" i="14" s="1"/>
  <c r="AD1853" i="14" s="1"/>
  <c r="AA1853" i="14" s="1"/>
  <c r="W1853" i="14"/>
  <c r="X1853" i="14" s="1"/>
  <c r="Y1853" i="14" s="1"/>
  <c r="Z1853" i="14" s="1"/>
  <c r="L1853" i="14"/>
  <c r="M1853" i="14" s="1"/>
  <c r="N1853" i="14" s="1"/>
  <c r="U1853" i="14" s="1"/>
  <c r="Q1853" i="14"/>
  <c r="R1853" i="14" s="1"/>
  <c r="S1853" i="14" s="1"/>
  <c r="T1853" i="14" s="1"/>
  <c r="K1853" i="14"/>
  <c r="J1854" i="14"/>
  <c r="AB1854" i="14" l="1"/>
  <c r="AC1854" i="14" s="1"/>
  <c r="AD1854" i="14" s="1"/>
  <c r="AA1854" i="14" s="1"/>
  <c r="W1854" i="14"/>
  <c r="X1854" i="14" s="1"/>
  <c r="Y1854" i="14" s="1"/>
  <c r="Z1854" i="14" s="1"/>
  <c r="L1854" i="14"/>
  <c r="M1854" i="14" s="1"/>
  <c r="N1854" i="14" s="1"/>
  <c r="U1854" i="14" s="1"/>
  <c r="Q1854" i="14"/>
  <c r="R1854" i="14" s="1"/>
  <c r="S1854" i="14" s="1"/>
  <c r="T1854" i="14" s="1"/>
  <c r="J1855" i="14"/>
  <c r="K1854" i="14"/>
  <c r="AB1855" i="14" l="1"/>
  <c r="AC1855" i="14" s="1"/>
  <c r="AD1855" i="14" s="1"/>
  <c r="AA1855" i="14" s="1"/>
  <c r="W1855" i="14"/>
  <c r="X1855" i="14" s="1"/>
  <c r="Y1855" i="14" s="1"/>
  <c r="Z1855" i="14" s="1"/>
  <c r="L1855" i="14"/>
  <c r="M1855" i="14" s="1"/>
  <c r="N1855" i="14" s="1"/>
  <c r="U1855" i="14" s="1"/>
  <c r="Q1855" i="14"/>
  <c r="R1855" i="14" s="1"/>
  <c r="S1855" i="14" s="1"/>
  <c r="T1855" i="14" s="1"/>
  <c r="J1856" i="14"/>
  <c r="K1855" i="14"/>
  <c r="AB1856" i="14" l="1"/>
  <c r="AC1856" i="14" s="1"/>
  <c r="AD1856" i="14" s="1"/>
  <c r="AA1856" i="14" s="1"/>
  <c r="W1856" i="14"/>
  <c r="X1856" i="14" s="1"/>
  <c r="Y1856" i="14" s="1"/>
  <c r="Z1856" i="14" s="1"/>
  <c r="L1856" i="14"/>
  <c r="M1856" i="14" s="1"/>
  <c r="N1856" i="14" s="1"/>
  <c r="U1856" i="14" s="1"/>
  <c r="Q1856" i="14"/>
  <c r="R1856" i="14" s="1"/>
  <c r="S1856" i="14" s="1"/>
  <c r="T1856" i="14" s="1"/>
  <c r="J1857" i="14"/>
  <c r="K1856" i="14"/>
  <c r="AB1857" i="14" l="1"/>
  <c r="AC1857" i="14" s="1"/>
  <c r="AD1857" i="14" s="1"/>
  <c r="AA1857" i="14" s="1"/>
  <c r="W1857" i="14"/>
  <c r="X1857" i="14" s="1"/>
  <c r="Y1857" i="14" s="1"/>
  <c r="Z1857" i="14" s="1"/>
  <c r="L1857" i="14"/>
  <c r="M1857" i="14" s="1"/>
  <c r="N1857" i="14" s="1"/>
  <c r="U1857" i="14" s="1"/>
  <c r="Q1857" i="14"/>
  <c r="R1857" i="14" s="1"/>
  <c r="S1857" i="14" s="1"/>
  <c r="T1857" i="14" s="1"/>
  <c r="J1858" i="14"/>
  <c r="K1857" i="14"/>
  <c r="AB1858" i="14" l="1"/>
  <c r="AC1858" i="14" s="1"/>
  <c r="AD1858" i="14" s="1"/>
  <c r="AA1858" i="14" s="1"/>
  <c r="W1858" i="14"/>
  <c r="X1858" i="14" s="1"/>
  <c r="Y1858" i="14" s="1"/>
  <c r="Z1858" i="14" s="1"/>
  <c r="L1858" i="14"/>
  <c r="M1858" i="14" s="1"/>
  <c r="N1858" i="14" s="1"/>
  <c r="U1858" i="14" s="1"/>
  <c r="Q1858" i="14"/>
  <c r="R1858" i="14" s="1"/>
  <c r="S1858" i="14" s="1"/>
  <c r="T1858" i="14" s="1"/>
  <c r="J1859" i="14"/>
  <c r="K1858" i="14"/>
  <c r="AB1859" i="14" l="1"/>
  <c r="AC1859" i="14" s="1"/>
  <c r="AD1859" i="14" s="1"/>
  <c r="AA1859" i="14" s="1"/>
  <c r="W1859" i="14"/>
  <c r="X1859" i="14" s="1"/>
  <c r="Y1859" i="14" s="1"/>
  <c r="Z1859" i="14" s="1"/>
  <c r="L1859" i="14"/>
  <c r="M1859" i="14" s="1"/>
  <c r="N1859" i="14" s="1"/>
  <c r="U1859" i="14" s="1"/>
  <c r="Q1859" i="14"/>
  <c r="R1859" i="14" s="1"/>
  <c r="S1859" i="14" s="1"/>
  <c r="T1859" i="14" s="1"/>
  <c r="J1860" i="14"/>
  <c r="K1859" i="14"/>
  <c r="AB1860" i="14" l="1"/>
  <c r="AC1860" i="14" s="1"/>
  <c r="AD1860" i="14" s="1"/>
  <c r="AA1860" i="14" s="1"/>
  <c r="W1860" i="14"/>
  <c r="X1860" i="14" s="1"/>
  <c r="Y1860" i="14" s="1"/>
  <c r="Z1860" i="14" s="1"/>
  <c r="L1860" i="14"/>
  <c r="M1860" i="14" s="1"/>
  <c r="N1860" i="14" s="1"/>
  <c r="U1860" i="14" s="1"/>
  <c r="Q1860" i="14"/>
  <c r="R1860" i="14" s="1"/>
  <c r="S1860" i="14" s="1"/>
  <c r="T1860" i="14" s="1"/>
  <c r="J1861" i="14"/>
  <c r="K1860" i="14"/>
  <c r="AB1861" i="14" l="1"/>
  <c r="AC1861" i="14" s="1"/>
  <c r="AD1861" i="14" s="1"/>
  <c r="AA1861" i="14" s="1"/>
  <c r="W1861" i="14"/>
  <c r="X1861" i="14" s="1"/>
  <c r="Y1861" i="14" s="1"/>
  <c r="Z1861" i="14" s="1"/>
  <c r="L1861" i="14"/>
  <c r="M1861" i="14" s="1"/>
  <c r="N1861" i="14" s="1"/>
  <c r="U1861" i="14" s="1"/>
  <c r="Q1861" i="14"/>
  <c r="R1861" i="14" s="1"/>
  <c r="S1861" i="14" s="1"/>
  <c r="T1861" i="14" s="1"/>
  <c r="K1861" i="14"/>
  <c r="J1862" i="14"/>
  <c r="AB1862" i="14" l="1"/>
  <c r="AC1862" i="14" s="1"/>
  <c r="AD1862" i="14" s="1"/>
  <c r="AA1862" i="14" s="1"/>
  <c r="W1862" i="14"/>
  <c r="X1862" i="14" s="1"/>
  <c r="Y1862" i="14" s="1"/>
  <c r="Z1862" i="14" s="1"/>
  <c r="L1862" i="14"/>
  <c r="M1862" i="14" s="1"/>
  <c r="N1862" i="14" s="1"/>
  <c r="U1862" i="14" s="1"/>
  <c r="Q1862" i="14"/>
  <c r="R1862" i="14" s="1"/>
  <c r="S1862" i="14" s="1"/>
  <c r="T1862" i="14" s="1"/>
  <c r="J1863" i="14"/>
  <c r="K1862" i="14"/>
  <c r="AB1863" i="14" l="1"/>
  <c r="AC1863" i="14" s="1"/>
  <c r="AD1863" i="14" s="1"/>
  <c r="AA1863" i="14" s="1"/>
  <c r="W1863" i="14"/>
  <c r="X1863" i="14" s="1"/>
  <c r="Y1863" i="14" s="1"/>
  <c r="Z1863" i="14" s="1"/>
  <c r="L1863" i="14"/>
  <c r="M1863" i="14" s="1"/>
  <c r="N1863" i="14" s="1"/>
  <c r="U1863" i="14" s="1"/>
  <c r="Q1863" i="14"/>
  <c r="R1863" i="14" s="1"/>
  <c r="S1863" i="14" s="1"/>
  <c r="T1863" i="14" s="1"/>
  <c r="J1864" i="14"/>
  <c r="K1863" i="14"/>
  <c r="AB1864" i="14" l="1"/>
  <c r="AC1864" i="14" s="1"/>
  <c r="AD1864" i="14" s="1"/>
  <c r="AA1864" i="14" s="1"/>
  <c r="W1864" i="14"/>
  <c r="X1864" i="14" s="1"/>
  <c r="Y1864" i="14" s="1"/>
  <c r="Z1864" i="14" s="1"/>
  <c r="L1864" i="14"/>
  <c r="M1864" i="14" s="1"/>
  <c r="N1864" i="14" s="1"/>
  <c r="U1864" i="14" s="1"/>
  <c r="Q1864" i="14"/>
  <c r="R1864" i="14" s="1"/>
  <c r="S1864" i="14" s="1"/>
  <c r="T1864" i="14" s="1"/>
  <c r="K1864" i="14"/>
  <c r="J1865" i="14"/>
  <c r="AB1865" i="14" l="1"/>
  <c r="AC1865" i="14" s="1"/>
  <c r="AD1865" i="14" s="1"/>
  <c r="AA1865" i="14" s="1"/>
  <c r="W1865" i="14"/>
  <c r="X1865" i="14" s="1"/>
  <c r="Y1865" i="14" s="1"/>
  <c r="Z1865" i="14" s="1"/>
  <c r="L1865" i="14"/>
  <c r="M1865" i="14" s="1"/>
  <c r="N1865" i="14" s="1"/>
  <c r="U1865" i="14" s="1"/>
  <c r="Q1865" i="14"/>
  <c r="R1865" i="14" s="1"/>
  <c r="S1865" i="14" s="1"/>
  <c r="T1865" i="14" s="1"/>
  <c r="J1866" i="14"/>
  <c r="K1865" i="14"/>
  <c r="AB1866" i="14" l="1"/>
  <c r="AC1866" i="14" s="1"/>
  <c r="AD1866" i="14" s="1"/>
  <c r="AA1866" i="14" s="1"/>
  <c r="W1866" i="14"/>
  <c r="X1866" i="14" s="1"/>
  <c r="Y1866" i="14" s="1"/>
  <c r="Z1866" i="14" s="1"/>
  <c r="L1866" i="14"/>
  <c r="M1866" i="14" s="1"/>
  <c r="N1866" i="14" s="1"/>
  <c r="U1866" i="14" s="1"/>
  <c r="Q1866" i="14"/>
  <c r="R1866" i="14" s="1"/>
  <c r="S1866" i="14" s="1"/>
  <c r="T1866" i="14" s="1"/>
  <c r="K1866" i="14"/>
  <c r="J1867" i="14"/>
  <c r="AB1867" i="14" l="1"/>
  <c r="AC1867" i="14" s="1"/>
  <c r="AD1867" i="14" s="1"/>
  <c r="AA1867" i="14" s="1"/>
  <c r="W1867" i="14"/>
  <c r="X1867" i="14" s="1"/>
  <c r="Y1867" i="14" s="1"/>
  <c r="Z1867" i="14" s="1"/>
  <c r="L1867" i="14"/>
  <c r="M1867" i="14" s="1"/>
  <c r="N1867" i="14" s="1"/>
  <c r="U1867" i="14" s="1"/>
  <c r="Q1867" i="14"/>
  <c r="R1867" i="14" s="1"/>
  <c r="S1867" i="14" s="1"/>
  <c r="T1867" i="14" s="1"/>
  <c r="J1868" i="14"/>
  <c r="K1867" i="14"/>
  <c r="AB1868" i="14" l="1"/>
  <c r="AC1868" i="14" s="1"/>
  <c r="AD1868" i="14" s="1"/>
  <c r="AA1868" i="14" s="1"/>
  <c r="W1868" i="14"/>
  <c r="X1868" i="14" s="1"/>
  <c r="Y1868" i="14" s="1"/>
  <c r="Z1868" i="14" s="1"/>
  <c r="L1868" i="14"/>
  <c r="M1868" i="14" s="1"/>
  <c r="N1868" i="14" s="1"/>
  <c r="U1868" i="14" s="1"/>
  <c r="Q1868" i="14"/>
  <c r="R1868" i="14" s="1"/>
  <c r="S1868" i="14" s="1"/>
  <c r="T1868" i="14" s="1"/>
  <c r="J1869" i="14"/>
  <c r="K1868" i="14"/>
  <c r="AB1869" i="14" l="1"/>
  <c r="AC1869" i="14" s="1"/>
  <c r="AD1869" i="14" s="1"/>
  <c r="AA1869" i="14" s="1"/>
  <c r="W1869" i="14"/>
  <c r="X1869" i="14" s="1"/>
  <c r="Y1869" i="14" s="1"/>
  <c r="Z1869" i="14" s="1"/>
  <c r="L1869" i="14"/>
  <c r="M1869" i="14" s="1"/>
  <c r="N1869" i="14" s="1"/>
  <c r="U1869" i="14" s="1"/>
  <c r="Q1869" i="14"/>
  <c r="R1869" i="14" s="1"/>
  <c r="S1869" i="14" s="1"/>
  <c r="T1869" i="14" s="1"/>
  <c r="J1870" i="14"/>
  <c r="K1869" i="14"/>
  <c r="AB1870" i="14" l="1"/>
  <c r="AC1870" i="14" s="1"/>
  <c r="AD1870" i="14" s="1"/>
  <c r="AA1870" i="14" s="1"/>
  <c r="W1870" i="14"/>
  <c r="X1870" i="14" s="1"/>
  <c r="Y1870" i="14" s="1"/>
  <c r="Z1870" i="14" s="1"/>
  <c r="L1870" i="14"/>
  <c r="M1870" i="14" s="1"/>
  <c r="N1870" i="14" s="1"/>
  <c r="U1870" i="14" s="1"/>
  <c r="Q1870" i="14"/>
  <c r="R1870" i="14" s="1"/>
  <c r="S1870" i="14" s="1"/>
  <c r="T1870" i="14" s="1"/>
  <c r="J1871" i="14"/>
  <c r="K1870" i="14"/>
  <c r="AB1871" i="14" l="1"/>
  <c r="AC1871" i="14" s="1"/>
  <c r="AD1871" i="14" s="1"/>
  <c r="AA1871" i="14" s="1"/>
  <c r="W1871" i="14"/>
  <c r="X1871" i="14" s="1"/>
  <c r="Y1871" i="14" s="1"/>
  <c r="Z1871" i="14" s="1"/>
  <c r="L1871" i="14"/>
  <c r="M1871" i="14" s="1"/>
  <c r="N1871" i="14" s="1"/>
  <c r="U1871" i="14" s="1"/>
  <c r="Q1871" i="14"/>
  <c r="R1871" i="14" s="1"/>
  <c r="S1871" i="14" s="1"/>
  <c r="T1871" i="14" s="1"/>
  <c r="J1872" i="14"/>
  <c r="K1871" i="14"/>
  <c r="AB1872" i="14" l="1"/>
  <c r="AC1872" i="14" s="1"/>
  <c r="AD1872" i="14" s="1"/>
  <c r="AA1872" i="14" s="1"/>
  <c r="W1872" i="14"/>
  <c r="X1872" i="14" s="1"/>
  <c r="Y1872" i="14" s="1"/>
  <c r="Z1872" i="14" s="1"/>
  <c r="L1872" i="14"/>
  <c r="M1872" i="14" s="1"/>
  <c r="N1872" i="14" s="1"/>
  <c r="U1872" i="14" s="1"/>
  <c r="Q1872" i="14"/>
  <c r="R1872" i="14" s="1"/>
  <c r="S1872" i="14" s="1"/>
  <c r="T1872" i="14" s="1"/>
  <c r="K1872" i="14"/>
  <c r="J1873" i="14"/>
  <c r="AB1873" i="14" l="1"/>
  <c r="AC1873" i="14" s="1"/>
  <c r="AD1873" i="14" s="1"/>
  <c r="AA1873" i="14" s="1"/>
  <c r="W1873" i="14"/>
  <c r="X1873" i="14" s="1"/>
  <c r="Y1873" i="14" s="1"/>
  <c r="Z1873" i="14" s="1"/>
  <c r="L1873" i="14"/>
  <c r="M1873" i="14" s="1"/>
  <c r="N1873" i="14" s="1"/>
  <c r="U1873" i="14" s="1"/>
  <c r="Q1873" i="14"/>
  <c r="R1873" i="14" s="1"/>
  <c r="S1873" i="14" s="1"/>
  <c r="T1873" i="14" s="1"/>
  <c r="J1874" i="14"/>
  <c r="K1873" i="14"/>
  <c r="AB1874" i="14" l="1"/>
  <c r="AC1874" i="14" s="1"/>
  <c r="AD1874" i="14" s="1"/>
  <c r="AA1874" i="14" s="1"/>
  <c r="W1874" i="14"/>
  <c r="X1874" i="14" s="1"/>
  <c r="Y1874" i="14" s="1"/>
  <c r="Z1874" i="14" s="1"/>
  <c r="L1874" i="14"/>
  <c r="M1874" i="14" s="1"/>
  <c r="N1874" i="14" s="1"/>
  <c r="U1874" i="14" s="1"/>
  <c r="Q1874" i="14"/>
  <c r="R1874" i="14" s="1"/>
  <c r="S1874" i="14" s="1"/>
  <c r="T1874" i="14" s="1"/>
  <c r="J1875" i="14"/>
  <c r="K1874" i="14"/>
  <c r="AB1875" i="14" l="1"/>
  <c r="AC1875" i="14" s="1"/>
  <c r="AD1875" i="14" s="1"/>
  <c r="AA1875" i="14" s="1"/>
  <c r="W1875" i="14"/>
  <c r="X1875" i="14" s="1"/>
  <c r="Y1875" i="14" s="1"/>
  <c r="Z1875" i="14" s="1"/>
  <c r="L1875" i="14"/>
  <c r="M1875" i="14" s="1"/>
  <c r="N1875" i="14" s="1"/>
  <c r="U1875" i="14" s="1"/>
  <c r="Q1875" i="14"/>
  <c r="R1875" i="14" s="1"/>
  <c r="S1875" i="14" s="1"/>
  <c r="T1875" i="14" s="1"/>
  <c r="J1876" i="14"/>
  <c r="K1875" i="14"/>
  <c r="AB1876" i="14" l="1"/>
  <c r="AC1876" i="14" s="1"/>
  <c r="AD1876" i="14" s="1"/>
  <c r="AA1876" i="14" s="1"/>
  <c r="W1876" i="14"/>
  <c r="X1876" i="14" s="1"/>
  <c r="Y1876" i="14" s="1"/>
  <c r="Z1876" i="14" s="1"/>
  <c r="L1876" i="14"/>
  <c r="M1876" i="14" s="1"/>
  <c r="N1876" i="14" s="1"/>
  <c r="U1876" i="14" s="1"/>
  <c r="Q1876" i="14"/>
  <c r="R1876" i="14" s="1"/>
  <c r="S1876" i="14" s="1"/>
  <c r="T1876" i="14" s="1"/>
  <c r="J1877" i="14"/>
  <c r="K1876" i="14"/>
  <c r="AB1877" i="14" l="1"/>
  <c r="AC1877" i="14" s="1"/>
  <c r="AD1877" i="14" s="1"/>
  <c r="AA1877" i="14" s="1"/>
  <c r="W1877" i="14"/>
  <c r="X1877" i="14" s="1"/>
  <c r="Y1877" i="14" s="1"/>
  <c r="Z1877" i="14" s="1"/>
  <c r="L1877" i="14"/>
  <c r="M1877" i="14" s="1"/>
  <c r="N1877" i="14" s="1"/>
  <c r="U1877" i="14" s="1"/>
  <c r="Q1877" i="14"/>
  <c r="R1877" i="14" s="1"/>
  <c r="S1877" i="14" s="1"/>
  <c r="T1877" i="14" s="1"/>
  <c r="K1877" i="14"/>
  <c r="J1878" i="14"/>
  <c r="AB1878" i="14" l="1"/>
  <c r="AC1878" i="14" s="1"/>
  <c r="AD1878" i="14" s="1"/>
  <c r="AA1878" i="14" s="1"/>
  <c r="W1878" i="14"/>
  <c r="X1878" i="14" s="1"/>
  <c r="Y1878" i="14" s="1"/>
  <c r="Z1878" i="14" s="1"/>
  <c r="L1878" i="14"/>
  <c r="M1878" i="14" s="1"/>
  <c r="N1878" i="14" s="1"/>
  <c r="U1878" i="14" s="1"/>
  <c r="Q1878" i="14"/>
  <c r="R1878" i="14" s="1"/>
  <c r="S1878" i="14" s="1"/>
  <c r="T1878" i="14" s="1"/>
  <c r="J1879" i="14"/>
  <c r="K1878" i="14"/>
  <c r="AB1879" i="14" l="1"/>
  <c r="AC1879" i="14" s="1"/>
  <c r="AD1879" i="14" s="1"/>
  <c r="AA1879" i="14" s="1"/>
  <c r="W1879" i="14"/>
  <c r="X1879" i="14" s="1"/>
  <c r="Y1879" i="14" s="1"/>
  <c r="Z1879" i="14" s="1"/>
  <c r="L1879" i="14"/>
  <c r="M1879" i="14" s="1"/>
  <c r="N1879" i="14" s="1"/>
  <c r="U1879" i="14" s="1"/>
  <c r="Q1879" i="14"/>
  <c r="R1879" i="14" s="1"/>
  <c r="S1879" i="14" s="1"/>
  <c r="T1879" i="14" s="1"/>
  <c r="J1880" i="14"/>
  <c r="K1879" i="14"/>
  <c r="AB1880" i="14" l="1"/>
  <c r="AC1880" i="14" s="1"/>
  <c r="AD1880" i="14" s="1"/>
  <c r="AA1880" i="14" s="1"/>
  <c r="W1880" i="14"/>
  <c r="X1880" i="14" s="1"/>
  <c r="Y1880" i="14" s="1"/>
  <c r="Z1880" i="14" s="1"/>
  <c r="L1880" i="14"/>
  <c r="M1880" i="14" s="1"/>
  <c r="N1880" i="14" s="1"/>
  <c r="U1880" i="14" s="1"/>
  <c r="Q1880" i="14"/>
  <c r="R1880" i="14" s="1"/>
  <c r="S1880" i="14" s="1"/>
  <c r="T1880" i="14" s="1"/>
  <c r="J1881" i="14"/>
  <c r="K1880" i="14"/>
  <c r="AB1881" i="14" l="1"/>
  <c r="AC1881" i="14" s="1"/>
  <c r="AD1881" i="14" s="1"/>
  <c r="AA1881" i="14" s="1"/>
  <c r="W1881" i="14"/>
  <c r="X1881" i="14" s="1"/>
  <c r="Y1881" i="14" s="1"/>
  <c r="Z1881" i="14" s="1"/>
  <c r="L1881" i="14"/>
  <c r="M1881" i="14" s="1"/>
  <c r="N1881" i="14" s="1"/>
  <c r="U1881" i="14" s="1"/>
  <c r="Q1881" i="14"/>
  <c r="R1881" i="14" s="1"/>
  <c r="S1881" i="14" s="1"/>
  <c r="T1881" i="14" s="1"/>
  <c r="J1882" i="14"/>
  <c r="K1881" i="14"/>
  <c r="AB1882" i="14" l="1"/>
  <c r="AC1882" i="14" s="1"/>
  <c r="AD1882" i="14" s="1"/>
  <c r="AA1882" i="14" s="1"/>
  <c r="W1882" i="14"/>
  <c r="X1882" i="14" s="1"/>
  <c r="Y1882" i="14" s="1"/>
  <c r="Z1882" i="14" s="1"/>
  <c r="L1882" i="14"/>
  <c r="M1882" i="14" s="1"/>
  <c r="N1882" i="14" s="1"/>
  <c r="U1882" i="14" s="1"/>
  <c r="Q1882" i="14"/>
  <c r="R1882" i="14" s="1"/>
  <c r="S1882" i="14" s="1"/>
  <c r="T1882" i="14" s="1"/>
  <c r="J1883" i="14"/>
  <c r="K1882" i="14"/>
  <c r="AB1883" i="14" l="1"/>
  <c r="AC1883" i="14" s="1"/>
  <c r="AD1883" i="14" s="1"/>
  <c r="AA1883" i="14" s="1"/>
  <c r="W1883" i="14"/>
  <c r="X1883" i="14" s="1"/>
  <c r="Y1883" i="14" s="1"/>
  <c r="Z1883" i="14" s="1"/>
  <c r="L1883" i="14"/>
  <c r="M1883" i="14" s="1"/>
  <c r="N1883" i="14" s="1"/>
  <c r="U1883" i="14" s="1"/>
  <c r="Q1883" i="14"/>
  <c r="R1883" i="14" s="1"/>
  <c r="S1883" i="14" s="1"/>
  <c r="T1883" i="14" s="1"/>
  <c r="J1884" i="14"/>
  <c r="K1883" i="14"/>
  <c r="AB1884" i="14" l="1"/>
  <c r="AC1884" i="14" s="1"/>
  <c r="AD1884" i="14" s="1"/>
  <c r="AA1884" i="14" s="1"/>
  <c r="W1884" i="14"/>
  <c r="X1884" i="14" s="1"/>
  <c r="Y1884" i="14" s="1"/>
  <c r="Z1884" i="14" s="1"/>
  <c r="L1884" i="14"/>
  <c r="M1884" i="14" s="1"/>
  <c r="N1884" i="14" s="1"/>
  <c r="U1884" i="14" s="1"/>
  <c r="Q1884" i="14"/>
  <c r="R1884" i="14" s="1"/>
  <c r="S1884" i="14" s="1"/>
  <c r="T1884" i="14" s="1"/>
  <c r="J1885" i="14"/>
  <c r="K1884" i="14"/>
  <c r="AB1885" i="14" l="1"/>
  <c r="AC1885" i="14" s="1"/>
  <c r="AD1885" i="14" s="1"/>
  <c r="AA1885" i="14" s="1"/>
  <c r="W1885" i="14"/>
  <c r="X1885" i="14" s="1"/>
  <c r="Y1885" i="14" s="1"/>
  <c r="Z1885" i="14" s="1"/>
  <c r="L1885" i="14"/>
  <c r="M1885" i="14" s="1"/>
  <c r="N1885" i="14" s="1"/>
  <c r="U1885" i="14" s="1"/>
  <c r="Q1885" i="14"/>
  <c r="R1885" i="14" s="1"/>
  <c r="S1885" i="14" s="1"/>
  <c r="T1885" i="14" s="1"/>
  <c r="J1886" i="14"/>
  <c r="K1885" i="14"/>
  <c r="AB1886" i="14" l="1"/>
  <c r="AC1886" i="14" s="1"/>
  <c r="AD1886" i="14" s="1"/>
  <c r="AA1886" i="14" s="1"/>
  <c r="W1886" i="14"/>
  <c r="X1886" i="14" s="1"/>
  <c r="Y1886" i="14" s="1"/>
  <c r="Z1886" i="14" s="1"/>
  <c r="L1886" i="14"/>
  <c r="M1886" i="14" s="1"/>
  <c r="N1886" i="14" s="1"/>
  <c r="U1886" i="14" s="1"/>
  <c r="Q1886" i="14"/>
  <c r="R1886" i="14" s="1"/>
  <c r="S1886" i="14" s="1"/>
  <c r="T1886" i="14" s="1"/>
  <c r="J1887" i="14"/>
  <c r="K1886" i="14"/>
  <c r="AB1887" i="14" l="1"/>
  <c r="AC1887" i="14" s="1"/>
  <c r="AD1887" i="14" s="1"/>
  <c r="AA1887" i="14" s="1"/>
  <c r="W1887" i="14"/>
  <c r="X1887" i="14" s="1"/>
  <c r="Y1887" i="14" s="1"/>
  <c r="Z1887" i="14" s="1"/>
  <c r="L1887" i="14"/>
  <c r="M1887" i="14" s="1"/>
  <c r="N1887" i="14" s="1"/>
  <c r="U1887" i="14" s="1"/>
  <c r="Q1887" i="14"/>
  <c r="R1887" i="14" s="1"/>
  <c r="S1887" i="14" s="1"/>
  <c r="T1887" i="14" s="1"/>
  <c r="J1888" i="14"/>
  <c r="K1887" i="14"/>
  <c r="AB1888" i="14" l="1"/>
  <c r="AC1888" i="14" s="1"/>
  <c r="AD1888" i="14" s="1"/>
  <c r="AA1888" i="14" s="1"/>
  <c r="W1888" i="14"/>
  <c r="X1888" i="14" s="1"/>
  <c r="Y1888" i="14" s="1"/>
  <c r="Z1888" i="14" s="1"/>
  <c r="L1888" i="14"/>
  <c r="M1888" i="14" s="1"/>
  <c r="N1888" i="14" s="1"/>
  <c r="U1888" i="14" s="1"/>
  <c r="Q1888" i="14"/>
  <c r="R1888" i="14" s="1"/>
  <c r="S1888" i="14" s="1"/>
  <c r="T1888" i="14" s="1"/>
  <c r="K1888" i="14"/>
  <c r="J1889" i="14"/>
  <c r="AB1889" i="14" l="1"/>
  <c r="AC1889" i="14" s="1"/>
  <c r="AD1889" i="14" s="1"/>
  <c r="AA1889" i="14" s="1"/>
  <c r="W1889" i="14"/>
  <c r="X1889" i="14" s="1"/>
  <c r="Y1889" i="14" s="1"/>
  <c r="Z1889" i="14" s="1"/>
  <c r="L1889" i="14"/>
  <c r="M1889" i="14" s="1"/>
  <c r="N1889" i="14" s="1"/>
  <c r="U1889" i="14" s="1"/>
  <c r="Q1889" i="14"/>
  <c r="R1889" i="14" s="1"/>
  <c r="S1889" i="14" s="1"/>
  <c r="T1889" i="14" s="1"/>
  <c r="J1890" i="14"/>
  <c r="K1889" i="14"/>
  <c r="AB1890" i="14" l="1"/>
  <c r="AC1890" i="14" s="1"/>
  <c r="AD1890" i="14" s="1"/>
  <c r="AA1890" i="14" s="1"/>
  <c r="W1890" i="14"/>
  <c r="X1890" i="14" s="1"/>
  <c r="Y1890" i="14" s="1"/>
  <c r="Z1890" i="14" s="1"/>
  <c r="L1890" i="14"/>
  <c r="M1890" i="14" s="1"/>
  <c r="N1890" i="14" s="1"/>
  <c r="U1890" i="14" s="1"/>
  <c r="Q1890" i="14"/>
  <c r="R1890" i="14" s="1"/>
  <c r="S1890" i="14" s="1"/>
  <c r="T1890" i="14" s="1"/>
  <c r="K1890" i="14"/>
  <c r="J1891" i="14"/>
  <c r="AB1891" i="14" l="1"/>
  <c r="AC1891" i="14" s="1"/>
  <c r="AD1891" i="14" s="1"/>
  <c r="AA1891" i="14" s="1"/>
  <c r="W1891" i="14"/>
  <c r="X1891" i="14" s="1"/>
  <c r="Y1891" i="14" s="1"/>
  <c r="Z1891" i="14" s="1"/>
  <c r="L1891" i="14"/>
  <c r="M1891" i="14" s="1"/>
  <c r="N1891" i="14" s="1"/>
  <c r="U1891" i="14" s="1"/>
  <c r="Q1891" i="14"/>
  <c r="R1891" i="14" s="1"/>
  <c r="S1891" i="14" s="1"/>
  <c r="T1891" i="14" s="1"/>
  <c r="J1892" i="14"/>
  <c r="K1891" i="14"/>
  <c r="AB1892" i="14" l="1"/>
  <c r="AC1892" i="14" s="1"/>
  <c r="AD1892" i="14" s="1"/>
  <c r="AA1892" i="14" s="1"/>
  <c r="W1892" i="14"/>
  <c r="X1892" i="14" s="1"/>
  <c r="Y1892" i="14" s="1"/>
  <c r="Z1892" i="14" s="1"/>
  <c r="L1892" i="14"/>
  <c r="M1892" i="14" s="1"/>
  <c r="N1892" i="14" s="1"/>
  <c r="U1892" i="14" s="1"/>
  <c r="Q1892" i="14"/>
  <c r="R1892" i="14" s="1"/>
  <c r="S1892" i="14" s="1"/>
  <c r="T1892" i="14" s="1"/>
  <c r="J1893" i="14"/>
  <c r="K1892" i="14"/>
  <c r="AB1893" i="14" l="1"/>
  <c r="AC1893" i="14" s="1"/>
  <c r="AD1893" i="14" s="1"/>
  <c r="AA1893" i="14" s="1"/>
  <c r="W1893" i="14"/>
  <c r="X1893" i="14" s="1"/>
  <c r="Y1893" i="14" s="1"/>
  <c r="Z1893" i="14" s="1"/>
  <c r="L1893" i="14"/>
  <c r="M1893" i="14" s="1"/>
  <c r="N1893" i="14" s="1"/>
  <c r="U1893" i="14" s="1"/>
  <c r="Q1893" i="14"/>
  <c r="R1893" i="14" s="1"/>
  <c r="S1893" i="14" s="1"/>
  <c r="T1893" i="14" s="1"/>
  <c r="J1894" i="14"/>
  <c r="K1893" i="14"/>
  <c r="AB1894" i="14" l="1"/>
  <c r="AC1894" i="14" s="1"/>
  <c r="AD1894" i="14" s="1"/>
  <c r="AA1894" i="14" s="1"/>
  <c r="W1894" i="14"/>
  <c r="X1894" i="14" s="1"/>
  <c r="Y1894" i="14" s="1"/>
  <c r="Z1894" i="14" s="1"/>
  <c r="L1894" i="14"/>
  <c r="M1894" i="14" s="1"/>
  <c r="N1894" i="14" s="1"/>
  <c r="U1894" i="14" s="1"/>
  <c r="Q1894" i="14"/>
  <c r="R1894" i="14" s="1"/>
  <c r="S1894" i="14" s="1"/>
  <c r="T1894" i="14" s="1"/>
  <c r="J1895" i="14"/>
  <c r="K1894" i="14"/>
  <c r="AB1895" i="14" l="1"/>
  <c r="AC1895" i="14" s="1"/>
  <c r="AD1895" i="14" s="1"/>
  <c r="AA1895" i="14" s="1"/>
  <c r="W1895" i="14"/>
  <c r="X1895" i="14" s="1"/>
  <c r="Y1895" i="14" s="1"/>
  <c r="Z1895" i="14" s="1"/>
  <c r="L1895" i="14"/>
  <c r="M1895" i="14" s="1"/>
  <c r="N1895" i="14" s="1"/>
  <c r="U1895" i="14" s="1"/>
  <c r="Q1895" i="14"/>
  <c r="R1895" i="14" s="1"/>
  <c r="S1895" i="14" s="1"/>
  <c r="T1895" i="14" s="1"/>
  <c r="J1896" i="14"/>
  <c r="K1895" i="14"/>
  <c r="AB1896" i="14" l="1"/>
  <c r="AC1896" i="14" s="1"/>
  <c r="AD1896" i="14" s="1"/>
  <c r="AA1896" i="14" s="1"/>
  <c r="W1896" i="14"/>
  <c r="X1896" i="14" s="1"/>
  <c r="Y1896" i="14" s="1"/>
  <c r="Z1896" i="14" s="1"/>
  <c r="L1896" i="14"/>
  <c r="M1896" i="14" s="1"/>
  <c r="N1896" i="14" s="1"/>
  <c r="U1896" i="14" s="1"/>
  <c r="Q1896" i="14"/>
  <c r="R1896" i="14" s="1"/>
  <c r="S1896" i="14" s="1"/>
  <c r="T1896" i="14" s="1"/>
  <c r="K1896" i="14"/>
  <c r="J1897" i="14"/>
  <c r="AB1897" i="14" l="1"/>
  <c r="AC1897" i="14" s="1"/>
  <c r="AD1897" i="14" s="1"/>
  <c r="AA1897" i="14" s="1"/>
  <c r="W1897" i="14"/>
  <c r="X1897" i="14" s="1"/>
  <c r="Y1897" i="14" s="1"/>
  <c r="Z1897" i="14" s="1"/>
  <c r="L1897" i="14"/>
  <c r="M1897" i="14" s="1"/>
  <c r="N1897" i="14" s="1"/>
  <c r="U1897" i="14" s="1"/>
  <c r="Q1897" i="14"/>
  <c r="R1897" i="14" s="1"/>
  <c r="S1897" i="14" s="1"/>
  <c r="T1897" i="14" s="1"/>
  <c r="J1898" i="14"/>
  <c r="K1897" i="14"/>
  <c r="AB1898" i="14" l="1"/>
  <c r="AC1898" i="14" s="1"/>
  <c r="AD1898" i="14" s="1"/>
  <c r="AA1898" i="14" s="1"/>
  <c r="W1898" i="14"/>
  <c r="X1898" i="14" s="1"/>
  <c r="Y1898" i="14" s="1"/>
  <c r="Z1898" i="14" s="1"/>
  <c r="L1898" i="14"/>
  <c r="M1898" i="14" s="1"/>
  <c r="N1898" i="14" s="1"/>
  <c r="U1898" i="14" s="1"/>
  <c r="Q1898" i="14"/>
  <c r="R1898" i="14" s="1"/>
  <c r="S1898" i="14" s="1"/>
  <c r="T1898" i="14" s="1"/>
  <c r="J1899" i="14"/>
  <c r="K1898" i="14"/>
  <c r="AB1899" i="14" l="1"/>
  <c r="AC1899" i="14" s="1"/>
  <c r="AD1899" i="14" s="1"/>
  <c r="AA1899" i="14" s="1"/>
  <c r="W1899" i="14"/>
  <c r="X1899" i="14" s="1"/>
  <c r="Y1899" i="14" s="1"/>
  <c r="Z1899" i="14" s="1"/>
  <c r="L1899" i="14"/>
  <c r="M1899" i="14" s="1"/>
  <c r="N1899" i="14" s="1"/>
  <c r="U1899" i="14" s="1"/>
  <c r="Q1899" i="14"/>
  <c r="R1899" i="14" s="1"/>
  <c r="S1899" i="14" s="1"/>
  <c r="T1899" i="14" s="1"/>
  <c r="J1900" i="14"/>
  <c r="K1899" i="14"/>
  <c r="AB1900" i="14" l="1"/>
  <c r="AC1900" i="14" s="1"/>
  <c r="AD1900" i="14" s="1"/>
  <c r="AA1900" i="14" s="1"/>
  <c r="W1900" i="14"/>
  <c r="X1900" i="14" s="1"/>
  <c r="Y1900" i="14" s="1"/>
  <c r="Z1900" i="14" s="1"/>
  <c r="L1900" i="14"/>
  <c r="M1900" i="14" s="1"/>
  <c r="N1900" i="14" s="1"/>
  <c r="U1900" i="14" s="1"/>
  <c r="Q1900" i="14"/>
  <c r="R1900" i="14" s="1"/>
  <c r="S1900" i="14" s="1"/>
  <c r="T1900" i="14" s="1"/>
  <c r="J1901" i="14"/>
  <c r="K1900" i="14"/>
  <c r="AB1901" i="14" l="1"/>
  <c r="AC1901" i="14" s="1"/>
  <c r="AD1901" i="14" s="1"/>
  <c r="AA1901" i="14" s="1"/>
  <c r="W1901" i="14"/>
  <c r="X1901" i="14" s="1"/>
  <c r="Y1901" i="14" s="1"/>
  <c r="Z1901" i="14" s="1"/>
  <c r="L1901" i="14"/>
  <c r="M1901" i="14" s="1"/>
  <c r="N1901" i="14" s="1"/>
  <c r="U1901" i="14" s="1"/>
  <c r="Q1901" i="14"/>
  <c r="R1901" i="14" s="1"/>
  <c r="S1901" i="14" s="1"/>
  <c r="T1901" i="14" s="1"/>
  <c r="K1901" i="14"/>
  <c r="J1902" i="14"/>
  <c r="AB1902" i="14" l="1"/>
  <c r="AC1902" i="14" s="1"/>
  <c r="AD1902" i="14" s="1"/>
  <c r="AA1902" i="14" s="1"/>
  <c r="W1902" i="14"/>
  <c r="X1902" i="14" s="1"/>
  <c r="Y1902" i="14" s="1"/>
  <c r="Z1902" i="14" s="1"/>
  <c r="L1902" i="14"/>
  <c r="M1902" i="14" s="1"/>
  <c r="N1902" i="14" s="1"/>
  <c r="U1902" i="14" s="1"/>
  <c r="Q1902" i="14"/>
  <c r="R1902" i="14" s="1"/>
  <c r="S1902" i="14" s="1"/>
  <c r="T1902" i="14" s="1"/>
  <c r="J1903" i="14"/>
  <c r="K1902" i="14"/>
  <c r="AB1903" i="14" l="1"/>
  <c r="AC1903" i="14" s="1"/>
  <c r="AD1903" i="14" s="1"/>
  <c r="AA1903" i="14" s="1"/>
  <c r="W1903" i="14"/>
  <c r="X1903" i="14" s="1"/>
  <c r="Y1903" i="14" s="1"/>
  <c r="Z1903" i="14" s="1"/>
  <c r="L1903" i="14"/>
  <c r="M1903" i="14" s="1"/>
  <c r="N1903" i="14" s="1"/>
  <c r="U1903" i="14" s="1"/>
  <c r="Q1903" i="14"/>
  <c r="R1903" i="14" s="1"/>
  <c r="S1903" i="14" s="1"/>
  <c r="T1903" i="14" s="1"/>
  <c r="J1904" i="14"/>
  <c r="K1903" i="14"/>
  <c r="AB1904" i="14" l="1"/>
  <c r="AC1904" i="14" s="1"/>
  <c r="AD1904" i="14" s="1"/>
  <c r="AA1904" i="14" s="1"/>
  <c r="W1904" i="14"/>
  <c r="X1904" i="14" s="1"/>
  <c r="Y1904" i="14" s="1"/>
  <c r="Z1904" i="14" s="1"/>
  <c r="L1904" i="14"/>
  <c r="M1904" i="14" s="1"/>
  <c r="N1904" i="14" s="1"/>
  <c r="U1904" i="14" s="1"/>
  <c r="Q1904" i="14"/>
  <c r="R1904" i="14" s="1"/>
  <c r="S1904" i="14" s="1"/>
  <c r="T1904" i="14" s="1"/>
  <c r="K1904" i="14"/>
  <c r="J1905" i="14"/>
  <c r="AB1905" i="14" l="1"/>
  <c r="AC1905" i="14" s="1"/>
  <c r="AD1905" i="14" s="1"/>
  <c r="AA1905" i="14" s="1"/>
  <c r="W1905" i="14"/>
  <c r="X1905" i="14" s="1"/>
  <c r="Y1905" i="14" s="1"/>
  <c r="Z1905" i="14" s="1"/>
  <c r="L1905" i="14"/>
  <c r="M1905" i="14" s="1"/>
  <c r="N1905" i="14" s="1"/>
  <c r="U1905" i="14" s="1"/>
  <c r="Q1905" i="14"/>
  <c r="R1905" i="14" s="1"/>
  <c r="S1905" i="14" s="1"/>
  <c r="T1905" i="14" s="1"/>
  <c r="J1906" i="14"/>
  <c r="K1905" i="14"/>
  <c r="AB1906" i="14" l="1"/>
  <c r="AC1906" i="14" s="1"/>
  <c r="AD1906" i="14" s="1"/>
  <c r="AA1906" i="14" s="1"/>
  <c r="W1906" i="14"/>
  <c r="X1906" i="14" s="1"/>
  <c r="Y1906" i="14" s="1"/>
  <c r="Z1906" i="14" s="1"/>
  <c r="L1906" i="14"/>
  <c r="M1906" i="14" s="1"/>
  <c r="N1906" i="14" s="1"/>
  <c r="U1906" i="14" s="1"/>
  <c r="Q1906" i="14"/>
  <c r="R1906" i="14" s="1"/>
  <c r="S1906" i="14" s="1"/>
  <c r="T1906" i="14" s="1"/>
  <c r="J1907" i="14"/>
  <c r="K1906" i="14"/>
  <c r="AB1907" i="14" l="1"/>
  <c r="AC1907" i="14" s="1"/>
  <c r="AD1907" i="14" s="1"/>
  <c r="AA1907" i="14" s="1"/>
  <c r="W1907" i="14"/>
  <c r="X1907" i="14" s="1"/>
  <c r="Y1907" i="14" s="1"/>
  <c r="Z1907" i="14" s="1"/>
  <c r="L1907" i="14"/>
  <c r="M1907" i="14" s="1"/>
  <c r="N1907" i="14" s="1"/>
  <c r="U1907" i="14" s="1"/>
  <c r="Q1907" i="14"/>
  <c r="R1907" i="14" s="1"/>
  <c r="S1907" i="14" s="1"/>
  <c r="T1907" i="14" s="1"/>
  <c r="J1908" i="14"/>
  <c r="K1907" i="14"/>
  <c r="AB1908" i="14" l="1"/>
  <c r="AC1908" i="14" s="1"/>
  <c r="AD1908" i="14" s="1"/>
  <c r="AA1908" i="14" s="1"/>
  <c r="W1908" i="14"/>
  <c r="X1908" i="14" s="1"/>
  <c r="Y1908" i="14" s="1"/>
  <c r="Z1908" i="14" s="1"/>
  <c r="L1908" i="14"/>
  <c r="M1908" i="14" s="1"/>
  <c r="N1908" i="14" s="1"/>
  <c r="U1908" i="14" s="1"/>
  <c r="Q1908" i="14"/>
  <c r="R1908" i="14" s="1"/>
  <c r="S1908" i="14" s="1"/>
  <c r="T1908" i="14" s="1"/>
  <c r="J1909" i="14"/>
  <c r="K1908" i="14"/>
  <c r="AB1909" i="14" l="1"/>
  <c r="AC1909" i="14" s="1"/>
  <c r="AD1909" i="14" s="1"/>
  <c r="AA1909" i="14" s="1"/>
  <c r="W1909" i="14"/>
  <c r="X1909" i="14" s="1"/>
  <c r="Y1909" i="14" s="1"/>
  <c r="Z1909" i="14" s="1"/>
  <c r="L1909" i="14"/>
  <c r="M1909" i="14" s="1"/>
  <c r="N1909" i="14" s="1"/>
  <c r="U1909" i="14" s="1"/>
  <c r="Q1909" i="14"/>
  <c r="R1909" i="14" s="1"/>
  <c r="S1909" i="14" s="1"/>
  <c r="T1909" i="14" s="1"/>
  <c r="J1910" i="14"/>
  <c r="K1909" i="14"/>
  <c r="AB1910" i="14" l="1"/>
  <c r="AC1910" i="14" s="1"/>
  <c r="AD1910" i="14" s="1"/>
  <c r="AA1910" i="14" s="1"/>
  <c r="W1910" i="14"/>
  <c r="X1910" i="14" s="1"/>
  <c r="Y1910" i="14" s="1"/>
  <c r="Z1910" i="14" s="1"/>
  <c r="L1910" i="14"/>
  <c r="M1910" i="14" s="1"/>
  <c r="N1910" i="14" s="1"/>
  <c r="U1910" i="14" s="1"/>
  <c r="Q1910" i="14"/>
  <c r="R1910" i="14" s="1"/>
  <c r="S1910" i="14" s="1"/>
  <c r="T1910" i="14" s="1"/>
  <c r="J1911" i="14"/>
  <c r="K1910" i="14"/>
  <c r="AB1911" i="14" l="1"/>
  <c r="AC1911" i="14" s="1"/>
  <c r="AD1911" i="14" s="1"/>
  <c r="AA1911" i="14" s="1"/>
  <c r="W1911" i="14"/>
  <c r="X1911" i="14" s="1"/>
  <c r="Y1911" i="14" s="1"/>
  <c r="Z1911" i="14" s="1"/>
  <c r="L1911" i="14"/>
  <c r="M1911" i="14" s="1"/>
  <c r="N1911" i="14" s="1"/>
  <c r="U1911" i="14" s="1"/>
  <c r="Q1911" i="14"/>
  <c r="R1911" i="14" s="1"/>
  <c r="S1911" i="14" s="1"/>
  <c r="T1911" i="14" s="1"/>
  <c r="J1912" i="14"/>
  <c r="K1911" i="14"/>
  <c r="AB1912" i="14" l="1"/>
  <c r="AC1912" i="14" s="1"/>
  <c r="AD1912" i="14" s="1"/>
  <c r="AA1912" i="14" s="1"/>
  <c r="W1912" i="14"/>
  <c r="X1912" i="14" s="1"/>
  <c r="Y1912" i="14" s="1"/>
  <c r="Z1912" i="14" s="1"/>
  <c r="L1912" i="14"/>
  <c r="M1912" i="14" s="1"/>
  <c r="N1912" i="14" s="1"/>
  <c r="U1912" i="14" s="1"/>
  <c r="Q1912" i="14"/>
  <c r="R1912" i="14" s="1"/>
  <c r="S1912" i="14" s="1"/>
  <c r="T1912" i="14" s="1"/>
  <c r="K1912" i="14"/>
  <c r="J1913" i="14"/>
  <c r="AB1913" i="14" l="1"/>
  <c r="AC1913" i="14" s="1"/>
  <c r="AD1913" i="14" s="1"/>
  <c r="AA1913" i="14" s="1"/>
  <c r="W1913" i="14"/>
  <c r="X1913" i="14" s="1"/>
  <c r="Y1913" i="14" s="1"/>
  <c r="Z1913" i="14" s="1"/>
  <c r="L1913" i="14"/>
  <c r="M1913" i="14" s="1"/>
  <c r="N1913" i="14" s="1"/>
  <c r="U1913" i="14" s="1"/>
  <c r="Q1913" i="14"/>
  <c r="R1913" i="14" s="1"/>
  <c r="S1913" i="14" s="1"/>
  <c r="T1913" i="14" s="1"/>
  <c r="J1914" i="14"/>
  <c r="K1913" i="14"/>
  <c r="AB1914" i="14" l="1"/>
  <c r="AC1914" i="14" s="1"/>
  <c r="AD1914" i="14" s="1"/>
  <c r="AA1914" i="14" s="1"/>
  <c r="W1914" i="14"/>
  <c r="X1914" i="14" s="1"/>
  <c r="Y1914" i="14" s="1"/>
  <c r="Z1914" i="14" s="1"/>
  <c r="L1914" i="14"/>
  <c r="M1914" i="14" s="1"/>
  <c r="N1914" i="14" s="1"/>
  <c r="U1914" i="14" s="1"/>
  <c r="Q1914" i="14"/>
  <c r="R1914" i="14" s="1"/>
  <c r="S1914" i="14" s="1"/>
  <c r="T1914" i="14" s="1"/>
  <c r="J1915" i="14"/>
  <c r="K1914" i="14"/>
  <c r="AB1915" i="14" l="1"/>
  <c r="AC1915" i="14" s="1"/>
  <c r="AD1915" i="14" s="1"/>
  <c r="AA1915" i="14" s="1"/>
  <c r="W1915" i="14"/>
  <c r="X1915" i="14" s="1"/>
  <c r="Y1915" i="14" s="1"/>
  <c r="Z1915" i="14" s="1"/>
  <c r="L1915" i="14"/>
  <c r="M1915" i="14" s="1"/>
  <c r="N1915" i="14" s="1"/>
  <c r="U1915" i="14" s="1"/>
  <c r="Q1915" i="14"/>
  <c r="R1915" i="14" s="1"/>
  <c r="S1915" i="14" s="1"/>
  <c r="T1915" i="14" s="1"/>
  <c r="J1916" i="14"/>
  <c r="K1915" i="14"/>
  <c r="AB1916" i="14" l="1"/>
  <c r="AC1916" i="14" s="1"/>
  <c r="AD1916" i="14" s="1"/>
  <c r="AA1916" i="14" s="1"/>
  <c r="W1916" i="14"/>
  <c r="X1916" i="14" s="1"/>
  <c r="Y1916" i="14" s="1"/>
  <c r="Z1916" i="14" s="1"/>
  <c r="L1916" i="14"/>
  <c r="M1916" i="14" s="1"/>
  <c r="N1916" i="14" s="1"/>
  <c r="U1916" i="14" s="1"/>
  <c r="Q1916" i="14"/>
  <c r="R1916" i="14" s="1"/>
  <c r="S1916" i="14" s="1"/>
  <c r="T1916" i="14" s="1"/>
  <c r="J1917" i="14"/>
  <c r="K1916" i="14"/>
  <c r="AB1917" i="14" l="1"/>
  <c r="AC1917" i="14" s="1"/>
  <c r="AD1917" i="14" s="1"/>
  <c r="AA1917" i="14" s="1"/>
  <c r="W1917" i="14"/>
  <c r="X1917" i="14" s="1"/>
  <c r="Y1917" i="14" s="1"/>
  <c r="Z1917" i="14" s="1"/>
  <c r="L1917" i="14"/>
  <c r="M1917" i="14" s="1"/>
  <c r="N1917" i="14" s="1"/>
  <c r="U1917" i="14" s="1"/>
  <c r="Q1917" i="14"/>
  <c r="R1917" i="14" s="1"/>
  <c r="S1917" i="14" s="1"/>
  <c r="T1917" i="14" s="1"/>
  <c r="K1917" i="14"/>
  <c r="J1918" i="14"/>
  <c r="AB1918" i="14" l="1"/>
  <c r="AC1918" i="14" s="1"/>
  <c r="AD1918" i="14" s="1"/>
  <c r="AA1918" i="14" s="1"/>
  <c r="W1918" i="14"/>
  <c r="X1918" i="14" s="1"/>
  <c r="Y1918" i="14" s="1"/>
  <c r="Z1918" i="14" s="1"/>
  <c r="L1918" i="14"/>
  <c r="M1918" i="14" s="1"/>
  <c r="N1918" i="14" s="1"/>
  <c r="U1918" i="14" s="1"/>
  <c r="Q1918" i="14"/>
  <c r="R1918" i="14" s="1"/>
  <c r="S1918" i="14" s="1"/>
  <c r="T1918" i="14" s="1"/>
  <c r="J1919" i="14"/>
  <c r="K1918" i="14"/>
  <c r="AB1919" i="14" l="1"/>
  <c r="AC1919" i="14" s="1"/>
  <c r="AD1919" i="14" s="1"/>
  <c r="AA1919" i="14" s="1"/>
  <c r="W1919" i="14"/>
  <c r="X1919" i="14" s="1"/>
  <c r="Y1919" i="14" s="1"/>
  <c r="Z1919" i="14" s="1"/>
  <c r="L1919" i="14"/>
  <c r="M1919" i="14" s="1"/>
  <c r="N1919" i="14" s="1"/>
  <c r="U1919" i="14" s="1"/>
  <c r="Q1919" i="14"/>
  <c r="R1919" i="14" s="1"/>
  <c r="S1919" i="14" s="1"/>
  <c r="T1919" i="14" s="1"/>
  <c r="J1920" i="14"/>
  <c r="K1919" i="14"/>
  <c r="AB1920" i="14" l="1"/>
  <c r="AC1920" i="14" s="1"/>
  <c r="AD1920" i="14" s="1"/>
  <c r="AA1920" i="14" s="1"/>
  <c r="W1920" i="14"/>
  <c r="X1920" i="14" s="1"/>
  <c r="Y1920" i="14" s="1"/>
  <c r="Z1920" i="14" s="1"/>
  <c r="L1920" i="14"/>
  <c r="M1920" i="14" s="1"/>
  <c r="N1920" i="14" s="1"/>
  <c r="U1920" i="14" s="1"/>
  <c r="Q1920" i="14"/>
  <c r="R1920" i="14" s="1"/>
  <c r="S1920" i="14" s="1"/>
  <c r="T1920" i="14" s="1"/>
  <c r="J1921" i="14"/>
  <c r="K1920" i="14"/>
  <c r="AB1921" i="14" l="1"/>
  <c r="AC1921" i="14" s="1"/>
  <c r="AD1921" i="14" s="1"/>
  <c r="AA1921" i="14" s="1"/>
  <c r="W1921" i="14"/>
  <c r="X1921" i="14" s="1"/>
  <c r="Y1921" i="14" s="1"/>
  <c r="Z1921" i="14" s="1"/>
  <c r="L1921" i="14"/>
  <c r="M1921" i="14" s="1"/>
  <c r="N1921" i="14" s="1"/>
  <c r="U1921" i="14" s="1"/>
  <c r="Q1921" i="14"/>
  <c r="R1921" i="14" s="1"/>
  <c r="S1921" i="14" s="1"/>
  <c r="T1921" i="14" s="1"/>
  <c r="J1922" i="14"/>
  <c r="K1921" i="14"/>
  <c r="AB1922" i="14" l="1"/>
  <c r="AC1922" i="14" s="1"/>
  <c r="AD1922" i="14" s="1"/>
  <c r="AA1922" i="14" s="1"/>
  <c r="W1922" i="14"/>
  <c r="X1922" i="14" s="1"/>
  <c r="Y1922" i="14" s="1"/>
  <c r="Z1922" i="14" s="1"/>
  <c r="L1922" i="14"/>
  <c r="M1922" i="14" s="1"/>
  <c r="N1922" i="14" s="1"/>
  <c r="U1922" i="14" s="1"/>
  <c r="Q1922" i="14"/>
  <c r="R1922" i="14" s="1"/>
  <c r="S1922" i="14" s="1"/>
  <c r="T1922" i="14" s="1"/>
  <c r="J1923" i="14"/>
  <c r="K1922" i="14"/>
  <c r="AB1923" i="14" l="1"/>
  <c r="AC1923" i="14" s="1"/>
  <c r="AD1923" i="14" s="1"/>
  <c r="AA1923" i="14" s="1"/>
  <c r="W1923" i="14"/>
  <c r="X1923" i="14" s="1"/>
  <c r="Y1923" i="14" s="1"/>
  <c r="Z1923" i="14" s="1"/>
  <c r="L1923" i="14"/>
  <c r="M1923" i="14" s="1"/>
  <c r="N1923" i="14" s="1"/>
  <c r="U1923" i="14" s="1"/>
  <c r="Q1923" i="14"/>
  <c r="R1923" i="14" s="1"/>
  <c r="S1923" i="14" s="1"/>
  <c r="T1923" i="14" s="1"/>
  <c r="J1924" i="14"/>
  <c r="K1923" i="14"/>
  <c r="AB1924" i="14" l="1"/>
  <c r="AC1924" i="14" s="1"/>
  <c r="AD1924" i="14" s="1"/>
  <c r="AA1924" i="14" s="1"/>
  <c r="W1924" i="14"/>
  <c r="X1924" i="14" s="1"/>
  <c r="Y1924" i="14" s="1"/>
  <c r="Z1924" i="14" s="1"/>
  <c r="L1924" i="14"/>
  <c r="M1924" i="14" s="1"/>
  <c r="N1924" i="14" s="1"/>
  <c r="U1924" i="14" s="1"/>
  <c r="Q1924" i="14"/>
  <c r="R1924" i="14" s="1"/>
  <c r="S1924" i="14" s="1"/>
  <c r="T1924" i="14" s="1"/>
  <c r="J1925" i="14"/>
  <c r="K1924" i="14"/>
  <c r="AB1925" i="14" l="1"/>
  <c r="AC1925" i="14" s="1"/>
  <c r="AD1925" i="14" s="1"/>
  <c r="AA1925" i="14" s="1"/>
  <c r="W1925" i="14"/>
  <c r="X1925" i="14" s="1"/>
  <c r="Y1925" i="14" s="1"/>
  <c r="Z1925" i="14" s="1"/>
  <c r="L1925" i="14"/>
  <c r="M1925" i="14" s="1"/>
  <c r="N1925" i="14" s="1"/>
  <c r="U1925" i="14" s="1"/>
  <c r="Q1925" i="14"/>
  <c r="R1925" i="14" s="1"/>
  <c r="S1925" i="14" s="1"/>
  <c r="T1925" i="14" s="1"/>
  <c r="K1925" i="14"/>
  <c r="J1926" i="14"/>
  <c r="AB1926" i="14" l="1"/>
  <c r="AC1926" i="14" s="1"/>
  <c r="AD1926" i="14" s="1"/>
  <c r="AA1926" i="14" s="1"/>
  <c r="W1926" i="14"/>
  <c r="X1926" i="14" s="1"/>
  <c r="Y1926" i="14" s="1"/>
  <c r="Z1926" i="14" s="1"/>
  <c r="L1926" i="14"/>
  <c r="M1926" i="14" s="1"/>
  <c r="N1926" i="14" s="1"/>
  <c r="U1926" i="14" s="1"/>
  <c r="Q1926" i="14"/>
  <c r="R1926" i="14" s="1"/>
  <c r="S1926" i="14" s="1"/>
  <c r="T1926" i="14" s="1"/>
  <c r="J1927" i="14"/>
  <c r="K1926" i="14"/>
  <c r="AB1927" i="14" l="1"/>
  <c r="AC1927" i="14" s="1"/>
  <c r="AD1927" i="14" s="1"/>
  <c r="AA1927" i="14" s="1"/>
  <c r="W1927" i="14"/>
  <c r="X1927" i="14" s="1"/>
  <c r="Y1927" i="14" s="1"/>
  <c r="Z1927" i="14" s="1"/>
  <c r="L1927" i="14"/>
  <c r="M1927" i="14" s="1"/>
  <c r="N1927" i="14" s="1"/>
  <c r="U1927" i="14" s="1"/>
  <c r="Q1927" i="14"/>
  <c r="R1927" i="14" s="1"/>
  <c r="S1927" i="14" s="1"/>
  <c r="T1927" i="14" s="1"/>
  <c r="J1928" i="14"/>
  <c r="K1927" i="14"/>
  <c r="AB1928" i="14" l="1"/>
  <c r="AC1928" i="14" s="1"/>
  <c r="AD1928" i="14" s="1"/>
  <c r="AA1928" i="14" s="1"/>
  <c r="W1928" i="14"/>
  <c r="X1928" i="14" s="1"/>
  <c r="Y1928" i="14" s="1"/>
  <c r="Z1928" i="14" s="1"/>
  <c r="L1928" i="14"/>
  <c r="M1928" i="14" s="1"/>
  <c r="N1928" i="14" s="1"/>
  <c r="U1928" i="14" s="1"/>
  <c r="Q1928" i="14"/>
  <c r="R1928" i="14" s="1"/>
  <c r="S1928" i="14" s="1"/>
  <c r="T1928" i="14" s="1"/>
  <c r="K1928" i="14"/>
  <c r="J1929" i="14"/>
  <c r="AB1929" i="14" l="1"/>
  <c r="AC1929" i="14" s="1"/>
  <c r="AD1929" i="14" s="1"/>
  <c r="AA1929" i="14" s="1"/>
  <c r="W1929" i="14"/>
  <c r="X1929" i="14" s="1"/>
  <c r="Y1929" i="14" s="1"/>
  <c r="Z1929" i="14" s="1"/>
  <c r="L1929" i="14"/>
  <c r="M1929" i="14" s="1"/>
  <c r="N1929" i="14" s="1"/>
  <c r="U1929" i="14" s="1"/>
  <c r="Q1929" i="14"/>
  <c r="R1929" i="14" s="1"/>
  <c r="S1929" i="14" s="1"/>
  <c r="T1929" i="14" s="1"/>
  <c r="J1930" i="14"/>
  <c r="K1929" i="14"/>
  <c r="AB1930" i="14" l="1"/>
  <c r="AC1930" i="14" s="1"/>
  <c r="AD1930" i="14" s="1"/>
  <c r="AA1930" i="14" s="1"/>
  <c r="W1930" i="14"/>
  <c r="X1930" i="14" s="1"/>
  <c r="Y1930" i="14" s="1"/>
  <c r="Z1930" i="14" s="1"/>
  <c r="L1930" i="14"/>
  <c r="M1930" i="14" s="1"/>
  <c r="N1930" i="14" s="1"/>
  <c r="U1930" i="14" s="1"/>
  <c r="Q1930" i="14"/>
  <c r="R1930" i="14" s="1"/>
  <c r="S1930" i="14" s="1"/>
  <c r="T1930" i="14" s="1"/>
  <c r="K1930" i="14"/>
  <c r="J1931" i="14"/>
  <c r="AB1931" i="14" l="1"/>
  <c r="AC1931" i="14" s="1"/>
  <c r="AD1931" i="14" s="1"/>
  <c r="AA1931" i="14" s="1"/>
  <c r="W1931" i="14"/>
  <c r="X1931" i="14" s="1"/>
  <c r="Y1931" i="14" s="1"/>
  <c r="Z1931" i="14" s="1"/>
  <c r="L1931" i="14"/>
  <c r="M1931" i="14" s="1"/>
  <c r="N1931" i="14" s="1"/>
  <c r="U1931" i="14" s="1"/>
  <c r="Q1931" i="14"/>
  <c r="R1931" i="14" s="1"/>
  <c r="S1931" i="14" s="1"/>
  <c r="T1931" i="14" s="1"/>
  <c r="J1932" i="14"/>
  <c r="K1931" i="14"/>
  <c r="AB1932" i="14" l="1"/>
  <c r="AC1932" i="14" s="1"/>
  <c r="AD1932" i="14" s="1"/>
  <c r="AA1932" i="14" s="1"/>
  <c r="W1932" i="14"/>
  <c r="X1932" i="14" s="1"/>
  <c r="Y1932" i="14" s="1"/>
  <c r="Z1932" i="14" s="1"/>
  <c r="L1932" i="14"/>
  <c r="M1932" i="14" s="1"/>
  <c r="N1932" i="14" s="1"/>
  <c r="U1932" i="14" s="1"/>
  <c r="Q1932" i="14"/>
  <c r="R1932" i="14" s="1"/>
  <c r="S1932" i="14" s="1"/>
  <c r="T1932" i="14" s="1"/>
  <c r="J1933" i="14"/>
  <c r="K1932" i="14"/>
  <c r="AB1933" i="14" l="1"/>
  <c r="AC1933" i="14" s="1"/>
  <c r="AD1933" i="14" s="1"/>
  <c r="AA1933" i="14" s="1"/>
  <c r="W1933" i="14"/>
  <c r="X1933" i="14" s="1"/>
  <c r="Y1933" i="14" s="1"/>
  <c r="Z1933" i="14" s="1"/>
  <c r="L1933" i="14"/>
  <c r="M1933" i="14" s="1"/>
  <c r="N1933" i="14" s="1"/>
  <c r="U1933" i="14" s="1"/>
  <c r="Q1933" i="14"/>
  <c r="R1933" i="14" s="1"/>
  <c r="S1933" i="14" s="1"/>
  <c r="T1933" i="14" s="1"/>
  <c r="J1934" i="14"/>
  <c r="K1933" i="14"/>
  <c r="AB1934" i="14" l="1"/>
  <c r="AC1934" i="14" s="1"/>
  <c r="AD1934" i="14" s="1"/>
  <c r="AA1934" i="14" s="1"/>
  <c r="W1934" i="14"/>
  <c r="X1934" i="14" s="1"/>
  <c r="Y1934" i="14" s="1"/>
  <c r="Z1934" i="14" s="1"/>
  <c r="L1934" i="14"/>
  <c r="M1934" i="14" s="1"/>
  <c r="N1934" i="14" s="1"/>
  <c r="U1934" i="14" s="1"/>
  <c r="Q1934" i="14"/>
  <c r="R1934" i="14" s="1"/>
  <c r="S1934" i="14" s="1"/>
  <c r="T1934" i="14" s="1"/>
  <c r="J1935" i="14"/>
  <c r="K1934" i="14"/>
  <c r="AB1935" i="14" l="1"/>
  <c r="AC1935" i="14" s="1"/>
  <c r="AD1935" i="14" s="1"/>
  <c r="AA1935" i="14" s="1"/>
  <c r="W1935" i="14"/>
  <c r="X1935" i="14" s="1"/>
  <c r="Y1935" i="14" s="1"/>
  <c r="Z1935" i="14" s="1"/>
  <c r="L1935" i="14"/>
  <c r="M1935" i="14" s="1"/>
  <c r="N1935" i="14" s="1"/>
  <c r="U1935" i="14" s="1"/>
  <c r="Q1935" i="14"/>
  <c r="R1935" i="14" s="1"/>
  <c r="S1935" i="14" s="1"/>
  <c r="T1935" i="14" s="1"/>
  <c r="J1936" i="14"/>
  <c r="K1935" i="14"/>
  <c r="AB1936" i="14" l="1"/>
  <c r="AC1936" i="14" s="1"/>
  <c r="AD1936" i="14" s="1"/>
  <c r="AA1936" i="14" s="1"/>
  <c r="W1936" i="14"/>
  <c r="X1936" i="14" s="1"/>
  <c r="Y1936" i="14" s="1"/>
  <c r="Z1936" i="14" s="1"/>
  <c r="L1936" i="14"/>
  <c r="M1936" i="14" s="1"/>
  <c r="N1936" i="14" s="1"/>
  <c r="U1936" i="14" s="1"/>
  <c r="Q1936" i="14"/>
  <c r="R1936" i="14" s="1"/>
  <c r="S1936" i="14" s="1"/>
  <c r="T1936" i="14" s="1"/>
  <c r="K1936" i="14"/>
  <c r="J1937" i="14"/>
  <c r="AB1937" i="14" l="1"/>
  <c r="AC1937" i="14" s="1"/>
  <c r="AD1937" i="14" s="1"/>
  <c r="AA1937" i="14" s="1"/>
  <c r="W1937" i="14"/>
  <c r="X1937" i="14" s="1"/>
  <c r="Y1937" i="14" s="1"/>
  <c r="Z1937" i="14" s="1"/>
  <c r="L1937" i="14"/>
  <c r="M1937" i="14" s="1"/>
  <c r="N1937" i="14" s="1"/>
  <c r="U1937" i="14" s="1"/>
  <c r="Q1937" i="14"/>
  <c r="R1937" i="14" s="1"/>
  <c r="S1937" i="14" s="1"/>
  <c r="T1937" i="14" s="1"/>
  <c r="J1938" i="14"/>
  <c r="K1937" i="14"/>
  <c r="AB1938" i="14" l="1"/>
  <c r="AC1938" i="14" s="1"/>
  <c r="AD1938" i="14" s="1"/>
  <c r="AA1938" i="14" s="1"/>
  <c r="W1938" i="14"/>
  <c r="X1938" i="14" s="1"/>
  <c r="Y1938" i="14" s="1"/>
  <c r="Z1938" i="14" s="1"/>
  <c r="L1938" i="14"/>
  <c r="M1938" i="14" s="1"/>
  <c r="N1938" i="14" s="1"/>
  <c r="U1938" i="14" s="1"/>
  <c r="Q1938" i="14"/>
  <c r="R1938" i="14" s="1"/>
  <c r="S1938" i="14" s="1"/>
  <c r="T1938" i="14" s="1"/>
  <c r="J1939" i="14"/>
  <c r="K1938" i="14"/>
  <c r="AB1939" i="14" l="1"/>
  <c r="AC1939" i="14" s="1"/>
  <c r="AD1939" i="14" s="1"/>
  <c r="AA1939" i="14" s="1"/>
  <c r="W1939" i="14"/>
  <c r="X1939" i="14" s="1"/>
  <c r="Y1939" i="14" s="1"/>
  <c r="Z1939" i="14" s="1"/>
  <c r="L1939" i="14"/>
  <c r="M1939" i="14" s="1"/>
  <c r="N1939" i="14" s="1"/>
  <c r="U1939" i="14" s="1"/>
  <c r="Q1939" i="14"/>
  <c r="R1939" i="14" s="1"/>
  <c r="S1939" i="14" s="1"/>
  <c r="T1939" i="14" s="1"/>
  <c r="J1940" i="14"/>
  <c r="K1939" i="14"/>
  <c r="AB1940" i="14" l="1"/>
  <c r="AC1940" i="14" s="1"/>
  <c r="AD1940" i="14" s="1"/>
  <c r="AA1940" i="14" s="1"/>
  <c r="W1940" i="14"/>
  <c r="X1940" i="14" s="1"/>
  <c r="Y1940" i="14" s="1"/>
  <c r="Z1940" i="14" s="1"/>
  <c r="L1940" i="14"/>
  <c r="M1940" i="14" s="1"/>
  <c r="N1940" i="14" s="1"/>
  <c r="U1940" i="14" s="1"/>
  <c r="Q1940" i="14"/>
  <c r="R1940" i="14" s="1"/>
  <c r="S1940" i="14" s="1"/>
  <c r="T1940" i="14" s="1"/>
  <c r="J1941" i="14"/>
  <c r="K1940" i="14"/>
  <c r="AB1941" i="14" l="1"/>
  <c r="AC1941" i="14" s="1"/>
  <c r="AD1941" i="14" s="1"/>
  <c r="AA1941" i="14" s="1"/>
  <c r="W1941" i="14"/>
  <c r="X1941" i="14" s="1"/>
  <c r="Y1941" i="14" s="1"/>
  <c r="Z1941" i="14" s="1"/>
  <c r="L1941" i="14"/>
  <c r="M1941" i="14" s="1"/>
  <c r="N1941" i="14" s="1"/>
  <c r="U1941" i="14" s="1"/>
  <c r="Q1941" i="14"/>
  <c r="R1941" i="14" s="1"/>
  <c r="S1941" i="14" s="1"/>
  <c r="T1941" i="14" s="1"/>
  <c r="K1941" i="14"/>
  <c r="J1942" i="14"/>
  <c r="AB1942" i="14" l="1"/>
  <c r="AC1942" i="14" s="1"/>
  <c r="AD1942" i="14" s="1"/>
  <c r="AA1942" i="14" s="1"/>
  <c r="W1942" i="14"/>
  <c r="X1942" i="14" s="1"/>
  <c r="Y1942" i="14" s="1"/>
  <c r="Z1942" i="14" s="1"/>
  <c r="L1942" i="14"/>
  <c r="M1942" i="14" s="1"/>
  <c r="N1942" i="14" s="1"/>
  <c r="U1942" i="14" s="1"/>
  <c r="Q1942" i="14"/>
  <c r="R1942" i="14" s="1"/>
  <c r="S1942" i="14" s="1"/>
  <c r="T1942" i="14" s="1"/>
  <c r="J1943" i="14"/>
  <c r="K1942" i="14"/>
  <c r="AB1943" i="14" l="1"/>
  <c r="AC1943" i="14" s="1"/>
  <c r="AD1943" i="14" s="1"/>
  <c r="AA1943" i="14" s="1"/>
  <c r="W1943" i="14"/>
  <c r="X1943" i="14" s="1"/>
  <c r="Y1943" i="14" s="1"/>
  <c r="Z1943" i="14" s="1"/>
  <c r="L1943" i="14"/>
  <c r="M1943" i="14" s="1"/>
  <c r="N1943" i="14" s="1"/>
  <c r="U1943" i="14" s="1"/>
  <c r="Q1943" i="14"/>
  <c r="R1943" i="14" s="1"/>
  <c r="S1943" i="14" s="1"/>
  <c r="T1943" i="14" s="1"/>
  <c r="J1944" i="14"/>
  <c r="K1943" i="14"/>
  <c r="AB1944" i="14" l="1"/>
  <c r="AC1944" i="14" s="1"/>
  <c r="AD1944" i="14" s="1"/>
  <c r="AA1944" i="14" s="1"/>
  <c r="W1944" i="14"/>
  <c r="X1944" i="14" s="1"/>
  <c r="Y1944" i="14" s="1"/>
  <c r="Z1944" i="14" s="1"/>
  <c r="L1944" i="14"/>
  <c r="M1944" i="14" s="1"/>
  <c r="N1944" i="14" s="1"/>
  <c r="U1944" i="14" s="1"/>
  <c r="Q1944" i="14"/>
  <c r="R1944" i="14" s="1"/>
  <c r="S1944" i="14" s="1"/>
  <c r="T1944" i="14" s="1"/>
  <c r="J1945" i="14"/>
  <c r="K1944" i="14"/>
  <c r="AB1945" i="14" l="1"/>
  <c r="AC1945" i="14" s="1"/>
  <c r="AD1945" i="14" s="1"/>
  <c r="AA1945" i="14" s="1"/>
  <c r="W1945" i="14"/>
  <c r="X1945" i="14" s="1"/>
  <c r="Y1945" i="14" s="1"/>
  <c r="Z1945" i="14" s="1"/>
  <c r="L1945" i="14"/>
  <c r="M1945" i="14" s="1"/>
  <c r="N1945" i="14" s="1"/>
  <c r="U1945" i="14" s="1"/>
  <c r="Q1945" i="14"/>
  <c r="R1945" i="14" s="1"/>
  <c r="S1945" i="14" s="1"/>
  <c r="T1945" i="14" s="1"/>
  <c r="J1946" i="14"/>
  <c r="K1945" i="14"/>
  <c r="AB1946" i="14" l="1"/>
  <c r="AC1946" i="14" s="1"/>
  <c r="AD1946" i="14" s="1"/>
  <c r="AA1946" i="14" s="1"/>
  <c r="W1946" i="14"/>
  <c r="X1946" i="14" s="1"/>
  <c r="Y1946" i="14" s="1"/>
  <c r="Z1946" i="14" s="1"/>
  <c r="L1946" i="14"/>
  <c r="M1946" i="14" s="1"/>
  <c r="N1946" i="14" s="1"/>
  <c r="U1946" i="14" s="1"/>
  <c r="Q1946" i="14"/>
  <c r="R1946" i="14" s="1"/>
  <c r="S1946" i="14" s="1"/>
  <c r="T1946" i="14" s="1"/>
  <c r="J1947" i="14"/>
  <c r="K1946" i="14"/>
  <c r="AB1947" i="14" l="1"/>
  <c r="AC1947" i="14" s="1"/>
  <c r="AD1947" i="14" s="1"/>
  <c r="AA1947" i="14" s="1"/>
  <c r="W1947" i="14"/>
  <c r="X1947" i="14" s="1"/>
  <c r="Y1947" i="14" s="1"/>
  <c r="Z1947" i="14" s="1"/>
  <c r="L1947" i="14"/>
  <c r="M1947" i="14" s="1"/>
  <c r="N1947" i="14" s="1"/>
  <c r="U1947" i="14" s="1"/>
  <c r="Q1947" i="14"/>
  <c r="R1947" i="14" s="1"/>
  <c r="S1947" i="14" s="1"/>
  <c r="T1947" i="14" s="1"/>
  <c r="J1948" i="14"/>
  <c r="K1947" i="14"/>
  <c r="AB1948" i="14" l="1"/>
  <c r="AC1948" i="14" s="1"/>
  <c r="AD1948" i="14" s="1"/>
  <c r="AA1948" i="14" s="1"/>
  <c r="W1948" i="14"/>
  <c r="X1948" i="14" s="1"/>
  <c r="Y1948" i="14" s="1"/>
  <c r="Z1948" i="14" s="1"/>
  <c r="L1948" i="14"/>
  <c r="M1948" i="14" s="1"/>
  <c r="N1948" i="14" s="1"/>
  <c r="U1948" i="14" s="1"/>
  <c r="Q1948" i="14"/>
  <c r="R1948" i="14" s="1"/>
  <c r="S1948" i="14" s="1"/>
  <c r="T1948" i="14" s="1"/>
  <c r="J1949" i="14"/>
  <c r="K1948" i="14"/>
  <c r="AB1949" i="14" l="1"/>
  <c r="AC1949" i="14" s="1"/>
  <c r="AD1949" i="14" s="1"/>
  <c r="AA1949" i="14" s="1"/>
  <c r="W1949" i="14"/>
  <c r="X1949" i="14" s="1"/>
  <c r="Y1949" i="14" s="1"/>
  <c r="Z1949" i="14" s="1"/>
  <c r="L1949" i="14"/>
  <c r="M1949" i="14" s="1"/>
  <c r="N1949" i="14" s="1"/>
  <c r="U1949" i="14" s="1"/>
  <c r="Q1949" i="14"/>
  <c r="R1949" i="14" s="1"/>
  <c r="S1949" i="14" s="1"/>
  <c r="T1949" i="14" s="1"/>
  <c r="J1950" i="14"/>
  <c r="K1949" i="14"/>
  <c r="AB1950" i="14" l="1"/>
  <c r="AC1950" i="14" s="1"/>
  <c r="AD1950" i="14" s="1"/>
  <c r="AA1950" i="14" s="1"/>
  <c r="W1950" i="14"/>
  <c r="X1950" i="14" s="1"/>
  <c r="Y1950" i="14" s="1"/>
  <c r="Z1950" i="14" s="1"/>
  <c r="L1950" i="14"/>
  <c r="M1950" i="14" s="1"/>
  <c r="N1950" i="14" s="1"/>
  <c r="U1950" i="14" s="1"/>
  <c r="Q1950" i="14"/>
  <c r="R1950" i="14" s="1"/>
  <c r="S1950" i="14" s="1"/>
  <c r="T1950" i="14" s="1"/>
  <c r="J1951" i="14"/>
  <c r="K1950" i="14"/>
  <c r="AB1951" i="14" l="1"/>
  <c r="AC1951" i="14" s="1"/>
  <c r="AD1951" i="14" s="1"/>
  <c r="AA1951" i="14" s="1"/>
  <c r="W1951" i="14"/>
  <c r="X1951" i="14" s="1"/>
  <c r="Y1951" i="14" s="1"/>
  <c r="Z1951" i="14" s="1"/>
  <c r="L1951" i="14"/>
  <c r="M1951" i="14" s="1"/>
  <c r="N1951" i="14" s="1"/>
  <c r="U1951" i="14" s="1"/>
  <c r="Q1951" i="14"/>
  <c r="R1951" i="14" s="1"/>
  <c r="S1951" i="14" s="1"/>
  <c r="T1951" i="14" s="1"/>
  <c r="J1952" i="14"/>
  <c r="K1951" i="14"/>
  <c r="AB1952" i="14" l="1"/>
  <c r="AC1952" i="14" s="1"/>
  <c r="AD1952" i="14" s="1"/>
  <c r="AA1952" i="14" s="1"/>
  <c r="W1952" i="14"/>
  <c r="X1952" i="14" s="1"/>
  <c r="Y1952" i="14" s="1"/>
  <c r="Z1952" i="14" s="1"/>
  <c r="L1952" i="14"/>
  <c r="M1952" i="14" s="1"/>
  <c r="N1952" i="14" s="1"/>
  <c r="U1952" i="14" s="1"/>
  <c r="Q1952" i="14"/>
  <c r="R1952" i="14" s="1"/>
  <c r="S1952" i="14" s="1"/>
  <c r="T1952" i="14" s="1"/>
  <c r="K1952" i="14"/>
  <c r="J1953" i="14"/>
  <c r="AB1953" i="14" l="1"/>
  <c r="AC1953" i="14" s="1"/>
  <c r="AD1953" i="14" s="1"/>
  <c r="AA1953" i="14" s="1"/>
  <c r="W1953" i="14"/>
  <c r="X1953" i="14" s="1"/>
  <c r="Y1953" i="14" s="1"/>
  <c r="Z1953" i="14" s="1"/>
  <c r="L1953" i="14"/>
  <c r="M1953" i="14" s="1"/>
  <c r="N1953" i="14" s="1"/>
  <c r="U1953" i="14" s="1"/>
  <c r="Q1953" i="14"/>
  <c r="R1953" i="14" s="1"/>
  <c r="S1953" i="14" s="1"/>
  <c r="T1953" i="14" s="1"/>
  <c r="J1954" i="14"/>
  <c r="K1953" i="14"/>
  <c r="AB1954" i="14" l="1"/>
  <c r="AC1954" i="14" s="1"/>
  <c r="AD1954" i="14" s="1"/>
  <c r="AA1954" i="14" s="1"/>
  <c r="W1954" i="14"/>
  <c r="X1954" i="14" s="1"/>
  <c r="Y1954" i="14" s="1"/>
  <c r="Z1954" i="14" s="1"/>
  <c r="L1954" i="14"/>
  <c r="M1954" i="14" s="1"/>
  <c r="N1954" i="14" s="1"/>
  <c r="U1954" i="14" s="1"/>
  <c r="Q1954" i="14"/>
  <c r="R1954" i="14" s="1"/>
  <c r="S1954" i="14" s="1"/>
  <c r="T1954" i="14" s="1"/>
  <c r="K1954" i="14"/>
  <c r="J1955" i="14"/>
  <c r="AB1955" i="14" l="1"/>
  <c r="AC1955" i="14" s="1"/>
  <c r="AD1955" i="14" s="1"/>
  <c r="AA1955" i="14" s="1"/>
  <c r="W1955" i="14"/>
  <c r="X1955" i="14" s="1"/>
  <c r="Y1955" i="14" s="1"/>
  <c r="Z1955" i="14" s="1"/>
  <c r="L1955" i="14"/>
  <c r="M1955" i="14" s="1"/>
  <c r="N1955" i="14" s="1"/>
  <c r="U1955" i="14" s="1"/>
  <c r="Q1955" i="14"/>
  <c r="R1955" i="14" s="1"/>
  <c r="S1955" i="14" s="1"/>
  <c r="T1955" i="14" s="1"/>
  <c r="K1955" i="14"/>
  <c r="J1956" i="14"/>
  <c r="AB1956" i="14" l="1"/>
  <c r="AC1956" i="14" s="1"/>
  <c r="AD1956" i="14" s="1"/>
  <c r="AA1956" i="14" s="1"/>
  <c r="W1956" i="14"/>
  <c r="X1956" i="14" s="1"/>
  <c r="Y1956" i="14" s="1"/>
  <c r="Z1956" i="14" s="1"/>
  <c r="L1956" i="14"/>
  <c r="M1956" i="14" s="1"/>
  <c r="N1956" i="14" s="1"/>
  <c r="U1956" i="14" s="1"/>
  <c r="Q1956" i="14"/>
  <c r="R1956" i="14" s="1"/>
  <c r="S1956" i="14" s="1"/>
  <c r="T1956" i="14" s="1"/>
  <c r="J1957" i="14"/>
  <c r="K1956" i="14"/>
  <c r="AB1957" i="14" l="1"/>
  <c r="AC1957" i="14" s="1"/>
  <c r="AD1957" i="14" s="1"/>
  <c r="AA1957" i="14" s="1"/>
  <c r="W1957" i="14"/>
  <c r="X1957" i="14" s="1"/>
  <c r="Y1957" i="14" s="1"/>
  <c r="Z1957" i="14" s="1"/>
  <c r="L1957" i="14"/>
  <c r="M1957" i="14" s="1"/>
  <c r="N1957" i="14" s="1"/>
  <c r="U1957" i="14" s="1"/>
  <c r="Q1957" i="14"/>
  <c r="R1957" i="14" s="1"/>
  <c r="S1957" i="14" s="1"/>
  <c r="T1957" i="14" s="1"/>
  <c r="J1958" i="14"/>
  <c r="K1957" i="14"/>
  <c r="AB1958" i="14" l="1"/>
  <c r="AC1958" i="14" s="1"/>
  <c r="AD1958" i="14" s="1"/>
  <c r="AA1958" i="14" s="1"/>
  <c r="W1958" i="14"/>
  <c r="X1958" i="14" s="1"/>
  <c r="Y1958" i="14" s="1"/>
  <c r="Z1958" i="14" s="1"/>
  <c r="L1958" i="14"/>
  <c r="M1958" i="14" s="1"/>
  <c r="N1958" i="14" s="1"/>
  <c r="U1958" i="14" s="1"/>
  <c r="Q1958" i="14"/>
  <c r="R1958" i="14" s="1"/>
  <c r="S1958" i="14" s="1"/>
  <c r="T1958" i="14" s="1"/>
  <c r="J1959" i="14"/>
  <c r="K1958" i="14"/>
  <c r="AB1959" i="14" l="1"/>
  <c r="AC1959" i="14" s="1"/>
  <c r="AD1959" i="14" s="1"/>
  <c r="AA1959" i="14" s="1"/>
  <c r="W1959" i="14"/>
  <c r="X1959" i="14" s="1"/>
  <c r="Y1959" i="14" s="1"/>
  <c r="Z1959" i="14" s="1"/>
  <c r="L1959" i="14"/>
  <c r="M1959" i="14" s="1"/>
  <c r="N1959" i="14" s="1"/>
  <c r="U1959" i="14" s="1"/>
  <c r="Q1959" i="14"/>
  <c r="R1959" i="14" s="1"/>
  <c r="S1959" i="14" s="1"/>
  <c r="T1959" i="14" s="1"/>
  <c r="J1960" i="14"/>
  <c r="K1959" i="14"/>
  <c r="AB1960" i="14" l="1"/>
  <c r="AC1960" i="14" s="1"/>
  <c r="AD1960" i="14" s="1"/>
  <c r="AA1960" i="14" s="1"/>
  <c r="W1960" i="14"/>
  <c r="X1960" i="14" s="1"/>
  <c r="Y1960" i="14" s="1"/>
  <c r="Z1960" i="14" s="1"/>
  <c r="L1960" i="14"/>
  <c r="M1960" i="14" s="1"/>
  <c r="N1960" i="14" s="1"/>
  <c r="U1960" i="14" s="1"/>
  <c r="Q1960" i="14"/>
  <c r="R1960" i="14" s="1"/>
  <c r="S1960" i="14" s="1"/>
  <c r="T1960" i="14" s="1"/>
  <c r="K1960" i="14"/>
  <c r="J1961" i="14"/>
  <c r="AB1961" i="14" l="1"/>
  <c r="AC1961" i="14" s="1"/>
  <c r="AD1961" i="14" s="1"/>
  <c r="AA1961" i="14" s="1"/>
  <c r="W1961" i="14"/>
  <c r="X1961" i="14" s="1"/>
  <c r="Y1961" i="14" s="1"/>
  <c r="Z1961" i="14" s="1"/>
  <c r="L1961" i="14"/>
  <c r="M1961" i="14" s="1"/>
  <c r="N1961" i="14" s="1"/>
  <c r="U1961" i="14" s="1"/>
  <c r="Q1961" i="14"/>
  <c r="R1961" i="14" s="1"/>
  <c r="S1961" i="14" s="1"/>
  <c r="T1961" i="14" s="1"/>
  <c r="J1962" i="14"/>
  <c r="K1961" i="14"/>
  <c r="AB1962" i="14" l="1"/>
  <c r="AC1962" i="14" s="1"/>
  <c r="AD1962" i="14" s="1"/>
  <c r="AA1962" i="14" s="1"/>
  <c r="W1962" i="14"/>
  <c r="X1962" i="14" s="1"/>
  <c r="Y1962" i="14" s="1"/>
  <c r="Z1962" i="14" s="1"/>
  <c r="L1962" i="14"/>
  <c r="M1962" i="14" s="1"/>
  <c r="N1962" i="14" s="1"/>
  <c r="U1962" i="14" s="1"/>
  <c r="Q1962" i="14"/>
  <c r="R1962" i="14" s="1"/>
  <c r="S1962" i="14" s="1"/>
  <c r="T1962" i="14" s="1"/>
  <c r="J1963" i="14"/>
  <c r="K1962" i="14"/>
  <c r="AB1963" i="14" l="1"/>
  <c r="AC1963" i="14" s="1"/>
  <c r="AD1963" i="14" s="1"/>
  <c r="AA1963" i="14" s="1"/>
  <c r="W1963" i="14"/>
  <c r="X1963" i="14" s="1"/>
  <c r="Y1963" i="14" s="1"/>
  <c r="Z1963" i="14" s="1"/>
  <c r="L1963" i="14"/>
  <c r="M1963" i="14" s="1"/>
  <c r="N1963" i="14" s="1"/>
  <c r="U1963" i="14" s="1"/>
  <c r="Q1963" i="14"/>
  <c r="R1963" i="14" s="1"/>
  <c r="S1963" i="14" s="1"/>
  <c r="T1963" i="14" s="1"/>
  <c r="J1964" i="14"/>
  <c r="K1963" i="14"/>
  <c r="AB1964" i="14" l="1"/>
  <c r="AC1964" i="14" s="1"/>
  <c r="AD1964" i="14" s="1"/>
  <c r="AA1964" i="14" s="1"/>
  <c r="W1964" i="14"/>
  <c r="X1964" i="14" s="1"/>
  <c r="Y1964" i="14" s="1"/>
  <c r="Z1964" i="14" s="1"/>
  <c r="L1964" i="14"/>
  <c r="M1964" i="14" s="1"/>
  <c r="N1964" i="14" s="1"/>
  <c r="U1964" i="14" s="1"/>
  <c r="Q1964" i="14"/>
  <c r="R1964" i="14" s="1"/>
  <c r="S1964" i="14" s="1"/>
  <c r="T1964" i="14" s="1"/>
  <c r="J1965" i="14"/>
  <c r="K1964" i="14"/>
  <c r="AB1965" i="14" l="1"/>
  <c r="AC1965" i="14" s="1"/>
  <c r="AD1965" i="14" s="1"/>
  <c r="AA1965" i="14" s="1"/>
  <c r="W1965" i="14"/>
  <c r="X1965" i="14" s="1"/>
  <c r="Y1965" i="14" s="1"/>
  <c r="Z1965" i="14" s="1"/>
  <c r="L1965" i="14"/>
  <c r="M1965" i="14" s="1"/>
  <c r="N1965" i="14" s="1"/>
  <c r="U1965" i="14" s="1"/>
  <c r="Q1965" i="14"/>
  <c r="R1965" i="14" s="1"/>
  <c r="S1965" i="14" s="1"/>
  <c r="T1965" i="14" s="1"/>
  <c r="K1965" i="14"/>
  <c r="J1966" i="14"/>
  <c r="AB1966" i="14" l="1"/>
  <c r="AC1966" i="14" s="1"/>
  <c r="AD1966" i="14" s="1"/>
  <c r="AA1966" i="14" s="1"/>
  <c r="W1966" i="14"/>
  <c r="X1966" i="14" s="1"/>
  <c r="Y1966" i="14" s="1"/>
  <c r="Z1966" i="14" s="1"/>
  <c r="L1966" i="14"/>
  <c r="M1966" i="14" s="1"/>
  <c r="N1966" i="14" s="1"/>
  <c r="U1966" i="14" s="1"/>
  <c r="Q1966" i="14"/>
  <c r="R1966" i="14" s="1"/>
  <c r="S1966" i="14" s="1"/>
  <c r="T1966" i="14" s="1"/>
  <c r="J1967" i="14"/>
  <c r="K1966" i="14"/>
  <c r="AB1967" i="14" l="1"/>
  <c r="AC1967" i="14" s="1"/>
  <c r="AD1967" i="14" s="1"/>
  <c r="AA1967" i="14" s="1"/>
  <c r="W1967" i="14"/>
  <c r="X1967" i="14" s="1"/>
  <c r="Y1967" i="14" s="1"/>
  <c r="Z1967" i="14" s="1"/>
  <c r="L1967" i="14"/>
  <c r="M1967" i="14" s="1"/>
  <c r="N1967" i="14" s="1"/>
  <c r="U1967" i="14" s="1"/>
  <c r="Q1967" i="14"/>
  <c r="R1967" i="14" s="1"/>
  <c r="S1967" i="14" s="1"/>
  <c r="T1967" i="14" s="1"/>
  <c r="J1968" i="14"/>
  <c r="K1967" i="14"/>
  <c r="AB1968" i="14" l="1"/>
  <c r="AC1968" i="14" s="1"/>
  <c r="AD1968" i="14" s="1"/>
  <c r="AA1968" i="14" s="1"/>
  <c r="W1968" i="14"/>
  <c r="X1968" i="14" s="1"/>
  <c r="Y1968" i="14" s="1"/>
  <c r="Z1968" i="14" s="1"/>
  <c r="L1968" i="14"/>
  <c r="M1968" i="14" s="1"/>
  <c r="N1968" i="14" s="1"/>
  <c r="U1968" i="14" s="1"/>
  <c r="Q1968" i="14"/>
  <c r="R1968" i="14" s="1"/>
  <c r="S1968" i="14" s="1"/>
  <c r="T1968" i="14" s="1"/>
  <c r="K1968" i="14"/>
  <c r="J1969" i="14"/>
  <c r="AB1969" i="14" l="1"/>
  <c r="AC1969" i="14" s="1"/>
  <c r="AD1969" i="14" s="1"/>
  <c r="AA1969" i="14" s="1"/>
  <c r="W1969" i="14"/>
  <c r="X1969" i="14" s="1"/>
  <c r="Y1969" i="14" s="1"/>
  <c r="Z1969" i="14" s="1"/>
  <c r="L1969" i="14"/>
  <c r="M1969" i="14" s="1"/>
  <c r="N1969" i="14" s="1"/>
  <c r="U1969" i="14" s="1"/>
  <c r="Q1969" i="14"/>
  <c r="R1969" i="14" s="1"/>
  <c r="S1969" i="14" s="1"/>
  <c r="T1969" i="14" s="1"/>
  <c r="J1970" i="14"/>
  <c r="K1969" i="14"/>
  <c r="AB1970" i="14" l="1"/>
  <c r="AC1970" i="14" s="1"/>
  <c r="AD1970" i="14" s="1"/>
  <c r="AA1970" i="14" s="1"/>
  <c r="W1970" i="14"/>
  <c r="X1970" i="14" s="1"/>
  <c r="Y1970" i="14" s="1"/>
  <c r="Z1970" i="14" s="1"/>
  <c r="L1970" i="14"/>
  <c r="M1970" i="14" s="1"/>
  <c r="N1970" i="14" s="1"/>
  <c r="U1970" i="14" s="1"/>
  <c r="Q1970" i="14"/>
  <c r="R1970" i="14" s="1"/>
  <c r="S1970" i="14" s="1"/>
  <c r="T1970" i="14" s="1"/>
  <c r="J1971" i="14"/>
  <c r="K1970" i="14"/>
  <c r="AB1971" i="14" l="1"/>
  <c r="AC1971" i="14" s="1"/>
  <c r="AD1971" i="14" s="1"/>
  <c r="AA1971" i="14" s="1"/>
  <c r="W1971" i="14"/>
  <c r="X1971" i="14" s="1"/>
  <c r="Y1971" i="14" s="1"/>
  <c r="Z1971" i="14" s="1"/>
  <c r="L1971" i="14"/>
  <c r="M1971" i="14" s="1"/>
  <c r="N1971" i="14" s="1"/>
  <c r="U1971" i="14" s="1"/>
  <c r="Q1971" i="14"/>
  <c r="R1971" i="14" s="1"/>
  <c r="S1971" i="14" s="1"/>
  <c r="T1971" i="14" s="1"/>
  <c r="J1972" i="14"/>
  <c r="K1971" i="14"/>
  <c r="AB1972" i="14" l="1"/>
  <c r="AC1972" i="14" s="1"/>
  <c r="AD1972" i="14" s="1"/>
  <c r="AA1972" i="14" s="1"/>
  <c r="W1972" i="14"/>
  <c r="X1972" i="14" s="1"/>
  <c r="Y1972" i="14" s="1"/>
  <c r="Z1972" i="14" s="1"/>
  <c r="L1972" i="14"/>
  <c r="M1972" i="14" s="1"/>
  <c r="N1972" i="14" s="1"/>
  <c r="U1972" i="14" s="1"/>
  <c r="Q1972" i="14"/>
  <c r="R1972" i="14" s="1"/>
  <c r="S1972" i="14" s="1"/>
  <c r="T1972" i="14" s="1"/>
  <c r="J1973" i="14"/>
  <c r="K1972" i="14"/>
  <c r="AB1973" i="14" l="1"/>
  <c r="AC1973" i="14" s="1"/>
  <c r="AD1973" i="14" s="1"/>
  <c r="AA1973" i="14" s="1"/>
  <c r="W1973" i="14"/>
  <c r="X1973" i="14" s="1"/>
  <c r="Y1973" i="14" s="1"/>
  <c r="Z1973" i="14" s="1"/>
  <c r="L1973" i="14"/>
  <c r="M1973" i="14" s="1"/>
  <c r="N1973" i="14" s="1"/>
  <c r="U1973" i="14" s="1"/>
  <c r="Q1973" i="14"/>
  <c r="R1973" i="14" s="1"/>
  <c r="S1973" i="14" s="1"/>
  <c r="T1973" i="14" s="1"/>
  <c r="J1974" i="14"/>
  <c r="K1973" i="14"/>
  <c r="AB1974" i="14" l="1"/>
  <c r="AC1974" i="14" s="1"/>
  <c r="AD1974" i="14" s="1"/>
  <c r="AA1974" i="14" s="1"/>
  <c r="W1974" i="14"/>
  <c r="X1974" i="14" s="1"/>
  <c r="Y1974" i="14" s="1"/>
  <c r="Z1974" i="14" s="1"/>
  <c r="L1974" i="14"/>
  <c r="M1974" i="14" s="1"/>
  <c r="N1974" i="14" s="1"/>
  <c r="U1974" i="14" s="1"/>
  <c r="Q1974" i="14"/>
  <c r="R1974" i="14" s="1"/>
  <c r="S1974" i="14" s="1"/>
  <c r="T1974" i="14" s="1"/>
  <c r="J1975" i="14"/>
  <c r="K1974" i="14"/>
  <c r="AB1975" i="14" l="1"/>
  <c r="AC1975" i="14" s="1"/>
  <c r="AD1975" i="14" s="1"/>
  <c r="AA1975" i="14" s="1"/>
  <c r="W1975" i="14"/>
  <c r="X1975" i="14" s="1"/>
  <c r="Y1975" i="14" s="1"/>
  <c r="Z1975" i="14" s="1"/>
  <c r="L1975" i="14"/>
  <c r="M1975" i="14" s="1"/>
  <c r="N1975" i="14" s="1"/>
  <c r="U1975" i="14" s="1"/>
  <c r="Q1975" i="14"/>
  <c r="R1975" i="14" s="1"/>
  <c r="S1975" i="14" s="1"/>
  <c r="T1975" i="14" s="1"/>
  <c r="J1976" i="14"/>
  <c r="K1975" i="14"/>
  <c r="AB1976" i="14" l="1"/>
  <c r="AC1976" i="14" s="1"/>
  <c r="AD1976" i="14" s="1"/>
  <c r="AA1976" i="14" s="1"/>
  <c r="W1976" i="14"/>
  <c r="X1976" i="14" s="1"/>
  <c r="Y1976" i="14" s="1"/>
  <c r="Z1976" i="14" s="1"/>
  <c r="L1976" i="14"/>
  <c r="M1976" i="14" s="1"/>
  <c r="N1976" i="14" s="1"/>
  <c r="U1976" i="14" s="1"/>
  <c r="Q1976" i="14"/>
  <c r="R1976" i="14" s="1"/>
  <c r="S1976" i="14" s="1"/>
  <c r="T1976" i="14" s="1"/>
  <c r="K1976" i="14"/>
  <c r="J1977" i="14"/>
  <c r="AB1977" i="14" l="1"/>
  <c r="AC1977" i="14" s="1"/>
  <c r="AD1977" i="14" s="1"/>
  <c r="AA1977" i="14" s="1"/>
  <c r="W1977" i="14"/>
  <c r="X1977" i="14" s="1"/>
  <c r="Y1977" i="14" s="1"/>
  <c r="Z1977" i="14" s="1"/>
  <c r="L1977" i="14"/>
  <c r="M1977" i="14" s="1"/>
  <c r="N1977" i="14" s="1"/>
  <c r="U1977" i="14" s="1"/>
  <c r="Q1977" i="14"/>
  <c r="R1977" i="14" s="1"/>
  <c r="S1977" i="14" s="1"/>
  <c r="T1977" i="14" s="1"/>
  <c r="J1978" i="14"/>
  <c r="K1977" i="14"/>
  <c r="AB1978" i="14" l="1"/>
  <c r="AC1978" i="14" s="1"/>
  <c r="AD1978" i="14" s="1"/>
  <c r="AA1978" i="14" s="1"/>
  <c r="W1978" i="14"/>
  <c r="X1978" i="14" s="1"/>
  <c r="Y1978" i="14" s="1"/>
  <c r="Z1978" i="14" s="1"/>
  <c r="L1978" i="14"/>
  <c r="M1978" i="14" s="1"/>
  <c r="N1978" i="14" s="1"/>
  <c r="U1978" i="14" s="1"/>
  <c r="Q1978" i="14"/>
  <c r="R1978" i="14" s="1"/>
  <c r="S1978" i="14" s="1"/>
  <c r="T1978" i="14" s="1"/>
  <c r="J1979" i="14"/>
  <c r="K1978" i="14"/>
  <c r="AB1979" i="14" l="1"/>
  <c r="AC1979" i="14" s="1"/>
  <c r="AD1979" i="14" s="1"/>
  <c r="AA1979" i="14" s="1"/>
  <c r="W1979" i="14"/>
  <c r="X1979" i="14" s="1"/>
  <c r="Y1979" i="14" s="1"/>
  <c r="Z1979" i="14" s="1"/>
  <c r="L1979" i="14"/>
  <c r="M1979" i="14" s="1"/>
  <c r="N1979" i="14" s="1"/>
  <c r="U1979" i="14" s="1"/>
  <c r="Q1979" i="14"/>
  <c r="R1979" i="14" s="1"/>
  <c r="S1979" i="14" s="1"/>
  <c r="T1979" i="14" s="1"/>
  <c r="J1980" i="14"/>
  <c r="K1979" i="14"/>
  <c r="AB1980" i="14" l="1"/>
  <c r="AC1980" i="14" s="1"/>
  <c r="AD1980" i="14" s="1"/>
  <c r="AA1980" i="14" s="1"/>
  <c r="W1980" i="14"/>
  <c r="X1980" i="14" s="1"/>
  <c r="Y1980" i="14" s="1"/>
  <c r="Z1980" i="14" s="1"/>
  <c r="L1980" i="14"/>
  <c r="M1980" i="14" s="1"/>
  <c r="N1980" i="14" s="1"/>
  <c r="U1980" i="14" s="1"/>
  <c r="Q1980" i="14"/>
  <c r="R1980" i="14" s="1"/>
  <c r="S1980" i="14" s="1"/>
  <c r="T1980" i="14" s="1"/>
  <c r="J1981" i="14"/>
  <c r="K1980" i="14"/>
  <c r="AB1981" i="14" l="1"/>
  <c r="AC1981" i="14" s="1"/>
  <c r="AD1981" i="14" s="1"/>
  <c r="AA1981" i="14" s="1"/>
  <c r="W1981" i="14"/>
  <c r="X1981" i="14" s="1"/>
  <c r="Y1981" i="14" s="1"/>
  <c r="Z1981" i="14" s="1"/>
  <c r="L1981" i="14"/>
  <c r="M1981" i="14" s="1"/>
  <c r="N1981" i="14" s="1"/>
  <c r="U1981" i="14" s="1"/>
  <c r="Q1981" i="14"/>
  <c r="R1981" i="14" s="1"/>
  <c r="S1981" i="14" s="1"/>
  <c r="T1981" i="14" s="1"/>
  <c r="K1981" i="14"/>
  <c r="J1982" i="14"/>
  <c r="AB1982" i="14" l="1"/>
  <c r="AC1982" i="14" s="1"/>
  <c r="AD1982" i="14" s="1"/>
  <c r="AA1982" i="14" s="1"/>
  <c r="W1982" i="14"/>
  <c r="X1982" i="14" s="1"/>
  <c r="Y1982" i="14" s="1"/>
  <c r="Z1982" i="14" s="1"/>
  <c r="L1982" i="14"/>
  <c r="M1982" i="14" s="1"/>
  <c r="N1982" i="14" s="1"/>
  <c r="U1982" i="14" s="1"/>
  <c r="Q1982" i="14"/>
  <c r="R1982" i="14" s="1"/>
  <c r="S1982" i="14" s="1"/>
  <c r="T1982" i="14" s="1"/>
  <c r="J1983" i="14"/>
  <c r="K1982" i="14"/>
  <c r="AB1983" i="14" l="1"/>
  <c r="AC1983" i="14" s="1"/>
  <c r="AD1983" i="14" s="1"/>
  <c r="AA1983" i="14" s="1"/>
  <c r="W1983" i="14"/>
  <c r="X1983" i="14" s="1"/>
  <c r="Y1983" i="14" s="1"/>
  <c r="Z1983" i="14" s="1"/>
  <c r="L1983" i="14"/>
  <c r="M1983" i="14" s="1"/>
  <c r="N1983" i="14" s="1"/>
  <c r="U1983" i="14" s="1"/>
  <c r="Q1983" i="14"/>
  <c r="R1983" i="14" s="1"/>
  <c r="S1983" i="14" s="1"/>
  <c r="T1983" i="14" s="1"/>
  <c r="J1984" i="14"/>
  <c r="K1983" i="14"/>
  <c r="AB1984" i="14" l="1"/>
  <c r="AC1984" i="14" s="1"/>
  <c r="AD1984" i="14" s="1"/>
  <c r="AA1984" i="14" s="1"/>
  <c r="W1984" i="14"/>
  <c r="X1984" i="14" s="1"/>
  <c r="Y1984" i="14" s="1"/>
  <c r="Z1984" i="14" s="1"/>
  <c r="L1984" i="14"/>
  <c r="M1984" i="14" s="1"/>
  <c r="N1984" i="14" s="1"/>
  <c r="U1984" i="14" s="1"/>
  <c r="Q1984" i="14"/>
  <c r="R1984" i="14" s="1"/>
  <c r="S1984" i="14" s="1"/>
  <c r="T1984" i="14" s="1"/>
  <c r="J1985" i="14"/>
  <c r="K1984" i="14"/>
  <c r="AB1985" i="14" l="1"/>
  <c r="AC1985" i="14" s="1"/>
  <c r="AD1985" i="14" s="1"/>
  <c r="AA1985" i="14" s="1"/>
  <c r="W1985" i="14"/>
  <c r="X1985" i="14" s="1"/>
  <c r="Y1985" i="14" s="1"/>
  <c r="Z1985" i="14" s="1"/>
  <c r="L1985" i="14"/>
  <c r="M1985" i="14" s="1"/>
  <c r="N1985" i="14" s="1"/>
  <c r="U1985" i="14" s="1"/>
  <c r="Q1985" i="14"/>
  <c r="R1985" i="14" s="1"/>
  <c r="S1985" i="14" s="1"/>
  <c r="T1985" i="14" s="1"/>
  <c r="J1986" i="14"/>
  <c r="K1985" i="14"/>
  <c r="AB1986" i="14" l="1"/>
  <c r="AC1986" i="14" s="1"/>
  <c r="AD1986" i="14" s="1"/>
  <c r="AA1986" i="14" s="1"/>
  <c r="W1986" i="14"/>
  <c r="X1986" i="14" s="1"/>
  <c r="Y1986" i="14" s="1"/>
  <c r="Z1986" i="14" s="1"/>
  <c r="L1986" i="14"/>
  <c r="M1986" i="14" s="1"/>
  <c r="N1986" i="14" s="1"/>
  <c r="U1986" i="14" s="1"/>
  <c r="Q1986" i="14"/>
  <c r="R1986" i="14" s="1"/>
  <c r="S1986" i="14" s="1"/>
  <c r="T1986" i="14" s="1"/>
  <c r="J1987" i="14"/>
  <c r="K1986" i="14"/>
  <c r="AB1987" i="14" l="1"/>
  <c r="AC1987" i="14" s="1"/>
  <c r="AD1987" i="14" s="1"/>
  <c r="AA1987" i="14" s="1"/>
  <c r="W1987" i="14"/>
  <c r="X1987" i="14" s="1"/>
  <c r="Y1987" i="14" s="1"/>
  <c r="Z1987" i="14" s="1"/>
  <c r="L1987" i="14"/>
  <c r="M1987" i="14" s="1"/>
  <c r="N1987" i="14" s="1"/>
  <c r="U1987" i="14" s="1"/>
  <c r="Q1987" i="14"/>
  <c r="R1987" i="14" s="1"/>
  <c r="S1987" i="14" s="1"/>
  <c r="T1987" i="14" s="1"/>
  <c r="J1988" i="14"/>
  <c r="K1987" i="14"/>
  <c r="AB1988" i="14" l="1"/>
  <c r="AC1988" i="14" s="1"/>
  <c r="AD1988" i="14" s="1"/>
  <c r="AA1988" i="14" s="1"/>
  <c r="W1988" i="14"/>
  <c r="X1988" i="14" s="1"/>
  <c r="Y1988" i="14" s="1"/>
  <c r="Z1988" i="14" s="1"/>
  <c r="L1988" i="14"/>
  <c r="M1988" i="14" s="1"/>
  <c r="N1988" i="14" s="1"/>
  <c r="U1988" i="14" s="1"/>
  <c r="Q1988" i="14"/>
  <c r="R1988" i="14" s="1"/>
  <c r="S1988" i="14" s="1"/>
  <c r="T1988" i="14" s="1"/>
  <c r="J1989" i="14"/>
  <c r="K1988" i="14"/>
  <c r="AB1989" i="14" l="1"/>
  <c r="AC1989" i="14" s="1"/>
  <c r="AD1989" i="14" s="1"/>
  <c r="AA1989" i="14" s="1"/>
  <c r="W1989" i="14"/>
  <c r="X1989" i="14" s="1"/>
  <c r="Y1989" i="14" s="1"/>
  <c r="Z1989" i="14" s="1"/>
  <c r="L1989" i="14"/>
  <c r="M1989" i="14" s="1"/>
  <c r="N1989" i="14" s="1"/>
  <c r="U1989" i="14" s="1"/>
  <c r="Q1989" i="14"/>
  <c r="R1989" i="14" s="1"/>
  <c r="S1989" i="14" s="1"/>
  <c r="T1989" i="14" s="1"/>
  <c r="K1989" i="14"/>
  <c r="J1990" i="14"/>
  <c r="AB1990" i="14" l="1"/>
  <c r="AC1990" i="14" s="1"/>
  <c r="AD1990" i="14" s="1"/>
  <c r="AA1990" i="14" s="1"/>
  <c r="W1990" i="14"/>
  <c r="X1990" i="14" s="1"/>
  <c r="Y1990" i="14" s="1"/>
  <c r="Z1990" i="14" s="1"/>
  <c r="L1990" i="14"/>
  <c r="M1990" i="14" s="1"/>
  <c r="N1990" i="14" s="1"/>
  <c r="U1990" i="14" s="1"/>
  <c r="Q1990" i="14"/>
  <c r="R1990" i="14" s="1"/>
  <c r="S1990" i="14" s="1"/>
  <c r="T1990" i="14" s="1"/>
  <c r="J1991" i="14"/>
  <c r="K1990" i="14"/>
  <c r="AB1991" i="14" l="1"/>
  <c r="AC1991" i="14" s="1"/>
  <c r="AD1991" i="14" s="1"/>
  <c r="AA1991" i="14" s="1"/>
  <c r="W1991" i="14"/>
  <c r="X1991" i="14" s="1"/>
  <c r="Y1991" i="14" s="1"/>
  <c r="Z1991" i="14" s="1"/>
  <c r="L1991" i="14"/>
  <c r="M1991" i="14" s="1"/>
  <c r="N1991" i="14" s="1"/>
  <c r="U1991" i="14" s="1"/>
  <c r="Q1991" i="14"/>
  <c r="R1991" i="14" s="1"/>
  <c r="S1991" i="14" s="1"/>
  <c r="T1991" i="14" s="1"/>
  <c r="J1992" i="14"/>
  <c r="K1991" i="14"/>
  <c r="AB1992" i="14" l="1"/>
  <c r="AC1992" i="14" s="1"/>
  <c r="AD1992" i="14" s="1"/>
  <c r="AA1992" i="14" s="1"/>
  <c r="W1992" i="14"/>
  <c r="X1992" i="14" s="1"/>
  <c r="Y1992" i="14" s="1"/>
  <c r="Z1992" i="14" s="1"/>
  <c r="L1992" i="14"/>
  <c r="M1992" i="14" s="1"/>
  <c r="N1992" i="14" s="1"/>
  <c r="U1992" i="14" s="1"/>
  <c r="Q1992" i="14"/>
  <c r="R1992" i="14" s="1"/>
  <c r="S1992" i="14" s="1"/>
  <c r="T1992" i="14" s="1"/>
  <c r="K1992" i="14"/>
  <c r="J1993" i="14"/>
  <c r="AB1993" i="14" l="1"/>
  <c r="AC1993" i="14" s="1"/>
  <c r="AD1993" i="14" s="1"/>
  <c r="AA1993" i="14" s="1"/>
  <c r="W1993" i="14"/>
  <c r="X1993" i="14" s="1"/>
  <c r="Y1993" i="14" s="1"/>
  <c r="Z1993" i="14" s="1"/>
  <c r="L1993" i="14"/>
  <c r="M1993" i="14" s="1"/>
  <c r="N1993" i="14" s="1"/>
  <c r="U1993" i="14" s="1"/>
  <c r="Q1993" i="14"/>
  <c r="R1993" i="14" s="1"/>
  <c r="S1993" i="14" s="1"/>
  <c r="T1993" i="14" s="1"/>
  <c r="J1994" i="14"/>
  <c r="K1993" i="14"/>
  <c r="AB1994" i="14" l="1"/>
  <c r="AC1994" i="14" s="1"/>
  <c r="AD1994" i="14" s="1"/>
  <c r="AA1994" i="14" s="1"/>
  <c r="W1994" i="14"/>
  <c r="X1994" i="14" s="1"/>
  <c r="Y1994" i="14" s="1"/>
  <c r="Z1994" i="14" s="1"/>
  <c r="L1994" i="14"/>
  <c r="M1994" i="14" s="1"/>
  <c r="N1994" i="14" s="1"/>
  <c r="U1994" i="14" s="1"/>
  <c r="Q1994" i="14"/>
  <c r="R1994" i="14" s="1"/>
  <c r="S1994" i="14" s="1"/>
  <c r="T1994" i="14" s="1"/>
  <c r="K1994" i="14"/>
  <c r="J1995" i="14"/>
  <c r="AB1995" i="14" l="1"/>
  <c r="AC1995" i="14" s="1"/>
  <c r="AD1995" i="14" s="1"/>
  <c r="AA1995" i="14" s="1"/>
  <c r="W1995" i="14"/>
  <c r="X1995" i="14" s="1"/>
  <c r="Y1995" i="14" s="1"/>
  <c r="Z1995" i="14" s="1"/>
  <c r="L1995" i="14"/>
  <c r="M1995" i="14" s="1"/>
  <c r="N1995" i="14" s="1"/>
  <c r="U1995" i="14" s="1"/>
  <c r="Q1995" i="14"/>
  <c r="R1995" i="14" s="1"/>
  <c r="S1995" i="14" s="1"/>
  <c r="T1995" i="14" s="1"/>
  <c r="J1996" i="14"/>
  <c r="K1995" i="14"/>
  <c r="AB1996" i="14" l="1"/>
  <c r="AC1996" i="14" s="1"/>
  <c r="AD1996" i="14" s="1"/>
  <c r="AA1996" i="14" s="1"/>
  <c r="W1996" i="14"/>
  <c r="X1996" i="14" s="1"/>
  <c r="Y1996" i="14" s="1"/>
  <c r="Z1996" i="14" s="1"/>
  <c r="L1996" i="14"/>
  <c r="M1996" i="14" s="1"/>
  <c r="N1996" i="14" s="1"/>
  <c r="U1996" i="14" s="1"/>
  <c r="Q1996" i="14"/>
  <c r="R1996" i="14" s="1"/>
  <c r="S1996" i="14" s="1"/>
  <c r="T1996" i="14" s="1"/>
  <c r="J1997" i="14"/>
  <c r="K1996" i="14"/>
  <c r="AB1997" i="14" l="1"/>
  <c r="AC1997" i="14" s="1"/>
  <c r="AD1997" i="14" s="1"/>
  <c r="AA1997" i="14" s="1"/>
  <c r="W1997" i="14"/>
  <c r="X1997" i="14" s="1"/>
  <c r="Y1997" i="14" s="1"/>
  <c r="Z1997" i="14" s="1"/>
  <c r="L1997" i="14"/>
  <c r="M1997" i="14" s="1"/>
  <c r="N1997" i="14" s="1"/>
  <c r="U1997" i="14" s="1"/>
  <c r="Q1997" i="14"/>
  <c r="R1997" i="14" s="1"/>
  <c r="S1997" i="14" s="1"/>
  <c r="T1997" i="14" s="1"/>
  <c r="J1998" i="14"/>
  <c r="K1997" i="14"/>
  <c r="AB1998" i="14" l="1"/>
  <c r="AC1998" i="14" s="1"/>
  <c r="AD1998" i="14" s="1"/>
  <c r="AA1998" i="14" s="1"/>
  <c r="W1998" i="14"/>
  <c r="X1998" i="14" s="1"/>
  <c r="Y1998" i="14" s="1"/>
  <c r="Z1998" i="14" s="1"/>
  <c r="L1998" i="14"/>
  <c r="M1998" i="14" s="1"/>
  <c r="N1998" i="14" s="1"/>
  <c r="U1998" i="14" s="1"/>
  <c r="Q1998" i="14"/>
  <c r="R1998" i="14" s="1"/>
  <c r="S1998" i="14" s="1"/>
  <c r="T1998" i="14" s="1"/>
  <c r="J1999" i="14"/>
  <c r="K1998" i="14"/>
  <c r="AB1999" i="14" l="1"/>
  <c r="AC1999" i="14" s="1"/>
  <c r="AD1999" i="14" s="1"/>
  <c r="AA1999" i="14" s="1"/>
  <c r="W1999" i="14"/>
  <c r="X1999" i="14" s="1"/>
  <c r="Y1999" i="14" s="1"/>
  <c r="Z1999" i="14" s="1"/>
  <c r="L1999" i="14"/>
  <c r="M1999" i="14" s="1"/>
  <c r="N1999" i="14" s="1"/>
  <c r="U1999" i="14" s="1"/>
  <c r="Q1999" i="14"/>
  <c r="R1999" i="14" s="1"/>
  <c r="S1999" i="14" s="1"/>
  <c r="T1999" i="14" s="1"/>
  <c r="J2000" i="14"/>
  <c r="K1999" i="14"/>
  <c r="AB2000" i="14" l="1"/>
  <c r="AC2000" i="14" s="1"/>
  <c r="AD2000" i="14" s="1"/>
  <c r="AA2000" i="14" s="1"/>
  <c r="W2000" i="14"/>
  <c r="X2000" i="14" s="1"/>
  <c r="Y2000" i="14" s="1"/>
  <c r="Z2000" i="14" s="1"/>
  <c r="L2000" i="14"/>
  <c r="M2000" i="14" s="1"/>
  <c r="N2000" i="14" s="1"/>
  <c r="U2000" i="14" s="1"/>
  <c r="Q2000" i="14"/>
  <c r="R2000" i="14" s="1"/>
  <c r="S2000" i="14" s="1"/>
  <c r="T2000" i="14" s="1"/>
  <c r="K2000" i="14"/>
  <c r="M256" i="14"/>
  <c r="N256" i="14" s="1"/>
  <c r="U256" i="14" s="1"/>
  <c r="R42" i="14"/>
  <c r="S42" i="14" s="1"/>
  <c r="T42" i="14" s="1"/>
  <c r="M317" i="14"/>
  <c r="N317" i="14" s="1"/>
  <c r="U317" i="14" s="1"/>
  <c r="M788" i="14"/>
  <c r="N788" i="14" s="1"/>
  <c r="U788" i="14" s="1"/>
  <c r="M223" i="14"/>
  <c r="N223" i="14" s="1"/>
  <c r="U223" i="14" s="1"/>
  <c r="R290" i="14"/>
  <c r="S290" i="14" s="1"/>
  <c r="K655" i="14"/>
  <c r="M41" i="14"/>
  <c r="N41" i="14" s="1"/>
  <c r="U41" i="14" s="1"/>
  <c r="M415" i="14"/>
  <c r="N415" i="14" s="1"/>
  <c r="U415" i="14" s="1"/>
  <c r="R631" i="14"/>
  <c r="S631" i="14" s="1"/>
  <c r="T631" i="14" s="1"/>
  <c r="R593" i="14"/>
  <c r="S593" i="14" s="1"/>
  <c r="M691" i="14"/>
  <c r="N691" i="14" s="1"/>
  <c r="U691" i="14" s="1"/>
  <c r="R531" i="14"/>
  <c r="S531" i="14" s="1"/>
  <c r="T531" i="14" s="1"/>
  <c r="H19" i="7" s="1"/>
  <c r="M384" i="14"/>
  <c r="N384" i="14" s="1"/>
  <c r="U384" i="14" s="1"/>
  <c r="R655" i="14"/>
  <c r="S655" i="14" s="1"/>
  <c r="M677" i="14"/>
  <c r="N677" i="14" s="1"/>
  <c r="U677" i="14" s="1"/>
  <c r="M654" i="14"/>
  <c r="N654" i="14" s="1"/>
  <c r="U654" i="14" s="1"/>
  <c r="M629" i="14"/>
  <c r="N629" i="14" s="1"/>
  <c r="U629" i="14" s="1"/>
  <c r="M561" i="14"/>
  <c r="N561" i="14" s="1"/>
  <c r="U561" i="14" s="1"/>
  <c r="R678" i="14"/>
  <c r="S678" i="14" s="1"/>
  <c r="T678" i="14" s="1"/>
  <c r="M722" i="14"/>
  <c r="N722" i="14" s="1"/>
  <c r="U722" i="14" s="1"/>
  <c r="M530" i="14"/>
  <c r="N530" i="14" s="1"/>
  <c r="U530" i="14" s="1"/>
  <c r="M349" i="14"/>
  <c r="N349" i="14" s="1"/>
  <c r="U349" i="14" s="1"/>
  <c r="M289" i="14"/>
  <c r="N289" i="14" s="1"/>
  <c r="U289" i="14" s="1"/>
  <c r="R616" i="14"/>
  <c r="S616" i="14" s="1"/>
  <c r="T616" i="14" s="1"/>
  <c r="H22" i="7" s="1"/>
  <c r="M592" i="14"/>
  <c r="N592" i="14" s="1"/>
  <c r="U592" i="14" s="1"/>
  <c r="M615" i="14"/>
  <c r="N615" i="14" s="1"/>
  <c r="U615" i="14" s="1"/>
  <c r="M15" i="14"/>
  <c r="N15" i="14" s="1"/>
  <c r="U15" i="14" s="1"/>
  <c r="M157" i="14"/>
  <c r="N157" i="14" s="1"/>
  <c r="U157" i="14" s="1"/>
  <c r="M474" i="14"/>
  <c r="N474" i="14" s="1"/>
  <c r="U474" i="14" s="1"/>
  <c r="M755" i="14"/>
  <c r="N755" i="14" s="1"/>
  <c r="U755" i="14" s="1"/>
  <c r="R416" i="14"/>
  <c r="S416" i="14" s="1"/>
  <c r="T416" i="14" s="1"/>
  <c r="M502" i="14"/>
  <c r="N502" i="14" s="1"/>
  <c r="U502" i="14" s="1"/>
  <c r="K351" i="14"/>
  <c r="G17" i="7"/>
  <c r="K757" i="14"/>
  <c r="K787" i="14"/>
  <c r="G27" i="7"/>
  <c r="G18" i="7"/>
  <c r="R319" i="14"/>
  <c r="S319" i="14" s="1"/>
  <c r="T319" i="14" s="1"/>
  <c r="K416" i="14"/>
  <c r="K756" i="14"/>
  <c r="K92" i="14"/>
  <c r="K476" i="14"/>
  <c r="G14" i="7"/>
  <c r="G7" i="7"/>
  <c r="G20" i="7"/>
  <c r="K723" i="14"/>
  <c r="K443" i="14"/>
  <c r="G21" i="7"/>
  <c r="K532" i="14"/>
  <c r="G24" i="7"/>
  <c r="K63" i="14"/>
  <c r="K679" i="14"/>
  <c r="R476" i="14"/>
  <c r="S476" i="14" s="1"/>
  <c r="T476" i="14" s="1"/>
  <c r="H17" i="7" s="1"/>
  <c r="G22" i="7"/>
  <c r="K128" i="14"/>
  <c r="K529" i="14"/>
  <c r="K692" i="14"/>
  <c r="G8" i="7"/>
  <c r="K256" i="14"/>
  <c r="K812" i="14"/>
  <c r="K475" i="14"/>
  <c r="K680" i="14"/>
  <c r="K565" i="14"/>
  <c r="R563" i="14"/>
  <c r="S563" i="14" s="1"/>
  <c r="T563" i="14" s="1"/>
  <c r="H20" i="7" s="1"/>
  <c r="M188" i="14"/>
  <c r="N188" i="14" s="1"/>
  <c r="U188" i="14" s="1"/>
  <c r="K691" i="14"/>
  <c r="K415" i="14"/>
  <c r="R693" i="14"/>
  <c r="S693" i="14" s="1"/>
  <c r="T693" i="14" s="1"/>
  <c r="K618" i="14"/>
  <c r="K725" i="14"/>
  <c r="K42" i="14"/>
  <c r="G16" i="7"/>
  <c r="K615" i="14"/>
  <c r="K592" i="14"/>
  <c r="K594" i="14"/>
  <c r="R350" i="14"/>
  <c r="S350" i="14" s="1"/>
  <c r="T350" i="14" s="1"/>
  <c r="K533" i="14"/>
  <c r="K502" i="14"/>
  <c r="M444" i="14"/>
  <c r="N444" i="14" s="1"/>
  <c r="U444" i="14" s="1"/>
  <c r="G4" i="7"/>
  <c r="K385" i="14"/>
  <c r="K289" i="14"/>
  <c r="H27" i="7"/>
  <c r="G30" i="7"/>
  <c r="K693" i="14"/>
  <c r="K632" i="14"/>
  <c r="K224" i="14"/>
  <c r="K225" i="14"/>
  <c r="R725" i="14"/>
  <c r="S725" i="14" s="1"/>
  <c r="T725" i="14" s="1"/>
  <c r="K629" i="14"/>
  <c r="K654" i="14"/>
  <c r="M92" i="14"/>
  <c r="N92" i="14" s="1"/>
  <c r="U92" i="14" s="1"/>
  <c r="G9" i="7"/>
  <c r="K722" i="14"/>
  <c r="M61" i="14"/>
  <c r="N61" i="14" s="1"/>
  <c r="U61" i="14" s="1"/>
  <c r="K158" i="14"/>
  <c r="K350" i="14"/>
  <c r="K444" i="14"/>
  <c r="K677" i="14"/>
  <c r="K62" i="14"/>
  <c r="K188" i="14"/>
  <c r="G28" i="7"/>
  <c r="G26" i="7"/>
  <c r="K789" i="14"/>
  <c r="G15" i="7"/>
  <c r="K678" i="14"/>
  <c r="K656" i="14"/>
  <c r="K593" i="14"/>
  <c r="K291" i="14"/>
  <c r="H23" i="7"/>
  <c r="K349" i="14"/>
  <c r="H25" i="7"/>
  <c r="R159" i="14"/>
  <c r="S159" i="14" s="1"/>
  <c r="T159" i="14" s="1"/>
  <c r="G25" i="7"/>
  <c r="K690" i="14"/>
  <c r="G11" i="7"/>
  <c r="K630" i="14"/>
  <c r="G23" i="7"/>
  <c r="R790" i="14"/>
  <c r="S790" i="14" s="1"/>
  <c r="T790" i="14" s="1"/>
  <c r="H29" i="7" s="1"/>
  <c r="K563" i="14"/>
  <c r="K562" i="14"/>
  <c r="K60" i="14"/>
  <c r="R257" i="14"/>
  <c r="S257" i="14" s="1"/>
  <c r="T257" i="14" s="1"/>
  <c r="K257" i="14"/>
  <c r="K383" i="14"/>
  <c r="H26" i="7"/>
  <c r="R504" i="14"/>
  <c r="S504" i="14" s="1"/>
  <c r="T504" i="14" s="1"/>
  <c r="H18" i="7" s="1"/>
  <c r="K43" i="14"/>
  <c r="K90" i="14"/>
  <c r="G19" i="7"/>
  <c r="K91" i="14"/>
  <c r="H3" i="7"/>
  <c r="K187" i="14"/>
  <c r="M127" i="14"/>
  <c r="N127" i="14" s="1"/>
  <c r="U127" i="14" s="1"/>
  <c r="R63" i="14"/>
  <c r="S63" i="14" s="1"/>
  <c r="T63" i="14" s="1"/>
  <c r="T8" i="14"/>
  <c r="K813" i="14"/>
  <c r="H10" i="7"/>
  <c r="R225" i="14"/>
  <c r="S225" i="14" s="1"/>
  <c r="T225" i="14" s="1"/>
  <c r="K633" i="14"/>
  <c r="K41" i="14"/>
  <c r="K127" i="14"/>
  <c r="K418" i="14"/>
  <c r="K724" i="14"/>
  <c r="K531" i="14"/>
  <c r="K726" i="14"/>
  <c r="K616" i="14"/>
  <c r="G3" i="7"/>
  <c r="K503" i="14"/>
  <c r="K755" i="14"/>
  <c r="K445" i="14"/>
  <c r="M814" i="14"/>
  <c r="N814" i="14" s="1"/>
  <c r="U814" i="14" s="1"/>
  <c r="K564" i="14"/>
  <c r="H13" i="7"/>
  <c r="K258" i="14"/>
  <c r="R130" i="14"/>
  <c r="S130" i="14" s="1"/>
  <c r="K814" i="14"/>
  <c r="K384" i="14"/>
  <c r="K93" i="14"/>
  <c r="K61" i="14"/>
  <c r="G29" i="7"/>
  <c r="R17" i="14"/>
  <c r="S17" i="14" s="1"/>
  <c r="T17" i="14" s="1"/>
  <c r="H2" i="7" s="1"/>
  <c r="R386" i="14"/>
  <c r="S386" i="14" s="1"/>
  <c r="T386" i="14" s="1"/>
  <c r="H14" i="7" s="1"/>
  <c r="K694" i="14"/>
  <c r="H12" i="7"/>
  <c r="H9" i="7"/>
  <c r="K159" i="14"/>
  <c r="K595" i="14"/>
  <c r="G2" i="7"/>
  <c r="K319" i="14"/>
  <c r="R93" i="14"/>
  <c r="S93" i="14" s="1"/>
  <c r="T93" i="14" s="1"/>
  <c r="H5" i="7" s="1"/>
  <c r="K474" i="14"/>
  <c r="K417" i="14"/>
  <c r="K386" i="14"/>
  <c r="K157" i="14"/>
  <c r="K320" i="14"/>
  <c r="K758" i="14"/>
  <c r="K255" i="14"/>
  <c r="H15" i="7"/>
  <c r="K566" i="14"/>
  <c r="H4" i="7"/>
  <c r="K681" i="14"/>
  <c r="K504" i="14"/>
  <c r="K811" i="14"/>
  <c r="K317" i="14"/>
  <c r="K223" i="14"/>
  <c r="K226" i="14"/>
  <c r="K292" i="14"/>
  <c r="K64" i="14"/>
  <c r="K501" i="14"/>
  <c r="K617" i="14"/>
  <c r="K534" i="14"/>
  <c r="K631" i="14"/>
  <c r="K721" i="14"/>
  <c r="K160" i="14"/>
  <c r="K790" i="14"/>
  <c r="R445" i="14"/>
  <c r="S445" i="14" s="1"/>
  <c r="T445" i="14" s="1"/>
  <c r="H16" i="7" s="1"/>
  <c r="G10" i="7"/>
  <c r="K189" i="14"/>
  <c r="K130" i="14"/>
  <c r="G6" i="7"/>
  <c r="K561" i="14"/>
  <c r="K290" i="14"/>
  <c r="K788" i="14"/>
  <c r="K754" i="14"/>
  <c r="H7" i="7"/>
  <c r="K44" i="14"/>
  <c r="K530" i="14"/>
  <c r="K816" i="14"/>
  <c r="G13" i="7"/>
  <c r="G12" i="7"/>
  <c r="K657" i="14"/>
  <c r="K505" i="14"/>
  <c r="K352" i="14"/>
  <c r="K129" i="14"/>
  <c r="K477" i="14"/>
  <c r="G5" i="7"/>
  <c r="K619" i="14"/>
  <c r="K318" i="14"/>
  <c r="K131" i="14"/>
  <c r="K634" i="14"/>
  <c r="K293" i="14"/>
  <c r="R190" i="14"/>
  <c r="S190" i="14" s="1"/>
  <c r="T190" i="14" s="1"/>
  <c r="H8" i="7" s="1"/>
  <c r="K478" i="14"/>
  <c r="K161" i="14"/>
  <c r="K419" i="14"/>
  <c r="K259" i="14"/>
  <c r="K94" i="14"/>
  <c r="K45" i="14"/>
  <c r="K227" i="14"/>
  <c r="K791" i="14"/>
  <c r="K620" i="14"/>
  <c r="R759" i="14"/>
  <c r="S759" i="14" s="1"/>
  <c r="T759" i="14" s="1"/>
  <c r="H28" i="7" s="1"/>
  <c r="R815" i="14"/>
  <c r="S815" i="14" s="1"/>
  <c r="K567" i="14"/>
  <c r="K191" i="14"/>
  <c r="K507" i="14"/>
  <c r="K759" i="14"/>
  <c r="K682" i="14"/>
  <c r="K446" i="14"/>
  <c r="K47" i="14"/>
  <c r="K65" i="14"/>
  <c r="K135" i="14"/>
  <c r="K190" i="14"/>
  <c r="K96" i="14"/>
  <c r="K353" i="14"/>
  <c r="K727" i="14"/>
  <c r="K321" i="14"/>
  <c r="K815" i="14"/>
  <c r="K506" i="14"/>
  <c r="K596" i="14"/>
  <c r="K535" i="14"/>
  <c r="K479" i="14"/>
  <c r="K793" i="14"/>
  <c r="K229" i="14"/>
  <c r="K695" i="14"/>
  <c r="K659" i="14"/>
  <c r="K658" i="14"/>
  <c r="K422" i="14"/>
  <c r="K387" i="14"/>
  <c r="K697" i="14"/>
  <c r="K263" i="14"/>
  <c r="K354" i="14"/>
  <c r="K98" i="14"/>
  <c r="K323" i="14"/>
  <c r="K536" i="14"/>
  <c r="K260" i="14"/>
  <c r="K729" i="14"/>
  <c r="K601" i="14"/>
  <c r="K228" i="14"/>
  <c r="K95" i="14"/>
  <c r="K568" i="14"/>
  <c r="K684" i="14"/>
  <c r="K696" i="14"/>
  <c r="K132" i="14"/>
  <c r="K683" i="14"/>
  <c r="K66" i="14"/>
  <c r="K322" i="14"/>
  <c r="K355" i="14"/>
  <c r="K447" i="14"/>
  <c r="K599" i="14"/>
  <c r="K420" i="14"/>
  <c r="K423" i="14"/>
  <c r="K760" i="14"/>
  <c r="K728" i="14"/>
  <c r="K294" i="14"/>
  <c r="K133" i="14"/>
  <c r="K569" i="14"/>
  <c r="K635" i="14"/>
  <c r="K295" i="14"/>
  <c r="K162" i="14"/>
  <c r="K597" i="14"/>
  <c r="K622" i="14"/>
  <c r="K660" i="14"/>
  <c r="K388" i="14"/>
  <c r="K621" i="14"/>
  <c r="K699" i="14"/>
  <c r="K792" i="14"/>
  <c r="K636" i="14"/>
  <c r="K46" i="14"/>
  <c r="K193" i="14"/>
  <c r="K356" i="14"/>
  <c r="K538" i="14"/>
  <c r="X686" i="14"/>
  <c r="Y686" i="14" s="1"/>
  <c r="Z686" i="14" s="1"/>
  <c r="I25" i="7" s="1"/>
  <c r="K230" i="14"/>
  <c r="K163" i="14"/>
  <c r="K508" i="14"/>
  <c r="K97" i="14"/>
  <c r="K819" i="14"/>
  <c r="K817" i="14"/>
  <c r="K421" i="14"/>
  <c r="K763" i="14"/>
  <c r="K192" i="14"/>
  <c r="K389" i="14"/>
  <c r="K570" i="14"/>
  <c r="K537" i="14"/>
  <c r="K600" i="14"/>
  <c r="K509" i="14"/>
  <c r="K67" i="14"/>
  <c r="K598" i="14"/>
  <c r="K448" i="14"/>
  <c r="K762" i="14"/>
  <c r="K261" i="14"/>
  <c r="K623" i="14"/>
  <c r="K480" i="14"/>
  <c r="K761" i="14"/>
  <c r="K685" i="14"/>
  <c r="K540" i="14"/>
  <c r="K390" i="14"/>
  <c r="K296" i="14"/>
  <c r="K392" i="14"/>
  <c r="K731" i="14"/>
  <c r="X625" i="14"/>
  <c r="Y625" i="14" s="1"/>
  <c r="Z625" i="14" s="1"/>
  <c r="I22" i="7" s="1"/>
  <c r="K450" i="14"/>
  <c r="K571" i="14"/>
  <c r="K661" i="14"/>
  <c r="K794" i="14"/>
  <c r="K297" i="14"/>
  <c r="K68" i="14"/>
  <c r="K195" i="14"/>
  <c r="K764" i="14"/>
  <c r="K818" i="14"/>
  <c r="K164" i="14"/>
  <c r="K262" i="14"/>
  <c r="K820" i="14"/>
  <c r="K481" i="14"/>
  <c r="K99" i="14"/>
  <c r="K662" i="14"/>
  <c r="K48" i="14"/>
  <c r="AC687" i="14"/>
  <c r="AD687" i="14" s="1"/>
  <c r="AA687" i="14" s="1"/>
  <c r="K165" i="14"/>
  <c r="K324" i="14"/>
  <c r="K698" i="14"/>
  <c r="K166" i="14"/>
  <c r="K134" i="14"/>
  <c r="K69" i="14"/>
  <c r="K232" i="14"/>
  <c r="K795" i="14"/>
  <c r="K264" i="14"/>
  <c r="K298" i="14"/>
  <c r="K449" i="14"/>
  <c r="K482" i="14"/>
  <c r="K510" i="14"/>
  <c r="K639" i="14"/>
  <c r="K687" i="14"/>
  <c r="K624" i="14"/>
  <c r="K50" i="14"/>
  <c r="K730" i="14"/>
  <c r="K663" i="14"/>
  <c r="K700" i="14"/>
  <c r="K732" i="14"/>
  <c r="K637" i="14"/>
  <c r="K539" i="14"/>
  <c r="K49" i="14"/>
  <c r="K664" i="14"/>
  <c r="K391" i="14"/>
  <c r="K686" i="14"/>
  <c r="K194" i="14"/>
  <c r="K357" i="14"/>
  <c r="K326" i="14"/>
  <c r="K638" i="14"/>
  <c r="K358" i="14"/>
  <c r="K231" i="14"/>
  <c r="K299" i="14"/>
  <c r="K572" i="14"/>
  <c r="K325" i="14"/>
  <c r="K167" i="14"/>
  <c r="K424" i="14"/>
  <c r="K626" i="14"/>
  <c r="K51" i="14"/>
  <c r="K425" i="14"/>
  <c r="K541" i="14"/>
  <c r="K71" i="14"/>
  <c r="K511" i="14"/>
  <c r="K602" i="14"/>
  <c r="K327" i="14"/>
  <c r="K451" i="14"/>
  <c r="K196" i="14"/>
  <c r="K484" i="14"/>
  <c r="K393" i="14"/>
  <c r="K483" i="14"/>
  <c r="K821" i="14"/>
  <c r="K796" i="14"/>
  <c r="K701" i="14"/>
  <c r="K452" i="14"/>
  <c r="AC626" i="14"/>
  <c r="AD626" i="14" s="1"/>
  <c r="AA626" i="14" s="1"/>
  <c r="K640" i="14"/>
  <c r="K265" i="14"/>
  <c r="K136" i="14"/>
  <c r="K233" i="14"/>
  <c r="K359" i="14"/>
  <c r="K625" i="14"/>
  <c r="K733" i="14"/>
  <c r="K512" i="14"/>
  <c r="K70" i="14"/>
  <c r="K137" i="14"/>
  <c r="K100" i="14"/>
  <c r="K573" i="14"/>
  <c r="K169" i="14"/>
  <c r="K766" i="14"/>
  <c r="K702" i="14"/>
  <c r="K360" i="14"/>
  <c r="K797" i="14"/>
  <c r="K603" i="14"/>
  <c r="K138" i="14"/>
  <c r="K485" i="14"/>
  <c r="K703" i="14"/>
  <c r="K101" i="14"/>
  <c r="K627" i="14"/>
  <c r="K767" i="14"/>
  <c r="K644" i="14"/>
  <c r="K688" i="14"/>
  <c r="K575" i="14"/>
  <c r="K666" i="14"/>
  <c r="K486" i="14"/>
  <c r="K765" i="14"/>
  <c r="K234" i="14"/>
  <c r="K267" i="14"/>
  <c r="K198" i="14"/>
  <c r="K453" i="14"/>
  <c r="K168" i="14"/>
  <c r="K822" i="14"/>
  <c r="K543" i="14"/>
  <c r="K604" i="14"/>
  <c r="K361" i="14"/>
  <c r="K542" i="14"/>
  <c r="K689" i="14"/>
  <c r="K76" i="14"/>
  <c r="K52" i="14"/>
  <c r="K799" i="14"/>
  <c r="K197" i="14"/>
  <c r="K513" i="14"/>
  <c r="K395" i="14"/>
  <c r="K798" i="14"/>
  <c r="K426" i="14"/>
  <c r="K665" i="14"/>
  <c r="K300" i="14"/>
  <c r="K734" i="14"/>
  <c r="K72" i="14"/>
  <c r="K301" i="14"/>
  <c r="K454" i="14"/>
  <c r="K641" i="14"/>
  <c r="K73" i="14"/>
  <c r="K328" i="14"/>
  <c r="K53" i="14"/>
  <c r="K102" i="14"/>
  <c r="K574" i="14"/>
  <c r="K266" i="14"/>
  <c r="K394" i="14"/>
  <c r="K769" i="14"/>
  <c r="K514" i="14"/>
  <c r="K735" i="14"/>
  <c r="K143" i="14"/>
  <c r="K75" i="14"/>
  <c r="K642" i="14"/>
  <c r="K545" i="14"/>
  <c r="K823" i="14"/>
  <c r="K235" i="14"/>
  <c r="K139" i="14"/>
  <c r="K329" i="14"/>
  <c r="X55" i="14"/>
  <c r="Y55" i="14" s="1"/>
  <c r="Z55" i="14" s="1"/>
  <c r="I3" i="7" s="1"/>
  <c r="K396" i="14"/>
  <c r="K801" i="14"/>
  <c r="K455" i="14"/>
  <c r="K140" i="14"/>
  <c r="K427" i="14"/>
  <c r="K268" i="14"/>
  <c r="K628" i="14"/>
  <c r="K429" i="14"/>
  <c r="K606" i="14"/>
  <c r="K74" i="14"/>
  <c r="K605" i="14"/>
  <c r="K515" i="14"/>
  <c r="K331" i="14"/>
  <c r="K800" i="14"/>
  <c r="K824" i="14"/>
  <c r="K768" i="14"/>
  <c r="K576" i="14"/>
  <c r="K544" i="14"/>
  <c r="K55" i="14"/>
  <c r="K236" i="14"/>
  <c r="K428" i="14"/>
  <c r="K362" i="14"/>
  <c r="K516" i="14"/>
  <c r="K170" i="14"/>
  <c r="K705" i="14"/>
  <c r="K54" i="14"/>
  <c r="K303" i="14"/>
  <c r="K667" i="14"/>
  <c r="K269" i="14"/>
  <c r="K643" i="14"/>
  <c r="K237" i="14"/>
  <c r="K330" i="14"/>
  <c r="K199" i="14"/>
  <c r="K737" i="14"/>
  <c r="K302" i="14"/>
  <c r="K577" i="14"/>
  <c r="K487" i="14"/>
  <c r="K736" i="14"/>
  <c r="K704" i="14"/>
  <c r="K103" i="14"/>
  <c r="K488" i="14"/>
  <c r="AC56" i="14"/>
  <c r="AD56" i="14" s="1"/>
  <c r="AA56" i="14" s="1"/>
  <c r="K489" i="14"/>
  <c r="K770" i="14"/>
  <c r="K738" i="14"/>
  <c r="K304" i="14"/>
  <c r="K332" i="14"/>
  <c r="K365" i="14"/>
  <c r="K57" i="14"/>
  <c r="K105" i="14"/>
  <c r="K578" i="14"/>
  <c r="K490" i="14"/>
  <c r="K668" i="14"/>
  <c r="K825" i="14"/>
  <c r="K200" i="14"/>
  <c r="K104" i="14"/>
  <c r="K607" i="14"/>
  <c r="K670" i="14"/>
  <c r="K270" i="14"/>
  <c r="K238" i="14"/>
  <c r="K546" i="14"/>
  <c r="K201" i="14"/>
  <c r="K430" i="14"/>
  <c r="K397" i="14"/>
  <c r="K363" i="14"/>
  <c r="K646" i="14"/>
  <c r="K172" i="14"/>
  <c r="K517" i="14"/>
  <c r="K707" i="14"/>
  <c r="K171" i="14"/>
  <c r="K106" i="14"/>
  <c r="K56" i="14"/>
  <c r="K456" i="14"/>
  <c r="K141" i="14"/>
  <c r="K109" i="14"/>
  <c r="K802" i="14"/>
  <c r="K142" i="14"/>
  <c r="K706" i="14"/>
  <c r="K669" i="14"/>
  <c r="K398" i="14"/>
  <c r="K645" i="14"/>
  <c r="K364" i="14"/>
  <c r="K826" i="14"/>
  <c r="K457" i="14"/>
  <c r="K673" i="14"/>
  <c r="K399" i="14"/>
  <c r="K491" i="14"/>
  <c r="K333" i="14"/>
  <c r="K459" i="14"/>
  <c r="X673" i="14"/>
  <c r="Y673" i="14" s="1"/>
  <c r="K432" i="14"/>
  <c r="K400" i="14"/>
  <c r="K305" i="14"/>
  <c r="K608" i="14"/>
  <c r="K772" i="14"/>
  <c r="K308" i="14"/>
  <c r="K202" i="14"/>
  <c r="K272" i="14"/>
  <c r="K649" i="14"/>
  <c r="K306" i="14"/>
  <c r="K548" i="14"/>
  <c r="AC611" i="14"/>
  <c r="AD611" i="14" s="1"/>
  <c r="AA611" i="14" s="1"/>
  <c r="K434" i="14"/>
  <c r="K671" i="14"/>
  <c r="K78" i="14"/>
  <c r="K366" i="14"/>
  <c r="K827" i="14"/>
  <c r="X648" i="14"/>
  <c r="Y648" i="14" s="1"/>
  <c r="K271" i="14"/>
  <c r="K519" i="14"/>
  <c r="K708" i="14"/>
  <c r="K831" i="14"/>
  <c r="K803" i="14"/>
  <c r="X609" i="14"/>
  <c r="Y609" i="14" s="1"/>
  <c r="K368" i="14"/>
  <c r="K173" i="14"/>
  <c r="K239" i="14"/>
  <c r="K77" i="14"/>
  <c r="K547" i="14"/>
  <c r="K58" i="14"/>
  <c r="K740" i="14"/>
  <c r="K771" i="14"/>
  <c r="K431" i="14"/>
  <c r="K828" i="14"/>
  <c r="K739" i="14"/>
  <c r="K579" i="14"/>
  <c r="K240" i="14"/>
  <c r="K774" i="14"/>
  <c r="K804" i="14"/>
  <c r="K580" i="14"/>
  <c r="K334" i="14"/>
  <c r="AC649" i="14"/>
  <c r="AD649" i="14" s="1"/>
  <c r="AA649" i="14" s="1"/>
  <c r="K174" i="14"/>
  <c r="K647" i="14"/>
  <c r="K107" i="14"/>
  <c r="K518" i="14"/>
  <c r="K458" i="14"/>
  <c r="K492" i="14"/>
  <c r="K648" i="14"/>
  <c r="K806" i="14"/>
  <c r="K144" i="14"/>
  <c r="K433" i="14"/>
  <c r="K59" i="14"/>
  <c r="K203" i="14"/>
  <c r="K609" i="14"/>
  <c r="K807" i="14"/>
  <c r="K204" i="14"/>
  <c r="K307" i="14"/>
  <c r="K402" i="14"/>
  <c r="K743" i="14"/>
  <c r="AC674" i="14"/>
  <c r="AD674" i="14" s="1"/>
  <c r="AA674" i="14" s="1"/>
  <c r="K335" i="14"/>
  <c r="K460" i="14"/>
  <c r="K367" i="14"/>
  <c r="K108" i="14"/>
  <c r="K403" i="14"/>
  <c r="K829" i="14"/>
  <c r="K710" i="14"/>
  <c r="K241" i="14"/>
  <c r="K401" i="14"/>
  <c r="K775" i="14"/>
  <c r="K175" i="14"/>
  <c r="K610" i="14"/>
  <c r="K581" i="14"/>
  <c r="K520" i="14"/>
  <c r="K711" i="14"/>
  <c r="K830" i="14"/>
  <c r="K805" i="14"/>
  <c r="K177" i="14"/>
  <c r="K742" i="14"/>
  <c r="K242" i="14"/>
  <c r="K309" i="14"/>
  <c r="K674" i="14"/>
  <c r="K273" i="14"/>
  <c r="K336" i="14"/>
  <c r="K205" i="14"/>
  <c r="K582" i="14"/>
  <c r="K549" i="14"/>
  <c r="K611" i="14"/>
  <c r="K146" i="14"/>
  <c r="X807" i="14"/>
  <c r="Y807" i="14" s="1"/>
  <c r="Z807" i="14" s="1"/>
  <c r="I29" i="7" s="1"/>
  <c r="K551" i="14"/>
  <c r="K461" i="14"/>
  <c r="K521" i="14"/>
  <c r="K435" i="14"/>
  <c r="K583" i="14"/>
  <c r="K176" i="14"/>
  <c r="K494" i="14"/>
  <c r="K741" i="14"/>
  <c r="K672" i="14"/>
  <c r="K773" i="14"/>
  <c r="K550" i="14"/>
  <c r="K709" i="14"/>
  <c r="K145" i="14"/>
  <c r="K493" i="14"/>
  <c r="K148" i="14"/>
  <c r="X437" i="14"/>
  <c r="Y437" i="14" s="1"/>
  <c r="Z437" i="14" s="1"/>
  <c r="I15" i="7" s="1"/>
  <c r="K337" i="14"/>
  <c r="X310" i="14"/>
  <c r="Y310" i="14" s="1"/>
  <c r="K552" i="14"/>
  <c r="K495" i="14"/>
  <c r="K243" i="14"/>
  <c r="X523" i="14"/>
  <c r="Y523" i="14" s="1"/>
  <c r="Z523" i="14" s="1"/>
  <c r="I18" i="7" s="1"/>
  <c r="K462" i="14"/>
  <c r="K244" i="14"/>
  <c r="AC496" i="14"/>
  <c r="AD496" i="14" s="1"/>
  <c r="AA496" i="14" s="1"/>
  <c r="K651" i="14"/>
  <c r="K522" i="14"/>
  <c r="AC808" i="14"/>
  <c r="AD808" i="14" s="1"/>
  <c r="AA808" i="14" s="1"/>
  <c r="K110" i="14"/>
  <c r="K463" i="14"/>
  <c r="K612" i="14"/>
  <c r="K650" i="14"/>
  <c r="K274" i="14"/>
  <c r="K834" i="14"/>
  <c r="X495" i="14"/>
  <c r="Y495" i="14" s="1"/>
  <c r="K370" i="14"/>
  <c r="K776" i="14"/>
  <c r="K404" i="14"/>
  <c r="K206" i="14"/>
  <c r="K147" i="14"/>
  <c r="K436" i="14"/>
  <c r="K111" i="14"/>
  <c r="K310" i="14"/>
  <c r="K338" i="14"/>
  <c r="K178" i="14"/>
  <c r="K832" i="14"/>
  <c r="K207" i="14"/>
  <c r="X35" i="14"/>
  <c r="Y35" i="14" s="1"/>
  <c r="Z35" i="14" s="1"/>
  <c r="K584" i="14"/>
  <c r="K464" i="14"/>
  <c r="K277" i="14"/>
  <c r="K438" i="14"/>
  <c r="K149" i="14"/>
  <c r="K777" i="14"/>
  <c r="K525" i="14"/>
  <c r="K339" i="14"/>
  <c r="K150" i="14"/>
  <c r="K833" i="14"/>
  <c r="K809" i="14"/>
  <c r="X84" i="14"/>
  <c r="Y84" i="14" s="1"/>
  <c r="K209" i="14"/>
  <c r="K369" i="14"/>
  <c r="K275" i="14"/>
  <c r="K465" i="14"/>
  <c r="K614" i="14"/>
  <c r="K675" i="14"/>
  <c r="K523" i="14"/>
  <c r="AC36" i="14"/>
  <c r="AD36" i="14" s="1"/>
  <c r="AA36" i="14" s="1"/>
  <c r="K371" i="14"/>
  <c r="K313" i="14"/>
  <c r="K613" i="14"/>
  <c r="K245" i="14"/>
  <c r="X586" i="14"/>
  <c r="Y586" i="14" s="1"/>
  <c r="Z586" i="14" s="1"/>
  <c r="I20" i="7" s="1"/>
  <c r="K312" i="14"/>
  <c r="K276" i="14"/>
  <c r="AC525" i="14"/>
  <c r="AD525" i="14" s="1"/>
  <c r="AA525" i="14" s="1"/>
  <c r="K585" i="14"/>
  <c r="K246" i="14"/>
  <c r="K496" i="14"/>
  <c r="K744" i="14"/>
  <c r="K180" i="14"/>
  <c r="K712" i="14"/>
  <c r="K808" i="14"/>
  <c r="K311" i="14"/>
  <c r="K554" i="14"/>
  <c r="K779" i="14"/>
  <c r="K437" i="14"/>
  <c r="K713" i="14"/>
  <c r="K152" i="14"/>
  <c r="K778" i="14"/>
  <c r="K278" i="14"/>
  <c r="K211" i="14"/>
  <c r="K586" i="14"/>
  <c r="K372" i="14"/>
  <c r="K341" i="14"/>
  <c r="K553" i="14"/>
  <c r="K526" i="14"/>
  <c r="K746" i="14"/>
  <c r="X150" i="14"/>
  <c r="Y150" i="14" s="1"/>
  <c r="K652" i="14"/>
  <c r="K747" i="14"/>
  <c r="K340" i="14"/>
  <c r="K208" i="14"/>
  <c r="K745" i="14"/>
  <c r="K676" i="14"/>
  <c r="K151" i="14"/>
  <c r="K587" i="14"/>
  <c r="K716" i="14"/>
  <c r="AC438" i="14"/>
  <c r="AD438" i="14" s="1"/>
  <c r="AA438" i="14" s="1"/>
  <c r="K524" i="14"/>
  <c r="K810" i="14"/>
  <c r="K373" i="14"/>
  <c r="K342" i="14"/>
  <c r="K714" i="14"/>
  <c r="X181" i="14"/>
  <c r="Y181" i="14" s="1"/>
  <c r="K405" i="14"/>
  <c r="K748" i="14"/>
  <c r="K497" i="14"/>
  <c r="AC85" i="14"/>
  <c r="AD85" i="14" s="1"/>
  <c r="AA85" i="14" s="1"/>
  <c r="K279" i="14"/>
  <c r="K653" i="14"/>
  <c r="AC312" i="14"/>
  <c r="AD312" i="14" s="1"/>
  <c r="AA312" i="14" s="1"/>
  <c r="K181" i="14"/>
  <c r="K406" i="14"/>
  <c r="K836" i="14"/>
  <c r="X748" i="14"/>
  <c r="Y748" i="14" s="1"/>
  <c r="Z748" i="14" s="1"/>
  <c r="I27" i="7" s="1"/>
  <c r="K179" i="14"/>
  <c r="K407" i="14"/>
  <c r="AC716" i="14"/>
  <c r="AD716" i="14" s="1"/>
  <c r="AA716" i="14" s="1"/>
  <c r="K499" i="14"/>
  <c r="X715" i="14"/>
  <c r="Y715" i="14" s="1"/>
  <c r="K441" i="14"/>
  <c r="K467" i="14"/>
  <c r="K835" i="14"/>
  <c r="K375" i="14"/>
  <c r="K247" i="14"/>
  <c r="K153" i="14"/>
  <c r="X407" i="14"/>
  <c r="Y407" i="14" s="1"/>
  <c r="Z407" i="14" s="1"/>
  <c r="I14" i="7" s="1"/>
  <c r="K182" i="14"/>
  <c r="K440" i="14"/>
  <c r="K780" i="14"/>
  <c r="K409" i="14"/>
  <c r="K280" i="14"/>
  <c r="K439" i="14"/>
  <c r="K527" i="14"/>
  <c r="K715" i="14"/>
  <c r="X556" i="14"/>
  <c r="Y556" i="14" s="1"/>
  <c r="Z556" i="14" s="1"/>
  <c r="I19" i="7" s="1"/>
  <c r="K281" i="14"/>
  <c r="K314" i="14"/>
  <c r="K212" i="14"/>
  <c r="K210" i="14"/>
  <c r="K250" i="14"/>
  <c r="AC152" i="14"/>
  <c r="AD152" i="14" s="1"/>
  <c r="AA152" i="14" s="1"/>
  <c r="K555" i="14"/>
  <c r="K588" i="14"/>
  <c r="K343" i="14"/>
  <c r="K466" i="14"/>
  <c r="K557" i="14"/>
  <c r="X343" i="14"/>
  <c r="Y343" i="14" s="1"/>
  <c r="X248" i="14"/>
  <c r="Y248" i="14" s="1"/>
  <c r="Z248" i="14" s="1"/>
  <c r="I9" i="7" s="1"/>
  <c r="K374" i="14"/>
  <c r="K248" i="14"/>
  <c r="K498" i="14"/>
  <c r="K556" i="14"/>
  <c r="K468" i="14"/>
  <c r="K408" i="14"/>
  <c r="AC250" i="14"/>
  <c r="AD250" i="14" s="1"/>
  <c r="AA250" i="14" s="1"/>
  <c r="K282" i="14"/>
  <c r="K155" i="14"/>
  <c r="K718" i="14"/>
  <c r="K249" i="14"/>
  <c r="AC589" i="14"/>
  <c r="AD589" i="14" s="1"/>
  <c r="AA589" i="14" s="1"/>
  <c r="AC750" i="14"/>
  <c r="AD750" i="14" s="1"/>
  <c r="AA750" i="14" s="1"/>
  <c r="K717" i="14"/>
  <c r="K442" i="14"/>
  <c r="K469" i="14"/>
  <c r="K782" i="14"/>
  <c r="K719" i="14"/>
  <c r="K183" i="14"/>
  <c r="K184" i="14"/>
  <c r="K528" i="14"/>
  <c r="K410" i="14"/>
  <c r="K558" i="14"/>
  <c r="K315" i="14"/>
  <c r="K589" i="14"/>
  <c r="K837" i="14"/>
  <c r="AC344" i="14"/>
  <c r="AD344" i="14" s="1"/>
  <c r="AA344" i="14" s="1"/>
  <c r="K781" i="14"/>
  <c r="K749" i="14"/>
  <c r="AC183" i="14"/>
  <c r="AD183" i="14" s="1"/>
  <c r="AA183" i="14" s="1"/>
  <c r="AC469" i="14"/>
  <c r="AD469" i="14" s="1"/>
  <c r="AA469" i="14" s="1"/>
  <c r="K838" i="14"/>
  <c r="K500" i="14"/>
  <c r="AC410" i="14"/>
  <c r="AD410" i="14" s="1"/>
  <c r="AA410" i="14" s="1"/>
  <c r="X468" i="14"/>
  <c r="Y468" i="14" s="1"/>
  <c r="Z468" i="14" s="1"/>
  <c r="I16" i="7" s="1"/>
  <c r="K345" i="14"/>
  <c r="K590" i="14"/>
  <c r="K185" i="14"/>
  <c r="K752" i="14"/>
  <c r="K216" i="14"/>
  <c r="X839" i="14"/>
  <c r="Y839" i="14" s="1"/>
  <c r="Z839" i="14" s="1"/>
  <c r="I30" i="7" s="1"/>
  <c r="K214" i="14"/>
  <c r="K344" i="14"/>
  <c r="K839" i="14"/>
  <c r="AC839" i="14"/>
  <c r="AD839" i="14" s="1"/>
  <c r="AA839" i="14" s="1"/>
  <c r="K316" i="14"/>
  <c r="K591" i="14"/>
  <c r="AC558" i="14"/>
  <c r="AD558" i="14" s="1"/>
  <c r="AA558" i="14" s="1"/>
  <c r="K750" i="14"/>
  <c r="K377" i="14"/>
  <c r="X783" i="14"/>
  <c r="Y783" i="14" s="1"/>
  <c r="Z783" i="14" s="1"/>
  <c r="I28" i="7" s="1"/>
  <c r="X377" i="14"/>
  <c r="Y377" i="14" s="1"/>
  <c r="AC784" i="14"/>
  <c r="AD784" i="14" s="1"/>
  <c r="AA784" i="14" s="1"/>
  <c r="X284" i="14"/>
  <c r="Y284" i="14" s="1"/>
  <c r="X215" i="14"/>
  <c r="Y215" i="14" s="1"/>
  <c r="X120" i="14"/>
  <c r="Y120" i="14" s="1"/>
  <c r="Z120" i="14" s="1"/>
  <c r="I5" i="7" s="1"/>
  <c r="AC285" i="14"/>
  <c r="AD285" i="14" s="1"/>
  <c r="AA285" i="14" s="1"/>
  <c r="AC379" i="14"/>
  <c r="AD379" i="14" s="1"/>
  <c r="AA379" i="14" s="1"/>
  <c r="AC218" i="14"/>
  <c r="AD218" i="14" s="1"/>
  <c r="AA218" i="14" s="1"/>
  <c r="AC121" i="14"/>
  <c r="AD121" i="14" s="1"/>
  <c r="AA121" i="14" s="1"/>
  <c r="Z343" i="14" l="1"/>
  <c r="I12" i="7" s="1"/>
  <c r="Z648" i="14"/>
  <c r="I23" i="7" s="1"/>
  <c r="T593" i="14"/>
  <c r="H21" i="7" s="1"/>
  <c r="J22" i="7" s="1"/>
  <c r="Z215" i="14"/>
  <c r="I8" i="7" s="1"/>
  <c r="J9" i="7" s="1"/>
  <c r="Z284" i="14"/>
  <c r="I10" i="7" s="1"/>
  <c r="J11" i="7" s="1"/>
  <c r="Z609" i="14"/>
  <c r="I21" i="7" s="1"/>
  <c r="Z673" i="14"/>
  <c r="I24" i="7" s="1"/>
  <c r="J19" i="7"/>
  <c r="J15" i="7"/>
  <c r="Z377" i="14"/>
  <c r="I13" i="7" s="1"/>
  <c r="J13" i="7" s="1"/>
  <c r="Z84" i="14"/>
  <c r="I4" i="7" s="1"/>
  <c r="J4" i="7" s="1"/>
  <c r="T815" i="14"/>
  <c r="H30" i="7" s="1"/>
  <c r="J30" i="7" s="1"/>
  <c r="J16" i="7"/>
  <c r="J20" i="7"/>
  <c r="T655" i="14"/>
  <c r="H24" i="7" s="1"/>
  <c r="J24" i="7" s="1"/>
  <c r="Z715" i="14"/>
  <c r="I26" i="7" s="1"/>
  <c r="J27" i="7" s="1"/>
  <c r="Z181" i="14"/>
  <c r="I7" i="7" s="1"/>
  <c r="J8" i="7" s="1"/>
  <c r="Z150" i="14"/>
  <c r="I6" i="7" s="1"/>
  <c r="Z495" i="14"/>
  <c r="I17" i="7" s="1"/>
  <c r="J17" i="7" s="1"/>
  <c r="Z310" i="14"/>
  <c r="I11" i="7" s="1"/>
  <c r="T130" i="14"/>
  <c r="H6" i="7" s="1"/>
  <c r="J6" i="7" s="1"/>
  <c r="T290" i="14"/>
  <c r="H11" i="7" s="1"/>
  <c r="J12" i="7" s="1"/>
  <c r="J29" i="7"/>
  <c r="J3" i="7"/>
  <c r="J28" i="7"/>
  <c r="I2" i="7"/>
  <c r="J23" i="7"/>
  <c r="J14" i="7" l="1"/>
  <c r="J18" i="7"/>
  <c r="J7" i="7"/>
  <c r="J26" i="7"/>
  <c r="J25" i="7"/>
  <c r="J21" i="7"/>
  <c r="J10" i="7"/>
  <c r="J5" i="7"/>
</calcChain>
</file>

<file path=xl/sharedStrings.xml><?xml version="1.0" encoding="utf-8"?>
<sst xmlns="http://schemas.openxmlformats.org/spreadsheetml/2006/main" count="9088" uniqueCount="179">
  <si>
    <t>ES</t>
  </si>
  <si>
    <t>mean</t>
  </si>
  <si>
    <t>SD</t>
  </si>
  <si>
    <t>n</t>
  </si>
  <si>
    <t>group</t>
  </si>
  <si>
    <t>Median</t>
  </si>
  <si>
    <t>Hi SD</t>
  </si>
  <si>
    <t>Lo SD</t>
  </si>
  <si>
    <t>Raw Medians and Percentile Estimated SDs</t>
  </si>
  <si>
    <t>Smoothed (Calculated) "means" and "SDs"</t>
  </si>
  <si>
    <t>Final</t>
  </si>
  <si>
    <t>years</t>
  </si>
  <si>
    <t>months</t>
  </si>
  <si>
    <t>mean/med</t>
  </si>
  <si>
    <t>LO SD</t>
  </si>
  <si>
    <t>HI SD</t>
  </si>
  <si>
    <t>12 to 13</t>
  </si>
  <si>
    <t>14 to 17</t>
  </si>
  <si>
    <t xml:space="preserve">Raw </t>
  </si>
  <si>
    <t>Checking low scores for</t>
  </si>
  <si>
    <t>Checking high scores for</t>
  </si>
  <si>
    <t>Score</t>
  </si>
  <si>
    <t>developmental uniformity</t>
  </si>
  <si>
    <t>mean/</t>
  </si>
  <si>
    <t>DIFF</t>
  </si>
  <si>
    <t xml:space="preserve"> -2SD</t>
  </si>
  <si>
    <t xml:space="preserve"> -1SD</t>
  </si>
  <si>
    <t>median</t>
  </si>
  <si>
    <t xml:space="preserve"> +1SD</t>
  </si>
  <si>
    <t xml:space="preserve"> +2SD</t>
  </si>
  <si>
    <t>8.5</t>
  </si>
  <si>
    <t>9.5</t>
  </si>
  <si>
    <t>10.5</t>
  </si>
  <si>
    <t>%ile point</t>
  </si>
  <si>
    <t>imputed raw score for %ile</t>
  </si>
  <si>
    <t>raw score diff from median</t>
  </si>
  <si>
    <t>Standardized raw score diffs</t>
  </si>
  <si>
    <t>SD est. (2 point)</t>
  </si>
  <si>
    <t>SD est. (1 point)</t>
  </si>
  <si>
    <t>%ile</t>
  </si>
  <si>
    <t>z-score</t>
  </si>
  <si>
    <t>Lo1</t>
  </si>
  <si>
    <t>Lo2</t>
  </si>
  <si>
    <t>Hi1</t>
  </si>
  <si>
    <t>Hi2</t>
  </si>
  <si>
    <t>agestratA</t>
  </si>
  <si>
    <t>a0500</t>
  </si>
  <si>
    <t>a0540</t>
  </si>
  <si>
    <t>a0580</t>
  </si>
  <si>
    <t>a0600</t>
  </si>
  <si>
    <t>a0640</t>
  </si>
  <si>
    <t>a0680</t>
  </si>
  <si>
    <t>a0700</t>
  </si>
  <si>
    <t>a0740</t>
  </si>
  <si>
    <t>a0780</t>
  </si>
  <si>
    <t>a0800</t>
  </si>
  <si>
    <t>a0840</t>
  </si>
  <si>
    <t>a0880</t>
  </si>
  <si>
    <t>a0900</t>
  </si>
  <si>
    <t>a0940</t>
  </si>
  <si>
    <t>a0980</t>
  </si>
  <si>
    <t>a1000</t>
  </si>
  <si>
    <t>a1040</t>
  </si>
  <si>
    <t>a1080</t>
  </si>
  <si>
    <t>a1100</t>
  </si>
  <si>
    <t>a1140</t>
  </si>
  <si>
    <t>a1180</t>
  </si>
  <si>
    <t>a1200</t>
  </si>
  <si>
    <t>a1240</t>
  </si>
  <si>
    <t>a1280</t>
  </si>
  <si>
    <t>a1300</t>
  </si>
  <si>
    <t>a1400</t>
  </si>
  <si>
    <t>a1500</t>
  </si>
  <si>
    <t>a1600</t>
  </si>
  <si>
    <t>a1721</t>
  </si>
  <si>
    <t>HiSD</t>
  </si>
  <si>
    <t>LoSD</t>
  </si>
  <si>
    <t>lo1</t>
  </si>
  <si>
    <t>lo2</t>
  </si>
  <si>
    <t>hi1</t>
  </si>
  <si>
    <t>hi2</t>
  </si>
  <si>
    <t>Med</t>
  </si>
  <si>
    <t>Lo1 Calculations</t>
  </si>
  <si>
    <t>IRS</t>
  </si>
  <si>
    <t>RSD</t>
  </si>
  <si>
    <t>SRC</t>
  </si>
  <si>
    <t>SD2</t>
  </si>
  <si>
    <t>SD1</t>
  </si>
  <si>
    <t>n/a</t>
  </si>
  <si>
    <t>Lo2 Calculations</t>
  </si>
  <si>
    <t>Hi1 Calculations</t>
  </si>
  <si>
    <t>Hi2 Calculations</t>
  </si>
  <si>
    <t>Lookup</t>
  </si>
  <si>
    <t>Code</t>
  </si>
  <si>
    <t>All Calculations are grouped here</t>
  </si>
  <si>
    <t>Original file given to Dave</t>
  </si>
  <si>
    <t>Changed Column E to Column F</t>
  </si>
  <si>
    <t>old</t>
  </si>
  <si>
    <t>new</t>
  </si>
  <si>
    <t>Yellow Highlights are new to adjust for when Lo1 Input is less than minimum Cumulative Percentage</t>
  </si>
  <si>
    <t>Min.</t>
  </si>
  <si>
    <t>Calculated columns are locked to prevent accidental changes (no password).</t>
  </si>
  <si>
    <t>agestrat</t>
  </si>
  <si>
    <t>Frequency</t>
  </si>
  <si>
    <t>Percent</t>
  </si>
  <si>
    <t>Valid Percent</t>
  </si>
  <si>
    <t>Cumulative Percent</t>
  </si>
  <si>
    <t>Valid</t>
  </si>
  <si>
    <t>7</t>
  </si>
  <si>
    <t>8</t>
  </si>
  <si>
    <t>10</t>
  </si>
  <si>
    <t>15</t>
  </si>
  <si>
    <t>17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</si>
  <si>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</si>
  <si>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</si>
  <si>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</si>
  <si>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</si>
  <si>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</si>
  <si>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</si>
  <si>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</si>
  <si>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</si>
  <si>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</si>
  <si>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</si>
  <si>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</si>
  <si>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</si>
  <si>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</si>
  <si>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</si>
  <si>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</si>
  <si>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</si>
  <si>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</si>
  <si>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</si>
  <si>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</si>
  <si>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42</t>
  </si>
  <si>
    <t>45</t>
  </si>
  <si>
    <t>Total</t>
  </si>
  <si>
    <t>29</t>
  </si>
  <si>
    <t>41</t>
  </si>
  <si>
    <t>47</t>
  </si>
  <si>
    <t>49</t>
  </si>
  <si>
    <t>54</t>
  </si>
  <si>
    <t>58</t>
  </si>
  <si>
    <t>74</t>
  </si>
  <si>
    <t>19</t>
  </si>
  <si>
    <t>30</t>
  </si>
  <si>
    <t>43</t>
  </si>
  <si>
    <t>52</t>
  </si>
  <si>
    <t>57</t>
  </si>
  <si>
    <t>63</t>
  </si>
  <si>
    <t>64</t>
  </si>
  <si>
    <t>66</t>
  </si>
  <si>
    <t>67</t>
  </si>
  <si>
    <t>12</t>
  </si>
  <si>
    <t>44</t>
  </si>
  <si>
    <t>46</t>
  </si>
  <si>
    <t>48</t>
  </si>
  <si>
    <t>53</t>
  </si>
  <si>
    <t>55</t>
  </si>
  <si>
    <t>62</t>
  </si>
  <si>
    <t>68</t>
  </si>
  <si>
    <t>51</t>
  </si>
  <si>
    <t>59</t>
  </si>
  <si>
    <t>61</t>
  </si>
  <si>
    <t>65</t>
  </si>
  <si>
    <t>71</t>
  </si>
  <si>
    <t>14</t>
  </si>
  <si>
    <t>50</t>
  </si>
  <si>
    <t>60</t>
  </si>
  <si>
    <t>75</t>
  </si>
  <si>
    <t>16</t>
  </si>
  <si>
    <t>56</t>
  </si>
  <si>
    <t>69</t>
  </si>
  <si>
    <t>13</t>
  </si>
  <si>
    <t>70</t>
  </si>
  <si>
    <t>73</t>
  </si>
  <si>
    <t>72</t>
  </si>
  <si>
    <t>5</t>
  </si>
  <si>
    <t>18</t>
  </si>
  <si>
    <t>11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</si>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</sst>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##0"/>
    <numFmt numFmtId="165" formatCode="###0.0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0"/>
      <color rgb="FFFF0000"/>
      <name val="Arial"/>
      <family val="2"/>
    </font>
    <font>
      <sz val="10"/>
      <color rgb="FF0000FF"/>
      <name val="Arial"/>
      <family val="2"/>
    </font>
    <font>
      <b/>
      <sz val="1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rgb="FFFF0000"/>
      <name val="Calibri"/>
      <family val="2"/>
      <scheme val="minor"/>
    </font>
    <font>
      <b/>
      <sz val="10"/>
      <color rgb="FFFF0000"/>
      <name val="Arial"/>
      <family val="2"/>
    </font>
    <font>
      <sz val="12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4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double">
        <color auto="1"/>
      </bottom>
      <diagonal/>
    </border>
    <border>
      <left/>
      <right style="thick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rgb="FF0000FF"/>
      </left>
      <right/>
      <top style="thick">
        <color rgb="FF0000FF"/>
      </top>
      <bottom style="thick">
        <color rgb="FF0000FF"/>
      </bottom>
      <diagonal/>
    </border>
    <border>
      <left/>
      <right style="thick">
        <color rgb="FF0000FF"/>
      </right>
      <top style="thick">
        <color rgb="FF0000FF"/>
      </top>
      <bottom style="thick">
        <color rgb="FF0000FF"/>
      </bottom>
      <diagonal/>
    </border>
    <border>
      <left/>
      <right/>
      <top style="thick">
        <color rgb="FF0000FF"/>
      </top>
      <bottom style="thick">
        <color rgb="FF0000F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</borders>
  <cellStyleXfs count="226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43" fontId="10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13">
    <xf numFmtId="0" fontId="0" fillId="0" borderId="0" xfId="0"/>
    <xf numFmtId="0" fontId="5" fillId="0" borderId="0" xfId="0" applyFont="1"/>
    <xf numFmtId="2" fontId="0" fillId="0" borderId="0" xfId="0" applyNumberFormat="1"/>
    <xf numFmtId="2" fontId="0" fillId="0" borderId="0" xfId="0" applyNumberFormat="1" applyFont="1"/>
    <xf numFmtId="0" fontId="0" fillId="0" borderId="0" xfId="0" applyFont="1"/>
    <xf numFmtId="2" fontId="0" fillId="0" borderId="0" xfId="0" quotePrefix="1" applyNumberFormat="1" applyFont="1" applyFill="1"/>
    <xf numFmtId="49" fontId="0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43" fontId="8" fillId="0" borderId="0" xfId="2258" applyFont="1" applyFill="1" applyAlignment="1" applyProtection="1">
      <alignment horizontal="center" vertical="center"/>
      <protection locked="0"/>
    </xf>
    <xf numFmtId="0" fontId="8" fillId="0" borderId="0" xfId="439" applyFill="1" applyProtection="1">
      <protection locked="0"/>
    </xf>
    <xf numFmtId="2" fontId="8" fillId="0" borderId="0" xfId="439" applyNumberFormat="1" applyFill="1" applyProtection="1">
      <protection locked="0"/>
    </xf>
    <xf numFmtId="0" fontId="8" fillId="0" borderId="1" xfId="439" applyFill="1" applyBorder="1" applyProtection="1">
      <protection locked="0"/>
    </xf>
    <xf numFmtId="0" fontId="8" fillId="0" borderId="2" xfId="439" applyFill="1" applyBorder="1" applyProtection="1">
      <protection locked="0"/>
    </xf>
    <xf numFmtId="0" fontId="8" fillId="0" borderId="3" xfId="439" applyFill="1" applyBorder="1" applyProtection="1">
      <protection locked="0"/>
    </xf>
    <xf numFmtId="0" fontId="8" fillId="0" borderId="4" xfId="439" applyFill="1" applyBorder="1" applyProtection="1">
      <protection locked="0"/>
    </xf>
    <xf numFmtId="0" fontId="8" fillId="0" borderId="5" xfId="439" applyFill="1" applyBorder="1" applyProtection="1">
      <protection locked="0"/>
    </xf>
    <xf numFmtId="0" fontId="8" fillId="0" borderId="6" xfId="439" applyFill="1" applyBorder="1" applyProtection="1">
      <protection locked="0"/>
    </xf>
    <xf numFmtId="43" fontId="4" fillId="0" borderId="0" xfId="2258" applyFont="1" applyFill="1" applyAlignment="1" applyProtection="1">
      <alignment horizontal="right" vertical="center"/>
      <protection locked="0"/>
    </xf>
    <xf numFmtId="0" fontId="8" fillId="0" borderId="0" xfId="439" applyFill="1" applyBorder="1" applyProtection="1">
      <protection locked="0"/>
    </xf>
    <xf numFmtId="0" fontId="8" fillId="0" borderId="0" xfId="439" applyFill="1" applyAlignment="1" applyProtection="1">
      <alignment horizontal="left"/>
      <protection locked="0"/>
    </xf>
    <xf numFmtId="0" fontId="4" fillId="0" borderId="0" xfId="439" applyFont="1" applyFill="1" applyProtection="1">
      <protection locked="0"/>
    </xf>
    <xf numFmtId="0" fontId="4" fillId="0" borderId="0" xfId="439" quotePrefix="1" applyFont="1" applyFill="1" applyProtection="1">
      <protection locked="0"/>
    </xf>
    <xf numFmtId="43" fontId="0" fillId="0" borderId="0" xfId="2258" applyFont="1" applyAlignment="1">
      <alignment horizontal="center" vertical="center"/>
    </xf>
    <xf numFmtId="43" fontId="14" fillId="0" borderId="13" xfId="2258" quotePrefix="1" applyFont="1" applyFill="1" applyBorder="1" applyAlignment="1">
      <alignment horizontal="center" vertical="center"/>
    </xf>
    <xf numFmtId="43" fontId="0" fillId="0" borderId="14" xfId="2258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43" fontId="14" fillId="0" borderId="0" xfId="2258" quotePrefix="1" applyFont="1" applyFill="1" applyBorder="1" applyAlignment="1">
      <alignment horizontal="center" vertical="center"/>
    </xf>
    <xf numFmtId="43" fontId="14" fillId="0" borderId="18" xfId="2258" applyFont="1" applyBorder="1" applyAlignment="1">
      <alignment horizontal="center" vertical="center"/>
    </xf>
    <xf numFmtId="2" fontId="9" fillId="0" borderId="0" xfId="439" applyNumberFormat="1" applyFont="1" applyFill="1" applyProtection="1">
      <protection locked="0"/>
    </xf>
    <xf numFmtId="0" fontId="9" fillId="0" borderId="0" xfId="439" applyFont="1" applyFill="1" applyProtection="1">
      <protection locked="0"/>
    </xf>
    <xf numFmtId="1" fontId="15" fillId="0" borderId="0" xfId="439" applyNumberFormat="1" applyFont="1" applyFill="1" applyProtection="1">
      <protection locked="0"/>
    </xf>
    <xf numFmtId="0" fontId="9" fillId="0" borderId="0" xfId="439" applyFont="1" applyFill="1" applyAlignment="1" applyProtection="1">
      <alignment horizontal="right"/>
      <protection locked="0"/>
    </xf>
    <xf numFmtId="1" fontId="9" fillId="0" borderId="7" xfId="439" applyNumberFormat="1" applyFont="1" applyFill="1" applyBorder="1" applyProtection="1">
      <protection locked="0"/>
    </xf>
    <xf numFmtId="1" fontId="9" fillId="0" borderId="8" xfId="439" applyNumberFormat="1" applyFont="1" applyFill="1" applyBorder="1" applyProtection="1">
      <protection locked="0"/>
    </xf>
    <xf numFmtId="2" fontId="9" fillId="0" borderId="0" xfId="439" applyNumberFormat="1" applyFont="1" applyFill="1" applyBorder="1" applyProtection="1">
      <protection locked="0"/>
    </xf>
    <xf numFmtId="1" fontId="9" fillId="0" borderId="0" xfId="439" applyNumberFormat="1" applyFont="1" applyFill="1" applyProtection="1">
      <protection locked="0"/>
    </xf>
    <xf numFmtId="0" fontId="15" fillId="0" borderId="0" xfId="439" applyFont="1" applyFill="1" applyProtection="1">
      <protection locked="0"/>
    </xf>
    <xf numFmtId="2" fontId="15" fillId="0" borderId="0" xfId="439" applyNumberFormat="1" applyFont="1" applyFill="1" applyProtection="1">
      <protection locked="0"/>
    </xf>
    <xf numFmtId="2" fontId="9" fillId="0" borderId="9" xfId="439" applyNumberFormat="1" applyFont="1" applyFill="1" applyBorder="1" applyProtection="1">
      <protection locked="0"/>
    </xf>
    <xf numFmtId="2" fontId="9" fillId="0" borderId="11" xfId="439" applyNumberFormat="1" applyFont="1" applyFill="1" applyBorder="1" applyProtection="1">
      <protection locked="0"/>
    </xf>
    <xf numFmtId="2" fontId="9" fillId="0" borderId="10" xfId="439" applyNumberFormat="1" applyFont="1" applyFill="1" applyBorder="1" applyProtection="1">
      <protection locked="0"/>
    </xf>
    <xf numFmtId="43" fontId="16" fillId="0" borderId="0" xfId="2258" applyFont="1" applyFill="1" applyAlignment="1" applyProtection="1">
      <alignment horizontal="left" vertical="center"/>
      <protection locked="0"/>
    </xf>
    <xf numFmtId="0" fontId="3" fillId="0" borderId="0" xfId="439" applyFont="1" applyFill="1" applyProtection="1">
      <protection locked="0"/>
    </xf>
    <xf numFmtId="0" fontId="17" fillId="0" borderId="0" xfId="2259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2" fontId="8" fillId="0" borderId="0" xfId="439" applyNumberFormat="1" applyFill="1" applyAlignment="1" applyProtection="1">
      <alignment horizontal="center"/>
    </xf>
    <xf numFmtId="43" fontId="18" fillId="0" borderId="0" xfId="2258" applyFont="1" applyFill="1" applyAlignment="1" applyProtection="1">
      <alignment horizontal="left" vertical="center"/>
    </xf>
    <xf numFmtId="43" fontId="8" fillId="0" borderId="0" xfId="2258" applyFont="1" applyFill="1" applyAlignment="1" applyProtection="1">
      <alignment horizontal="center" vertical="center"/>
    </xf>
    <xf numFmtId="0" fontId="8" fillId="0" borderId="0" xfId="439" applyFill="1" applyAlignment="1" applyProtection="1">
      <alignment horizontal="center"/>
    </xf>
    <xf numFmtId="43" fontId="1" fillId="0" borderId="0" xfId="2258" applyFont="1" applyFill="1" applyAlignment="1" applyProtection="1">
      <alignment horizontal="center" vertical="center"/>
    </xf>
    <xf numFmtId="43" fontId="2" fillId="0" borderId="0" xfId="2258" applyFont="1" applyFill="1" applyAlignment="1" applyProtection="1">
      <alignment horizontal="center" vertical="center"/>
    </xf>
    <xf numFmtId="2" fontId="4" fillId="0" borderId="19" xfId="439" applyNumberFormat="1" applyFont="1" applyFill="1" applyBorder="1" applyAlignment="1" applyProtection="1">
      <alignment horizontal="center"/>
    </xf>
    <xf numFmtId="2" fontId="4" fillId="0" borderId="21" xfId="439" applyNumberFormat="1" applyFont="1" applyFill="1" applyBorder="1" applyAlignment="1" applyProtection="1">
      <alignment horizontal="center"/>
    </xf>
    <xf numFmtId="43" fontId="4" fillId="0" borderId="0" xfId="2258" applyFont="1" applyFill="1" applyBorder="1" applyAlignment="1" applyProtection="1">
      <alignment horizontal="right" vertical="center"/>
    </xf>
    <xf numFmtId="43" fontId="4" fillId="0" borderId="18" xfId="2258" applyFont="1" applyFill="1" applyBorder="1" applyAlignment="1" applyProtection="1">
      <alignment horizontal="right" vertical="center"/>
    </xf>
    <xf numFmtId="43" fontId="4" fillId="0" borderId="17" xfId="2258" applyFont="1" applyFill="1" applyBorder="1" applyAlignment="1" applyProtection="1">
      <alignment horizontal="right" vertical="center"/>
    </xf>
    <xf numFmtId="43" fontId="11" fillId="0" borderId="0" xfId="2258" applyFont="1" applyFill="1" applyBorder="1" applyAlignment="1" applyProtection="1">
      <alignment horizontal="right" vertical="center"/>
    </xf>
    <xf numFmtId="43" fontId="11" fillId="0" borderId="19" xfId="2258" applyFont="1" applyFill="1" applyBorder="1" applyAlignment="1" applyProtection="1">
      <alignment horizontal="right" vertical="center"/>
    </xf>
    <xf numFmtId="2" fontId="12" fillId="0" borderId="20" xfId="439" applyNumberFormat="1" applyFont="1" applyFill="1" applyBorder="1" applyAlignment="1" applyProtection="1">
      <alignment horizontal="center"/>
    </xf>
    <xf numFmtId="43" fontId="12" fillId="0" borderId="0" xfId="2258" applyFont="1" applyFill="1" applyBorder="1" applyAlignment="1" applyProtection="1">
      <alignment horizontal="center" vertical="center"/>
    </xf>
    <xf numFmtId="43" fontId="12" fillId="0" borderId="17" xfId="2258" applyFont="1" applyFill="1" applyBorder="1" applyAlignment="1" applyProtection="1">
      <alignment horizontal="center" vertical="center"/>
    </xf>
    <xf numFmtId="43" fontId="1" fillId="0" borderId="0" xfId="2258" quotePrefix="1" applyFont="1" applyFill="1" applyAlignment="1" applyProtection="1">
      <alignment horizontal="center" vertical="center"/>
    </xf>
    <xf numFmtId="43" fontId="12" fillId="0" borderId="18" xfId="2258" applyFont="1" applyFill="1" applyBorder="1" applyAlignment="1" applyProtection="1">
      <alignment horizontal="right" vertical="center"/>
    </xf>
    <xf numFmtId="43" fontId="12" fillId="0" borderId="20" xfId="2258" applyFont="1" applyFill="1" applyBorder="1" applyAlignment="1" applyProtection="1">
      <alignment horizontal="center" vertical="center"/>
    </xf>
    <xf numFmtId="43" fontId="12" fillId="0" borderId="0" xfId="2258" applyFont="1" applyFill="1" applyBorder="1" applyAlignment="1" applyProtection="1">
      <alignment horizontal="right" vertical="center"/>
    </xf>
    <xf numFmtId="2" fontId="12" fillId="0" borderId="17" xfId="439" applyNumberFormat="1" applyFont="1" applyFill="1" applyBorder="1" applyAlignment="1" applyProtection="1">
      <alignment horizontal="center"/>
    </xf>
    <xf numFmtId="2" fontId="12" fillId="0" borderId="21" xfId="439" applyNumberFormat="1" applyFont="1" applyFill="1" applyBorder="1" applyAlignment="1" applyProtection="1">
      <alignment horizontal="center"/>
    </xf>
    <xf numFmtId="2" fontId="12" fillId="0" borderId="15" xfId="439" applyNumberFormat="1" applyFont="1" applyFill="1" applyBorder="1" applyAlignment="1" applyProtection="1">
      <alignment horizontal="center"/>
    </xf>
    <xf numFmtId="43" fontId="12" fillId="0" borderId="16" xfId="2258" applyFont="1" applyFill="1" applyBorder="1" applyAlignment="1" applyProtection="1">
      <alignment horizontal="center" vertical="center"/>
    </xf>
    <xf numFmtId="43" fontId="12" fillId="0" borderId="15" xfId="2258" applyFont="1" applyFill="1" applyBorder="1" applyAlignment="1" applyProtection="1">
      <alignment horizontal="center" vertical="center"/>
    </xf>
    <xf numFmtId="43" fontId="12" fillId="0" borderId="21" xfId="2258" applyFont="1" applyFill="1" applyBorder="1" applyAlignment="1" applyProtection="1">
      <alignment horizontal="center" vertical="center"/>
    </xf>
    <xf numFmtId="2" fontId="1" fillId="0" borderId="17" xfId="439" applyNumberFormat="1" applyFont="1" applyFill="1" applyBorder="1" applyAlignment="1" applyProtection="1">
      <alignment horizontal="center"/>
    </xf>
    <xf numFmtId="49" fontId="0" fillId="0" borderId="0" xfId="0" applyNumberFormat="1" applyFont="1" applyFill="1" applyAlignment="1">
      <alignment horizontal="right"/>
    </xf>
    <xf numFmtId="49" fontId="0" fillId="0" borderId="0" xfId="0" applyNumberFormat="1" applyFont="1" applyFill="1" applyBorder="1" applyAlignment="1">
      <alignment horizontal="right" vertical="top"/>
    </xf>
    <xf numFmtId="0" fontId="20" fillId="0" borderId="25" xfId="0" applyFont="1" applyBorder="1" applyAlignment="1" applyProtection="1">
      <alignment horizontal="center" wrapText="1"/>
      <protection locked="0"/>
    </xf>
    <xf numFmtId="0" fontId="20" fillId="0" borderId="26" xfId="0" applyFont="1" applyBorder="1" applyAlignment="1" applyProtection="1">
      <alignment horizontal="center" wrapText="1"/>
      <protection locked="0"/>
    </xf>
    <xf numFmtId="0" fontId="20" fillId="0" borderId="27" xfId="0" applyFont="1" applyBorder="1" applyAlignment="1" applyProtection="1">
      <alignment horizontal="center" wrapText="1"/>
      <protection locked="0"/>
    </xf>
    <xf numFmtId="0" fontId="20" fillId="0" borderId="30" xfId="0" applyFont="1" applyBorder="1" applyAlignment="1" applyProtection="1">
      <alignment horizontal="left" vertical="top"/>
      <protection locked="0"/>
    </xf>
    <xf numFmtId="164" fontId="20" fillId="0" borderId="31" xfId="0" applyNumberFormat="1" applyFont="1" applyBorder="1" applyAlignment="1" applyProtection="1">
      <alignment horizontal="right" vertical="top"/>
      <protection locked="0"/>
    </xf>
    <xf numFmtId="165" fontId="20" fillId="0" borderId="32" xfId="0" applyNumberFormat="1" applyFont="1" applyBorder="1" applyAlignment="1" applyProtection="1">
      <alignment horizontal="right" vertical="top"/>
      <protection locked="0"/>
    </xf>
    <xf numFmtId="165" fontId="20" fillId="0" borderId="33" xfId="0" applyNumberFormat="1" applyFont="1" applyBorder="1" applyAlignment="1" applyProtection="1">
      <alignment horizontal="right" vertical="top"/>
      <protection locked="0"/>
    </xf>
    <xf numFmtId="0" fontId="20" fillId="0" borderId="35" xfId="0" applyFont="1" applyBorder="1" applyAlignment="1" applyProtection="1">
      <alignment horizontal="left" vertical="top"/>
      <protection locked="0"/>
    </xf>
    <xf numFmtId="164" fontId="20" fillId="0" borderId="36" xfId="0" applyNumberFormat="1" applyFont="1" applyBorder="1" applyAlignment="1" applyProtection="1">
      <alignment horizontal="right" vertical="top"/>
      <protection locked="0"/>
    </xf>
    <xf numFmtId="165" fontId="20" fillId="0" borderId="37" xfId="0" applyNumberFormat="1" applyFont="1" applyBorder="1" applyAlignment="1" applyProtection="1">
      <alignment horizontal="right" vertical="top"/>
      <protection locked="0"/>
    </xf>
    <xf numFmtId="165" fontId="20" fillId="0" borderId="38" xfId="0" applyNumberFormat="1" applyFont="1" applyBorder="1" applyAlignment="1" applyProtection="1">
      <alignment horizontal="right" vertical="top"/>
      <protection locked="0"/>
    </xf>
    <xf numFmtId="0" fontId="20" fillId="0" borderId="35" xfId="0" applyFont="1" applyBorder="1" applyAlignment="1" applyProtection="1">
      <alignment horizontal="left" vertical="top" wrapText="1"/>
      <protection locked="0"/>
    </xf>
    <xf numFmtId="0" fontId="20" fillId="0" borderId="38" xfId="0" applyFont="1" applyBorder="1" applyAlignment="1" applyProtection="1">
      <alignment horizontal="left" vertical="top" wrapText="1"/>
      <protection locked="0"/>
    </xf>
    <xf numFmtId="0" fontId="20" fillId="0" borderId="41" xfId="0" applyFont="1" applyBorder="1" applyAlignment="1" applyProtection="1">
      <alignment horizontal="left" vertical="top" wrapText="1"/>
      <protection locked="0"/>
    </xf>
    <xf numFmtId="164" fontId="20" fillId="0" borderId="42" xfId="0" applyNumberFormat="1" applyFont="1" applyBorder="1" applyAlignment="1" applyProtection="1">
      <alignment horizontal="right" vertical="top"/>
      <protection locked="0"/>
    </xf>
    <xf numFmtId="165" fontId="20" fillId="0" borderId="43" xfId="0" applyNumberFormat="1" applyFont="1" applyBorder="1" applyAlignment="1" applyProtection="1">
      <alignment horizontal="right" vertical="top"/>
      <protection locked="0"/>
    </xf>
    <xf numFmtId="0" fontId="20" fillId="0" borderId="44" xfId="0" applyFont="1" applyBorder="1" applyAlignment="1" applyProtection="1">
      <alignment horizontal="left" vertical="top" wrapText="1"/>
      <protection locked="0"/>
    </xf>
    <xf numFmtId="16" fontId="0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0" fontId="20" fillId="0" borderId="34" xfId="0" applyFont="1" applyBorder="1" applyAlignment="1" applyProtection="1">
      <alignment horizontal="left" vertical="top" wrapText="1"/>
      <protection locked="0"/>
    </xf>
    <xf numFmtId="0" fontId="20" fillId="0" borderId="0" xfId="0" applyFont="1" applyBorder="1" applyAlignment="1" applyProtection="1">
      <alignment horizontal="left" vertical="top" wrapText="1"/>
      <protection locked="0"/>
    </xf>
    <xf numFmtId="0" fontId="20" fillId="0" borderId="39" xfId="0" applyFont="1" applyBorder="1" applyAlignment="1" applyProtection="1">
      <alignment horizontal="left" vertical="top" wrapText="1"/>
      <protection locked="0"/>
    </xf>
    <xf numFmtId="0" fontId="20" fillId="0" borderId="40" xfId="0" applyFont="1" applyBorder="1" applyAlignment="1" applyProtection="1">
      <alignment horizontal="left" vertical="top" wrapText="1"/>
      <protection locked="0"/>
    </xf>
    <xf numFmtId="0" fontId="20" fillId="0" borderId="28" xfId="0" applyFont="1" applyBorder="1" applyAlignment="1" applyProtection="1">
      <alignment horizontal="left" vertical="top" wrapText="1"/>
      <protection locked="0"/>
    </xf>
    <xf numFmtId="0" fontId="20" fillId="0" borderId="29" xfId="0" applyFont="1" applyBorder="1" applyAlignment="1" applyProtection="1">
      <alignment horizontal="left" vertical="top" wrapText="1"/>
      <protection locked="0"/>
    </xf>
    <xf numFmtId="43" fontId="4" fillId="0" borderId="12" xfId="2258" applyFont="1" applyFill="1" applyBorder="1" applyAlignment="1" applyProtection="1">
      <alignment horizontal="center" vertical="center"/>
    </xf>
    <xf numFmtId="43" fontId="8" fillId="0" borderId="13" xfId="2258" applyFont="1" applyFill="1" applyBorder="1" applyAlignment="1" applyProtection="1">
      <alignment horizontal="center" vertical="center"/>
    </xf>
    <xf numFmtId="43" fontId="8" fillId="0" borderId="14" xfId="2258" applyFont="1" applyFill="1" applyBorder="1" applyAlignment="1" applyProtection="1">
      <alignment horizontal="center" vertical="center"/>
    </xf>
    <xf numFmtId="43" fontId="4" fillId="0" borderId="13" xfId="2258" applyFont="1" applyFill="1" applyBorder="1" applyAlignment="1" applyProtection="1">
      <alignment horizontal="center" vertical="center"/>
    </xf>
    <xf numFmtId="43" fontId="4" fillId="0" borderId="14" xfId="2258" applyFont="1" applyFill="1" applyBorder="1" applyAlignment="1" applyProtection="1">
      <alignment horizontal="center" vertical="center"/>
    </xf>
    <xf numFmtId="0" fontId="20" fillId="0" borderId="22" xfId="0" applyFont="1" applyBorder="1" applyAlignment="1" applyProtection="1">
      <alignment horizontal="left" wrapText="1"/>
      <protection locked="0"/>
    </xf>
    <xf numFmtId="0" fontId="20" fillId="0" borderId="23" xfId="0" applyFont="1" applyBorder="1" applyAlignment="1" applyProtection="1">
      <alignment horizontal="left" wrapText="1"/>
      <protection locked="0"/>
    </xf>
    <xf numFmtId="0" fontId="20" fillId="0" borderId="24" xfId="0" applyFont="1" applyBorder="1" applyAlignment="1" applyProtection="1">
      <alignment horizontal="left" wrapText="1"/>
      <protection locked="0"/>
    </xf>
  </cellXfs>
  <cellStyles count="2269">
    <cellStyle name="Comma" xfId="2258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Followed Hyperlink" xfId="1677" builtinId="9" hidden="1"/>
    <cellStyle name="Followed Hyperlink" xfId="1679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Followed Hyperlink" xfId="1687" builtinId="9" hidden="1"/>
    <cellStyle name="Followed Hyperlink" xfId="1689" builtinId="9" hidden="1"/>
    <cellStyle name="Followed Hyperlink" xfId="1691" builtinId="9" hidden="1"/>
    <cellStyle name="Followed Hyperlink" xfId="1693" builtinId="9" hidden="1"/>
    <cellStyle name="Followed Hyperlink" xfId="1695" builtinId="9" hidden="1"/>
    <cellStyle name="Followed Hyperlink" xfId="1697" builtinId="9" hidden="1"/>
    <cellStyle name="Followed Hyperlink" xfId="1699" builtinId="9" hidden="1"/>
    <cellStyle name="Followed Hyperlink" xfId="1701" builtinId="9" hidden="1"/>
    <cellStyle name="Followed Hyperlink" xfId="1703" builtinId="9" hidden="1"/>
    <cellStyle name="Followed Hyperlink" xfId="1705" builtinId="9" hidden="1"/>
    <cellStyle name="Followed Hyperlink" xfId="1707" builtinId="9" hidden="1"/>
    <cellStyle name="Followed Hyperlink" xfId="1709" builtinId="9" hidden="1"/>
    <cellStyle name="Followed Hyperlink" xfId="1711" builtinId="9" hidden="1"/>
    <cellStyle name="Followed Hyperlink" xfId="1713" builtinId="9" hidden="1"/>
    <cellStyle name="Followed Hyperlink" xfId="1715" builtinId="9" hidden="1"/>
    <cellStyle name="Followed Hyperlink" xfId="1717" builtinId="9" hidden="1"/>
    <cellStyle name="Followed Hyperlink" xfId="1719" builtinId="9" hidden="1"/>
    <cellStyle name="Followed Hyperlink" xfId="1721" builtinId="9" hidden="1"/>
    <cellStyle name="Followed Hyperlink" xfId="1723" builtinId="9" hidden="1"/>
    <cellStyle name="Followed Hyperlink" xfId="1725" builtinId="9" hidden="1"/>
    <cellStyle name="Followed Hyperlink" xfId="1727" builtinId="9" hidden="1"/>
    <cellStyle name="Followed Hyperlink" xfId="1729" builtinId="9" hidden="1"/>
    <cellStyle name="Followed Hyperlink" xfId="1731" builtinId="9" hidden="1"/>
    <cellStyle name="Followed Hyperlink" xfId="1733" builtinId="9" hidden="1"/>
    <cellStyle name="Followed Hyperlink" xfId="1735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Followed Hyperlink" xfId="1749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Followed Hyperlink" xfId="1839" builtinId="9" hidden="1"/>
    <cellStyle name="Followed Hyperlink" xfId="1841" builtinId="9" hidden="1"/>
    <cellStyle name="Followed Hyperlink" xfId="1843" builtinId="9" hidden="1"/>
    <cellStyle name="Followed Hyperlink" xfId="1845" builtinId="9" hidden="1"/>
    <cellStyle name="Followed Hyperlink" xfId="1847" builtinId="9" hidden="1"/>
    <cellStyle name="Followed Hyperlink" xfId="1849" builtinId="9" hidden="1"/>
    <cellStyle name="Followed Hyperlink" xfId="1851" builtinId="9" hidden="1"/>
    <cellStyle name="Followed Hyperlink" xfId="1853" builtinId="9" hidden="1"/>
    <cellStyle name="Followed Hyperlink" xfId="1855" builtinId="9" hidden="1"/>
    <cellStyle name="Followed Hyperlink" xfId="1857" builtinId="9" hidden="1"/>
    <cellStyle name="Followed Hyperlink" xfId="1859" builtinId="9" hidden="1"/>
    <cellStyle name="Followed Hyperlink" xfId="1861" builtinId="9" hidden="1"/>
    <cellStyle name="Followed Hyperlink" xfId="1863" builtinId="9" hidden="1"/>
    <cellStyle name="Followed Hyperlink" xfId="1865" builtinId="9" hidden="1"/>
    <cellStyle name="Followed Hyperlink" xfId="1867" builtinId="9" hidden="1"/>
    <cellStyle name="Followed Hyperlink" xfId="1869" builtinId="9" hidden="1"/>
    <cellStyle name="Followed Hyperlink" xfId="1871" builtinId="9" hidden="1"/>
    <cellStyle name="Followed Hyperlink" xfId="1873" builtinId="9" hidden="1"/>
    <cellStyle name="Followed Hyperlink" xfId="1875" builtinId="9" hidden="1"/>
    <cellStyle name="Followed Hyperlink" xfId="1877" builtinId="9" hidden="1"/>
    <cellStyle name="Followed Hyperlink" xfId="1879" builtinId="9" hidden="1"/>
    <cellStyle name="Followed Hyperlink" xfId="1881" builtinId="9" hidden="1"/>
    <cellStyle name="Followed Hyperlink" xfId="1883" builtinId="9" hidden="1"/>
    <cellStyle name="Followed Hyperlink" xfId="1885" builtinId="9" hidden="1"/>
    <cellStyle name="Followed Hyperlink" xfId="1887" builtinId="9" hidden="1"/>
    <cellStyle name="Followed Hyperlink" xfId="1889" builtinId="9" hidden="1"/>
    <cellStyle name="Followed Hyperlink" xfId="1891" builtinId="9" hidden="1"/>
    <cellStyle name="Followed Hyperlink" xfId="1893" builtinId="9" hidden="1"/>
    <cellStyle name="Followed Hyperlink" xfId="1895" builtinId="9" hidden="1"/>
    <cellStyle name="Followed Hyperlink" xfId="1897" builtinId="9" hidden="1"/>
    <cellStyle name="Followed Hyperlink" xfId="1899" builtinId="9" hidden="1"/>
    <cellStyle name="Followed Hyperlink" xfId="1901" builtinId="9" hidden="1"/>
    <cellStyle name="Followed Hyperlink" xfId="1903" builtinId="9" hidden="1"/>
    <cellStyle name="Followed Hyperlink" xfId="1905" builtinId="9" hidden="1"/>
    <cellStyle name="Followed Hyperlink" xfId="1907" builtinId="9" hidden="1"/>
    <cellStyle name="Followed Hyperlink" xfId="1909" builtinId="9" hidden="1"/>
    <cellStyle name="Followed Hyperlink" xfId="1911" builtinId="9" hidden="1"/>
    <cellStyle name="Followed Hyperlink" xfId="1913" builtinId="9" hidden="1"/>
    <cellStyle name="Followed Hyperlink" xfId="1915" builtinId="9" hidden="1"/>
    <cellStyle name="Followed Hyperlink" xfId="1917" builtinId="9" hidden="1"/>
    <cellStyle name="Followed Hyperlink" xfId="1919" builtinId="9" hidden="1"/>
    <cellStyle name="Followed Hyperlink" xfId="1921" builtinId="9" hidden="1"/>
    <cellStyle name="Followed Hyperlink" xfId="1923" builtinId="9" hidden="1"/>
    <cellStyle name="Followed Hyperlink" xfId="1925" builtinId="9" hidden="1"/>
    <cellStyle name="Followed Hyperlink" xfId="1927" builtinId="9" hidden="1"/>
    <cellStyle name="Followed Hyperlink" xfId="1929" builtinId="9" hidden="1"/>
    <cellStyle name="Followed Hyperlink" xfId="1931" builtinId="9" hidden="1"/>
    <cellStyle name="Followed Hyperlink" xfId="1933" builtinId="9" hidden="1"/>
    <cellStyle name="Followed Hyperlink" xfId="1935" builtinId="9" hidden="1"/>
    <cellStyle name="Followed Hyperlink" xfId="1937" builtinId="9" hidden="1"/>
    <cellStyle name="Followed Hyperlink" xfId="1939" builtinId="9" hidden="1"/>
    <cellStyle name="Followed Hyperlink" xfId="1941" builtinId="9" hidden="1"/>
    <cellStyle name="Followed Hyperlink" xfId="1943" builtinId="9" hidden="1"/>
    <cellStyle name="Followed Hyperlink" xfId="1945" builtinId="9" hidden="1"/>
    <cellStyle name="Followed Hyperlink" xfId="1947" builtinId="9" hidden="1"/>
    <cellStyle name="Followed Hyperlink" xfId="1949" builtinId="9" hidden="1"/>
    <cellStyle name="Followed Hyperlink" xfId="1951" builtinId="9" hidden="1"/>
    <cellStyle name="Followed Hyperlink" xfId="1953" builtinId="9" hidden="1"/>
    <cellStyle name="Followed Hyperlink" xfId="1955" builtinId="9" hidden="1"/>
    <cellStyle name="Followed Hyperlink" xfId="1957" builtinId="9" hidden="1"/>
    <cellStyle name="Followed Hyperlink" xfId="1959" builtinId="9" hidden="1"/>
    <cellStyle name="Followed Hyperlink" xfId="1961" builtinId="9" hidden="1"/>
    <cellStyle name="Followed Hyperlink" xfId="1963" builtinId="9" hidden="1"/>
    <cellStyle name="Followed Hyperlink" xfId="1965" builtinId="9" hidden="1"/>
    <cellStyle name="Followed Hyperlink" xfId="1967" builtinId="9" hidden="1"/>
    <cellStyle name="Followed Hyperlink" xfId="1969" builtinId="9" hidden="1"/>
    <cellStyle name="Followed Hyperlink" xfId="1971" builtinId="9" hidden="1"/>
    <cellStyle name="Followed Hyperlink" xfId="1973" builtinId="9" hidden="1"/>
    <cellStyle name="Followed Hyperlink" xfId="1975" builtinId="9" hidden="1"/>
    <cellStyle name="Followed Hyperlink" xfId="1977" builtinId="9" hidden="1"/>
    <cellStyle name="Followed Hyperlink" xfId="1979" builtinId="9" hidden="1"/>
    <cellStyle name="Followed Hyperlink" xfId="1981" builtinId="9" hidden="1"/>
    <cellStyle name="Followed Hyperlink" xfId="1983" builtinId="9" hidden="1"/>
    <cellStyle name="Followed Hyperlink" xfId="1985" builtinId="9" hidden="1"/>
    <cellStyle name="Followed Hyperlink" xfId="1987" builtinId="9" hidden="1"/>
    <cellStyle name="Followed Hyperlink" xfId="1989" builtinId="9" hidden="1"/>
    <cellStyle name="Followed Hyperlink" xfId="1991" builtinId="9" hidden="1"/>
    <cellStyle name="Followed Hyperlink" xfId="1993" builtinId="9" hidden="1"/>
    <cellStyle name="Followed Hyperlink" xfId="1995" builtinId="9" hidden="1"/>
    <cellStyle name="Followed Hyperlink" xfId="1997" builtinId="9" hidden="1"/>
    <cellStyle name="Followed Hyperlink" xfId="1999" builtinId="9" hidden="1"/>
    <cellStyle name="Followed Hyperlink" xfId="2001" builtinId="9" hidden="1"/>
    <cellStyle name="Followed Hyperlink" xfId="2003" builtinId="9" hidden="1"/>
    <cellStyle name="Followed Hyperlink" xfId="2005" builtinId="9" hidden="1"/>
    <cellStyle name="Followed Hyperlink" xfId="2007" builtinId="9" hidden="1"/>
    <cellStyle name="Followed Hyperlink" xfId="2009" builtinId="9" hidden="1"/>
    <cellStyle name="Followed Hyperlink" xfId="2011" builtinId="9" hidden="1"/>
    <cellStyle name="Followed Hyperlink" xfId="2013" builtinId="9" hidden="1"/>
    <cellStyle name="Followed Hyperlink" xfId="2015" builtinId="9" hidden="1"/>
    <cellStyle name="Followed Hyperlink" xfId="2017" builtinId="9" hidden="1"/>
    <cellStyle name="Followed Hyperlink" xfId="2019" builtinId="9" hidden="1"/>
    <cellStyle name="Followed Hyperlink" xfId="2021" builtinId="9" hidden="1"/>
    <cellStyle name="Followed Hyperlink" xfId="2023" builtinId="9" hidden="1"/>
    <cellStyle name="Followed Hyperlink" xfId="2025" builtinId="9" hidden="1"/>
    <cellStyle name="Followed Hyperlink" xfId="2027" builtinId="9" hidden="1"/>
    <cellStyle name="Followed Hyperlink" xfId="2029" builtinId="9" hidden="1"/>
    <cellStyle name="Followed Hyperlink" xfId="2031" builtinId="9" hidden="1"/>
    <cellStyle name="Followed Hyperlink" xfId="2033" builtinId="9" hidden="1"/>
    <cellStyle name="Followed Hyperlink" xfId="2035" builtinId="9" hidden="1"/>
    <cellStyle name="Followed Hyperlink" xfId="2037" builtinId="9" hidden="1"/>
    <cellStyle name="Followed Hyperlink" xfId="2039" builtinId="9" hidden="1"/>
    <cellStyle name="Followed Hyperlink" xfId="2041" builtinId="9" hidden="1"/>
    <cellStyle name="Followed Hyperlink" xfId="2043" builtinId="9" hidden="1"/>
    <cellStyle name="Followed Hyperlink" xfId="2045" builtinId="9" hidden="1"/>
    <cellStyle name="Followed Hyperlink" xfId="2047" builtinId="9" hidden="1"/>
    <cellStyle name="Followed Hyperlink" xfId="2049" builtinId="9" hidden="1"/>
    <cellStyle name="Followed Hyperlink" xfId="2051" builtinId="9" hidden="1"/>
    <cellStyle name="Followed Hyperlink" xfId="2053" builtinId="9" hidden="1"/>
    <cellStyle name="Followed Hyperlink" xfId="2055" builtinId="9" hidden="1"/>
    <cellStyle name="Followed Hyperlink" xfId="2057" builtinId="9" hidden="1"/>
    <cellStyle name="Followed Hyperlink" xfId="2059" builtinId="9" hidden="1"/>
    <cellStyle name="Followed Hyperlink" xfId="2061" builtinId="9" hidden="1"/>
    <cellStyle name="Followed Hyperlink" xfId="2063" builtinId="9" hidden="1"/>
    <cellStyle name="Followed Hyperlink" xfId="2065" builtinId="9" hidden="1"/>
    <cellStyle name="Followed Hyperlink" xfId="2067" builtinId="9" hidden="1"/>
    <cellStyle name="Followed Hyperlink" xfId="2069" builtinId="9" hidden="1"/>
    <cellStyle name="Followed Hyperlink" xfId="2071" builtinId="9" hidden="1"/>
    <cellStyle name="Followed Hyperlink" xfId="2073" builtinId="9" hidden="1"/>
    <cellStyle name="Followed Hyperlink" xfId="2075" builtinId="9" hidden="1"/>
    <cellStyle name="Followed Hyperlink" xfId="2077" builtinId="9" hidden="1"/>
    <cellStyle name="Followed Hyperlink" xfId="2079" builtinId="9" hidden="1"/>
    <cellStyle name="Followed Hyperlink" xfId="2081" builtinId="9" hidden="1"/>
    <cellStyle name="Followed Hyperlink" xfId="2083" builtinId="9" hidden="1"/>
    <cellStyle name="Followed Hyperlink" xfId="2085" builtinId="9" hidden="1"/>
    <cellStyle name="Followed Hyperlink" xfId="2087" builtinId="9" hidden="1"/>
    <cellStyle name="Followed Hyperlink" xfId="2089" builtinId="9" hidden="1"/>
    <cellStyle name="Followed Hyperlink" xfId="2091" builtinId="9" hidden="1"/>
    <cellStyle name="Followed Hyperlink" xfId="2093" builtinId="9" hidden="1"/>
    <cellStyle name="Followed Hyperlink" xfId="2095" builtinId="9" hidden="1"/>
    <cellStyle name="Followed Hyperlink" xfId="2097" builtinId="9" hidden="1"/>
    <cellStyle name="Followed Hyperlink" xfId="2099" builtinId="9" hidden="1"/>
    <cellStyle name="Followed Hyperlink" xfId="2101" builtinId="9" hidden="1"/>
    <cellStyle name="Followed Hyperlink" xfId="2103" builtinId="9" hidden="1"/>
    <cellStyle name="Followed Hyperlink" xfId="2105" builtinId="9" hidden="1"/>
    <cellStyle name="Followed Hyperlink" xfId="2107" builtinId="9" hidden="1"/>
    <cellStyle name="Followed Hyperlink" xfId="2109" builtinId="9" hidden="1"/>
    <cellStyle name="Followed Hyperlink" xfId="2111" builtinId="9" hidden="1"/>
    <cellStyle name="Followed Hyperlink" xfId="2113" builtinId="9" hidden="1"/>
    <cellStyle name="Followed Hyperlink" xfId="2115" builtinId="9" hidden="1"/>
    <cellStyle name="Followed Hyperlink" xfId="2117" builtinId="9" hidden="1"/>
    <cellStyle name="Followed Hyperlink" xfId="2119" builtinId="9" hidden="1"/>
    <cellStyle name="Followed Hyperlink" xfId="2121" builtinId="9" hidden="1"/>
    <cellStyle name="Followed Hyperlink" xfId="2123" builtinId="9" hidden="1"/>
    <cellStyle name="Followed Hyperlink" xfId="2125" builtinId="9" hidden="1"/>
    <cellStyle name="Followed Hyperlink" xfId="2127" builtinId="9" hidden="1"/>
    <cellStyle name="Followed Hyperlink" xfId="2129" builtinId="9" hidden="1"/>
    <cellStyle name="Followed Hyperlink" xfId="2131" builtinId="9" hidden="1"/>
    <cellStyle name="Followed Hyperlink" xfId="2133" builtinId="9" hidden="1"/>
    <cellStyle name="Followed Hyperlink" xfId="2135" builtinId="9" hidden="1"/>
    <cellStyle name="Followed Hyperlink" xfId="2137" builtinId="9" hidden="1"/>
    <cellStyle name="Followed Hyperlink" xfId="2139" builtinId="9" hidden="1"/>
    <cellStyle name="Followed Hyperlink" xfId="2141" builtinId="9" hidden="1"/>
    <cellStyle name="Followed Hyperlink" xfId="2143" builtinId="9" hidden="1"/>
    <cellStyle name="Followed Hyperlink" xfId="2145" builtinId="9" hidden="1"/>
    <cellStyle name="Followed Hyperlink" xfId="2147" builtinId="9" hidden="1"/>
    <cellStyle name="Followed Hyperlink" xfId="2149" builtinId="9" hidden="1"/>
    <cellStyle name="Followed Hyperlink" xfId="2151" builtinId="9" hidden="1"/>
    <cellStyle name="Followed Hyperlink" xfId="2153" builtinId="9" hidden="1"/>
    <cellStyle name="Followed Hyperlink" xfId="2155" builtinId="9" hidden="1"/>
    <cellStyle name="Followed Hyperlink" xfId="2157" builtinId="9" hidden="1"/>
    <cellStyle name="Followed Hyperlink" xfId="2159" builtinId="9" hidden="1"/>
    <cellStyle name="Followed Hyperlink" xfId="2161" builtinId="9" hidden="1"/>
    <cellStyle name="Followed Hyperlink" xfId="2163" builtinId="9" hidden="1"/>
    <cellStyle name="Followed Hyperlink" xfId="2165" builtinId="9" hidden="1"/>
    <cellStyle name="Followed Hyperlink" xfId="2167" builtinId="9" hidden="1"/>
    <cellStyle name="Followed Hyperlink" xfId="2169" builtinId="9" hidden="1"/>
    <cellStyle name="Followed Hyperlink" xfId="2171" builtinId="9" hidden="1"/>
    <cellStyle name="Followed Hyperlink" xfId="2173" builtinId="9" hidden="1"/>
    <cellStyle name="Followed Hyperlink" xfId="2175" builtinId="9" hidden="1"/>
    <cellStyle name="Followed Hyperlink" xfId="2177" builtinId="9" hidden="1"/>
    <cellStyle name="Followed Hyperlink" xfId="2179" builtinId="9" hidden="1"/>
    <cellStyle name="Followed Hyperlink" xfId="2181" builtinId="9" hidden="1"/>
    <cellStyle name="Followed Hyperlink" xfId="2183" builtinId="9" hidden="1"/>
    <cellStyle name="Followed Hyperlink" xfId="2185" builtinId="9" hidden="1"/>
    <cellStyle name="Followed Hyperlink" xfId="2187" builtinId="9" hidden="1"/>
    <cellStyle name="Followed Hyperlink" xfId="2189" builtinId="9" hidden="1"/>
    <cellStyle name="Followed Hyperlink" xfId="2191" builtinId="9" hidden="1"/>
    <cellStyle name="Followed Hyperlink" xfId="2193" builtinId="9" hidden="1"/>
    <cellStyle name="Followed Hyperlink" xfId="2195" builtinId="9" hidden="1"/>
    <cellStyle name="Followed Hyperlink" xfId="2197" builtinId="9" hidden="1"/>
    <cellStyle name="Followed Hyperlink" xfId="2199" builtinId="9" hidden="1"/>
    <cellStyle name="Followed Hyperlink" xfId="2201" builtinId="9" hidden="1"/>
    <cellStyle name="Followed Hyperlink" xfId="2203" builtinId="9" hidden="1"/>
    <cellStyle name="Followed Hyperlink" xfId="2205" builtinId="9" hidden="1"/>
    <cellStyle name="Followed Hyperlink" xfId="2207" builtinId="9" hidden="1"/>
    <cellStyle name="Followed Hyperlink" xfId="2209" builtinId="9" hidden="1"/>
    <cellStyle name="Followed Hyperlink" xfId="2211" builtinId="9" hidden="1"/>
    <cellStyle name="Followed Hyperlink" xfId="2213" builtinId="9" hidden="1"/>
    <cellStyle name="Followed Hyperlink" xfId="2215" builtinId="9" hidden="1"/>
    <cellStyle name="Followed Hyperlink" xfId="2217" builtinId="9" hidden="1"/>
    <cellStyle name="Followed Hyperlink" xfId="2219" builtinId="9" hidden="1"/>
    <cellStyle name="Followed Hyperlink" xfId="2221" builtinId="9" hidden="1"/>
    <cellStyle name="Followed Hyperlink" xfId="2223" builtinId="9" hidden="1"/>
    <cellStyle name="Followed Hyperlink" xfId="2225" builtinId="9" hidden="1"/>
    <cellStyle name="Followed Hyperlink" xfId="2227" builtinId="9" hidden="1"/>
    <cellStyle name="Followed Hyperlink" xfId="2229" builtinId="9" hidden="1"/>
    <cellStyle name="Followed Hyperlink" xfId="2231" builtinId="9" hidden="1"/>
    <cellStyle name="Followed Hyperlink" xfId="2233" builtinId="9" hidden="1"/>
    <cellStyle name="Followed Hyperlink" xfId="2235" builtinId="9" hidden="1"/>
    <cellStyle name="Followed Hyperlink" xfId="2237" builtinId="9" hidden="1"/>
    <cellStyle name="Followed Hyperlink" xfId="2239" builtinId="9" hidden="1"/>
    <cellStyle name="Followed Hyperlink" xfId="2241" builtinId="9" hidden="1"/>
    <cellStyle name="Followed Hyperlink" xfId="2243" builtinId="9" hidden="1"/>
    <cellStyle name="Followed Hyperlink" xfId="2245" builtinId="9" hidden="1"/>
    <cellStyle name="Followed Hyperlink" xfId="2247" builtinId="9" hidden="1"/>
    <cellStyle name="Followed Hyperlink" xfId="2249" builtinId="9" hidden="1"/>
    <cellStyle name="Followed Hyperlink" xfId="2251" builtinId="9" hidden="1"/>
    <cellStyle name="Followed Hyperlink" xfId="2253" builtinId="9" hidden="1"/>
    <cellStyle name="Followed Hyperlink" xfId="2255" builtinId="9" hidden="1"/>
    <cellStyle name="Followed Hyperlink" xfId="2257" builtinId="9" hidden="1"/>
    <cellStyle name="Followed Hyperlink" xfId="2260" builtinId="9" hidden="1"/>
    <cellStyle name="Followed Hyperlink" xfId="2261" builtinId="9" hidden="1"/>
    <cellStyle name="Followed Hyperlink" xfId="2262" builtinId="9" hidden="1"/>
    <cellStyle name="Followed Hyperlink" xfId="2263" builtinId="9" hidden="1"/>
    <cellStyle name="Followed Hyperlink" xfId="2264" builtinId="9" hidden="1"/>
    <cellStyle name="Followed Hyperlink" xfId="2265" builtinId="9" hidden="1"/>
    <cellStyle name="Followed Hyperlink" xfId="2266" builtinId="9" hidden="1"/>
    <cellStyle name="Followed Hyperlink" xfId="2267" builtinId="9" hidden="1"/>
    <cellStyle name="Followed Hyperlink" xfId="22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Hyperlink" xfId="1676" builtinId="8" hidden="1"/>
    <cellStyle name="Hyperlink" xfId="1678" builtinId="8" hidden="1"/>
    <cellStyle name="Hyperlink" xfId="1680" builtinId="8" hidden="1"/>
    <cellStyle name="Hyperlink" xfId="1682" builtinId="8" hidden="1"/>
    <cellStyle name="Hyperlink" xfId="1684" builtinId="8" hidden="1"/>
    <cellStyle name="Hyperlink" xfId="1686" builtinId="8" hidden="1"/>
    <cellStyle name="Hyperlink" xfId="1688" builtinId="8" hidden="1"/>
    <cellStyle name="Hyperlink" xfId="1690" builtinId="8" hidden="1"/>
    <cellStyle name="Hyperlink" xfId="1692" builtinId="8" hidden="1"/>
    <cellStyle name="Hyperlink" xfId="1694" builtinId="8" hidden="1"/>
    <cellStyle name="Hyperlink" xfId="1696" builtinId="8" hidden="1"/>
    <cellStyle name="Hyperlink" xfId="1698" builtinId="8" hidden="1"/>
    <cellStyle name="Hyperlink" xfId="1700" builtinId="8" hidden="1"/>
    <cellStyle name="Hyperlink" xfId="1702" builtinId="8" hidden="1"/>
    <cellStyle name="Hyperlink" xfId="1704" builtinId="8" hidden="1"/>
    <cellStyle name="Hyperlink" xfId="1706" builtinId="8" hidden="1"/>
    <cellStyle name="Hyperlink" xfId="1708" builtinId="8" hidden="1"/>
    <cellStyle name="Hyperlink" xfId="1710" builtinId="8" hidden="1"/>
    <cellStyle name="Hyperlink" xfId="1712" builtinId="8" hidden="1"/>
    <cellStyle name="Hyperlink" xfId="1714" builtinId="8" hidden="1"/>
    <cellStyle name="Hyperlink" xfId="1716" builtinId="8" hidden="1"/>
    <cellStyle name="Hyperlink" xfId="1718" builtinId="8" hidden="1"/>
    <cellStyle name="Hyperlink" xfId="1720" builtinId="8" hidden="1"/>
    <cellStyle name="Hyperlink" xfId="1722" builtinId="8" hidden="1"/>
    <cellStyle name="Hyperlink" xfId="1724" builtinId="8" hidden="1"/>
    <cellStyle name="Hyperlink" xfId="1726" builtinId="8" hidden="1"/>
    <cellStyle name="Hyperlink" xfId="1728" builtinId="8" hidden="1"/>
    <cellStyle name="Hyperlink" xfId="1730" builtinId="8" hidden="1"/>
    <cellStyle name="Hyperlink" xfId="1732" builtinId="8" hidden="1"/>
    <cellStyle name="Hyperlink" xfId="1734" builtinId="8" hidden="1"/>
    <cellStyle name="Hyperlink" xfId="1736" builtinId="8" hidden="1"/>
    <cellStyle name="Hyperlink" xfId="1738" builtinId="8" hidden="1"/>
    <cellStyle name="Hyperlink" xfId="1740" builtinId="8" hidden="1"/>
    <cellStyle name="Hyperlink" xfId="1742" builtinId="8" hidden="1"/>
    <cellStyle name="Hyperlink" xfId="1744" builtinId="8" hidden="1"/>
    <cellStyle name="Hyperlink" xfId="1746" builtinId="8" hidden="1"/>
    <cellStyle name="Hyperlink" xfId="1748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Hyperlink" xfId="1838" builtinId="8" hidden="1"/>
    <cellStyle name="Hyperlink" xfId="1840" builtinId="8" hidden="1"/>
    <cellStyle name="Hyperlink" xfId="1842" builtinId="8" hidden="1"/>
    <cellStyle name="Hyperlink" xfId="1844" builtinId="8" hidden="1"/>
    <cellStyle name="Hyperlink" xfId="1846" builtinId="8" hidden="1"/>
    <cellStyle name="Hyperlink" xfId="1848" builtinId="8" hidden="1"/>
    <cellStyle name="Hyperlink" xfId="1850" builtinId="8" hidden="1"/>
    <cellStyle name="Hyperlink" xfId="1852" builtinId="8" hidden="1"/>
    <cellStyle name="Hyperlink" xfId="1854" builtinId="8" hidden="1"/>
    <cellStyle name="Hyperlink" xfId="1856" builtinId="8" hidden="1"/>
    <cellStyle name="Hyperlink" xfId="1858" builtinId="8" hidden="1"/>
    <cellStyle name="Hyperlink" xfId="1860" builtinId="8" hidden="1"/>
    <cellStyle name="Hyperlink" xfId="1862" builtinId="8" hidden="1"/>
    <cellStyle name="Hyperlink" xfId="1864" builtinId="8" hidden="1"/>
    <cellStyle name="Hyperlink" xfId="1866" builtinId="8" hidden="1"/>
    <cellStyle name="Hyperlink" xfId="1868" builtinId="8" hidden="1"/>
    <cellStyle name="Hyperlink" xfId="1870" builtinId="8" hidden="1"/>
    <cellStyle name="Hyperlink" xfId="1872" builtinId="8" hidden="1"/>
    <cellStyle name="Hyperlink" xfId="1874" builtinId="8" hidden="1"/>
    <cellStyle name="Hyperlink" xfId="1876" builtinId="8" hidden="1"/>
    <cellStyle name="Hyperlink" xfId="1878" builtinId="8" hidden="1"/>
    <cellStyle name="Hyperlink" xfId="1880" builtinId="8" hidden="1"/>
    <cellStyle name="Hyperlink" xfId="1882" builtinId="8" hidden="1"/>
    <cellStyle name="Hyperlink" xfId="1884" builtinId="8" hidden="1"/>
    <cellStyle name="Hyperlink" xfId="1886" builtinId="8" hidden="1"/>
    <cellStyle name="Hyperlink" xfId="1888" builtinId="8" hidden="1"/>
    <cellStyle name="Hyperlink" xfId="1890" builtinId="8" hidden="1"/>
    <cellStyle name="Hyperlink" xfId="1892" builtinId="8" hidden="1"/>
    <cellStyle name="Hyperlink" xfId="1894" builtinId="8" hidden="1"/>
    <cellStyle name="Hyperlink" xfId="1896" builtinId="8" hidden="1"/>
    <cellStyle name="Hyperlink" xfId="1898" builtinId="8" hidden="1"/>
    <cellStyle name="Hyperlink" xfId="1900" builtinId="8" hidden="1"/>
    <cellStyle name="Hyperlink" xfId="1902" builtinId="8" hidden="1"/>
    <cellStyle name="Hyperlink" xfId="1904" builtinId="8" hidden="1"/>
    <cellStyle name="Hyperlink" xfId="1906" builtinId="8" hidden="1"/>
    <cellStyle name="Hyperlink" xfId="1908" builtinId="8" hidden="1"/>
    <cellStyle name="Hyperlink" xfId="1910" builtinId="8" hidden="1"/>
    <cellStyle name="Hyperlink" xfId="1912" builtinId="8" hidden="1"/>
    <cellStyle name="Hyperlink" xfId="1914" builtinId="8" hidden="1"/>
    <cellStyle name="Hyperlink" xfId="1916" builtinId="8" hidden="1"/>
    <cellStyle name="Hyperlink" xfId="1918" builtinId="8" hidden="1"/>
    <cellStyle name="Hyperlink" xfId="1920" builtinId="8" hidden="1"/>
    <cellStyle name="Hyperlink" xfId="1922" builtinId="8" hidden="1"/>
    <cellStyle name="Hyperlink" xfId="1924" builtinId="8" hidden="1"/>
    <cellStyle name="Hyperlink" xfId="1926" builtinId="8" hidden="1"/>
    <cellStyle name="Hyperlink" xfId="1928" builtinId="8" hidden="1"/>
    <cellStyle name="Hyperlink" xfId="1930" builtinId="8" hidden="1"/>
    <cellStyle name="Hyperlink" xfId="1932" builtinId="8" hidden="1"/>
    <cellStyle name="Hyperlink" xfId="1934" builtinId="8" hidden="1"/>
    <cellStyle name="Hyperlink" xfId="1936" builtinId="8" hidden="1"/>
    <cellStyle name="Hyperlink" xfId="1938" builtinId="8" hidden="1"/>
    <cellStyle name="Hyperlink" xfId="1940" builtinId="8" hidden="1"/>
    <cellStyle name="Hyperlink" xfId="1942" builtinId="8" hidden="1"/>
    <cellStyle name="Hyperlink" xfId="1944" builtinId="8" hidden="1"/>
    <cellStyle name="Hyperlink" xfId="1946" builtinId="8" hidden="1"/>
    <cellStyle name="Hyperlink" xfId="1948" builtinId="8" hidden="1"/>
    <cellStyle name="Hyperlink" xfId="1950" builtinId="8" hidden="1"/>
    <cellStyle name="Hyperlink" xfId="1952" builtinId="8" hidden="1"/>
    <cellStyle name="Hyperlink" xfId="1954" builtinId="8" hidden="1"/>
    <cellStyle name="Hyperlink" xfId="1956" builtinId="8" hidden="1"/>
    <cellStyle name="Hyperlink" xfId="1958" builtinId="8" hidden="1"/>
    <cellStyle name="Hyperlink" xfId="1960" builtinId="8" hidden="1"/>
    <cellStyle name="Hyperlink" xfId="1962" builtinId="8" hidden="1"/>
    <cellStyle name="Hyperlink" xfId="1964" builtinId="8" hidden="1"/>
    <cellStyle name="Hyperlink" xfId="1966" builtinId="8" hidden="1"/>
    <cellStyle name="Hyperlink" xfId="1968" builtinId="8" hidden="1"/>
    <cellStyle name="Hyperlink" xfId="1970" builtinId="8" hidden="1"/>
    <cellStyle name="Hyperlink" xfId="1972" builtinId="8" hidden="1"/>
    <cellStyle name="Hyperlink" xfId="1974" builtinId="8" hidden="1"/>
    <cellStyle name="Hyperlink" xfId="1976" builtinId="8" hidden="1"/>
    <cellStyle name="Hyperlink" xfId="1978" builtinId="8" hidden="1"/>
    <cellStyle name="Hyperlink" xfId="1980" builtinId="8" hidden="1"/>
    <cellStyle name="Hyperlink" xfId="1982" builtinId="8" hidden="1"/>
    <cellStyle name="Hyperlink" xfId="1984" builtinId="8" hidden="1"/>
    <cellStyle name="Hyperlink" xfId="1986" builtinId="8" hidden="1"/>
    <cellStyle name="Hyperlink" xfId="1988" builtinId="8" hidden="1"/>
    <cellStyle name="Hyperlink" xfId="1990" builtinId="8" hidden="1"/>
    <cellStyle name="Hyperlink" xfId="1992" builtinId="8" hidden="1"/>
    <cellStyle name="Hyperlink" xfId="1994" builtinId="8" hidden="1"/>
    <cellStyle name="Hyperlink" xfId="1996" builtinId="8" hidden="1"/>
    <cellStyle name="Hyperlink" xfId="1998" builtinId="8" hidden="1"/>
    <cellStyle name="Hyperlink" xfId="2000" builtinId="8" hidden="1"/>
    <cellStyle name="Hyperlink" xfId="2002" builtinId="8" hidden="1"/>
    <cellStyle name="Hyperlink" xfId="2004" builtinId="8" hidden="1"/>
    <cellStyle name="Hyperlink" xfId="2006" builtinId="8" hidden="1"/>
    <cellStyle name="Hyperlink" xfId="2008" builtinId="8" hidden="1"/>
    <cellStyle name="Hyperlink" xfId="2010" builtinId="8" hidden="1"/>
    <cellStyle name="Hyperlink" xfId="2012" builtinId="8" hidden="1"/>
    <cellStyle name="Hyperlink" xfId="2014" builtinId="8" hidden="1"/>
    <cellStyle name="Hyperlink" xfId="2016" builtinId="8" hidden="1"/>
    <cellStyle name="Hyperlink" xfId="2018" builtinId="8" hidden="1"/>
    <cellStyle name="Hyperlink" xfId="2020" builtinId="8" hidden="1"/>
    <cellStyle name="Hyperlink" xfId="2022" builtinId="8" hidden="1"/>
    <cellStyle name="Hyperlink" xfId="2024" builtinId="8" hidden="1"/>
    <cellStyle name="Hyperlink" xfId="2026" builtinId="8" hidden="1"/>
    <cellStyle name="Hyperlink" xfId="2028" builtinId="8" hidden="1"/>
    <cellStyle name="Hyperlink" xfId="2030" builtinId="8" hidden="1"/>
    <cellStyle name="Hyperlink" xfId="2032" builtinId="8" hidden="1"/>
    <cellStyle name="Hyperlink" xfId="2034" builtinId="8" hidden="1"/>
    <cellStyle name="Hyperlink" xfId="2036" builtinId="8" hidden="1"/>
    <cellStyle name="Hyperlink" xfId="2038" builtinId="8" hidden="1"/>
    <cellStyle name="Hyperlink" xfId="2040" builtinId="8" hidden="1"/>
    <cellStyle name="Hyperlink" xfId="2042" builtinId="8" hidden="1"/>
    <cellStyle name="Hyperlink" xfId="2044" builtinId="8" hidden="1"/>
    <cellStyle name="Hyperlink" xfId="2046" builtinId="8" hidden="1"/>
    <cellStyle name="Hyperlink" xfId="2048" builtinId="8" hidden="1"/>
    <cellStyle name="Hyperlink" xfId="2050" builtinId="8" hidden="1"/>
    <cellStyle name="Hyperlink" xfId="2052" builtinId="8" hidden="1"/>
    <cellStyle name="Hyperlink" xfId="2054" builtinId="8" hidden="1"/>
    <cellStyle name="Hyperlink" xfId="2056" builtinId="8" hidden="1"/>
    <cellStyle name="Hyperlink" xfId="2058" builtinId="8" hidden="1"/>
    <cellStyle name="Hyperlink" xfId="2060" builtinId="8" hidden="1"/>
    <cellStyle name="Hyperlink" xfId="2062" builtinId="8" hidden="1"/>
    <cellStyle name="Hyperlink" xfId="2064" builtinId="8" hidden="1"/>
    <cellStyle name="Hyperlink" xfId="2066" builtinId="8" hidden="1"/>
    <cellStyle name="Hyperlink" xfId="2068" builtinId="8" hidden="1"/>
    <cellStyle name="Hyperlink" xfId="2070" builtinId="8" hidden="1"/>
    <cellStyle name="Hyperlink" xfId="2072" builtinId="8" hidden="1"/>
    <cellStyle name="Hyperlink" xfId="2074" builtinId="8" hidden="1"/>
    <cellStyle name="Hyperlink" xfId="2076" builtinId="8" hidden="1"/>
    <cellStyle name="Hyperlink" xfId="2078" builtinId="8" hidden="1"/>
    <cellStyle name="Hyperlink" xfId="2080" builtinId="8" hidden="1"/>
    <cellStyle name="Hyperlink" xfId="2082" builtinId="8" hidden="1"/>
    <cellStyle name="Hyperlink" xfId="2084" builtinId="8" hidden="1"/>
    <cellStyle name="Hyperlink" xfId="2086" builtinId="8" hidden="1"/>
    <cellStyle name="Hyperlink" xfId="2088" builtinId="8" hidden="1"/>
    <cellStyle name="Hyperlink" xfId="2090" builtinId="8" hidden="1"/>
    <cellStyle name="Hyperlink" xfId="2092" builtinId="8" hidden="1"/>
    <cellStyle name="Hyperlink" xfId="2094" builtinId="8" hidden="1"/>
    <cellStyle name="Hyperlink" xfId="2096" builtinId="8" hidden="1"/>
    <cellStyle name="Hyperlink" xfId="2098" builtinId="8" hidden="1"/>
    <cellStyle name="Hyperlink" xfId="2100" builtinId="8" hidden="1"/>
    <cellStyle name="Hyperlink" xfId="2102" builtinId="8" hidden="1"/>
    <cellStyle name="Hyperlink" xfId="2104" builtinId="8" hidden="1"/>
    <cellStyle name="Hyperlink" xfId="2106" builtinId="8" hidden="1"/>
    <cellStyle name="Hyperlink" xfId="2108" builtinId="8" hidden="1"/>
    <cellStyle name="Hyperlink" xfId="2110" builtinId="8" hidden="1"/>
    <cellStyle name="Hyperlink" xfId="2112" builtinId="8" hidden="1"/>
    <cellStyle name="Hyperlink" xfId="2114" builtinId="8" hidden="1"/>
    <cellStyle name="Hyperlink" xfId="2116" builtinId="8" hidden="1"/>
    <cellStyle name="Hyperlink" xfId="2118" builtinId="8" hidden="1"/>
    <cellStyle name="Hyperlink" xfId="2120" builtinId="8" hidden="1"/>
    <cellStyle name="Hyperlink" xfId="2122" builtinId="8" hidden="1"/>
    <cellStyle name="Hyperlink" xfId="2124" builtinId="8" hidden="1"/>
    <cellStyle name="Hyperlink" xfId="2126" builtinId="8" hidden="1"/>
    <cellStyle name="Hyperlink" xfId="2128" builtinId="8" hidden="1"/>
    <cellStyle name="Hyperlink" xfId="2130" builtinId="8" hidden="1"/>
    <cellStyle name="Hyperlink" xfId="2132" builtinId="8" hidden="1"/>
    <cellStyle name="Hyperlink" xfId="2134" builtinId="8" hidden="1"/>
    <cellStyle name="Hyperlink" xfId="2136" builtinId="8" hidden="1"/>
    <cellStyle name="Hyperlink" xfId="2138" builtinId="8" hidden="1"/>
    <cellStyle name="Hyperlink" xfId="2140" builtinId="8" hidden="1"/>
    <cellStyle name="Hyperlink" xfId="2142" builtinId="8" hidden="1"/>
    <cellStyle name="Hyperlink" xfId="2144" builtinId="8" hidden="1"/>
    <cellStyle name="Hyperlink" xfId="2146" builtinId="8" hidden="1"/>
    <cellStyle name="Hyperlink" xfId="2148" builtinId="8" hidden="1"/>
    <cellStyle name="Hyperlink" xfId="2150" builtinId="8" hidden="1"/>
    <cellStyle name="Hyperlink" xfId="2152" builtinId="8" hidden="1"/>
    <cellStyle name="Hyperlink" xfId="2154" builtinId="8" hidden="1"/>
    <cellStyle name="Hyperlink" xfId="2156" builtinId="8" hidden="1"/>
    <cellStyle name="Hyperlink" xfId="2158" builtinId="8" hidden="1"/>
    <cellStyle name="Hyperlink" xfId="2160" builtinId="8" hidden="1"/>
    <cellStyle name="Hyperlink" xfId="2162" builtinId="8" hidden="1"/>
    <cellStyle name="Hyperlink" xfId="2164" builtinId="8" hidden="1"/>
    <cellStyle name="Hyperlink" xfId="2166" builtinId="8" hidden="1"/>
    <cellStyle name="Hyperlink" xfId="2168" builtinId="8" hidden="1"/>
    <cellStyle name="Hyperlink" xfId="2170" builtinId="8" hidden="1"/>
    <cellStyle name="Hyperlink" xfId="2172" builtinId="8" hidden="1"/>
    <cellStyle name="Hyperlink" xfId="2174" builtinId="8" hidden="1"/>
    <cellStyle name="Hyperlink" xfId="2176" builtinId="8" hidden="1"/>
    <cellStyle name="Hyperlink" xfId="2178" builtinId="8" hidden="1"/>
    <cellStyle name="Hyperlink" xfId="2180" builtinId="8" hidden="1"/>
    <cellStyle name="Hyperlink" xfId="2182" builtinId="8" hidden="1"/>
    <cellStyle name="Hyperlink" xfId="2184" builtinId="8" hidden="1"/>
    <cellStyle name="Hyperlink" xfId="2186" builtinId="8" hidden="1"/>
    <cellStyle name="Hyperlink" xfId="2188" builtinId="8" hidden="1"/>
    <cellStyle name="Hyperlink" xfId="2190" builtinId="8" hidden="1"/>
    <cellStyle name="Hyperlink" xfId="2192" builtinId="8" hidden="1"/>
    <cellStyle name="Hyperlink" xfId="2194" builtinId="8" hidden="1"/>
    <cellStyle name="Hyperlink" xfId="2196" builtinId="8" hidden="1"/>
    <cellStyle name="Hyperlink" xfId="2198" builtinId="8" hidden="1"/>
    <cellStyle name="Hyperlink" xfId="2200" builtinId="8" hidden="1"/>
    <cellStyle name="Hyperlink" xfId="2202" builtinId="8" hidden="1"/>
    <cellStyle name="Hyperlink" xfId="2204" builtinId="8" hidden="1"/>
    <cellStyle name="Hyperlink" xfId="2206" builtinId="8" hidden="1"/>
    <cellStyle name="Hyperlink" xfId="2208" builtinId="8" hidden="1"/>
    <cellStyle name="Hyperlink" xfId="2210" builtinId="8" hidden="1"/>
    <cellStyle name="Hyperlink" xfId="2212" builtinId="8" hidden="1"/>
    <cellStyle name="Hyperlink" xfId="2214" builtinId="8" hidden="1"/>
    <cellStyle name="Hyperlink" xfId="2216" builtinId="8" hidden="1"/>
    <cellStyle name="Hyperlink" xfId="2218" builtinId="8" hidden="1"/>
    <cellStyle name="Hyperlink" xfId="2220" builtinId="8" hidden="1"/>
    <cellStyle name="Hyperlink" xfId="2222" builtinId="8" hidden="1"/>
    <cellStyle name="Hyperlink" xfId="2224" builtinId="8" hidden="1"/>
    <cellStyle name="Hyperlink" xfId="2226" builtinId="8" hidden="1"/>
    <cellStyle name="Hyperlink" xfId="2228" builtinId="8" hidden="1"/>
    <cellStyle name="Hyperlink" xfId="2230" builtinId="8" hidden="1"/>
    <cellStyle name="Hyperlink" xfId="2232" builtinId="8" hidden="1"/>
    <cellStyle name="Hyperlink" xfId="2234" builtinId="8" hidden="1"/>
    <cellStyle name="Hyperlink" xfId="2236" builtinId="8" hidden="1"/>
    <cellStyle name="Hyperlink" xfId="2238" builtinId="8" hidden="1"/>
    <cellStyle name="Hyperlink" xfId="2240" builtinId="8" hidden="1"/>
    <cellStyle name="Hyperlink" xfId="2242" builtinId="8" hidden="1"/>
    <cellStyle name="Hyperlink" xfId="2244" builtinId="8" hidden="1"/>
    <cellStyle name="Hyperlink" xfId="2246" builtinId="8" hidden="1"/>
    <cellStyle name="Hyperlink" xfId="2248" builtinId="8" hidden="1"/>
    <cellStyle name="Hyperlink" xfId="2250" builtinId="8" hidden="1"/>
    <cellStyle name="Hyperlink" xfId="2252" builtinId="8" hidden="1"/>
    <cellStyle name="Hyperlink" xfId="2254" builtinId="8" hidden="1"/>
    <cellStyle name="Hyperlink" xfId="2256" builtinId="8" hidden="1"/>
    <cellStyle name="Hyperlink" xfId="2259" builtinId="8"/>
    <cellStyle name="Normal" xfId="0" builtinId="0"/>
    <cellStyle name="Normal 2" xfId="439" xr:uid="{00000000-0005-0000-0000-0000DC08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Means, SDs'!$D$1</c:f>
              <c:strCache>
                <c:ptCount val="1"/>
                <c:pt idx="0">
                  <c:v>mean</c:v>
                </c:pt>
              </c:strCache>
            </c:strRef>
          </c:tx>
          <c:spPr>
            <a:ln w="47625">
              <a:noFill/>
            </a:ln>
          </c:spPr>
          <c:yVal>
            <c:numRef>
              <c:f>'Raw Means, SDs'!$D$2:$D$30</c:f>
              <c:numCache>
                <c:formatCode>General</c:formatCode>
                <c:ptCount val="29"/>
                <c:pt idx="0">
                  <c:v>27.8</c:v>
                </c:pt>
                <c:pt idx="1">
                  <c:v>34.5</c:v>
                </c:pt>
                <c:pt idx="2">
                  <c:v>36.549999999999997</c:v>
                </c:pt>
                <c:pt idx="3">
                  <c:v>36.74</c:v>
                </c:pt>
                <c:pt idx="4">
                  <c:v>40.58</c:v>
                </c:pt>
                <c:pt idx="5">
                  <c:v>41.3</c:v>
                </c:pt>
                <c:pt idx="6">
                  <c:v>37.71</c:v>
                </c:pt>
                <c:pt idx="7">
                  <c:v>44.92</c:v>
                </c:pt>
                <c:pt idx="8">
                  <c:v>45.9</c:v>
                </c:pt>
                <c:pt idx="9">
                  <c:v>42.26</c:v>
                </c:pt>
                <c:pt idx="10">
                  <c:v>42.07</c:v>
                </c:pt>
                <c:pt idx="11">
                  <c:v>46.4</c:v>
                </c:pt>
                <c:pt idx="12">
                  <c:v>47.47</c:v>
                </c:pt>
                <c:pt idx="13">
                  <c:v>49.33</c:v>
                </c:pt>
                <c:pt idx="14">
                  <c:v>51.07</c:v>
                </c:pt>
                <c:pt idx="15">
                  <c:v>50.31</c:v>
                </c:pt>
                <c:pt idx="16">
                  <c:v>54.04</c:v>
                </c:pt>
                <c:pt idx="17">
                  <c:v>54.35</c:v>
                </c:pt>
                <c:pt idx="18">
                  <c:v>55.35</c:v>
                </c:pt>
                <c:pt idx="19">
                  <c:v>55.5</c:v>
                </c:pt>
                <c:pt idx="20">
                  <c:v>52.94</c:v>
                </c:pt>
                <c:pt idx="21">
                  <c:v>57.73</c:v>
                </c:pt>
                <c:pt idx="22">
                  <c:v>60.37</c:v>
                </c:pt>
                <c:pt idx="23">
                  <c:v>58.28</c:v>
                </c:pt>
                <c:pt idx="24">
                  <c:v>59.88</c:v>
                </c:pt>
                <c:pt idx="25">
                  <c:v>58.39</c:v>
                </c:pt>
                <c:pt idx="26">
                  <c:v>60.74</c:v>
                </c:pt>
                <c:pt idx="27">
                  <c:v>62.78</c:v>
                </c:pt>
                <c:pt idx="28">
                  <c:v>66.599999999999994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52-0E44-86C2-B9AB96C73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955096"/>
        <c:axId val="2125958088"/>
      </c:scatterChart>
      <c:valAx>
        <c:axId val="2125955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958088"/>
        <c:crosses val="autoZero"/>
        <c:crossBetween val="midCat"/>
      </c:valAx>
      <c:valAx>
        <c:axId val="2125958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9550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Means, SDs'!$E$1</c:f>
              <c:strCache>
                <c:ptCount val="1"/>
                <c:pt idx="0">
                  <c:v>SD</c:v>
                </c:pt>
              </c:strCache>
            </c:strRef>
          </c:tx>
          <c:spPr>
            <a:ln w="47625">
              <a:noFill/>
            </a:ln>
          </c:spPr>
          <c:yVal>
            <c:numRef>
              <c:f>'Raw Means, SDs'!$E$2:$E$30</c:f>
              <c:numCache>
                <c:formatCode>General</c:formatCode>
                <c:ptCount val="29"/>
                <c:pt idx="0">
                  <c:v>9.1449999999999996</c:v>
                </c:pt>
                <c:pt idx="1">
                  <c:v>14.18</c:v>
                </c:pt>
                <c:pt idx="2">
                  <c:v>13.746</c:v>
                </c:pt>
                <c:pt idx="3">
                  <c:v>11.824999999999999</c:v>
                </c:pt>
                <c:pt idx="4">
                  <c:v>11.8</c:v>
                </c:pt>
                <c:pt idx="5">
                  <c:v>12.824999999999999</c:v>
                </c:pt>
                <c:pt idx="6">
                  <c:v>12.817</c:v>
                </c:pt>
                <c:pt idx="7">
                  <c:v>12.574999999999999</c:v>
                </c:pt>
                <c:pt idx="8">
                  <c:v>13.43</c:v>
                </c:pt>
                <c:pt idx="9">
                  <c:v>12.441000000000001</c:v>
                </c:pt>
                <c:pt idx="10">
                  <c:v>14.673999999999999</c:v>
                </c:pt>
                <c:pt idx="11">
                  <c:v>12.444000000000001</c:v>
                </c:pt>
                <c:pt idx="12">
                  <c:v>12.708</c:v>
                </c:pt>
                <c:pt idx="13">
                  <c:v>11.561</c:v>
                </c:pt>
                <c:pt idx="14">
                  <c:v>14.179</c:v>
                </c:pt>
                <c:pt idx="15">
                  <c:v>12.699</c:v>
                </c:pt>
                <c:pt idx="16">
                  <c:v>12.696</c:v>
                </c:pt>
                <c:pt idx="17">
                  <c:v>11.345000000000001</c:v>
                </c:pt>
                <c:pt idx="18">
                  <c:v>11.426</c:v>
                </c:pt>
                <c:pt idx="19">
                  <c:v>12.304</c:v>
                </c:pt>
                <c:pt idx="20">
                  <c:v>14.1</c:v>
                </c:pt>
                <c:pt idx="21">
                  <c:v>13.715</c:v>
                </c:pt>
                <c:pt idx="22">
                  <c:v>9.5790000000000006</c:v>
                </c:pt>
                <c:pt idx="23">
                  <c:v>13.234999999999999</c:v>
                </c:pt>
                <c:pt idx="24">
                  <c:v>9.423</c:v>
                </c:pt>
                <c:pt idx="25">
                  <c:v>15.039</c:v>
                </c:pt>
                <c:pt idx="26">
                  <c:v>13.773999999999999</c:v>
                </c:pt>
                <c:pt idx="27">
                  <c:v>13.688000000000001</c:v>
                </c:pt>
                <c:pt idx="28">
                  <c:v>9.8740000000000006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E7-0941-8EA0-D89F3C6A2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527208"/>
        <c:axId val="2126524248"/>
      </c:scatterChart>
      <c:valAx>
        <c:axId val="2126527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524248"/>
        <c:crosses val="autoZero"/>
        <c:crossBetween val="midCat"/>
      </c:valAx>
      <c:valAx>
        <c:axId val="2126524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5272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'Medians, Hi-Lo SDs'!$G$1</c:f>
              <c:strCache>
                <c:ptCount val="1"/>
                <c:pt idx="0">
                  <c:v> Median 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-0.16702753076826801"/>
                  <c:y val="-0.25233019387491901"/>
                </c:manualLayout>
              </c:layout>
              <c:numFmt formatCode="General" sourceLinked="0"/>
            </c:trendlineLbl>
          </c:trendline>
          <c:yVal>
            <c:numRef>
              <c:f>'Medians, Hi-Lo SDs'!$G$2:$G$30</c:f>
              <c:numCache>
                <c:formatCode>_(* #,##0.00_);_(* \(#,##0.00\);_(* "-"??_);_(@_)</c:formatCode>
                <c:ptCount val="29"/>
                <c:pt idx="0">
                  <c:v>25</c:v>
                </c:pt>
                <c:pt idx="1">
                  <c:v>27</c:v>
                </c:pt>
                <c:pt idx="2">
                  <c:v>32.5</c:v>
                </c:pt>
                <c:pt idx="3">
                  <c:v>35.5</c:v>
                </c:pt>
                <c:pt idx="4">
                  <c:v>38.333333333333336</c:v>
                </c:pt>
                <c:pt idx="5">
                  <c:v>38.75</c:v>
                </c:pt>
                <c:pt idx="6">
                  <c:v>36.25</c:v>
                </c:pt>
                <c:pt idx="7">
                  <c:v>43</c:v>
                </c:pt>
                <c:pt idx="8">
                  <c:v>42.666666666666664</c:v>
                </c:pt>
                <c:pt idx="9">
                  <c:v>42</c:v>
                </c:pt>
                <c:pt idx="10">
                  <c:v>42</c:v>
                </c:pt>
                <c:pt idx="11">
                  <c:v>47.333333333333336</c:v>
                </c:pt>
                <c:pt idx="12">
                  <c:v>46.25</c:v>
                </c:pt>
                <c:pt idx="13">
                  <c:v>48</c:v>
                </c:pt>
                <c:pt idx="14">
                  <c:v>51</c:v>
                </c:pt>
                <c:pt idx="15">
                  <c:v>48.666666666666664</c:v>
                </c:pt>
                <c:pt idx="16">
                  <c:v>55.5</c:v>
                </c:pt>
                <c:pt idx="17">
                  <c:v>53.5</c:v>
                </c:pt>
                <c:pt idx="18">
                  <c:v>55.25</c:v>
                </c:pt>
                <c:pt idx="19">
                  <c:v>56</c:v>
                </c:pt>
                <c:pt idx="20">
                  <c:v>52.75</c:v>
                </c:pt>
                <c:pt idx="21">
                  <c:v>59.375</c:v>
                </c:pt>
                <c:pt idx="22">
                  <c:v>60.666666666666664</c:v>
                </c:pt>
                <c:pt idx="23">
                  <c:v>59</c:v>
                </c:pt>
                <c:pt idx="24">
                  <c:v>60</c:v>
                </c:pt>
                <c:pt idx="25">
                  <c:v>60.75</c:v>
                </c:pt>
                <c:pt idx="26">
                  <c:v>63.333333333333336</c:v>
                </c:pt>
                <c:pt idx="27">
                  <c:v>68</c:v>
                </c:pt>
                <c:pt idx="28">
                  <c:v>70.25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D9-CE46-9C72-69A85EE00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703080"/>
        <c:axId val="2128700408"/>
      </c:scatterChart>
      <c:valAx>
        <c:axId val="2128703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700408"/>
        <c:crosses val="autoZero"/>
        <c:crossBetween val="midCat"/>
      </c:valAx>
      <c:valAx>
        <c:axId val="2128700408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212870308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'Medians, Hi-Lo SDs'!$I$1</c:f>
              <c:strCache>
                <c:ptCount val="1"/>
                <c:pt idx="0">
                  <c:v> Hi SD 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6922816920377"/>
                  <c:y val="-0.64837196116566298"/>
                </c:manualLayout>
              </c:layout>
              <c:numFmt formatCode="General" sourceLinked="0"/>
            </c:trendlineLbl>
          </c:trendline>
          <c:yVal>
            <c:numRef>
              <c:f>'Medians, Hi-Lo SDs'!$I$2:$I$30</c:f>
              <c:numCache>
                <c:formatCode>_(* #,##0.00_);_(* \(#,##0.00\);_(* "-"??_);_(@_)</c:formatCode>
                <c:ptCount val="29"/>
                <c:pt idx="0">
                  <c:v>9.8978473470263211</c:v>
                </c:pt>
                <c:pt idx="1">
                  <c:v>19.006803289158661</c:v>
                </c:pt>
                <c:pt idx="2">
                  <c:v>20.041382306860172</c:v>
                </c:pt>
                <c:pt idx="3">
                  <c:v>12.726453266173072</c:v>
                </c:pt>
                <c:pt idx="4">
                  <c:v>13.963837758580244</c:v>
                </c:pt>
                <c:pt idx="5">
                  <c:v>13.958851049766123</c:v>
                </c:pt>
                <c:pt idx="6">
                  <c:v>13.980869652037633</c:v>
                </c:pt>
                <c:pt idx="7">
                  <c:v>13.918517410413706</c:v>
                </c:pt>
                <c:pt idx="8">
                  <c:v>16.847334237577215</c:v>
                </c:pt>
                <c:pt idx="9">
                  <c:v>11.561669561780221</c:v>
                </c:pt>
                <c:pt idx="10">
                  <c:v>13.99966142085297</c:v>
                </c:pt>
                <c:pt idx="11">
                  <c:v>10.474033385376309</c:v>
                </c:pt>
                <c:pt idx="12">
                  <c:v>14.944241314033185</c:v>
                </c:pt>
                <c:pt idx="13">
                  <c:v>12.607377063551104</c:v>
                </c:pt>
                <c:pt idx="14">
                  <c:v>12.555040931949536</c:v>
                </c:pt>
                <c:pt idx="15">
                  <c:v>14.184417500041175</c:v>
                </c:pt>
                <c:pt idx="16">
                  <c:v>8.5729387030574422</c:v>
                </c:pt>
                <c:pt idx="17">
                  <c:v>11.393881337458211</c:v>
                </c:pt>
                <c:pt idx="18">
                  <c:v>10.980252519249714</c:v>
                </c:pt>
                <c:pt idx="19">
                  <c:v>9.2411956329437732</c:v>
                </c:pt>
                <c:pt idx="20">
                  <c:v>10.915431234165391</c:v>
                </c:pt>
                <c:pt idx="21">
                  <c:v>8.9272339876768108</c:v>
                </c:pt>
                <c:pt idx="22">
                  <c:v>7.7803804958677949</c:v>
                </c:pt>
                <c:pt idx="23">
                  <c:v>9.1487092755196038</c:v>
                </c:pt>
                <c:pt idx="24">
                  <c:v>7.8741258779738263</c:v>
                </c:pt>
                <c:pt idx="25">
                  <c:v>8.1682231080229908</c:v>
                </c:pt>
                <c:pt idx="26">
                  <c:v>8.2812816745241591</c:v>
                </c:pt>
                <c:pt idx="27">
                  <c:v>5.3124736075265346</c:v>
                </c:pt>
                <c:pt idx="28">
                  <c:v>4.2989675062060844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8C-6141-B167-8B7D4BDA3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665928"/>
        <c:axId val="2128663256"/>
      </c:scatterChart>
      <c:valAx>
        <c:axId val="2128665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663256"/>
        <c:crosses val="autoZero"/>
        <c:crossBetween val="midCat"/>
      </c:valAx>
      <c:valAx>
        <c:axId val="2128663256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21286659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'Medians, Hi-Lo SDs'!$H$1</c:f>
              <c:strCache>
                <c:ptCount val="1"/>
                <c:pt idx="0">
                  <c:v> Lo SD 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8127995151347599"/>
                  <c:y val="-0.27456844541052999"/>
                </c:manualLayout>
              </c:layout>
              <c:numFmt formatCode="General" sourceLinked="0"/>
            </c:trendlineLbl>
          </c:trendline>
          <c:yVal>
            <c:numRef>
              <c:f>'Medians, Hi-Lo SDs'!$H$2:$H$30</c:f>
              <c:numCache>
                <c:formatCode>_(* #,##0.00_);_(* \(#,##0.00\);_(* "-"??_);_(@_)</c:formatCode>
                <c:ptCount val="29"/>
                <c:pt idx="0">
                  <c:v>8.7304238295965533</c:v>
                </c:pt>
                <c:pt idx="1">
                  <c:v>4.9573188859352282</c:v>
                </c:pt>
                <c:pt idx="2">
                  <c:v>8.7122368696980317</c:v>
                </c:pt>
                <c:pt idx="3">
                  <c:v>9.9500245680497397</c:v>
                </c:pt>
                <c:pt idx="4">
                  <c:v>9.7859458384175255</c:v>
                </c:pt>
                <c:pt idx="5">
                  <c:v>11.18995755920638</c:v>
                </c:pt>
                <c:pt idx="6">
                  <c:v>11.453960209094824</c:v>
                </c:pt>
                <c:pt idx="7">
                  <c:v>12.156445765973274</c:v>
                </c:pt>
                <c:pt idx="8">
                  <c:v>10.601408515056827</c:v>
                </c:pt>
                <c:pt idx="9">
                  <c:v>17.09417691682588</c:v>
                </c:pt>
                <c:pt idx="10">
                  <c:v>15.992698917525809</c:v>
                </c:pt>
                <c:pt idx="11">
                  <c:v>15.957681667142165</c:v>
                </c:pt>
                <c:pt idx="12">
                  <c:v>12.724528550737803</c:v>
                </c:pt>
                <c:pt idx="13">
                  <c:v>11.163077222557099</c:v>
                </c:pt>
                <c:pt idx="14">
                  <c:v>18.164304468037969</c:v>
                </c:pt>
                <c:pt idx="15">
                  <c:v>11.774149324954507</c:v>
                </c:pt>
                <c:pt idx="16">
                  <c:v>11.980517525170868</c:v>
                </c:pt>
                <c:pt idx="17">
                  <c:v>11.648790507397397</c:v>
                </c:pt>
                <c:pt idx="18">
                  <c:v>11.584403261653373</c:v>
                </c:pt>
                <c:pt idx="19">
                  <c:v>15.188957674874308</c:v>
                </c:pt>
                <c:pt idx="20">
                  <c:v>16.24894936479448</c:v>
                </c:pt>
                <c:pt idx="21">
                  <c:v>12.242063583547193</c:v>
                </c:pt>
                <c:pt idx="22">
                  <c:v>10.529675805723116</c:v>
                </c:pt>
                <c:pt idx="23">
                  <c:v>18.788227524529702</c:v>
                </c:pt>
                <c:pt idx="24">
                  <c:v>10.644565781920875</c:v>
                </c:pt>
                <c:pt idx="25">
                  <c:v>15.779425504959946</c:v>
                </c:pt>
                <c:pt idx="26">
                  <c:v>16.56472956284734</c:v>
                </c:pt>
                <c:pt idx="27">
                  <c:v>20.873449953015594</c:v>
                </c:pt>
                <c:pt idx="28">
                  <c:v>14.520648802575113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9B-2C4F-827D-0638E0F93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633464"/>
        <c:axId val="2128630792"/>
      </c:scatterChart>
      <c:valAx>
        <c:axId val="2128633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630792"/>
        <c:crosses val="autoZero"/>
        <c:crossBetween val="midCat"/>
      </c:valAx>
      <c:valAx>
        <c:axId val="2128630792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21286334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'Smoothed Medians SDs'!$C$2</c:f>
              <c:strCache>
                <c:ptCount val="1"/>
                <c:pt idx="0">
                  <c:v>Median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0.34141355959389103"/>
                  <c:y val="-0.43546069542633498"/>
                </c:manualLayout>
              </c:layout>
              <c:numFmt formatCode="General" sourceLinked="0"/>
            </c:trendlineLbl>
          </c:trendline>
          <c:yVal>
            <c:numRef>
              <c:f>'Smoothed Medians SDs'!$C$3:$C$31</c:f>
              <c:numCache>
                <c:formatCode>0.00</c:formatCode>
                <c:ptCount val="29"/>
                <c:pt idx="0">
                  <c:v>25</c:v>
                </c:pt>
                <c:pt idx="1">
                  <c:v>27</c:v>
                </c:pt>
                <c:pt idx="2">
                  <c:v>32.5</c:v>
                </c:pt>
                <c:pt idx="3">
                  <c:v>35.5</c:v>
                </c:pt>
                <c:pt idx="4">
                  <c:v>38.333333333333336</c:v>
                </c:pt>
                <c:pt idx="5">
                  <c:v>38.75</c:v>
                </c:pt>
                <c:pt idx="6">
                  <c:v>36.25</c:v>
                </c:pt>
                <c:pt idx="7">
                  <c:v>43</c:v>
                </c:pt>
                <c:pt idx="8">
                  <c:v>42.666666666666664</c:v>
                </c:pt>
                <c:pt idx="9">
                  <c:v>42</c:v>
                </c:pt>
                <c:pt idx="10">
                  <c:v>42</c:v>
                </c:pt>
                <c:pt idx="11">
                  <c:v>47.333333333333336</c:v>
                </c:pt>
                <c:pt idx="12">
                  <c:v>46.25</c:v>
                </c:pt>
                <c:pt idx="13">
                  <c:v>48</c:v>
                </c:pt>
                <c:pt idx="14">
                  <c:v>51</c:v>
                </c:pt>
                <c:pt idx="15">
                  <c:v>48.666666666666664</c:v>
                </c:pt>
                <c:pt idx="16">
                  <c:v>55.5</c:v>
                </c:pt>
                <c:pt idx="17">
                  <c:v>53.5</c:v>
                </c:pt>
                <c:pt idx="18">
                  <c:v>55.25</c:v>
                </c:pt>
                <c:pt idx="19">
                  <c:v>56</c:v>
                </c:pt>
                <c:pt idx="20">
                  <c:v>52.75</c:v>
                </c:pt>
                <c:pt idx="21">
                  <c:v>59.375</c:v>
                </c:pt>
                <c:pt idx="22">
                  <c:v>60.666666666666664</c:v>
                </c:pt>
                <c:pt idx="23">
                  <c:v>59</c:v>
                </c:pt>
                <c:pt idx="24">
                  <c:v>60</c:v>
                </c:pt>
                <c:pt idx="25">
                  <c:v>60.75</c:v>
                </c:pt>
                <c:pt idx="26">
                  <c:v>63.333333333333336</c:v>
                </c:pt>
                <c:pt idx="27">
                  <c:v>68</c:v>
                </c:pt>
                <c:pt idx="28">
                  <c:v>70.25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EA-2A42-BF07-D92295B76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193240"/>
        <c:axId val="2132195944"/>
      </c:scatterChart>
      <c:valAx>
        <c:axId val="2132193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195944"/>
        <c:crosses val="autoZero"/>
        <c:crossBetween val="midCat"/>
      </c:valAx>
      <c:valAx>
        <c:axId val="213219594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321932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 SD</a:t>
            </a:r>
            <a:endParaRPr lang="en-US" baseline="0"/>
          </a:p>
        </c:rich>
      </c:tx>
      <c:layout>
        <c:manualLayout>
          <c:xMode val="edge"/>
          <c:yMode val="edge"/>
          <c:x val="1.46328572724511E-3"/>
          <c:y val="0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'Smoothed Medians SDs'!$D$2</c:f>
              <c:strCache>
                <c:ptCount val="1"/>
                <c:pt idx="0">
                  <c:v>Lo SD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1543324490754402"/>
                  <c:y val="-0.17441392292897701"/>
                </c:manualLayout>
              </c:layout>
              <c:numFmt formatCode="General" sourceLinked="0"/>
            </c:trendlineLbl>
          </c:trendline>
          <c:yVal>
            <c:numRef>
              <c:f>'Smoothed Medians SDs'!$D$3:$D$31</c:f>
              <c:numCache>
                <c:formatCode>0.00</c:formatCode>
                <c:ptCount val="29"/>
                <c:pt idx="0">
                  <c:v>8.7304238295965533</c:v>
                </c:pt>
                <c:pt idx="1">
                  <c:v>4.9573188859352282</c:v>
                </c:pt>
                <c:pt idx="2">
                  <c:v>8.7122368696980317</c:v>
                </c:pt>
                <c:pt idx="3">
                  <c:v>9.9500245680497397</c:v>
                </c:pt>
                <c:pt idx="4">
                  <c:v>9.7859458384175255</c:v>
                </c:pt>
                <c:pt idx="5">
                  <c:v>11.18995755920638</c:v>
                </c:pt>
                <c:pt idx="6">
                  <c:v>11.453960209094824</c:v>
                </c:pt>
                <c:pt idx="7">
                  <c:v>12.156445765973274</c:v>
                </c:pt>
                <c:pt idx="8">
                  <c:v>10.601408515056827</c:v>
                </c:pt>
                <c:pt idx="9">
                  <c:v>17.09417691682588</c:v>
                </c:pt>
                <c:pt idx="10">
                  <c:v>15.992698917525809</c:v>
                </c:pt>
                <c:pt idx="11">
                  <c:v>15.957681667142165</c:v>
                </c:pt>
                <c:pt idx="12">
                  <c:v>12.724528550737803</c:v>
                </c:pt>
                <c:pt idx="13">
                  <c:v>11.163077222557099</c:v>
                </c:pt>
                <c:pt idx="14">
                  <c:v>18.164304468037969</c:v>
                </c:pt>
                <c:pt idx="15">
                  <c:v>11.774149324954507</c:v>
                </c:pt>
                <c:pt idx="16">
                  <c:v>11.980517525170868</c:v>
                </c:pt>
                <c:pt idx="17">
                  <c:v>11.648790507397397</c:v>
                </c:pt>
                <c:pt idx="18">
                  <c:v>11.584403261653373</c:v>
                </c:pt>
                <c:pt idx="19">
                  <c:v>15.188957674874308</c:v>
                </c:pt>
                <c:pt idx="20">
                  <c:v>16.24894936479448</c:v>
                </c:pt>
                <c:pt idx="21">
                  <c:v>12.242063583547193</c:v>
                </c:pt>
                <c:pt idx="22">
                  <c:v>10.529675805723116</c:v>
                </c:pt>
                <c:pt idx="23">
                  <c:v>18.788227524529702</c:v>
                </c:pt>
                <c:pt idx="24">
                  <c:v>10.644565781920875</c:v>
                </c:pt>
                <c:pt idx="25">
                  <c:v>15.779425504959946</c:v>
                </c:pt>
                <c:pt idx="26">
                  <c:v>16.56472956284734</c:v>
                </c:pt>
                <c:pt idx="27">
                  <c:v>20.873449953015594</c:v>
                </c:pt>
                <c:pt idx="28">
                  <c:v>14.520648802575113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25-B749-AD9E-D540CE147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261544"/>
        <c:axId val="2130263576"/>
      </c:scatterChart>
      <c:valAx>
        <c:axId val="2130261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263576"/>
        <c:crosses val="autoZero"/>
        <c:crossBetween val="midCat"/>
      </c:valAx>
      <c:valAx>
        <c:axId val="213026357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302615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'Smoothed Medians SDs'!$E$2</c:f>
              <c:strCache>
                <c:ptCount val="1"/>
                <c:pt idx="0">
                  <c:v>Hi SD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0509472010067799"/>
                  <c:y val="-0.30824784419978302"/>
                </c:manualLayout>
              </c:layout>
              <c:numFmt formatCode="General" sourceLinked="0"/>
            </c:trendlineLbl>
          </c:trendline>
          <c:yVal>
            <c:numRef>
              <c:f>'Smoothed Medians SDs'!$E$3:$E$31</c:f>
              <c:numCache>
                <c:formatCode>0.00</c:formatCode>
                <c:ptCount val="29"/>
                <c:pt idx="0">
                  <c:v>9.8978473470263211</c:v>
                </c:pt>
                <c:pt idx="1">
                  <c:v>19.006803289158661</c:v>
                </c:pt>
                <c:pt idx="2">
                  <c:v>20.041382306860172</c:v>
                </c:pt>
                <c:pt idx="3">
                  <c:v>12.726453266173072</c:v>
                </c:pt>
                <c:pt idx="4">
                  <c:v>13.963837758580244</c:v>
                </c:pt>
                <c:pt idx="5">
                  <c:v>13.958851049766123</c:v>
                </c:pt>
                <c:pt idx="6">
                  <c:v>13.980869652037633</c:v>
                </c:pt>
                <c:pt idx="7">
                  <c:v>13.918517410413706</c:v>
                </c:pt>
                <c:pt idx="8">
                  <c:v>16.847334237577215</c:v>
                </c:pt>
                <c:pt idx="9">
                  <c:v>11.561669561780221</c:v>
                </c:pt>
                <c:pt idx="10">
                  <c:v>13.99966142085297</c:v>
                </c:pt>
                <c:pt idx="11">
                  <c:v>10.474033385376309</c:v>
                </c:pt>
                <c:pt idx="12">
                  <c:v>14.944241314033185</c:v>
                </c:pt>
                <c:pt idx="13">
                  <c:v>12.607377063551104</c:v>
                </c:pt>
                <c:pt idx="14">
                  <c:v>12.555040931949536</c:v>
                </c:pt>
                <c:pt idx="15">
                  <c:v>14.184417500041175</c:v>
                </c:pt>
                <c:pt idx="16">
                  <c:v>8.5729387030574422</c:v>
                </c:pt>
                <c:pt idx="17">
                  <c:v>11.393881337458211</c:v>
                </c:pt>
                <c:pt idx="18">
                  <c:v>10.980252519249714</c:v>
                </c:pt>
                <c:pt idx="19">
                  <c:v>9.2411956329437732</c:v>
                </c:pt>
                <c:pt idx="20">
                  <c:v>10.915431234165391</c:v>
                </c:pt>
                <c:pt idx="21">
                  <c:v>8.9272339876768108</c:v>
                </c:pt>
                <c:pt idx="22">
                  <c:v>7.7803804958677949</c:v>
                </c:pt>
                <c:pt idx="23">
                  <c:v>9.1487092755196038</c:v>
                </c:pt>
                <c:pt idx="24">
                  <c:v>7.8741258779738263</c:v>
                </c:pt>
                <c:pt idx="25">
                  <c:v>8.1682231080229908</c:v>
                </c:pt>
                <c:pt idx="26">
                  <c:v>8.2812816745241591</c:v>
                </c:pt>
                <c:pt idx="27">
                  <c:v>5.3124736075265346</c:v>
                </c:pt>
                <c:pt idx="28">
                  <c:v>4.2989675062060844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0E-9C45-8303-C833A471C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209128"/>
        <c:axId val="2133211832"/>
      </c:scatterChart>
      <c:valAx>
        <c:axId val="2133209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211832"/>
        <c:crosses val="autoZero"/>
        <c:crossBetween val="midCat"/>
      </c:valAx>
      <c:valAx>
        <c:axId val="213321183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332091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207818</xdr:colOff>
      <xdr:row>1</xdr:row>
      <xdr:rowOff>5195</xdr:rowOff>
    </xdr:from>
    <xdr:to>
      <xdr:col>12</xdr:col>
      <xdr:colOff>398318</xdr:colOff>
      <xdr:row>15</xdr:row>
      <xdr:rowOff>23091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288637</xdr:colOff>
      <xdr:row>16</xdr:row>
      <xdr:rowOff>5195</xdr:rowOff>
    </xdr:from>
    <xdr:to>
      <xdr:col>12</xdr:col>
      <xdr:colOff>484909</xdr:colOff>
      <xdr:row>28</xdr:row>
      <xdr:rowOff>86591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351692</xdr:colOff>
      <xdr:row>34</xdr:row>
      <xdr:rowOff>58615</xdr:rowOff>
    </xdr:from>
    <xdr:to>
      <xdr:col>11</xdr:col>
      <xdr:colOff>435428</xdr:colOff>
      <xdr:row>48</xdr:row>
      <xdr:rowOff>21771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351692" y="5240215"/>
          <a:ext cx="7478765" cy="209675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How</a:t>
          </a:r>
          <a:r>
            <a:rPr lang="en-US" sz="1100" b="1" baseline="0"/>
            <a:t> to use this sheet:</a:t>
          </a:r>
        </a:p>
        <a:p>
          <a:r>
            <a:rPr lang="en-US" sz="1100" baseline="0"/>
            <a:t>1. Paste raw means, SDs, </a:t>
          </a:r>
          <a:r>
            <a:rPr lang="en-US" sz="1100" i="1" baseline="0"/>
            <a:t>n</a:t>
          </a:r>
          <a:r>
            <a:rPr lang="en-US" sz="1100" baseline="0"/>
            <a:t>s from SPSS output into cell C2 of this sheet.</a:t>
          </a:r>
        </a:p>
        <a:p>
          <a:r>
            <a:rPr lang="en-US" sz="1100" baseline="0"/>
            <a:t>     a. Use SPSS SPLIT FILE and DESCRIPTIVES commands to generate output table. Splitting data file by "agestrat" allows you to </a:t>
          </a:r>
        </a:p>
        <a:p>
          <a:r>
            <a:rPr lang="en-US" sz="1100" baseline="0"/>
            <a:t>          generate age-stratified table of descriptive stats.</a:t>
          </a:r>
        </a:p>
        <a:p>
          <a:r>
            <a:rPr lang="en-US" sz="1100" baseline="0"/>
            <a:t>     b. Copy-and-paste table from SPSS output onto an empty region of this sheet, edit table so columns, rows fit into columns</a:t>
          </a:r>
        </a:p>
        <a:p>
          <a:r>
            <a:rPr lang="en-US" sz="1100" baseline="0"/>
            <a:t>          C - E of this sheet, then cut-and-paste edited table into cell C2.</a:t>
          </a:r>
        </a:p>
        <a:p>
          <a:r>
            <a:rPr lang="en-US" sz="1100" baseline="0"/>
            <a:t>2. Edit "group", "agestrat" and "ES" columns.</a:t>
          </a:r>
        </a:p>
        <a:p>
          <a:r>
            <a:rPr lang="en-US" sz="1100" baseline="0"/>
            <a:t>     a. Add or delete cells to obtain sequential "group"number for all rows in table.</a:t>
          </a:r>
        </a:p>
        <a:p>
          <a:r>
            <a:rPr lang="en-US" sz="1100" baseline="0"/>
            <a:t>     b. Make sure "agestrat" values match your data. Your "agestrat" values </a:t>
          </a:r>
          <a:r>
            <a:rPr lang="en-US" sz="1100" b="1" u="sng" baseline="0"/>
            <a:t>must</a:t>
          </a:r>
          <a:r>
            <a:rPr lang="en-US" sz="1100" baseline="0"/>
            <a:t> be in the format of 'a0500' </a:t>
          </a:r>
        </a:p>
        <a:p>
          <a:r>
            <a:rPr lang="en-US" sz="1100" baseline="0"/>
            <a:t>         (i.e., the letter 'a' followed by four numbers). You </a:t>
          </a:r>
          <a:r>
            <a:rPr lang="en-US" sz="1100" b="1" u="sng" baseline="0"/>
            <a:t>must</a:t>
          </a:r>
          <a:r>
            <a:rPr lang="en-US" sz="1100" baseline="0"/>
            <a:t> use these same "agestrat" labels on every sheet of this workbook.</a:t>
          </a:r>
        </a:p>
        <a:p>
          <a:r>
            <a:rPr lang="en-US" sz="1100" baseline="0"/>
            <a:t>     c. Pull down forumula (or trim extra cells) in "ES" column to obtain effect sizes for all rows in table.</a:t>
          </a:r>
        </a:p>
        <a:p>
          <a:r>
            <a:rPr lang="en-US" sz="1100" baseline="0"/>
            <a:t>3. Edit "mean" and "SD" graphs so graphed data ranges match columns in newly constituted table.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152400</xdr:colOff>
      <xdr:row>20</xdr:row>
      <xdr:rowOff>114300</xdr:rowOff>
    </xdr:from>
    <xdr:to>
      <xdr:col>40</xdr:col>
      <xdr:colOff>261938</xdr:colOff>
      <xdr:row>43</xdr:row>
      <xdr:rowOff>15875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2082463" y="3844925"/>
          <a:ext cx="7356475" cy="39179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How to use this sheet:</a:t>
          </a:r>
        </a:p>
        <a:p>
          <a:r>
            <a:rPr lang="en-US" sz="1100"/>
            <a:t>1. Paste frequency</a:t>
          </a:r>
          <a:r>
            <a:rPr lang="en-US" sz="1100" baseline="0"/>
            <a:t> table </a:t>
          </a:r>
          <a:r>
            <a:rPr lang="en-US" sz="1100"/>
            <a:t>from SPSS output into cell A12 of this sheet.</a:t>
          </a:r>
        </a:p>
        <a:p>
          <a:r>
            <a:rPr lang="en-US" sz="1100"/>
            <a:t>     a. Use SPSS SPLIT FILE and FREQUENCY</a:t>
          </a:r>
          <a:r>
            <a:rPr lang="en-US" sz="1100" baseline="0"/>
            <a:t> </a:t>
          </a:r>
          <a:r>
            <a:rPr lang="en-US" sz="1100"/>
            <a:t>commands to generate output table. Splitting data file by "agestrat" allows you to </a:t>
          </a:r>
        </a:p>
        <a:p>
          <a:r>
            <a:rPr lang="en-US" sz="1100"/>
            <a:t>          generate age-stratified frequency</a:t>
          </a:r>
          <a:r>
            <a:rPr lang="en-US" sz="1100" baseline="0"/>
            <a:t> table (i.e., distribution of raw scores within each age stratum)</a:t>
          </a:r>
          <a:r>
            <a:rPr lang="en-US" sz="1100"/>
            <a:t>.</a:t>
          </a:r>
        </a:p>
        <a:p>
          <a:r>
            <a:rPr lang="en-US" sz="1100"/>
            <a:t>     b. Export frequency table from SPSS</a:t>
          </a:r>
          <a:r>
            <a:rPr lang="en-US" sz="1100" baseline="0"/>
            <a:t> output into an .xls file, by right-clicking on SPSS table (Note: DO NOT copy and paste</a:t>
          </a:r>
        </a:p>
        <a:p>
          <a:r>
            <a:rPr lang="en-US" sz="1100" baseline="0"/>
            <a:t>           this table directly from SPSS, this will lead to rounding errors in subsequent calculations).</a:t>
          </a:r>
          <a:endParaRPr lang="en-US" sz="1100"/>
        </a:p>
        <a:p>
          <a:r>
            <a:rPr lang="en-US" sz="1100"/>
            <a:t>     c. Open .xls</a:t>
          </a:r>
          <a:r>
            <a:rPr lang="en-US" sz="1100" baseline="0"/>
            <a:t> you just exported, select frequency table from cells G2:A2 to bottom, copy-and-paste selection into cell</a:t>
          </a:r>
        </a:p>
        <a:p>
          <a:r>
            <a:rPr lang="en-US" sz="1100" baseline="0"/>
            <a:t>           A12 of this sheet.</a:t>
          </a:r>
          <a:endParaRPr lang="en-US" sz="1100"/>
        </a:p>
        <a:p>
          <a:r>
            <a:rPr lang="en-US" sz="1100"/>
            <a:t>2. After table is pasted</a:t>
          </a:r>
          <a:r>
            <a:rPr lang="en-US" sz="1100" baseline="0"/>
            <a:t>, you should have following column headings in row 12:</a:t>
          </a:r>
          <a:endParaRPr lang="en-US" sz="1100"/>
        </a:p>
        <a:p>
          <a:r>
            <a:rPr lang="en-US" sz="1100"/>
            <a:t>     A12: "agestrat" (or whatever</a:t>
          </a:r>
          <a:r>
            <a:rPr lang="en-US" sz="1100" baseline="0"/>
            <a:t> you've named your agestrat variable)</a:t>
          </a:r>
        </a:p>
        <a:p>
          <a:r>
            <a:rPr lang="en-US" sz="1100"/>
            <a:t>     B12: (empty)</a:t>
          </a:r>
        </a:p>
        <a:p>
          <a:r>
            <a:rPr lang="en-US" sz="1100"/>
            <a:t>     C12: (empty)</a:t>
          </a:r>
        </a:p>
        <a:p>
          <a:r>
            <a:rPr lang="en-US" sz="1100"/>
            <a:t>     D12: Frequency</a:t>
          </a:r>
        </a:p>
        <a:p>
          <a:r>
            <a:rPr lang="en-US" sz="1100"/>
            <a:t>     E12: Percent</a:t>
          </a:r>
        </a:p>
        <a:p>
          <a:r>
            <a:rPr lang="en-US" sz="1100"/>
            <a:t>     F12: Valid Percent</a:t>
          </a:r>
        </a:p>
        <a:p>
          <a:r>
            <a:rPr lang="en-US" sz="1100"/>
            <a:t>     G12: Cumulative Percent</a:t>
          </a:r>
        </a:p>
        <a:p>
          <a:r>
            <a:rPr lang="en-US" sz="1100"/>
            <a:t>3. If the column headings</a:t>
          </a:r>
          <a:r>
            <a:rPr lang="en-US" sz="1100" baseline="0"/>
            <a:t> differ from above, you've pasted incorrectly and need to fix, or subsequent </a:t>
          </a:r>
        </a:p>
        <a:p>
          <a:r>
            <a:rPr lang="en-US" sz="1100" baseline="0"/>
            <a:t>      calculations will fail.</a:t>
          </a:r>
        </a:p>
        <a:p>
          <a:r>
            <a:rPr lang="en-US" sz="1100"/>
            <a:t>4. Content</a:t>
          </a:r>
          <a:r>
            <a:rPr lang="en-US" sz="1100" baseline="0"/>
            <a:t> in cells A1:I11 of this sheet is earlier method for estimating median, hi/lo SD by age stratum. It's been left in place</a:t>
          </a:r>
        </a:p>
        <a:p>
          <a:r>
            <a:rPr lang="en-US" sz="1100" baseline="0"/>
            <a:t>       to provide optional method for checking results from "Medians, Hi-Lo SDs" sheet.</a:t>
          </a:r>
        </a:p>
        <a:p>
          <a:r>
            <a:rPr lang="en-US" sz="1100" baseline="0"/>
            <a:t>5. Column AG "All Calculations are grouped here": current formulas for estimating median, hi/lo SD are grouped in these</a:t>
          </a:r>
        </a:p>
        <a:p>
          <a:r>
            <a:rPr lang="en-US" sz="1100" baseline="0"/>
            <a:t>       hidden columns, which can be inspected by clicking on the "+" above AG.</a:t>
          </a:r>
        </a:p>
        <a:p>
          <a:r>
            <a:rPr lang="en-US" sz="1100" baseline="0"/>
            <a:t>6. This sheet is locked to prevent accidental changes to formulas.</a:t>
          </a:r>
        </a:p>
        <a:p>
          <a:endParaRPr lang="en-US" sz="1100" baseline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297792</xdr:colOff>
      <xdr:row>0</xdr:row>
      <xdr:rowOff>38537</xdr:rowOff>
    </xdr:from>
    <xdr:to>
      <xdr:col>19</xdr:col>
      <xdr:colOff>349250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218527</xdr:colOff>
      <xdr:row>15</xdr:row>
      <xdr:rowOff>146707</xdr:rowOff>
    </xdr:from>
    <xdr:to>
      <xdr:col>25</xdr:col>
      <xdr:colOff>69631</xdr:colOff>
      <xdr:row>34</xdr:row>
      <xdr:rowOff>60872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105103</xdr:colOff>
      <xdr:row>15</xdr:row>
      <xdr:rowOff>95469</xdr:rowOff>
    </xdr:from>
    <xdr:to>
      <xdr:col>17</xdr:col>
      <xdr:colOff>630620</xdr:colOff>
      <xdr:row>34</xdr:row>
      <xdr:rowOff>9634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37</xdr:row>
      <xdr:rowOff>148896</xdr:rowOff>
    </xdr:from>
    <xdr:to>
      <xdr:col>12</xdr:col>
      <xdr:colOff>385380</xdr:colOff>
      <xdr:row>85</xdr:row>
      <xdr:rowOff>87586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569310" y="5658068"/>
          <a:ext cx="7751380" cy="708572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How</a:t>
          </a:r>
          <a:r>
            <a:rPr lang="en-US" sz="1100" b="1" baseline="0"/>
            <a:t> to use this sheet:</a:t>
          </a:r>
        </a:p>
        <a:p>
          <a:r>
            <a:rPr lang="en-US" sz="1100" baseline="0"/>
            <a:t>1. View this sheet ("Medians, Hi-Lo SDs") side-by-side with "Freq Tables" sheet.</a:t>
          </a:r>
        </a:p>
        <a:p>
          <a:r>
            <a:rPr lang="en-US" sz="1100" baseline="0"/>
            <a:t>     a. Select "New Window" from Window menu or tab.</a:t>
          </a:r>
        </a:p>
        <a:p>
          <a:r>
            <a:rPr lang="en-US" sz="1100" baseline="0"/>
            <a:t>     b. Select "Arrange . . ." from Window menu, choose "Tiled" option. This allows you to open two side-by-side windows on this</a:t>
          </a:r>
        </a:p>
        <a:p>
          <a:r>
            <a:rPr lang="en-US" sz="1100" baseline="0"/>
            <a:t>           workbook, putting "Freq Tables" sheet on left, "Medians, Hi-Lo SDs" sheet on right.</a:t>
          </a:r>
        </a:p>
        <a:p>
          <a:r>
            <a:rPr lang="en-US" sz="1100" baseline="0"/>
            <a:t>2. Configure the table on this sheet ("Medians, Hi-Lo SDs").</a:t>
          </a:r>
        </a:p>
        <a:p>
          <a:r>
            <a:rPr lang="en-US" sz="1100" baseline="0"/>
            <a:t>     a. Make sure columns A and B are identical to those on the "Raw Means, SDs" sheet.</a:t>
          </a:r>
        </a:p>
        <a:p>
          <a:r>
            <a:rPr lang="en-US" sz="1100" baseline="0"/>
            <a:t>     b. Pull down or trim columns C through J so that their formulas/values end on same row as columns A and B.</a:t>
          </a:r>
        </a:p>
        <a:p>
          <a:r>
            <a:rPr lang="en-US" sz="1100" baseline="0"/>
            <a:t>     c. Edit "Median", "Lo SD", "Hi SD" graphs so graphed data ranges match columns in new configured table.</a:t>
          </a:r>
        </a:p>
        <a:p>
          <a:r>
            <a:rPr lang="en-US" sz="1100" baseline="0"/>
            <a:t>3. Select values for </a:t>
          </a:r>
          <a:r>
            <a:rPr lang="en-US" sz="1100" baseline="0">
              <a:solidFill>
                <a:srgbClr val="FF0000"/>
              </a:solidFill>
            </a:rPr>
            <a:t>lo1, lo2, hi1 </a:t>
          </a:r>
          <a:r>
            <a:rPr lang="en-US" sz="1100" baseline="0"/>
            <a:t>columns of "Medians, Hi-Lo SDs" sheet. The possible values for </a:t>
          </a:r>
          <a:r>
            <a:rPr lang="en-US" sz="1100" baseline="0">
              <a:solidFill>
                <a:srgbClr val="FF0000"/>
              </a:solidFill>
            </a:rPr>
            <a:t>lo1</a:t>
          </a:r>
          <a:r>
            <a:rPr lang="en-US" sz="1100" baseline="0"/>
            <a:t> and </a:t>
          </a:r>
          <a:r>
            <a:rPr lang="en-US" sz="1100" baseline="0">
              <a:solidFill>
                <a:srgbClr val="FF0000"/>
              </a:solidFill>
            </a:rPr>
            <a:t>lo2</a:t>
          </a:r>
          <a:r>
            <a:rPr lang="en-US" sz="1100" baseline="0"/>
            <a:t> are </a:t>
          </a:r>
          <a:r>
            <a:rPr lang="en-US" sz="1100" baseline="0">
              <a:solidFill>
                <a:srgbClr val="FF0000"/>
              </a:solidFill>
            </a:rPr>
            <a:t>5, 10, 15, 20, 25</a:t>
          </a:r>
          <a:r>
            <a:rPr lang="en-US" sz="1100" baseline="0"/>
            <a:t>. The</a:t>
          </a:r>
        </a:p>
        <a:p>
          <a:r>
            <a:rPr lang="en-US" sz="1100" baseline="0"/>
            <a:t>           possible values for for hi1 are </a:t>
          </a:r>
          <a:r>
            <a:rPr lang="en-US" sz="1100" baseline="0">
              <a:solidFill>
                <a:srgbClr val="FF0000"/>
              </a:solidFill>
            </a:rPr>
            <a:t>75, 80, 85, 90</a:t>
          </a:r>
          <a:r>
            <a:rPr lang="en-US" sz="1100" baseline="0"/>
            <a:t>. The default values are </a:t>
          </a:r>
          <a:r>
            <a:rPr lang="en-US" sz="1100" baseline="0">
              <a:solidFill>
                <a:srgbClr val="FF0000"/>
              </a:solidFill>
            </a:rPr>
            <a:t>5</a:t>
          </a:r>
          <a:r>
            <a:rPr lang="en-US" sz="1100" baseline="0"/>
            <a:t> for </a:t>
          </a:r>
          <a:r>
            <a:rPr lang="en-US" sz="1100" baseline="0">
              <a:solidFill>
                <a:srgbClr val="FF0000"/>
              </a:solidFill>
            </a:rPr>
            <a:t>lo1</a:t>
          </a:r>
          <a:r>
            <a:rPr lang="en-US" sz="1100" baseline="0">
              <a:solidFill>
                <a:schemeClr val="dk1"/>
              </a:solidFill>
            </a:rPr>
            <a:t>, </a:t>
          </a:r>
          <a:r>
            <a:rPr lang="en-US" sz="1100" baseline="0">
              <a:solidFill>
                <a:srgbClr val="FF0000"/>
              </a:solidFill>
            </a:rPr>
            <a:t>10</a:t>
          </a:r>
          <a:r>
            <a:rPr lang="en-US" sz="1100" baseline="0">
              <a:solidFill>
                <a:schemeClr val="dk1"/>
              </a:solidFill>
            </a:rPr>
            <a:t> for</a:t>
          </a:r>
          <a:r>
            <a:rPr lang="en-US" sz="1100" baseline="0"/>
            <a:t> </a:t>
          </a:r>
          <a:r>
            <a:rPr lang="en-US" sz="1100" baseline="0">
              <a:solidFill>
                <a:srgbClr val="FF0000"/>
              </a:solidFill>
            </a:rPr>
            <a:t>lo2</a:t>
          </a:r>
          <a:r>
            <a:rPr lang="en-US" sz="1100" baseline="0"/>
            <a:t>, and </a:t>
          </a:r>
          <a:r>
            <a:rPr lang="en-US" sz="1100" baseline="0">
              <a:solidFill>
                <a:srgbClr val="FF0000"/>
              </a:solidFill>
            </a:rPr>
            <a:t>90 </a:t>
          </a:r>
          <a:r>
            <a:rPr lang="en-US" sz="1100" baseline="0"/>
            <a:t>for </a:t>
          </a:r>
          <a:r>
            <a:rPr lang="en-US" sz="1100" baseline="0">
              <a:solidFill>
                <a:srgbClr val="FF0000"/>
              </a:solidFill>
            </a:rPr>
            <a:t>hi1</a:t>
          </a:r>
          <a:r>
            <a:rPr lang="en-US" sz="1100" baseline="0"/>
            <a:t>. The value for hi2 is</a:t>
          </a:r>
        </a:p>
        <a:p>
          <a:r>
            <a:rPr lang="en-US" sz="1100" baseline="0"/>
            <a:t>           always 95, it should never be changed.</a:t>
          </a:r>
        </a:p>
        <a:p>
          <a:r>
            <a:rPr lang="en-US" sz="1100" baseline="0"/>
            <a:t>     a. Inspect frequency tables by agestrat in "Freq Tables" sheet, starting with first table at top (cell A13). In this example, this first</a:t>
          </a:r>
        </a:p>
        <a:p>
          <a:r>
            <a:rPr lang="en-US" sz="1100" baseline="0"/>
            <a:t>           table is for agestrat 'a0500' and extends from row 13 to row 39. On this sheet ("Medians, Hi-Lo SDs"), you will enter values for</a:t>
          </a:r>
        </a:p>
        <a:p>
          <a:r>
            <a:rPr lang="en-US" sz="1100" baseline="0"/>
            <a:t>           agestrat 'a0500' in row 2.</a:t>
          </a:r>
        </a:p>
        <a:p>
          <a:r>
            <a:rPr lang="en-US" sz="1100" baseline="0"/>
            <a:t>     b. Select value for </a:t>
          </a:r>
          <a:r>
            <a:rPr lang="en-US" sz="1100" baseline="0">
              <a:solidFill>
                <a:srgbClr val="FF0000"/>
              </a:solidFill>
            </a:rPr>
            <a:t>lo1</a:t>
          </a:r>
          <a:r>
            <a:rPr lang="en-US" sz="1100" baseline="0"/>
            <a:t>: Look at top of table for lowest value in column G ("Cumulative Percent"). In this example, that lowest</a:t>
          </a:r>
        </a:p>
        <a:p>
          <a:r>
            <a:rPr lang="en-US" sz="1100" baseline="0"/>
            <a:t>           value is 2.2, located in cell G13.</a:t>
          </a:r>
        </a:p>
        <a:p>
          <a:r>
            <a:rPr lang="en-US" sz="1100" baseline="0"/>
            <a:t>            i. If lowest Cumulative Percent is 4.9 or less, leave </a:t>
          </a:r>
          <a:r>
            <a:rPr lang="en-US" sz="1100" baseline="0">
              <a:solidFill>
                <a:srgbClr val="FF0000"/>
              </a:solidFill>
            </a:rPr>
            <a:t>lo1</a:t>
          </a:r>
          <a:r>
            <a:rPr lang="en-US" sz="1100" baseline="0"/>
            <a:t> at its default value of </a:t>
          </a:r>
          <a:r>
            <a:rPr lang="en-US" sz="1100" baseline="0">
              <a:solidFill>
                <a:srgbClr val="FF0000"/>
              </a:solidFill>
            </a:rPr>
            <a:t>5</a:t>
          </a:r>
          <a:r>
            <a:rPr lang="en-US" sz="1100" baseline="0"/>
            <a:t>. In this example, the lowest Cumulative Percent</a:t>
          </a:r>
        </a:p>
        <a:p>
          <a:r>
            <a:rPr lang="en-US" sz="1100" baseline="0"/>
            <a:t>                  is 2.2, so you leave </a:t>
          </a:r>
          <a:r>
            <a:rPr lang="en-US" sz="1100" baseline="0">
              <a:solidFill>
                <a:srgbClr val="FF0000"/>
              </a:solidFill>
            </a:rPr>
            <a:t>lo1</a:t>
          </a:r>
          <a:r>
            <a:rPr lang="en-US" sz="1100" baseline="0"/>
            <a:t> at </a:t>
          </a:r>
          <a:r>
            <a:rPr lang="en-US" sz="1100" baseline="0">
              <a:solidFill>
                <a:srgbClr val="FF0000"/>
              </a:solidFill>
            </a:rPr>
            <a:t>5</a:t>
          </a:r>
          <a:r>
            <a:rPr lang="en-US" sz="1100" baseline="0"/>
            <a:t>.</a:t>
          </a:r>
        </a:p>
        <a:p>
          <a:r>
            <a:rPr lang="en-US" sz="1100" baseline="0"/>
            <a:t>            ii. If lowest Cumulative Percent is 5.0 or greater, change </a:t>
          </a:r>
          <a:r>
            <a:rPr lang="en-US" sz="1100" baseline="0">
              <a:solidFill>
                <a:srgbClr val="FF0000"/>
              </a:solidFill>
            </a:rPr>
            <a:t>lo1</a:t>
          </a:r>
          <a:r>
            <a:rPr lang="en-US" sz="1100" baseline="0"/>
            <a:t> to </a:t>
          </a:r>
          <a:r>
            <a:rPr lang="en-US" sz="1100" baseline="0">
              <a:solidFill>
                <a:srgbClr val="FF0000"/>
              </a:solidFill>
            </a:rPr>
            <a:t>10</a:t>
          </a:r>
          <a:r>
            <a:rPr lang="en-US" sz="1100" baseline="0"/>
            <a:t>, </a:t>
          </a:r>
          <a:r>
            <a:rPr lang="en-US" sz="1100" baseline="0">
              <a:solidFill>
                <a:srgbClr val="FF0000"/>
              </a:solidFill>
            </a:rPr>
            <a:t>15</a:t>
          </a:r>
          <a:r>
            <a:rPr lang="en-US" sz="1100" baseline="0"/>
            <a:t>, </a:t>
          </a:r>
          <a:r>
            <a:rPr lang="en-US" sz="1100" baseline="0">
              <a:solidFill>
                <a:srgbClr val="FF0000"/>
              </a:solidFill>
            </a:rPr>
            <a:t>20</a:t>
          </a:r>
          <a:r>
            <a:rPr lang="en-US" sz="1100" baseline="0"/>
            <a:t> or </a:t>
          </a:r>
          <a:r>
            <a:rPr lang="en-US" sz="1100" baseline="0">
              <a:solidFill>
                <a:srgbClr val="FF0000"/>
              </a:solidFill>
            </a:rPr>
            <a:t>25</a:t>
          </a:r>
          <a:r>
            <a:rPr lang="en-US" sz="1100" baseline="0"/>
            <a:t>. Use the </a:t>
          </a:r>
          <a:r>
            <a:rPr lang="en-US" sz="1100" u="sng" baseline="0"/>
            <a:t>lowest</a:t>
          </a:r>
          <a:r>
            <a:rPr lang="en-US" sz="1100" u="none" baseline="0"/>
            <a:t> of</a:t>
          </a:r>
          <a:r>
            <a:rPr lang="en-US" sz="1100" baseline="0"/>
            <a:t> these four values that </a:t>
          </a:r>
        </a:p>
        <a:p>
          <a:r>
            <a:rPr lang="en-US" sz="1100" baseline="0"/>
            <a:t>                  is </a:t>
          </a:r>
          <a:r>
            <a:rPr lang="en-US" sz="1100" u="sng" baseline="0"/>
            <a:t>greater</a:t>
          </a:r>
          <a:r>
            <a:rPr lang="en-US" sz="1100" baseline="0"/>
            <a:t> than lowest Cumulative Percent (e.g., if lowest Cumulative Percent is 11.9, change </a:t>
          </a:r>
          <a:r>
            <a:rPr lang="en-US" sz="1100" baseline="0">
              <a:solidFill>
                <a:srgbClr val="FF0000"/>
              </a:solidFill>
            </a:rPr>
            <a:t>lo1</a:t>
          </a:r>
          <a:r>
            <a:rPr lang="en-US" sz="1100" baseline="0"/>
            <a:t> to </a:t>
          </a:r>
          <a:r>
            <a:rPr lang="en-US" sz="1100" baseline="0">
              <a:solidFill>
                <a:srgbClr val="FF0000"/>
              </a:solidFill>
            </a:rPr>
            <a:t>15</a:t>
          </a:r>
          <a:r>
            <a:rPr lang="en-US" sz="1100" baseline="0"/>
            <a:t>).</a:t>
          </a:r>
        </a:p>
        <a:p>
          <a:r>
            <a:rPr lang="en-US" sz="1100" baseline="0"/>
            <a:t>            iii. If lowest Cumulative Percent is 25.0 or greater, change </a:t>
          </a:r>
          <a:r>
            <a:rPr lang="en-US" sz="1100" baseline="0">
              <a:solidFill>
                <a:srgbClr val="FF0000"/>
              </a:solidFill>
            </a:rPr>
            <a:t>lo1</a:t>
          </a:r>
          <a:r>
            <a:rPr lang="en-US" sz="1100" baseline="0"/>
            <a:t> to </a:t>
          </a:r>
          <a:r>
            <a:rPr lang="en-US" sz="1100" baseline="0">
              <a:solidFill>
                <a:srgbClr val="FF0000"/>
              </a:solidFill>
            </a:rPr>
            <a:t>25</a:t>
          </a:r>
          <a:r>
            <a:rPr lang="en-US" sz="1100" baseline="0"/>
            <a:t>.</a:t>
          </a:r>
        </a:p>
        <a:p>
          <a:r>
            <a:rPr lang="en-US" sz="1100" baseline="0"/>
            <a:t>      c. Select value for </a:t>
          </a:r>
          <a:r>
            <a:rPr lang="en-US" sz="1100" baseline="0">
              <a:solidFill>
                <a:srgbClr val="FF0000"/>
              </a:solidFill>
            </a:rPr>
            <a:t>lo2</a:t>
          </a:r>
          <a:r>
            <a:rPr lang="en-US" sz="1100" baseline="0"/>
            <a:t>: Inspect column G ("Cumulative Percent") and find the lowest value that is greater than the value you</a:t>
          </a:r>
        </a:p>
        <a:p>
          <a:r>
            <a:rPr lang="en-US" sz="1100" baseline="0"/>
            <a:t>            selected for </a:t>
          </a:r>
          <a:r>
            <a:rPr lang="en-US" sz="1100" baseline="0">
              <a:solidFill>
                <a:srgbClr val="FF0000"/>
              </a:solidFill>
            </a:rPr>
            <a:t>lo1</a:t>
          </a:r>
          <a:r>
            <a:rPr lang="en-US" sz="1100" baseline="0"/>
            <a:t>. In this example, </a:t>
          </a:r>
          <a:r>
            <a:rPr lang="en-US" sz="1100" baseline="0">
              <a:solidFill>
                <a:srgbClr val="FF0000"/>
              </a:solidFill>
            </a:rPr>
            <a:t>lo1</a:t>
          </a:r>
          <a:r>
            <a:rPr lang="en-US" sz="1100" baseline="0"/>
            <a:t> was set at </a:t>
          </a:r>
          <a:r>
            <a:rPr lang="en-US" sz="1100" baseline="0">
              <a:solidFill>
                <a:srgbClr val="FF0000"/>
              </a:solidFill>
            </a:rPr>
            <a:t>5</a:t>
          </a:r>
          <a:r>
            <a:rPr lang="en-US" sz="1100" baseline="0"/>
            <a:t>, and the next highest value of Cumulative Percent, is 6.5, </a:t>
          </a:r>
        </a:p>
        <a:p>
          <a:r>
            <a:rPr lang="en-US" sz="1100" baseline="0"/>
            <a:t>            located in cell G15.</a:t>
          </a:r>
        </a:p>
        <a:p>
          <a:r>
            <a:rPr lang="en-US" sz="1100" baseline="0"/>
            <a:t>            i. For </a:t>
          </a:r>
          <a:r>
            <a:rPr lang="en-US" sz="1100" baseline="0">
              <a:solidFill>
                <a:srgbClr val="FF0000"/>
              </a:solidFill>
            </a:rPr>
            <a:t>lo2</a:t>
          </a:r>
          <a:r>
            <a:rPr lang="en-US" sz="1100" baseline="0"/>
            <a:t>, select the </a:t>
          </a:r>
          <a:r>
            <a:rPr lang="en-US" sz="1100" u="sng" baseline="0"/>
            <a:t>lowest</a:t>
          </a:r>
          <a:r>
            <a:rPr lang="en-US" sz="1100" baseline="0"/>
            <a:t> value, from among </a:t>
          </a:r>
          <a:r>
            <a:rPr lang="en-US" sz="1100" baseline="0">
              <a:solidFill>
                <a:srgbClr val="FF0000"/>
              </a:solidFill>
            </a:rPr>
            <a:t>10, 15, 20 </a:t>
          </a:r>
          <a:r>
            <a:rPr lang="en-US" sz="1100" baseline="0"/>
            <a:t>or </a:t>
          </a:r>
          <a:r>
            <a:rPr lang="en-US" sz="1100" baseline="0">
              <a:solidFill>
                <a:srgbClr val="FF0000"/>
              </a:solidFill>
            </a:rPr>
            <a:t>25</a:t>
          </a:r>
          <a:r>
            <a:rPr lang="en-US" sz="1100" baseline="0"/>
            <a:t>, that is </a:t>
          </a:r>
          <a:r>
            <a:rPr lang="en-US" sz="1100" u="sng" baseline="0"/>
            <a:t>greater</a:t>
          </a:r>
          <a:r>
            <a:rPr lang="en-US" sz="1100" baseline="0"/>
            <a:t> than the value you found in step 3c. In this</a:t>
          </a:r>
        </a:p>
        <a:p>
          <a:r>
            <a:rPr lang="en-US" sz="1100" baseline="0"/>
            <a:t>                 example, the value from step 3c is 6.5, so you would leave </a:t>
          </a:r>
          <a:r>
            <a:rPr lang="en-US" sz="1100" baseline="0">
              <a:solidFill>
                <a:srgbClr val="FF0000"/>
              </a:solidFill>
            </a:rPr>
            <a:t>lo2</a:t>
          </a:r>
          <a:r>
            <a:rPr lang="en-US" sz="1100" baseline="0"/>
            <a:t> at its default value of </a:t>
          </a:r>
          <a:r>
            <a:rPr lang="en-US" sz="1100" baseline="0">
              <a:solidFill>
                <a:srgbClr val="FF0000"/>
              </a:solidFill>
            </a:rPr>
            <a:t>10</a:t>
          </a:r>
          <a:r>
            <a:rPr lang="en-US" sz="1100" baseline="0"/>
            <a:t>. If the value from step 3c had been</a:t>
          </a:r>
        </a:p>
        <a:p>
          <a:r>
            <a:rPr lang="en-US" sz="1100" baseline="0"/>
            <a:t>                 18.7, you would have changed the value of </a:t>
          </a:r>
          <a:r>
            <a:rPr lang="en-US" sz="1100" u="none" baseline="0">
              <a:solidFill>
                <a:srgbClr val="FF0000"/>
              </a:solidFill>
            </a:rPr>
            <a:t>lo2</a:t>
          </a:r>
          <a:r>
            <a:rPr lang="en-US" sz="1100" baseline="0">
              <a:solidFill>
                <a:srgbClr val="FF0000"/>
              </a:solidFill>
            </a:rPr>
            <a:t> </a:t>
          </a:r>
          <a:r>
            <a:rPr lang="en-US" sz="1100" baseline="0"/>
            <a:t>to </a:t>
          </a:r>
          <a:r>
            <a:rPr lang="en-US" sz="1100" u="none" baseline="0">
              <a:solidFill>
                <a:srgbClr val="FF0000"/>
              </a:solidFill>
            </a:rPr>
            <a:t>20</a:t>
          </a:r>
          <a:r>
            <a:rPr lang="en-US" sz="1100" baseline="0"/>
            <a:t>.</a:t>
          </a:r>
        </a:p>
        <a:p>
          <a:r>
            <a:rPr lang="en-US" sz="1100" baseline="0"/>
            <a:t>            ii. If the value from step 3c is 25.0 or greater, change </a:t>
          </a:r>
          <a:r>
            <a:rPr lang="en-US" sz="1100" baseline="0">
              <a:solidFill>
                <a:srgbClr val="FF0000"/>
              </a:solidFill>
            </a:rPr>
            <a:t>lo2</a:t>
          </a:r>
          <a:r>
            <a:rPr lang="en-US" sz="1100" baseline="0"/>
            <a:t> to </a:t>
          </a:r>
          <a:r>
            <a:rPr lang="en-US" sz="1100" baseline="0">
              <a:solidFill>
                <a:srgbClr val="FF0000"/>
              </a:solidFill>
            </a:rPr>
            <a:t>25</a:t>
          </a:r>
          <a:r>
            <a:rPr lang="en-US" sz="1100" baseline="0"/>
            <a:t>.</a:t>
          </a:r>
        </a:p>
        <a:p>
          <a:r>
            <a:rPr lang="en-US" sz="1100" baseline="0"/>
            <a:t>      d. Select value for </a:t>
          </a:r>
          <a:r>
            <a:rPr lang="en-US" sz="1100" baseline="0">
              <a:solidFill>
                <a:srgbClr val="FF0000"/>
              </a:solidFill>
            </a:rPr>
            <a:t>hi1</a:t>
          </a:r>
          <a:r>
            <a:rPr lang="en-US" sz="1100" baseline="0"/>
            <a:t>: Inspect column G ("Cumulative Percent") and find the </a:t>
          </a:r>
          <a:r>
            <a:rPr lang="en-US" sz="1100" u="sng" baseline="0"/>
            <a:t>highest</a:t>
          </a:r>
          <a:r>
            <a:rPr lang="en-US" sz="1100" baseline="0"/>
            <a:t> value that is </a:t>
          </a:r>
          <a:r>
            <a:rPr lang="en-US" sz="1100" u="sng" baseline="0"/>
            <a:t>less</a:t>
          </a:r>
          <a:r>
            <a:rPr lang="en-US" sz="1100" baseline="0"/>
            <a:t> than 95. In this example,</a:t>
          </a:r>
        </a:p>
        <a:p>
          <a:r>
            <a:rPr lang="en-US" sz="1100" baseline="0"/>
            <a:t>            the value is 91.3, located in cell G35.</a:t>
          </a:r>
        </a:p>
        <a:p>
          <a:r>
            <a:rPr lang="en-US" sz="1100" baseline="0"/>
            <a:t>            i. For </a:t>
          </a:r>
          <a:r>
            <a:rPr lang="en-US" sz="1100" baseline="0">
              <a:solidFill>
                <a:srgbClr val="FF0000"/>
              </a:solidFill>
            </a:rPr>
            <a:t>hi1</a:t>
          </a:r>
          <a:r>
            <a:rPr lang="en-US" sz="1100" baseline="0"/>
            <a:t>, select the </a:t>
          </a:r>
          <a:r>
            <a:rPr lang="en-US" sz="1100" u="sng" baseline="0"/>
            <a:t>highest</a:t>
          </a:r>
          <a:r>
            <a:rPr lang="en-US" sz="1100" baseline="0"/>
            <a:t> value, from among </a:t>
          </a:r>
          <a:r>
            <a:rPr lang="en-US" sz="1100" baseline="0">
              <a:solidFill>
                <a:srgbClr val="FF0000"/>
              </a:solidFill>
            </a:rPr>
            <a:t>75, 80, 85 </a:t>
          </a:r>
          <a:r>
            <a:rPr lang="en-US" sz="1100" baseline="0"/>
            <a:t>or </a:t>
          </a:r>
          <a:r>
            <a:rPr lang="en-US" sz="1100" baseline="0">
              <a:solidFill>
                <a:srgbClr val="FF0000"/>
              </a:solidFill>
            </a:rPr>
            <a:t>90</a:t>
          </a:r>
          <a:r>
            <a:rPr lang="en-US" sz="1100" baseline="0"/>
            <a:t>, that is </a:t>
          </a:r>
          <a:r>
            <a:rPr lang="en-US" sz="1100" u="sng" baseline="0"/>
            <a:t>less</a:t>
          </a:r>
          <a:r>
            <a:rPr lang="en-US" sz="1100" baseline="0"/>
            <a:t> than the value you found in step 3d. In this</a:t>
          </a:r>
        </a:p>
        <a:p>
          <a:r>
            <a:rPr lang="en-US" sz="1100" baseline="0"/>
            <a:t>                 example, the value from step 3d is 91.3, so you would leave </a:t>
          </a:r>
          <a:r>
            <a:rPr lang="en-US" sz="1100" baseline="0">
              <a:solidFill>
                <a:srgbClr val="FF0000"/>
              </a:solidFill>
            </a:rPr>
            <a:t>hi1</a:t>
          </a:r>
          <a:r>
            <a:rPr lang="en-US" sz="1100" baseline="0"/>
            <a:t> at its default value of </a:t>
          </a:r>
          <a:r>
            <a:rPr lang="en-US" sz="1100" baseline="0">
              <a:solidFill>
                <a:srgbClr val="FF0000"/>
              </a:solidFill>
            </a:rPr>
            <a:t>90</a:t>
          </a:r>
          <a:r>
            <a:rPr lang="en-US" sz="1100" baseline="0"/>
            <a:t>. If the value from step 3d had been</a:t>
          </a:r>
        </a:p>
        <a:p>
          <a:r>
            <a:rPr lang="en-US" sz="1100" baseline="0"/>
            <a:t>                 88.7, you would have changed the value of </a:t>
          </a:r>
          <a:r>
            <a:rPr lang="en-US" sz="1100" baseline="0">
              <a:solidFill>
                <a:srgbClr val="FF0000"/>
              </a:solidFill>
            </a:rPr>
            <a:t>hi1</a:t>
          </a:r>
          <a:r>
            <a:rPr lang="en-US" sz="1100" baseline="0"/>
            <a:t> to </a:t>
          </a:r>
          <a:r>
            <a:rPr lang="en-US" sz="1100" baseline="0">
              <a:solidFill>
                <a:srgbClr val="FF0000"/>
              </a:solidFill>
            </a:rPr>
            <a:t>85</a:t>
          </a:r>
          <a:r>
            <a:rPr lang="en-US" sz="1100" baseline="0"/>
            <a:t>.</a:t>
          </a:r>
        </a:p>
        <a:p>
          <a:r>
            <a:rPr lang="en-US" sz="1100" baseline="0"/>
            <a:t>            ii. If the value from step 3d is 75.0 or smaller, change </a:t>
          </a:r>
          <a:r>
            <a:rPr lang="en-US" sz="1100" baseline="0">
              <a:solidFill>
                <a:srgbClr val="FF0000"/>
              </a:solidFill>
            </a:rPr>
            <a:t>hi1</a:t>
          </a:r>
          <a:r>
            <a:rPr lang="en-US" sz="1100" baseline="0"/>
            <a:t> to </a:t>
          </a:r>
          <a:r>
            <a:rPr lang="en-US" sz="1100" baseline="0">
              <a:solidFill>
                <a:srgbClr val="FF0000"/>
              </a:solidFill>
            </a:rPr>
            <a:t>75</a:t>
          </a:r>
          <a:r>
            <a:rPr lang="en-US" sz="1100" baseline="0"/>
            <a:t>.</a:t>
          </a:r>
        </a:p>
        <a:p>
          <a:r>
            <a:rPr lang="en-US" sz="1100" baseline="0"/>
            <a:t>4. Repeat steps 3a through 3d for each frequency table on the "Freq Tables" sheet. In this example, the next frequency table is for</a:t>
          </a:r>
        </a:p>
        <a:p>
          <a:r>
            <a:rPr lang="en-US" sz="1100" baseline="0"/>
            <a:t>        agestrat 'a0540', and it extends from row 40 through row 38. On this sheet ("Medians, Hi-Lo SDs"), you will enter values for</a:t>
          </a:r>
        </a:p>
        <a:p>
          <a:r>
            <a:rPr lang="en-US" sz="1100" baseline="0"/>
            <a:t>        agestrat 'a0540' in row 3. If you enter an incorrect value for lo1 or lo2, an error message (</a:t>
          </a:r>
          <a:r>
            <a:rPr lang="en-US" sz="1100" baseline="0">
              <a:solidFill>
                <a:srgbClr val="0000FF"/>
              </a:solidFill>
            </a:rPr>
            <a:t>#DIV/0!</a:t>
          </a:r>
          <a:r>
            <a:rPr lang="en-US" sz="1100" baseline="0"/>
            <a:t>) will appear in </a:t>
          </a:r>
        </a:p>
        <a:p>
          <a:r>
            <a:rPr lang="en-US" sz="1100" baseline="0"/>
            <a:t>         column H ("Lo SD").</a:t>
          </a:r>
        </a:p>
        <a:p>
          <a:r>
            <a:rPr lang="en-US" sz="1100" baseline="0"/>
            <a:t>5. For each agestrat, the spreadsheet calculates three key values (Median, Lo SD, Hi SD) that are carried forward in the norming</a:t>
          </a:r>
        </a:p>
        <a:p>
          <a:r>
            <a:rPr lang="en-US" sz="1100" baseline="0"/>
            <a:t>      process. The "ES" column is an effect size measure of the difference between medians of successive agestrats.</a:t>
          </a:r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201450</xdr:colOff>
      <xdr:row>1</xdr:row>
      <xdr:rowOff>21020</xdr:rowOff>
    </xdr:from>
    <xdr:to>
      <xdr:col>20</xdr:col>
      <xdr:colOff>543035</xdr:colOff>
      <xdr:row>15</xdr:row>
      <xdr:rowOff>148896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341586</xdr:colOff>
      <xdr:row>15</xdr:row>
      <xdr:rowOff>131380</xdr:rowOff>
    </xdr:from>
    <xdr:to>
      <xdr:col>20</xdr:col>
      <xdr:colOff>437930</xdr:colOff>
      <xdr:row>32</xdr:row>
      <xdr:rowOff>35035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419976</xdr:colOff>
      <xdr:row>32</xdr:row>
      <xdr:rowOff>94153</xdr:rowOff>
    </xdr:from>
    <xdr:to>
      <xdr:col>20</xdr:col>
      <xdr:colOff>543035</xdr:colOff>
      <xdr:row>47</xdr:row>
      <xdr:rowOff>140138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367862</xdr:colOff>
      <xdr:row>32</xdr:row>
      <xdr:rowOff>122620</xdr:rowOff>
    </xdr:from>
    <xdr:to>
      <xdr:col>11</xdr:col>
      <xdr:colOff>534276</xdr:colOff>
      <xdr:row>51</xdr:row>
      <xdr:rowOff>96345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367862" y="4887310"/>
          <a:ext cx="7760138" cy="280275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How</a:t>
          </a:r>
          <a:r>
            <a:rPr lang="en-US" sz="1100" b="1" baseline="0"/>
            <a:t> to use this sheet:</a:t>
          </a:r>
        </a:p>
        <a:p>
          <a:r>
            <a:rPr lang="en-US" sz="1100" baseline="0"/>
            <a:t>1. Switch back to single sheet view by closing one of the windows you opened while working on "Medians, Hi-Lo SDs" sheet.</a:t>
          </a:r>
        </a:p>
        <a:p>
          <a:r>
            <a:rPr lang="en-US" sz="1100" baseline="0"/>
            <a:t>2. Configure the table.</a:t>
          </a:r>
        </a:p>
        <a:p>
          <a:r>
            <a:rPr lang="en-US" sz="1100" baseline="0"/>
            <a:t>      a. Make sure columns A and B are identical to those on the "Raw Means, SDs" sheet.</a:t>
          </a:r>
        </a:p>
        <a:p>
          <a:r>
            <a:rPr lang="en-US" sz="1100" baseline="0"/>
            <a:t>      b. Edit "Median", "Lo SD", "Hi SD" graphs so graphed data ranges match columns in new configured table.</a:t>
          </a:r>
        </a:p>
        <a:p>
          <a:r>
            <a:rPr lang="en-US" sz="1100" baseline="0"/>
            <a:t>3. Copy-and-paste Median, Lo SD, Hi SD values. From "Median, Hi-Lo SDs" sheet, copy values in columns G, H, I, starting with row 2.</a:t>
          </a:r>
        </a:p>
        <a:p>
          <a:r>
            <a:rPr lang="en-US" sz="1100" u="none" baseline="0"/>
            <a:t>      </a:t>
          </a:r>
          <a:r>
            <a:rPr lang="en-US" sz="1100" u="sng" baseline="0"/>
            <a:t>Paste values only </a:t>
          </a:r>
          <a:r>
            <a:rPr lang="en-US" sz="1100" baseline="0"/>
            <a:t>into cell C3 of this sheet ("Smoothed Medians SDs"). You must use </a:t>
          </a:r>
          <a:r>
            <a:rPr lang="en-US" sz="1100" u="sng" baseline="0"/>
            <a:t>paste values </a:t>
          </a:r>
          <a:r>
            <a:rPr lang="en-US" sz="1100" baseline="0"/>
            <a:t>option; if you just do a straight</a:t>
          </a:r>
        </a:p>
        <a:p>
          <a:r>
            <a:rPr lang="en-US" sz="1100" baseline="0"/>
            <a:t>      paste, you will paste in the formulas from "Median, Hi-Lo SDs" sheet, which will create errors.</a:t>
          </a:r>
        </a:p>
        <a:p>
          <a:r>
            <a:rPr lang="en-US" sz="1100" baseline="0"/>
            <a:t>4. Fit the curves/equations in the graphs to the data in columns C,D,E ("Raw Medians and Percentile Estimated SDs"). The method for</a:t>
          </a:r>
        </a:p>
        <a:p>
          <a:r>
            <a:rPr lang="en-US" sz="1100" baseline="0"/>
            <a:t>      this is explained in Chapters 4 and 5 of "WPS Norms Development Handbook Jan 2013 edition.docx", which is located here:</a:t>
          </a:r>
        </a:p>
        <a:p>
          <a:r>
            <a:rPr lang="en-US" sz="1100" baseline="0"/>
            <a:t>      \wps_dept\Research &amp; Development\DATA ANALYSIS &amp; METHODS\NORMS DEVELOPMENT\NORMS DEVELOPMENT HANDBOOK</a:t>
          </a:r>
        </a:p>
        <a:p>
          <a:r>
            <a:rPr lang="en-US" sz="1100" baseline="0"/>
            <a:t>5. Calculate "Smoothed (Calculated) means and SDS" using three polynomial equations defined in step 4. The method for this is</a:t>
          </a:r>
        </a:p>
        <a:p>
          <a:r>
            <a:rPr lang="en-US" sz="1100" baseline="0"/>
            <a:t>      explained in the chapters cited in Step 4. Essentially, you will recreate the equations from the graphs in Columns H, I, J of this</a:t>
          </a:r>
        </a:p>
        <a:p>
          <a:r>
            <a:rPr lang="en-US" sz="1100" baseline="0"/>
            <a:t>      sheet. </a:t>
          </a:r>
          <a:r>
            <a:rPr lang="en-US" sz="1100" u="sng" baseline="0"/>
            <a:t>Remember that the the value of </a:t>
          </a:r>
          <a:r>
            <a:rPr lang="en-US" sz="1100" b="1" i="1" u="sng" baseline="0"/>
            <a:t>x</a:t>
          </a:r>
          <a:r>
            <a:rPr lang="en-US" sz="1100" u="sng" baseline="0"/>
            <a:t> for these equations is the "group" number in column A of the same row. </a:t>
          </a:r>
          <a:r>
            <a:rPr lang="en-US" sz="1100" baseline="0"/>
            <a:t>This may seem</a:t>
          </a:r>
        </a:p>
        <a:p>
          <a:r>
            <a:rPr lang="en-US" sz="1100" baseline="0"/>
            <a:t>      counterintuitive (e.g., if you are smoothing the median, why wouldn't you use the median value from column C for the value of</a:t>
          </a:r>
        </a:p>
        <a:p>
          <a:r>
            <a:rPr lang="en-US" sz="1100" baseline="0"/>
            <a:t>      </a:t>
          </a:r>
          <a:r>
            <a:rPr lang="en-US" sz="1100" b="1" i="1" baseline="0"/>
            <a:t>x</a:t>
          </a:r>
          <a:r>
            <a:rPr lang="en-US" sz="1100" baseline="0"/>
            <a:t>?). The rationale for using the "group" number is explained in the chapters.</a:t>
          </a:r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18</xdr:col>
      <xdr:colOff>429173</xdr:colOff>
      <xdr:row>19</xdr:row>
      <xdr:rowOff>105104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4720897" y="297793"/>
          <a:ext cx="7847724" cy="263634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How</a:t>
          </a:r>
          <a:r>
            <a:rPr lang="en-US" sz="1100" b="1" baseline="0"/>
            <a:t> to use this sheet:</a:t>
          </a:r>
        </a:p>
        <a:p>
          <a:r>
            <a:rPr lang="en-US" sz="1100" baseline="0"/>
            <a:t>1. Copy-and-paste Median, Lo SD, Hi SD values. From "Smoothed Medians SDs" sheet, copy values in columns H, I, J, starting with</a:t>
          </a:r>
        </a:p>
        <a:p>
          <a:r>
            <a:rPr lang="en-US" sz="1100" baseline="0"/>
            <a:t>      row 3. </a:t>
          </a:r>
          <a:r>
            <a:rPr lang="en-US" sz="1100" u="sng" baseline="0"/>
            <a:t>Paste formulas</a:t>
          </a:r>
          <a:r>
            <a:rPr lang="en-US" sz="1100" baseline="0"/>
            <a:t> (i.e., a regular paste command) into cell C3 of this sheet ("Norms"). Formulas are needed for the steps that</a:t>
          </a:r>
        </a:p>
        <a:p>
          <a:r>
            <a:rPr lang="en-US" sz="1100" baseline="0"/>
            <a:t>      follow. </a:t>
          </a:r>
          <a:r>
            <a:rPr lang="en-US" sz="1100" b="1" baseline="0"/>
            <a:t>(Note: example data on this sheet are from a different project than rest of workbook).</a:t>
          </a:r>
        </a:p>
        <a:p>
          <a:r>
            <a:rPr lang="en-US" sz="1100" baseline="0"/>
            <a:t>2. Inspect the effect sizes (ES) and determine if additional "implied" age groups are needed. Instructions are found in Chapter 6 of</a:t>
          </a:r>
        </a:p>
        <a:p>
          <a:r>
            <a:rPr lang="en-US" sz="1100" baseline="0"/>
            <a:t>      "WPS Norms Development Handbook Jan 2013 edition.docx", which is located here:</a:t>
          </a:r>
        </a:p>
        <a:p>
          <a:r>
            <a:rPr lang="en-US" sz="1100" baseline="0"/>
            <a:t>       \wps_dept\Research &amp; Development\DATA ANALYSIS &amp; METHODS\NORMS DEVELOPMENT\NORMS DEVELOPMENT HANDBOOK</a:t>
          </a:r>
        </a:p>
        <a:p>
          <a:r>
            <a:rPr lang="en-US" sz="1100" baseline="0"/>
            <a:t>      ("WorksheetE.xlsx", also found in this folder, provides an example of how to expand this sheet to create additional "implied" age</a:t>
          </a:r>
        </a:p>
        <a:p>
          <a:r>
            <a:rPr lang="en-US" sz="1100" baseline="0"/>
            <a:t>      groups.)</a:t>
          </a:r>
        </a:p>
        <a:p>
          <a:r>
            <a:rPr lang="en-US" sz="1100" baseline="0"/>
            <a:t>3. On this sheet, Table starting on Row 15 shows how implied age groups have been created (in new rows) for ages 7.5, 8.5, 9.5, 10.5.</a:t>
          </a:r>
        </a:p>
        <a:p>
          <a:r>
            <a:rPr lang="en-US" sz="1100" baseline="0"/>
            <a:t>       Note how an intermediate ordinal value has been created for each of these age groups. This is necessary because formulas in</a:t>
          </a:r>
        </a:p>
        <a:p>
          <a:r>
            <a:rPr lang="en-US" sz="1100" baseline="0"/>
            <a:t>       Median, Lo SD, Hi SD columns are copied into the new rows for the new implied age groups, and values generated by these</a:t>
          </a:r>
        </a:p>
        <a:p>
          <a:r>
            <a:rPr lang="en-US" sz="1100" baseline="0"/>
            <a:t>       forumulas are based on intermediate ordinal values.</a:t>
          </a:r>
        </a:p>
        <a:p>
          <a:r>
            <a:rPr lang="en-US" sz="1100" baseline="0"/>
            <a:t>4. On this sheet, table starting on Row 30 is simple a "paste values only" version of colums A-E of table starting on row 15, with</a:t>
          </a:r>
        </a:p>
        <a:p>
          <a:r>
            <a:rPr lang="en-US" sz="1100" baseline="0"/>
            <a:t>       columns and rows relabeled to show the age groups in plain english.</a:t>
          </a:r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0</xdr:rowOff>
    </xdr:from>
    <xdr:to>
      <xdr:col>10</xdr:col>
      <xdr:colOff>234461</xdr:colOff>
      <xdr:row>43</xdr:row>
      <xdr:rowOff>87923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879231" y="5314462"/>
          <a:ext cx="8147538" cy="149469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How</a:t>
          </a:r>
          <a:r>
            <a:rPr lang="en-US" sz="1100" b="1" baseline="0"/>
            <a:t> to use this sheet:</a:t>
          </a:r>
        </a:p>
        <a:p>
          <a:r>
            <a:rPr lang="en-US" sz="1100" baseline="0"/>
            <a:t>1. Copy-and-paste Median, Lo SD, Hi SD values. From "Norms" sheet, copy final values for Median, Lo SD, Hi SD.</a:t>
          </a:r>
        </a:p>
        <a:p>
          <a:r>
            <a:rPr lang="en-US" sz="1100" baseline="0"/>
            <a:t>      Paste values only into cell B4 of this sheet ("Check Extreme Values"). (Note: example data on this sheet are from a different project</a:t>
          </a:r>
        </a:p>
        <a:p>
          <a:r>
            <a:rPr lang="en-US" sz="1100" baseline="0"/>
            <a:t>      than "Norms" sheet). Make sure agestrat/age group values in column A are identical to those on the "Raw Means, SDs" sheet.</a:t>
          </a:r>
        </a:p>
        <a:p>
          <a:r>
            <a:rPr lang="en-US" sz="1100" baseline="0"/>
            <a:t>2. Check progression of raw scores at extreme values. For instructions, refer to Chapter 7 of "WPS Norms Development Handbook Jan</a:t>
          </a:r>
        </a:p>
        <a:p>
          <a:r>
            <a:rPr lang="en-US" sz="1100" baseline="0"/>
            <a:t>      2013 edition.docx", which is located here:</a:t>
          </a:r>
        </a:p>
        <a:p>
          <a:r>
            <a:rPr lang="en-US" sz="1100" baseline="0"/>
            <a:t>       \wps_dept\Research &amp; Development\DATA ANALYSIS &amp; METHODS\NORMS DEVELOPMENT\NORMS DEVELOPMENT HANDBOOK</a:t>
          </a:r>
        </a:p>
        <a:p>
          <a:r>
            <a:rPr lang="en-US" sz="1100" baseline="0"/>
            <a:t>3. Apply hand smoothing as needed to Median, Hi SD, Lo SD, to ensure no score reversals at extremes of standard score distributions.</a:t>
          </a:r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abSelected="1" zoomScale="175" zoomScaleNormal="175" zoomScalePageLayoutView="175" workbookViewId="0">
      <selection activeCell="E54" sqref="E54"/>
    </sheetView>
  </sheetViews>
  <sheetFormatPr baseColWidth="10" defaultColWidth="8.83203125" defaultRowHeight="13" x14ac:dyDescent="0.15"/>
  <cols>
    <col min="2" max="2" width="11.1640625" bestFit="1" customWidth="1"/>
    <col min="3" max="3" width="6.1640625" bestFit="1" customWidth="1"/>
  </cols>
  <sheetData>
    <row r="1" spans="1:6" s="1" customFormat="1" x14ac:dyDescent="0.15">
      <c r="A1" s="1" t="s">
        <v>4</v>
      </c>
      <c r="B1" s="1" t="s">
        <v>102</v>
      </c>
      <c r="C1" s="1" t="s">
        <v>3</v>
      </c>
      <c r="D1" s="1" t="s">
        <v>1</v>
      </c>
      <c r="E1" s="1" t="s">
        <v>2</v>
      </c>
      <c r="F1" s="1" t="s">
        <v>0</v>
      </c>
    </row>
    <row r="2" spans="1:6" x14ac:dyDescent="0.15">
      <c r="A2">
        <v>1</v>
      </c>
      <c r="B2" s="7" t="s">
        <v>46</v>
      </c>
      <c r="C2">
        <v>46</v>
      </c>
      <c r="D2">
        <v>27.8</v>
      </c>
      <c r="E2">
        <v>9.1449999999999996</v>
      </c>
      <c r="F2" s="2"/>
    </row>
    <row r="3" spans="1:6" x14ac:dyDescent="0.15">
      <c r="A3">
        <v>2</v>
      </c>
      <c r="B3" s="7" t="s">
        <v>47</v>
      </c>
      <c r="C3">
        <v>26</v>
      </c>
      <c r="D3">
        <v>34.5</v>
      </c>
      <c r="E3">
        <v>14.18</v>
      </c>
      <c r="F3" s="2">
        <f t="shared" ref="F3:F30" si="0">(D3-D2)/((E2+E3)/2)</f>
        <v>0.57449088960342976</v>
      </c>
    </row>
    <row r="4" spans="1:6" x14ac:dyDescent="0.15">
      <c r="A4">
        <v>3</v>
      </c>
      <c r="B4" s="7" t="s">
        <v>48</v>
      </c>
      <c r="C4">
        <v>47</v>
      </c>
      <c r="D4">
        <v>36.549999999999997</v>
      </c>
      <c r="E4">
        <v>13.746</v>
      </c>
      <c r="F4" s="2">
        <f t="shared" si="0"/>
        <v>0.14681658669340378</v>
      </c>
    </row>
    <row r="5" spans="1:6" x14ac:dyDescent="0.15">
      <c r="A5">
        <v>4</v>
      </c>
      <c r="B5" s="7" t="s">
        <v>49</v>
      </c>
      <c r="C5">
        <v>74</v>
      </c>
      <c r="D5">
        <v>36.74</v>
      </c>
      <c r="E5">
        <v>11.824999999999999</v>
      </c>
      <c r="F5" s="2">
        <f t="shared" si="0"/>
        <v>1.4860584255602428E-2</v>
      </c>
    </row>
    <row r="6" spans="1:6" x14ac:dyDescent="0.15">
      <c r="A6">
        <v>5</v>
      </c>
      <c r="B6" s="7" t="s">
        <v>50</v>
      </c>
      <c r="C6">
        <v>52</v>
      </c>
      <c r="D6">
        <v>40.58</v>
      </c>
      <c r="E6">
        <v>11.8</v>
      </c>
      <c r="F6" s="2">
        <f t="shared" si="0"/>
        <v>0.32507936507936475</v>
      </c>
    </row>
    <row r="7" spans="1:6" x14ac:dyDescent="0.15">
      <c r="A7">
        <v>6</v>
      </c>
      <c r="B7" s="7" t="s">
        <v>51</v>
      </c>
      <c r="C7">
        <v>53</v>
      </c>
      <c r="D7">
        <v>41.3</v>
      </c>
      <c r="E7">
        <v>12.824999999999999</v>
      </c>
      <c r="F7" s="2">
        <f t="shared" si="0"/>
        <v>5.8477157360405999E-2</v>
      </c>
    </row>
    <row r="8" spans="1:6" x14ac:dyDescent="0.15">
      <c r="A8">
        <v>7</v>
      </c>
      <c r="B8" s="7" t="s">
        <v>52</v>
      </c>
      <c r="C8">
        <v>55</v>
      </c>
      <c r="D8">
        <v>37.71</v>
      </c>
      <c r="E8">
        <v>12.817</v>
      </c>
      <c r="F8" s="2">
        <f t="shared" si="0"/>
        <v>-0.28000935964433321</v>
      </c>
    </row>
    <row r="9" spans="1:6" x14ac:dyDescent="0.15">
      <c r="A9">
        <v>8</v>
      </c>
      <c r="B9" s="7" t="s">
        <v>53</v>
      </c>
      <c r="C9">
        <v>48</v>
      </c>
      <c r="D9">
        <v>44.92</v>
      </c>
      <c r="E9">
        <v>12.574999999999999</v>
      </c>
      <c r="F9" s="2">
        <f t="shared" si="0"/>
        <v>0.56789540012602402</v>
      </c>
    </row>
    <row r="10" spans="1:6" x14ac:dyDescent="0.15">
      <c r="A10">
        <v>9</v>
      </c>
      <c r="B10" s="7" t="s">
        <v>54</v>
      </c>
      <c r="C10">
        <v>58</v>
      </c>
      <c r="D10">
        <v>45.9</v>
      </c>
      <c r="E10">
        <v>13.43</v>
      </c>
      <c r="F10" s="2">
        <f t="shared" si="0"/>
        <v>7.5370121130551582E-2</v>
      </c>
    </row>
    <row r="11" spans="1:6" x14ac:dyDescent="0.15">
      <c r="A11">
        <v>10</v>
      </c>
      <c r="B11" s="7" t="s">
        <v>55</v>
      </c>
      <c r="C11">
        <v>50</v>
      </c>
      <c r="D11">
        <v>42.26</v>
      </c>
      <c r="E11">
        <v>12.441000000000001</v>
      </c>
      <c r="F11" s="2">
        <f t="shared" si="0"/>
        <v>-0.28139615786015232</v>
      </c>
    </row>
    <row r="12" spans="1:6" x14ac:dyDescent="0.15">
      <c r="A12">
        <v>11</v>
      </c>
      <c r="B12" s="7" t="s">
        <v>56</v>
      </c>
      <c r="C12">
        <v>44</v>
      </c>
      <c r="D12">
        <v>42.07</v>
      </c>
      <c r="E12">
        <v>14.673999999999999</v>
      </c>
      <c r="F12" s="2">
        <f t="shared" si="0"/>
        <v>-1.4014383182740012E-2</v>
      </c>
    </row>
    <row r="13" spans="1:6" x14ac:dyDescent="0.15">
      <c r="A13">
        <v>12</v>
      </c>
      <c r="B13" s="7" t="s">
        <v>57</v>
      </c>
      <c r="C13">
        <v>50</v>
      </c>
      <c r="D13">
        <v>46.4</v>
      </c>
      <c r="E13">
        <v>12.444000000000001</v>
      </c>
      <c r="F13" s="2">
        <f t="shared" si="0"/>
        <v>0.31934508444575543</v>
      </c>
    </row>
    <row r="14" spans="1:6" x14ac:dyDescent="0.15">
      <c r="A14">
        <v>13</v>
      </c>
      <c r="B14" s="7" t="s">
        <v>58</v>
      </c>
      <c r="C14">
        <v>51</v>
      </c>
      <c r="D14">
        <v>47.47</v>
      </c>
      <c r="E14">
        <v>12.708</v>
      </c>
      <c r="F14" s="2">
        <f t="shared" si="0"/>
        <v>8.5082697201017826E-2</v>
      </c>
    </row>
    <row r="15" spans="1:6" x14ac:dyDescent="0.15">
      <c r="A15">
        <v>14</v>
      </c>
      <c r="B15" s="7" t="s">
        <v>59</v>
      </c>
      <c r="C15">
        <v>46</v>
      </c>
      <c r="D15">
        <v>49.33</v>
      </c>
      <c r="E15">
        <v>11.561</v>
      </c>
      <c r="F15" s="2">
        <f t="shared" si="0"/>
        <v>0.15328196464625651</v>
      </c>
    </row>
    <row r="16" spans="1:6" x14ac:dyDescent="0.15">
      <c r="A16">
        <v>15</v>
      </c>
      <c r="B16" s="7" t="s">
        <v>60</v>
      </c>
      <c r="C16">
        <v>44</v>
      </c>
      <c r="D16">
        <v>51.07</v>
      </c>
      <c r="E16">
        <v>14.179</v>
      </c>
      <c r="F16" s="2">
        <f t="shared" si="0"/>
        <v>0.13519813519813534</v>
      </c>
    </row>
    <row r="17" spans="1:6" x14ac:dyDescent="0.15">
      <c r="A17">
        <v>16</v>
      </c>
      <c r="B17" s="7" t="s">
        <v>61</v>
      </c>
      <c r="C17">
        <v>45</v>
      </c>
      <c r="D17">
        <v>50.31</v>
      </c>
      <c r="E17">
        <v>12.699</v>
      </c>
      <c r="F17" s="2">
        <f t="shared" si="0"/>
        <v>-5.6551826772825213E-2</v>
      </c>
    </row>
    <row r="18" spans="1:6" x14ac:dyDescent="0.15">
      <c r="A18">
        <v>17</v>
      </c>
      <c r="B18" s="7" t="s">
        <v>62</v>
      </c>
      <c r="C18">
        <v>53</v>
      </c>
      <c r="D18">
        <v>54.04</v>
      </c>
      <c r="E18">
        <v>12.696</v>
      </c>
      <c r="F18" s="2">
        <f t="shared" si="0"/>
        <v>0.29375861390037383</v>
      </c>
    </row>
    <row r="19" spans="1:6" x14ac:dyDescent="0.15">
      <c r="A19">
        <v>18</v>
      </c>
      <c r="B19" s="7" t="s">
        <v>63</v>
      </c>
      <c r="C19">
        <v>48</v>
      </c>
      <c r="D19">
        <v>54.35</v>
      </c>
      <c r="E19">
        <v>11.345000000000001</v>
      </c>
      <c r="F19" s="2">
        <f t="shared" si="0"/>
        <v>2.5789276652385697E-2</v>
      </c>
    </row>
    <row r="20" spans="1:6" x14ac:dyDescent="0.15">
      <c r="A20">
        <v>19</v>
      </c>
      <c r="B20" s="7" t="s">
        <v>64</v>
      </c>
      <c r="C20">
        <v>55</v>
      </c>
      <c r="D20">
        <v>55.35</v>
      </c>
      <c r="E20">
        <v>11.426</v>
      </c>
      <c r="F20" s="2">
        <f t="shared" si="0"/>
        <v>8.7831013130736463E-2</v>
      </c>
    </row>
    <row r="21" spans="1:6" x14ac:dyDescent="0.15">
      <c r="A21">
        <v>20</v>
      </c>
      <c r="B21" s="7" t="s">
        <v>65</v>
      </c>
      <c r="C21">
        <v>40</v>
      </c>
      <c r="D21">
        <v>55.5</v>
      </c>
      <c r="E21">
        <v>12.304</v>
      </c>
      <c r="F21" s="2">
        <f t="shared" si="0"/>
        <v>1.2642225031605442E-2</v>
      </c>
    </row>
    <row r="22" spans="1:6" x14ac:dyDescent="0.15">
      <c r="A22">
        <v>21</v>
      </c>
      <c r="B22" s="7" t="s">
        <v>66</v>
      </c>
      <c r="C22">
        <v>17</v>
      </c>
      <c r="D22">
        <v>52.94</v>
      </c>
      <c r="E22">
        <v>14.1</v>
      </c>
      <c r="F22" s="2">
        <f t="shared" si="0"/>
        <v>-0.193910013634298</v>
      </c>
    </row>
    <row r="23" spans="1:6" x14ac:dyDescent="0.15">
      <c r="A23">
        <v>22</v>
      </c>
      <c r="B23" s="7" t="s">
        <v>67</v>
      </c>
      <c r="C23">
        <v>44</v>
      </c>
      <c r="D23">
        <v>57.73</v>
      </c>
      <c r="E23">
        <v>13.715</v>
      </c>
      <c r="F23" s="2">
        <f t="shared" si="0"/>
        <v>0.34441847923782126</v>
      </c>
    </row>
    <row r="24" spans="1:6" x14ac:dyDescent="0.15">
      <c r="A24">
        <v>23</v>
      </c>
      <c r="B24" s="7" t="s">
        <v>68</v>
      </c>
      <c r="C24">
        <v>30</v>
      </c>
      <c r="D24">
        <v>60.37</v>
      </c>
      <c r="E24">
        <v>9.5790000000000006</v>
      </c>
      <c r="F24" s="2">
        <f t="shared" si="0"/>
        <v>0.22666781145359324</v>
      </c>
    </row>
    <row r="25" spans="1:6" x14ac:dyDescent="0.15">
      <c r="A25">
        <v>24</v>
      </c>
      <c r="B25" s="7" t="s">
        <v>69</v>
      </c>
      <c r="C25">
        <v>18</v>
      </c>
      <c r="D25">
        <v>58.28</v>
      </c>
      <c r="E25">
        <v>13.234999999999999</v>
      </c>
      <c r="F25" s="2">
        <f t="shared" si="0"/>
        <v>-0.18322082931533237</v>
      </c>
    </row>
    <row r="26" spans="1:6" x14ac:dyDescent="0.15">
      <c r="A26">
        <v>25</v>
      </c>
      <c r="B26" s="7" t="s">
        <v>70</v>
      </c>
      <c r="C26">
        <v>80</v>
      </c>
      <c r="D26">
        <v>59.88</v>
      </c>
      <c r="E26">
        <v>9.423</v>
      </c>
      <c r="F26" s="2">
        <f t="shared" si="0"/>
        <v>0.14123047047400489</v>
      </c>
    </row>
    <row r="27" spans="1:6" x14ac:dyDescent="0.15">
      <c r="A27">
        <v>26</v>
      </c>
      <c r="B27" s="7" t="s">
        <v>71</v>
      </c>
      <c r="C27">
        <v>79</v>
      </c>
      <c r="D27">
        <v>58.39</v>
      </c>
      <c r="E27">
        <v>15.039</v>
      </c>
      <c r="F27" s="2">
        <f t="shared" si="0"/>
        <v>-0.12182160085029858</v>
      </c>
    </row>
    <row r="28" spans="1:6" x14ac:dyDescent="0.15">
      <c r="A28">
        <v>27</v>
      </c>
      <c r="B28" s="7" t="s">
        <v>72</v>
      </c>
      <c r="C28">
        <v>72</v>
      </c>
      <c r="D28">
        <v>60.74</v>
      </c>
      <c r="E28">
        <v>13.773999999999999</v>
      </c>
      <c r="F28" s="2">
        <f t="shared" si="0"/>
        <v>0.16312081352167435</v>
      </c>
    </row>
    <row r="29" spans="1:6" x14ac:dyDescent="0.15">
      <c r="A29">
        <v>28</v>
      </c>
      <c r="B29" s="7" t="s">
        <v>73</v>
      </c>
      <c r="C29">
        <v>60</v>
      </c>
      <c r="D29">
        <v>62.78</v>
      </c>
      <c r="E29">
        <v>13.688000000000001</v>
      </c>
      <c r="F29" s="2">
        <f t="shared" si="0"/>
        <v>0.14856893161459464</v>
      </c>
    </row>
    <row r="30" spans="1:6" x14ac:dyDescent="0.15">
      <c r="A30">
        <v>29</v>
      </c>
      <c r="B30" s="7" t="s">
        <v>74</v>
      </c>
      <c r="C30">
        <v>93</v>
      </c>
      <c r="D30">
        <v>66.599999999999994</v>
      </c>
      <c r="E30">
        <v>9.8740000000000006</v>
      </c>
      <c r="F30" s="2">
        <f t="shared" si="0"/>
        <v>0.32425091248620602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2000"/>
  <sheetViews>
    <sheetView zoomScale="115" zoomScaleNormal="115" zoomScaleSheetLayoutView="160" zoomScalePageLayoutView="115" workbookViewId="0">
      <pane ySplit="12" topLeftCell="A13" activePane="bottomLeft" state="frozen"/>
      <selection pane="bottomLeft" activeCell="D39" sqref="D39"/>
    </sheetView>
  </sheetViews>
  <sheetFormatPr baseColWidth="10" defaultColWidth="8.83203125" defaultRowHeight="15" outlineLevelCol="1" x14ac:dyDescent="0.2"/>
  <cols>
    <col min="1" max="1" width="10.5" style="33" bestFit="1" customWidth="1"/>
    <col min="2" max="2" width="10" style="39" bestFit="1" customWidth="1"/>
    <col min="3" max="3" width="28" style="33" bestFit="1" customWidth="1"/>
    <col min="4" max="4" width="28.1640625" style="33" bestFit="1" customWidth="1"/>
    <col min="5" max="5" width="29.5" style="32" bestFit="1" customWidth="1"/>
    <col min="6" max="6" width="16.6640625" style="32" bestFit="1" customWidth="1"/>
    <col min="7" max="7" width="20.1640625" style="32" bestFit="1" customWidth="1"/>
    <col min="8" max="8" width="5.5" style="13" bestFit="1" customWidth="1"/>
    <col min="9" max="9" width="8" style="13" bestFit="1" customWidth="1"/>
    <col min="10" max="11" width="8" style="51" hidden="1" customWidth="1" outlineLevel="1"/>
    <col min="12" max="32" width="8" style="53" hidden="1" customWidth="1" outlineLevel="1"/>
    <col min="33" max="33" width="33.1640625" style="12" bestFit="1" customWidth="1" collapsed="1"/>
    <col min="34" max="16384" width="8.83203125" style="13"/>
  </cols>
  <sheetData>
    <row r="1" spans="1:33" ht="17" thickTop="1" thickBot="1" x14ac:dyDescent="0.25">
      <c r="B1" s="34" t="s">
        <v>33</v>
      </c>
      <c r="C1" s="32" t="s">
        <v>34</v>
      </c>
      <c r="D1" s="32" t="s">
        <v>35</v>
      </c>
      <c r="E1" s="32" t="s">
        <v>36</v>
      </c>
      <c r="F1" s="32" t="s">
        <v>37</v>
      </c>
      <c r="G1" s="32" t="s">
        <v>38</v>
      </c>
      <c r="H1" s="15" t="s">
        <v>39</v>
      </c>
      <c r="I1" s="16" t="s">
        <v>40</v>
      </c>
      <c r="L1" s="52" t="s">
        <v>95</v>
      </c>
      <c r="AG1" s="45" t="s">
        <v>94</v>
      </c>
    </row>
    <row r="2" spans="1:33" ht="16" thickTop="1" x14ac:dyDescent="0.2">
      <c r="A2" s="35" t="s">
        <v>41</v>
      </c>
      <c r="B2" s="36">
        <v>10</v>
      </c>
      <c r="C2" s="32">
        <f ca="1">((Lo1Perc-VLOOKUP(Lo1Perc,bCumPerc,1)))/(OFFSET(INDEX(aFreqPerc, MATCH(VLOOKUP(Lo1Perc,bCumPerc,1),bCumPerc,0)),1,0))*((OFFSET(INDEX(aFreqPerc, MATCH(VLOOKUP(Lo1Perc,bCumPerc,1),bCumPerc,0)),1,-3))- (OFFSET(INDEX(aFreqPerc, MATCH(VLOOKUP(Lo1Perc,bCumPerc,1),bCumPerc,0)),0,-3)))+ (OFFSET(INDEX(aFreqPerc, MATCH(VLOOKUP(Lo1Perc,bCumPerc,1),bCumPerc,0)),0,-3))</f>
        <v>15.4</v>
      </c>
      <c r="D2" s="32">
        <f ca="1">C4-C2</f>
        <v>9.6</v>
      </c>
      <c r="E2" s="32">
        <f ca="1">D2/VLOOKUP(Lo1Perc,zlook,2,FALSE)</f>
        <v>7.4906367041198498</v>
      </c>
      <c r="G2" s="33"/>
      <c r="H2" s="17">
        <v>5</v>
      </c>
      <c r="I2" s="18">
        <v>1.6449</v>
      </c>
      <c r="J2" s="54"/>
      <c r="K2" s="54"/>
      <c r="L2" s="52" t="s">
        <v>96</v>
      </c>
    </row>
    <row r="3" spans="1:33" ht="16" thickBot="1" x14ac:dyDescent="0.25">
      <c r="A3" s="35" t="s">
        <v>42</v>
      </c>
      <c r="B3" s="37">
        <v>15</v>
      </c>
      <c r="C3" s="32">
        <f ca="1">((Lo2Perc-VLOOKUP(Lo2Perc,bCumPerc,1)))/(OFFSET(INDEX(aFreqPerc, MATCH(VLOOKUP(Lo2Perc,bCumPerc,1),bCumPerc,0)),1,0))*((OFFSET(INDEX(aFreqPerc, MATCH(VLOOKUP(Lo2Perc,bCumPerc,1),bCumPerc,0)),1,-3))- (OFFSET(INDEX(aFreqPerc, MATCH(VLOOKUP(Lo2Perc,bCumPerc,1),bCumPerc,0)),0,-3)))+ (OFFSET(INDEX(aFreqPerc, MATCH(VLOOKUP(Lo2Perc,bCumPerc,1),bCumPerc,0)),0,-3))</f>
        <v>16.933333333333334</v>
      </c>
      <c r="D3" s="32">
        <f ca="1">C4-C3</f>
        <v>8.0666666666666664</v>
      </c>
      <c r="E3" s="32">
        <f ca="1">D3/VLOOKUP(Lo2Perc,zlook,2,FALSE)</f>
        <v>7.7833526309018399</v>
      </c>
      <c r="F3" s="38">
        <f ca="1">($E$2+$E$3)/2</f>
        <v>7.6369946675108444</v>
      </c>
      <c r="G3" s="32">
        <f ca="1">$E$2</f>
        <v>7.4906367041198498</v>
      </c>
      <c r="H3" s="17">
        <v>10</v>
      </c>
      <c r="I3" s="18">
        <v>1.2816000000000001</v>
      </c>
      <c r="L3" s="52" t="s">
        <v>99</v>
      </c>
    </row>
    <row r="4" spans="1:33" ht="17" thickTop="1" thickBot="1" x14ac:dyDescent="0.25">
      <c r="A4" s="35" t="s">
        <v>5</v>
      </c>
      <c r="B4" s="39">
        <v>50</v>
      </c>
      <c r="C4" s="38">
        <f ca="1">((Median-VLOOKUP(Median,bCumPerc,1)))/(OFFSET(INDEX(aFreqPerc, MATCH(VLOOKUP(Median,bCumPerc,1),bCumPerc,0)),1,0))*((OFFSET(INDEX(aFreqPerc, MATCH(VLOOKUP(Median,bCumPerc,1),bCumPerc,0)),1,-3))- (OFFSET(INDEX(aFreqPerc, MATCH(VLOOKUP(Median,bCumPerc,1),bCumPerc,0)),0,-3)))+ (OFFSET(INDEX(aFreqPerc, MATCH(VLOOKUP(Median,bCumPerc,1),bCumPerc,0)),0,-3))</f>
        <v>25</v>
      </c>
      <c r="G4" s="33"/>
      <c r="H4" s="17">
        <v>15</v>
      </c>
      <c r="I4" s="18">
        <v>1.0364</v>
      </c>
      <c r="J4" s="54"/>
      <c r="K4" s="54"/>
      <c r="L4" s="52" t="s">
        <v>101</v>
      </c>
    </row>
    <row r="5" spans="1:33" ht="16" thickTop="1" x14ac:dyDescent="0.2">
      <c r="A5" s="35" t="s">
        <v>43</v>
      </c>
      <c r="B5" s="36">
        <v>85</v>
      </c>
      <c r="C5" s="32">
        <f ca="1">((Hi1Perc-VLOOKUP(Hi1Perc,bCumPerc,1)))/(OFFSET(INDEX(aFreqPerc, MATCH(VLOOKUP(Hi1Perc,bCumPerc,1),bCumPerc,0)),1,0))*((OFFSET(INDEX(aFreqPerc, MATCH(VLOOKUP(Hi1Perc,bCumPerc,1),bCumPerc,0)),1,-3))- (OFFSET(INDEX(aFreqPerc, MATCH(VLOOKUP(Hi1Perc,bCumPerc,1),bCumPerc,0)),0,-3)))+ (OFFSET(INDEX(aFreqPerc, MATCH(VLOOKUP(Hi1Perc,bCumPerc,1),bCumPerc,0)),0,-3))</f>
        <v>41.099999999999994</v>
      </c>
      <c r="D5" s="32">
        <f ca="1">C5-C4</f>
        <v>16.099999999999994</v>
      </c>
      <c r="E5" s="32">
        <f ca="1">D5/VLOOKUP(Hi1Perc,zlook,2,FALSE)</f>
        <v>15.534542647626393</v>
      </c>
      <c r="F5" s="38">
        <f ca="1">($E$5+$E$6)/2</f>
        <v>14.059447139972235</v>
      </c>
      <c r="G5" s="32">
        <f ca="1">$E$6</f>
        <v>12.584351632318075</v>
      </c>
      <c r="H5" s="17">
        <v>20</v>
      </c>
      <c r="I5" s="18">
        <v>0.84160000000000001</v>
      </c>
    </row>
    <row r="6" spans="1:33" ht="16" thickBot="1" x14ac:dyDescent="0.25">
      <c r="A6" s="35" t="s">
        <v>44</v>
      </c>
      <c r="B6" s="37">
        <v>95</v>
      </c>
      <c r="C6" s="32">
        <f ca="1">((Hi2Perc-VLOOKUP(Hi2Perc,bCumPerc,1)))/(OFFSET(INDEX(aFreqPerc, MATCH(VLOOKUP(Hi2Perc,bCumPerc,1),bCumPerc,0)),1,0))*((OFFSET(INDEX(aFreqPerc, MATCH(VLOOKUP(Hi2Perc,bCumPerc,1),bCumPerc,0)),1,-3))- (OFFSET(INDEX(aFreqPerc, MATCH(VLOOKUP(Hi2Perc,bCumPerc,1),bCumPerc,0)),0,-3)))+ (OFFSET(INDEX(aFreqPerc, MATCH(VLOOKUP(Hi2Perc,bCumPerc,1),bCumPerc,0)),0,-3))</f>
        <v>45.7</v>
      </c>
      <c r="D6" s="32">
        <f ca="1">C6-C4</f>
        <v>20.700000000000003</v>
      </c>
      <c r="E6" s="32">
        <f ca="1">D6/VLOOKUP(Hi2Perc,zlook,2,FALSE)</f>
        <v>12.584351632318075</v>
      </c>
      <c r="G6" s="33"/>
      <c r="H6" s="17">
        <v>25</v>
      </c>
      <c r="I6" s="18">
        <v>0.67449999999999999</v>
      </c>
      <c r="J6" s="54"/>
      <c r="K6" s="54"/>
    </row>
    <row r="7" spans="1:33" ht="16" thickTop="1" x14ac:dyDescent="0.2">
      <c r="G7" s="33"/>
      <c r="H7" s="17">
        <v>75</v>
      </c>
      <c r="I7" s="18">
        <v>0.67449999999999999</v>
      </c>
      <c r="J7" s="54"/>
      <c r="K7" s="54"/>
    </row>
    <row r="8" spans="1:33" ht="16" thickBot="1" x14ac:dyDescent="0.25">
      <c r="D8" s="40" t="s">
        <v>27</v>
      </c>
      <c r="E8" s="41" t="s">
        <v>76</v>
      </c>
      <c r="F8" s="41" t="s">
        <v>75</v>
      </c>
      <c r="G8" s="33"/>
      <c r="H8" s="17">
        <v>80</v>
      </c>
      <c r="I8" s="18">
        <v>0.84160000000000001</v>
      </c>
      <c r="J8" s="54"/>
      <c r="K8" s="54"/>
      <c r="T8" s="67">
        <f>IF(S12="","",(SUMIF($J:$J,$J12,N:N)+SUMIF($J:$J,$J12,S:S))/2)</f>
        <v>0</v>
      </c>
      <c r="U8" s="55" t="s">
        <v>97</v>
      </c>
    </row>
    <row r="9" spans="1:33" ht="17" thickTop="1" thickBot="1" x14ac:dyDescent="0.25">
      <c r="D9" s="42">
        <f ca="1">C4</f>
        <v>25</v>
      </c>
      <c r="E9" s="43">
        <f ca="1">F3</f>
        <v>7.6369946675108444</v>
      </c>
      <c r="F9" s="44">
        <f ca="1">F5</f>
        <v>14.059447139972235</v>
      </c>
      <c r="G9" s="33"/>
      <c r="H9" s="17">
        <v>85</v>
      </c>
      <c r="I9" s="18">
        <v>1.0364</v>
      </c>
      <c r="J9" s="54"/>
      <c r="K9" s="54"/>
      <c r="T9" s="67" t="str">
        <f>IF(S13="","",IF(SUMIF($J:$J,$J13,N:N)=0,1/0,(SUMIF($J:$J,$J13,N:N)+SUMIF($J:$J,$J13,S:S))/2))</f>
        <v/>
      </c>
      <c r="U9" s="55" t="s">
        <v>98</v>
      </c>
    </row>
    <row r="10" spans="1:33" ht="16" thickTop="1" x14ac:dyDescent="0.2">
      <c r="G10" s="33"/>
      <c r="H10" s="17">
        <v>90</v>
      </c>
      <c r="I10" s="18">
        <v>1.2816000000000001</v>
      </c>
      <c r="J10" s="54"/>
      <c r="K10" s="54"/>
      <c r="L10" s="56"/>
    </row>
    <row r="11" spans="1:33" ht="16" thickBot="1" x14ac:dyDescent="0.25">
      <c r="H11" s="19">
        <v>95</v>
      </c>
      <c r="I11" s="20">
        <v>1.6449</v>
      </c>
      <c r="J11" s="57" t="s">
        <v>92</v>
      </c>
      <c r="K11" s="105" t="s">
        <v>82</v>
      </c>
      <c r="L11" s="108"/>
      <c r="M11" s="108"/>
      <c r="N11" s="108"/>
      <c r="O11" s="108"/>
      <c r="P11" s="109"/>
      <c r="Q11" s="105" t="s">
        <v>89</v>
      </c>
      <c r="R11" s="106"/>
      <c r="S11" s="106"/>
      <c r="T11" s="106"/>
      <c r="U11" s="107"/>
      <c r="W11" s="105" t="s">
        <v>90</v>
      </c>
      <c r="X11" s="106"/>
      <c r="Y11" s="106"/>
      <c r="Z11" s="106"/>
      <c r="AA11" s="107"/>
      <c r="AB11" s="105" t="s">
        <v>91</v>
      </c>
      <c r="AC11" s="106"/>
      <c r="AD11" s="106"/>
      <c r="AE11" s="106"/>
      <c r="AF11" s="107"/>
    </row>
    <row r="12" spans="1:33" ht="19" thickTop="1" thickBot="1" x14ac:dyDescent="0.25">
      <c r="A12" s="110" t="s">
        <v>45</v>
      </c>
      <c r="B12" s="111"/>
      <c r="C12" s="112"/>
      <c r="D12" s="80" t="s">
        <v>103</v>
      </c>
      <c r="E12" s="81" t="s">
        <v>104</v>
      </c>
      <c r="F12" s="81" t="s">
        <v>105</v>
      </c>
      <c r="G12" s="82" t="s">
        <v>106</v>
      </c>
      <c r="H12" s="22"/>
      <c r="I12" s="22"/>
      <c r="J12" s="58" t="s">
        <v>93</v>
      </c>
      <c r="K12" s="77" t="s">
        <v>100</v>
      </c>
      <c r="L12" s="59" t="s">
        <v>83</v>
      </c>
      <c r="M12" s="59" t="s">
        <v>84</v>
      </c>
      <c r="N12" s="59" t="s">
        <v>85</v>
      </c>
      <c r="O12" s="59" t="s">
        <v>86</v>
      </c>
      <c r="P12" s="60" t="s">
        <v>87</v>
      </c>
      <c r="Q12" s="61" t="s">
        <v>83</v>
      </c>
      <c r="R12" s="59" t="s">
        <v>84</v>
      </c>
      <c r="S12" s="59" t="s">
        <v>85</v>
      </c>
      <c r="T12" s="62" t="s">
        <v>86</v>
      </c>
      <c r="U12" s="60" t="s">
        <v>87</v>
      </c>
      <c r="V12" s="63" t="s">
        <v>81</v>
      </c>
      <c r="W12" s="61" t="s">
        <v>83</v>
      </c>
      <c r="X12" s="59" t="s">
        <v>84</v>
      </c>
      <c r="Y12" s="59" t="s">
        <v>85</v>
      </c>
      <c r="Z12" s="62" t="s">
        <v>86</v>
      </c>
      <c r="AA12" s="60" t="s">
        <v>87</v>
      </c>
      <c r="AB12" s="61" t="s">
        <v>83</v>
      </c>
      <c r="AC12" s="59" t="s">
        <v>84</v>
      </c>
      <c r="AD12" s="59" t="s">
        <v>85</v>
      </c>
      <c r="AE12" s="59" t="s">
        <v>86</v>
      </c>
      <c r="AF12" s="60" t="s">
        <v>87</v>
      </c>
      <c r="AG12" s="21"/>
    </row>
    <row r="13" spans="1:33" ht="17" thickTop="1" x14ac:dyDescent="0.2">
      <c r="A13" s="103" t="s">
        <v>46</v>
      </c>
      <c r="B13" s="104" t="s">
        <v>107</v>
      </c>
      <c r="C13" s="83" t="s">
        <v>108</v>
      </c>
      <c r="D13" s="84">
        <v>1</v>
      </c>
      <c r="E13" s="85">
        <v>2.1739130434782608</v>
      </c>
      <c r="F13" s="85">
        <v>2.1739130434782608</v>
      </c>
      <c r="G13" s="86">
        <v>2.1739130434782608</v>
      </c>
      <c r="J13" s="64" t="str">
        <f t="shared" ref="J13:J76" si="0">IF(LEFT(A12,1)="a",A12,J12)</f>
        <v>agestratA</v>
      </c>
      <c r="K13" s="71">
        <f t="shared" ref="K13:K76" si="1">INDEX(G:G,MATCH(J13,J:J,0))</f>
        <v>2.1739130434782608</v>
      </c>
      <c r="L13" s="65" t="str">
        <f>IFERROR((IF(AND($G12&lt;(VLOOKUP($J13,'Medians, Hi-Lo SDs'!$B:$F,2,FALSE)),$G13&gt;=(VLOOKUP($J13,'Medians, Hi-Lo SDs'!$B:$F,2,FALSE))),(VLOOKUP($J13,'Medians, Hi-Lo SDs'!$B:$F,2,FALSE))-$G12,""))/($F13)*($C13-$C12)+($C12),"")</f>
        <v/>
      </c>
      <c r="M13" s="65" t="str">
        <f t="shared" ref="M13" si="2">IF(L13="","",SUMIF($J:$J,$J13,$V:$V)-L13)</f>
        <v/>
      </c>
      <c r="N13" s="65" t="str">
        <f>IF(M13="","",M13/VLOOKUP(VLOOKUP($J13,'Medians, Hi-Lo SDs'!$B:$F,2,FALSE),$H:$I,2,FALSE))</f>
        <v/>
      </c>
      <c r="O13" s="59" t="s">
        <v>88</v>
      </c>
      <c r="P13" s="60" t="s">
        <v>88</v>
      </c>
      <c r="Q13" s="66" t="str">
        <f>IFERROR((IF(AND($G12&lt;(VLOOKUP($J13,'Medians, Hi-Lo SDs'!$B:$F,3,FALSE)),$G13&gt;=(VLOOKUP($J13,'Medians, Hi-Lo SDs'!$B:$F,3,FALSE))),(VLOOKUP($J13,'Medians, Hi-Lo SDs'!$B:$F,3,FALSE))-$G12,""))/($F13)*($C13-$C12)+($C12),"")</f>
        <v/>
      </c>
      <c r="R13" s="65" t="str">
        <f t="shared" ref="R13" si="3">IF(Q13="","",SUMIF($J:$J,$J13,$V:$V)-Q13)</f>
        <v/>
      </c>
      <c r="S13" s="65" t="str">
        <f>IF(R13="","",R13/VLOOKUP(VLOOKUP($J13,'Medians, Hi-Lo SDs'!$B:$F,3,FALSE),$H:$I,2,FALSE))</f>
        <v/>
      </c>
      <c r="T13" s="67" t="str">
        <f>IF(S13="","",IF(SUMIF($J:$J,$J13,N:N)=0,1/0,(SUMIF($J:$J,$J13,N:N)+SUMIF($J:$J,$J13,S:S))/2))</f>
        <v/>
      </c>
      <c r="U13" s="68" t="str">
        <f t="shared" ref="U13" si="4">N13</f>
        <v/>
      </c>
      <c r="V13" s="69" t="str">
        <f t="shared" ref="V13:V76" si="5">IFERROR((IF(AND(G12&lt;(50),G13&gt;=(50)),(50)-G12,""))/(F13)*(C13-C12)+(C12),"")</f>
        <v/>
      </c>
      <c r="W13" s="66" t="str">
        <f>IFERROR((IF(AND($G12&lt;(VLOOKUP($J13,'Medians, Hi-Lo SDs'!$B:$F,4,FALSE)),$G13&gt;=(VLOOKUP($J13,'Medians, Hi-Lo SDs'!$B:$F,4,FALSE))),(VLOOKUP($J13,'Medians, Hi-Lo SDs'!$B:$F,4,FALSE))-$G12,""))/($F13)*($C13-$C12)+($C12),"")</f>
        <v/>
      </c>
      <c r="X13" s="65" t="str">
        <f t="shared" ref="X13" si="6">IF(W13="","",W13-SUMIF($J:$J,$J13,$V:$V))</f>
        <v/>
      </c>
      <c r="Y13" s="65" t="str">
        <f>IF(X13="","",X13/VLOOKUP(VLOOKUP($J13,'Medians, Hi-Lo SDs'!$B:$F,4,FALSE),$H:$I,2,FALSE))</f>
        <v/>
      </c>
      <c r="Z13" s="70" t="str">
        <f t="shared" ref="Z13" si="7">IF(Y13="","",(SUMIF($J:$J,$J13,Y:Y)+SUMIF($J:$J,$J13,AD:AD))/2)</f>
        <v/>
      </c>
      <c r="AA13" s="68" t="str">
        <f t="shared" ref="AA13" si="8">AD13</f>
        <v/>
      </c>
      <c r="AB13" s="66" t="str">
        <f>IFERROR((IF(AND($G12&lt;(VLOOKUP($J13,'Medians, Hi-Lo SDs'!$B:$F,5,FALSE)),$G13&gt;=(VLOOKUP($J13,'Medians, Hi-Lo SDs'!$B:$F,5,FALSE))),(VLOOKUP($J13,'Medians, Hi-Lo SDs'!$B:$F,5,FALSE))-$G12,""))/($F13)*($C13-$C12)+($C12),"")</f>
        <v/>
      </c>
      <c r="AC13" s="65" t="str">
        <f t="shared" ref="AC13" si="9">IF(AB13="","",AB13-SUMIF($J:$J,$J13,$V:$V))</f>
        <v/>
      </c>
      <c r="AD13" s="65" t="str">
        <f>IF(AC13="","",AC13/VLOOKUP(VLOOKUP($J13,'Medians, Hi-Lo SDs'!$B:$F,5,FALSE),$H:$I,2,FALSE))</f>
        <v/>
      </c>
      <c r="AE13" s="59" t="s">
        <v>88</v>
      </c>
      <c r="AF13" s="60" t="s">
        <v>88</v>
      </c>
    </row>
    <row r="14" spans="1:33" ht="16" x14ac:dyDescent="0.2">
      <c r="A14" s="99"/>
      <c r="B14" s="100"/>
      <c r="C14" s="87" t="s">
        <v>109</v>
      </c>
      <c r="D14" s="88">
        <v>1</v>
      </c>
      <c r="E14" s="89">
        <v>2.1739130434782608</v>
      </c>
      <c r="F14" s="89">
        <v>2.1739130434782608</v>
      </c>
      <c r="G14" s="90">
        <v>4.3478260869565215</v>
      </c>
      <c r="J14" s="64" t="str">
        <f t="shared" si="0"/>
        <v>a0500</v>
      </c>
      <c r="K14" s="71">
        <f t="shared" si="1"/>
        <v>4.3478260869565215</v>
      </c>
      <c r="L14" s="65" t="str">
        <f>IFERROR((IF(AND($G13&lt;(VLOOKUP($J14,'Medians, Hi-Lo SDs'!$B:$F,2,FALSE)),$G14&gt;=(VLOOKUP($J14,'Medians, Hi-Lo SDs'!$B:$F,2,FALSE))),(VLOOKUP($J14,'Medians, Hi-Lo SDs'!$B:$F,2,FALSE))-$G13,""))/($F14)*($C14-$C13)+($C13),"")</f>
        <v/>
      </c>
      <c r="M14" s="65" t="str">
        <f t="shared" ref="M14:M77" si="10">IF(L14="","",SUMIF($J:$J,$J14,$V:$V)-L14)</f>
        <v/>
      </c>
      <c r="N14" s="65" t="str">
        <f>IF(M14="","",M14/VLOOKUP(VLOOKUP($J14,'Medians, Hi-Lo SDs'!$B:$F,2,FALSE),$H:$I,2,FALSE))</f>
        <v/>
      </c>
      <c r="O14" s="59" t="s">
        <v>88</v>
      </c>
      <c r="P14" s="60" t="s">
        <v>88</v>
      </c>
      <c r="Q14" s="66" t="str">
        <f>IFERROR((IF(AND($G13&lt;(VLOOKUP($J14,'Medians, Hi-Lo SDs'!$B:$F,3,FALSE)),$G14&gt;=(VLOOKUP($J14,'Medians, Hi-Lo SDs'!$B:$F,3,FALSE))),(VLOOKUP($J14,'Medians, Hi-Lo SDs'!$B:$F,3,FALSE))-$G13,""))/($F14)*($C14-$C13)+($C13),"")</f>
        <v/>
      </c>
      <c r="R14" s="65" t="str">
        <f t="shared" ref="R14:R77" si="11">IF(Q14="","",SUMIF($J:$J,$J14,$V:$V)-Q14)</f>
        <v/>
      </c>
      <c r="S14" s="65" t="str">
        <f>IF(R14="","",R14/VLOOKUP(VLOOKUP($J14,'Medians, Hi-Lo SDs'!$B:$F,3,FALSE),$H:$I,2,FALSE))</f>
        <v/>
      </c>
      <c r="T14" s="70" t="str">
        <f t="shared" ref="T14:T77" si="12">IF(S14="","",IF(SUMIF($J:$J,$J14,N:N)=0,1/0,(SUMIF($J:$J,$J14,N:N)+SUMIF($J:$J,$J14,S:S))/2))</f>
        <v/>
      </c>
      <c r="U14" s="68" t="str">
        <f t="shared" ref="U14:U77" si="13">N14</f>
        <v/>
      </c>
      <c r="V14" s="69" t="str">
        <f t="shared" si="5"/>
        <v/>
      </c>
      <c r="W14" s="66" t="str">
        <f>IFERROR((IF(AND($G13&lt;(VLOOKUP($J14,'Medians, Hi-Lo SDs'!$B:$F,4,FALSE)),$G14&gt;=(VLOOKUP($J14,'Medians, Hi-Lo SDs'!$B:$F,4,FALSE))),(VLOOKUP($J14,'Medians, Hi-Lo SDs'!$B:$F,4,FALSE))-$G13,""))/($F14)*($C14-$C13)+($C13),"")</f>
        <v/>
      </c>
      <c r="X14" s="65" t="str">
        <f t="shared" ref="X14:X77" si="14">IF(W14="","",W14-SUMIF($J:$J,$J14,$V:$V))</f>
        <v/>
      </c>
      <c r="Y14" s="65" t="str">
        <f>IF(X14="","",X14/VLOOKUP(VLOOKUP($J14,'Medians, Hi-Lo SDs'!$B:$F,4,FALSE),$H:$I,2,FALSE))</f>
        <v/>
      </c>
      <c r="Z14" s="70" t="str">
        <f t="shared" ref="Z14:Z77" si="15">IF(Y14="","",(SUMIF($J:$J,$J14,Y:Y)+SUMIF($J:$J,$J14,AD:AD))/2)</f>
        <v/>
      </c>
      <c r="AA14" s="68" t="str">
        <f t="shared" ref="AA14:AA77" si="16">AD14</f>
        <v/>
      </c>
      <c r="AB14" s="66" t="str">
        <f>IFERROR((IF(AND($G13&lt;(VLOOKUP($J14,'Medians, Hi-Lo SDs'!$B:$F,5,FALSE)),$G14&gt;=(VLOOKUP($J14,'Medians, Hi-Lo SDs'!$B:$F,5,FALSE))),(VLOOKUP($J14,'Medians, Hi-Lo SDs'!$B:$F,5,FALSE))-$G13,""))/($F14)*($C14-$C13)+($C13),"")</f>
        <v/>
      </c>
      <c r="AC14" s="65" t="str">
        <f t="shared" ref="AC14:AC77" si="17">IF(AB14="","",AB14-SUMIF($J:$J,$J14,$V:$V))</f>
        <v/>
      </c>
      <c r="AD14" s="65" t="str">
        <f>IF(AC14="","",AC14/VLOOKUP(VLOOKUP($J14,'Medians, Hi-Lo SDs'!$B:$F,5,FALSE),$H:$I,2,FALSE))</f>
        <v/>
      </c>
      <c r="AE14" s="59" t="s">
        <v>88</v>
      </c>
      <c r="AF14" s="60" t="s">
        <v>88</v>
      </c>
    </row>
    <row r="15" spans="1:33" ht="16" x14ac:dyDescent="0.2">
      <c r="A15" s="99"/>
      <c r="B15" s="100"/>
      <c r="C15" s="87" t="s">
        <v>110</v>
      </c>
      <c r="D15" s="88">
        <v>1</v>
      </c>
      <c r="E15" s="89">
        <v>2.1739130434782608</v>
      </c>
      <c r="F15" s="89">
        <v>2.1739130434782608</v>
      </c>
      <c r="G15" s="90">
        <v>6.5217391304347823</v>
      </c>
      <c r="J15" s="64" t="str">
        <f t="shared" si="0"/>
        <v>a0500</v>
      </c>
      <c r="K15" s="71">
        <f t="shared" si="1"/>
        <v>4.3478260869565215</v>
      </c>
      <c r="L15" s="65">
        <f>IFERROR((IF(AND($G14&lt;(VLOOKUP($J15,'Medians, Hi-Lo SDs'!$B:$F,2,FALSE)),$G15&gt;=(VLOOKUP($J15,'Medians, Hi-Lo SDs'!$B:$F,2,FALSE))),(VLOOKUP($J15,'Medians, Hi-Lo SDs'!$B:$F,2,FALSE))-$G14,""))/($F15)*($C15-$C14)+($C14),"")</f>
        <v>8.6</v>
      </c>
      <c r="M15" s="65">
        <f t="shared" si="10"/>
        <v>16.399999999999999</v>
      </c>
      <c r="N15" s="65">
        <f>IF(M15="","",M15/VLOOKUP(VLOOKUP($J15,'Medians, Hi-Lo SDs'!$B:$F,2,FALSE),$H:$I,2,FALSE))</f>
        <v>9.9702109550732558</v>
      </c>
      <c r="O15" s="59" t="s">
        <v>88</v>
      </c>
      <c r="P15" s="60" t="s">
        <v>88</v>
      </c>
      <c r="Q15" s="66" t="str">
        <f>IFERROR((IF(AND($G14&lt;(VLOOKUP($J15,'Medians, Hi-Lo SDs'!$B:$F,3,FALSE)),$G15&gt;=(VLOOKUP($J15,'Medians, Hi-Lo SDs'!$B:$F,3,FALSE))),(VLOOKUP($J15,'Medians, Hi-Lo SDs'!$B:$F,3,FALSE))-$G14,""))/($F15)*($C15-$C14)+($C14),"")</f>
        <v/>
      </c>
      <c r="R15" s="65" t="str">
        <f t="shared" si="11"/>
        <v/>
      </c>
      <c r="S15" s="65" t="str">
        <f>IF(R15="","",R15/VLOOKUP(VLOOKUP($J15,'Medians, Hi-Lo SDs'!$B:$F,3,FALSE),$H:$I,2,FALSE))</f>
        <v/>
      </c>
      <c r="T15" s="70" t="str">
        <f t="shared" si="12"/>
        <v/>
      </c>
      <c r="U15" s="68">
        <f t="shared" si="13"/>
        <v>9.9702109550732558</v>
      </c>
      <c r="V15" s="69" t="str">
        <f t="shared" si="5"/>
        <v/>
      </c>
      <c r="W15" s="66" t="str">
        <f>IFERROR((IF(AND($G14&lt;(VLOOKUP($J15,'Medians, Hi-Lo SDs'!$B:$F,4,FALSE)),$G15&gt;=(VLOOKUP($J15,'Medians, Hi-Lo SDs'!$B:$F,4,FALSE))),(VLOOKUP($J15,'Medians, Hi-Lo SDs'!$B:$F,4,FALSE))-$G14,""))/($F15)*($C15-$C14)+($C14),"")</f>
        <v/>
      </c>
      <c r="X15" s="65" t="str">
        <f t="shared" si="14"/>
        <v/>
      </c>
      <c r="Y15" s="65" t="str">
        <f>IF(X15="","",X15/VLOOKUP(VLOOKUP($J15,'Medians, Hi-Lo SDs'!$B:$F,4,FALSE),$H:$I,2,FALSE))</f>
        <v/>
      </c>
      <c r="Z15" s="70" t="str">
        <f t="shared" si="15"/>
        <v/>
      </c>
      <c r="AA15" s="68" t="str">
        <f t="shared" si="16"/>
        <v/>
      </c>
      <c r="AB15" s="66" t="str">
        <f>IFERROR((IF(AND($G14&lt;(VLOOKUP($J15,'Medians, Hi-Lo SDs'!$B:$F,5,FALSE)),$G15&gt;=(VLOOKUP($J15,'Medians, Hi-Lo SDs'!$B:$F,5,FALSE))),(VLOOKUP($J15,'Medians, Hi-Lo SDs'!$B:$F,5,FALSE))-$G14,""))/($F15)*($C15-$C14)+($C14),"")</f>
        <v/>
      </c>
      <c r="AC15" s="65" t="str">
        <f t="shared" si="17"/>
        <v/>
      </c>
      <c r="AD15" s="65" t="str">
        <f>IF(AC15="","",AC15/VLOOKUP(VLOOKUP($J15,'Medians, Hi-Lo SDs'!$B:$F,5,FALSE),$H:$I,2,FALSE))</f>
        <v/>
      </c>
      <c r="AE15" s="59" t="s">
        <v>88</v>
      </c>
      <c r="AF15" s="60" t="s">
        <v>88</v>
      </c>
    </row>
    <row r="16" spans="1:33" ht="16" x14ac:dyDescent="0.2">
      <c r="A16" s="99"/>
      <c r="B16" s="100"/>
      <c r="C16" s="87" t="s">
        <v>111</v>
      </c>
      <c r="D16" s="88">
        <v>1</v>
      </c>
      <c r="E16" s="89">
        <v>2.1739130434782608</v>
      </c>
      <c r="F16" s="89">
        <v>2.1739130434782608</v>
      </c>
      <c r="G16" s="90">
        <v>8.695652173913043</v>
      </c>
      <c r="J16" s="64" t="str">
        <f t="shared" si="0"/>
        <v>a0500</v>
      </c>
      <c r="K16" s="71">
        <f t="shared" si="1"/>
        <v>4.3478260869565215</v>
      </c>
      <c r="L16" s="65" t="str">
        <f>IFERROR((IF(AND($G15&lt;(VLOOKUP($J16,'Medians, Hi-Lo SDs'!$B:$F,2,FALSE)),$G16&gt;=(VLOOKUP($J16,'Medians, Hi-Lo SDs'!$B:$F,2,FALSE))),(VLOOKUP($J16,'Medians, Hi-Lo SDs'!$B:$F,2,FALSE))-$G15,""))/($F16)*($C16-$C15)+($C15),"")</f>
        <v/>
      </c>
      <c r="M16" s="65" t="str">
        <f t="shared" si="10"/>
        <v/>
      </c>
      <c r="N16" s="65" t="str">
        <f>IF(M16="","",M16/VLOOKUP(VLOOKUP($J16,'Medians, Hi-Lo SDs'!$B:$F,2,FALSE),$H:$I,2,FALSE))</f>
        <v/>
      </c>
      <c r="O16" s="59" t="s">
        <v>88</v>
      </c>
      <c r="P16" s="60" t="s">
        <v>88</v>
      </c>
      <c r="Q16" s="66" t="str">
        <f>IFERROR((IF(AND($G15&lt;(VLOOKUP($J16,'Medians, Hi-Lo SDs'!$B:$F,3,FALSE)),$G16&gt;=(VLOOKUP($J16,'Medians, Hi-Lo SDs'!$B:$F,3,FALSE))),(VLOOKUP($J16,'Medians, Hi-Lo SDs'!$B:$F,3,FALSE))-$G15,""))/($F16)*($C16-$C15)+($C15),"")</f>
        <v/>
      </c>
      <c r="R16" s="65" t="str">
        <f t="shared" si="11"/>
        <v/>
      </c>
      <c r="S16" s="65" t="str">
        <f>IF(R16="","",R16/VLOOKUP(VLOOKUP($J16,'Medians, Hi-Lo SDs'!$B:$F,3,FALSE),$H:$I,2,FALSE))</f>
        <v/>
      </c>
      <c r="T16" s="70" t="str">
        <f t="shared" si="12"/>
        <v/>
      </c>
      <c r="U16" s="68" t="str">
        <f t="shared" si="13"/>
        <v/>
      </c>
      <c r="V16" s="69" t="str">
        <f t="shared" si="5"/>
        <v/>
      </c>
      <c r="W16" s="66" t="str">
        <f>IFERROR((IF(AND($G15&lt;(VLOOKUP($J16,'Medians, Hi-Lo SDs'!$B:$F,4,FALSE)),$G16&gt;=(VLOOKUP($J16,'Medians, Hi-Lo SDs'!$B:$F,4,FALSE))),(VLOOKUP($J16,'Medians, Hi-Lo SDs'!$B:$F,4,FALSE))-$G15,""))/($F16)*($C16-$C15)+($C15),"")</f>
        <v/>
      </c>
      <c r="X16" s="65" t="str">
        <f t="shared" si="14"/>
        <v/>
      </c>
      <c r="Y16" s="65" t="str">
        <f>IF(X16="","",X16/VLOOKUP(VLOOKUP($J16,'Medians, Hi-Lo SDs'!$B:$F,4,FALSE),$H:$I,2,FALSE))</f>
        <v/>
      </c>
      <c r="Z16" s="70" t="str">
        <f t="shared" si="15"/>
        <v/>
      </c>
      <c r="AA16" s="68" t="str">
        <f t="shared" si="16"/>
        <v/>
      </c>
      <c r="AB16" s="66" t="str">
        <f>IFERROR((IF(AND($G15&lt;(VLOOKUP($J16,'Medians, Hi-Lo SDs'!$B:$F,5,FALSE)),$G16&gt;=(VLOOKUP($J16,'Medians, Hi-Lo SDs'!$B:$F,5,FALSE))),(VLOOKUP($J16,'Medians, Hi-Lo SDs'!$B:$F,5,FALSE))-$G15,""))/($F16)*($C16-$C15)+($C15),"")</f>
        <v/>
      </c>
      <c r="AC16" s="65" t="str">
        <f t="shared" si="17"/>
        <v/>
      </c>
      <c r="AD16" s="65" t="str">
        <f>IF(AC16="","",AC16/VLOOKUP(VLOOKUP($J16,'Medians, Hi-Lo SDs'!$B:$F,5,FALSE),$H:$I,2,FALSE))</f>
        <v/>
      </c>
      <c r="AE16" s="59" t="s">
        <v>88</v>
      </c>
      <c r="AF16" s="60" t="s">
        <v>88</v>
      </c>
    </row>
    <row r="17" spans="1:39" ht="16" x14ac:dyDescent="0.2">
      <c r="A17" s="99"/>
      <c r="B17" s="100"/>
      <c r="C17" s="87" t="s">
        <v>112</v>
      </c>
      <c r="D17" s="88">
        <v>3</v>
      </c>
      <c r="E17" s="89">
        <v>6.5217391304347823</v>
      </c>
      <c r="F17" s="89">
        <v>6.5217391304347823</v>
      </c>
      <c r="G17" s="90">
        <v>15.217391304347828</v>
      </c>
      <c r="J17" s="64" t="str">
        <f t="shared" si="0"/>
        <v>a0500</v>
      </c>
      <c r="K17" s="71">
        <f t="shared" si="1"/>
        <v>4.3478260869565215</v>
      </c>
      <c r="L17" s="65" t="str">
        <f>IFERROR((IF(AND($G16&lt;(VLOOKUP($J17,'Medians, Hi-Lo SDs'!$B:$F,2,FALSE)),$G17&gt;=(VLOOKUP($J17,'Medians, Hi-Lo SDs'!$B:$F,2,FALSE))),(VLOOKUP($J17,'Medians, Hi-Lo SDs'!$B:$F,2,FALSE))-$G16,""))/($F17)*($C17-$C16)+($C16),"")</f>
        <v/>
      </c>
      <c r="M17" s="65" t="str">
        <f t="shared" si="10"/>
        <v/>
      </c>
      <c r="N17" s="65" t="str">
        <f>IF(M17="","",M17/VLOOKUP(VLOOKUP($J17,'Medians, Hi-Lo SDs'!$B:$F,2,FALSE),$H:$I,2,FALSE))</f>
        <v/>
      </c>
      <c r="O17" s="59" t="s">
        <v>88</v>
      </c>
      <c r="P17" s="60" t="s">
        <v>88</v>
      </c>
      <c r="Q17" s="66">
        <f>IFERROR((IF(AND($G16&lt;(VLOOKUP($J17,'Medians, Hi-Lo SDs'!$B:$F,3,FALSE)),$G17&gt;=(VLOOKUP($J17,'Medians, Hi-Lo SDs'!$B:$F,3,FALSE))),(VLOOKUP($J17,'Medians, Hi-Lo SDs'!$B:$F,3,FALSE))-$G16,""))/($F17)*($C17-$C16)+($C16),"")</f>
        <v>15.4</v>
      </c>
      <c r="R17" s="65">
        <f t="shared" si="11"/>
        <v>9.6</v>
      </c>
      <c r="S17" s="65">
        <f>IF(R17="","",R17/VLOOKUP(VLOOKUP($J17,'Medians, Hi-Lo SDs'!$B:$F,3,FALSE),$H:$I,2,FALSE))</f>
        <v>7.4906367041198498</v>
      </c>
      <c r="T17" s="70">
        <f t="shared" si="12"/>
        <v>8.7304238295965533</v>
      </c>
      <c r="U17" s="68" t="str">
        <f t="shared" si="13"/>
        <v/>
      </c>
      <c r="V17" s="69" t="str">
        <f t="shared" si="5"/>
        <v/>
      </c>
      <c r="W17" s="66" t="str">
        <f>IFERROR((IF(AND($G16&lt;(VLOOKUP($J17,'Medians, Hi-Lo SDs'!$B:$F,4,FALSE)),$G17&gt;=(VLOOKUP($J17,'Medians, Hi-Lo SDs'!$B:$F,4,FALSE))),(VLOOKUP($J17,'Medians, Hi-Lo SDs'!$B:$F,4,FALSE))-$G16,""))/($F17)*($C17-$C16)+($C16),"")</f>
        <v/>
      </c>
      <c r="X17" s="65" t="str">
        <f t="shared" si="14"/>
        <v/>
      </c>
      <c r="Y17" s="65" t="str">
        <f>IF(X17="","",X17/VLOOKUP(VLOOKUP($J17,'Medians, Hi-Lo SDs'!$B:$F,4,FALSE),$H:$I,2,FALSE))</f>
        <v/>
      </c>
      <c r="Z17" s="70" t="str">
        <f t="shared" si="15"/>
        <v/>
      </c>
      <c r="AA17" s="68" t="str">
        <f t="shared" si="16"/>
        <v/>
      </c>
      <c r="AB17" s="66" t="str">
        <f>IFERROR((IF(AND($G16&lt;(VLOOKUP($J17,'Medians, Hi-Lo SDs'!$B:$F,5,FALSE)),$G17&gt;=(VLOOKUP($J17,'Medians, Hi-Lo SDs'!$B:$F,5,FALSE))),(VLOOKUP($J17,'Medians, Hi-Lo SDs'!$B:$F,5,FALSE))-$G16,""))/($F17)*($C17-$C16)+($C16),"")</f>
        <v/>
      </c>
      <c r="AC17" s="65" t="str">
        <f t="shared" si="17"/>
        <v/>
      </c>
      <c r="AD17" s="65" t="str">
        <f>IF(AC17="","",AC17/VLOOKUP(VLOOKUP($J17,'Medians, Hi-Lo SDs'!$B:$F,5,FALSE),$H:$I,2,FALSE))</f>
        <v/>
      </c>
      <c r="AE17" s="59" t="s">
        <v>88</v>
      </c>
      <c r="AF17" s="60" t="s">
        <v>88</v>
      </c>
    </row>
    <row r="18" spans="1:39" ht="16" x14ac:dyDescent="0.2">
      <c r="A18" s="99"/>
      <c r="B18" s="100"/>
      <c r="C18" s="87" t="s">
        <v>113</v>
      </c>
      <c r="D18" s="88">
        <v>1</v>
      </c>
      <c r="E18" s="89">
        <v>2.1739130434782608</v>
      </c>
      <c r="F18" s="89">
        <v>2.1739130434782608</v>
      </c>
      <c r="G18" s="90">
        <v>17.391304347826086</v>
      </c>
      <c r="J18" s="64" t="str">
        <f t="shared" si="0"/>
        <v>a0500</v>
      </c>
      <c r="K18" s="71">
        <f t="shared" si="1"/>
        <v>4.3478260869565215</v>
      </c>
      <c r="L18" s="65" t="str">
        <f>IFERROR((IF(AND($G17&lt;(VLOOKUP($J18,'Medians, Hi-Lo SDs'!$B:$F,2,FALSE)),$G18&gt;=(VLOOKUP($J18,'Medians, Hi-Lo SDs'!$B:$F,2,FALSE))),(VLOOKUP($J18,'Medians, Hi-Lo SDs'!$B:$F,2,FALSE))-$G17,""))/($F18)*($C18-$C17)+($C17),"")</f>
        <v/>
      </c>
      <c r="M18" s="65" t="str">
        <f t="shared" si="10"/>
        <v/>
      </c>
      <c r="N18" s="65" t="str">
        <f>IF(M18="","",M18/VLOOKUP(VLOOKUP($J18,'Medians, Hi-Lo SDs'!$B:$F,2,FALSE),$H:$I,2,FALSE))</f>
        <v/>
      </c>
      <c r="O18" s="59" t="s">
        <v>88</v>
      </c>
      <c r="P18" s="60" t="s">
        <v>88</v>
      </c>
      <c r="Q18" s="66" t="str">
        <f>IFERROR((IF(AND($G17&lt;(VLOOKUP($J18,'Medians, Hi-Lo SDs'!$B:$F,3,FALSE)),$G18&gt;=(VLOOKUP($J18,'Medians, Hi-Lo SDs'!$B:$F,3,FALSE))),(VLOOKUP($J18,'Medians, Hi-Lo SDs'!$B:$F,3,FALSE))-$G17,""))/($F18)*($C18-$C17)+($C17),"")</f>
        <v/>
      </c>
      <c r="R18" s="65" t="str">
        <f t="shared" si="11"/>
        <v/>
      </c>
      <c r="S18" s="65" t="str">
        <f>IF(R18="","",R18/VLOOKUP(VLOOKUP($J18,'Medians, Hi-Lo SDs'!$B:$F,3,FALSE),$H:$I,2,FALSE))</f>
        <v/>
      </c>
      <c r="T18" s="70" t="str">
        <f t="shared" si="12"/>
        <v/>
      </c>
      <c r="U18" s="68" t="str">
        <f t="shared" si="13"/>
        <v/>
      </c>
      <c r="V18" s="69" t="str">
        <f t="shared" si="5"/>
        <v/>
      </c>
      <c r="W18" s="66" t="str">
        <f>IFERROR((IF(AND($G17&lt;(VLOOKUP($J18,'Medians, Hi-Lo SDs'!$B:$F,4,FALSE)),$G18&gt;=(VLOOKUP($J18,'Medians, Hi-Lo SDs'!$B:$F,4,FALSE))),(VLOOKUP($J18,'Medians, Hi-Lo SDs'!$B:$F,4,FALSE))-$G17,""))/($F18)*($C18-$C17)+($C17),"")</f>
        <v/>
      </c>
      <c r="X18" s="65" t="str">
        <f t="shared" si="14"/>
        <v/>
      </c>
      <c r="Y18" s="65" t="str">
        <f>IF(X18="","",X18/VLOOKUP(VLOOKUP($J18,'Medians, Hi-Lo SDs'!$B:$F,4,FALSE),$H:$I,2,FALSE))</f>
        <v/>
      </c>
      <c r="Z18" s="70" t="str">
        <f t="shared" si="15"/>
        <v/>
      </c>
      <c r="AA18" s="68" t="str">
        <f t="shared" si="16"/>
        <v/>
      </c>
      <c r="AB18" s="66" t="str">
        <f>IFERROR((IF(AND($G17&lt;(VLOOKUP($J18,'Medians, Hi-Lo SDs'!$B:$F,5,FALSE)),$G18&gt;=(VLOOKUP($J18,'Medians, Hi-Lo SDs'!$B:$F,5,FALSE))),(VLOOKUP($J18,'Medians, Hi-Lo SDs'!$B:$F,5,FALSE))-$G17,""))/($F18)*($C18-$C17)+($C17),"")</f>
        <v/>
      </c>
      <c r="AC18" s="65" t="str">
        <f t="shared" si="17"/>
        <v/>
      </c>
      <c r="AD18" s="65" t="str">
        <f>IF(AC18="","",AC18/VLOOKUP(VLOOKUP($J18,'Medians, Hi-Lo SDs'!$B:$F,5,FALSE),$H:$I,2,FALSE))</f>
        <v/>
      </c>
      <c r="AE18" s="59" t="s">
        <v>88</v>
      </c>
      <c r="AF18" s="60" t="s">
        <v>88</v>
      </c>
    </row>
    <row r="19" spans="1:39" ht="16" x14ac:dyDescent="0.2">
      <c r="A19" s="99"/>
      <c r="B19" s="100"/>
      <c r="C19" s="87" t="s">
        <v>114</v>
      </c>
      <c r="D19" s="88">
        <v>1</v>
      </c>
      <c r="E19" s="89">
        <v>2.1739130434782608</v>
      </c>
      <c r="F19" s="89">
        <v>2.1739130434782608</v>
      </c>
      <c r="G19" s="90">
        <v>19.565217391304348</v>
      </c>
      <c r="J19" s="64" t="str">
        <f t="shared" si="0"/>
        <v>a0500</v>
      </c>
      <c r="K19" s="71">
        <f t="shared" si="1"/>
        <v>4.3478260869565215</v>
      </c>
      <c r="L19" s="65" t="str">
        <f>IFERROR((IF(AND($G18&lt;(VLOOKUP($J19,'Medians, Hi-Lo SDs'!$B:$F,2,FALSE)),$G19&gt;=(VLOOKUP($J19,'Medians, Hi-Lo SDs'!$B:$F,2,FALSE))),(VLOOKUP($J19,'Medians, Hi-Lo SDs'!$B:$F,2,FALSE))-$G18,""))/($F19)*($C19-$C18)+($C18),"")</f>
        <v/>
      </c>
      <c r="M19" s="65" t="str">
        <f t="shared" si="10"/>
        <v/>
      </c>
      <c r="N19" s="65" t="str">
        <f>IF(M19="","",M19/VLOOKUP(VLOOKUP($J19,'Medians, Hi-Lo SDs'!$B:$F,2,FALSE),$H:$I,2,FALSE))</f>
        <v/>
      </c>
      <c r="O19" s="59" t="s">
        <v>88</v>
      </c>
      <c r="P19" s="60" t="s">
        <v>88</v>
      </c>
      <c r="Q19" s="66" t="str">
        <f>IFERROR((IF(AND($G18&lt;(VLOOKUP($J19,'Medians, Hi-Lo SDs'!$B:$F,3,FALSE)),$G19&gt;=(VLOOKUP($J19,'Medians, Hi-Lo SDs'!$B:$F,3,FALSE))),(VLOOKUP($J19,'Medians, Hi-Lo SDs'!$B:$F,3,FALSE))-$G18,""))/($F19)*($C19-$C18)+($C18),"")</f>
        <v/>
      </c>
      <c r="R19" s="65" t="str">
        <f t="shared" si="11"/>
        <v/>
      </c>
      <c r="S19" s="65" t="str">
        <f>IF(R19="","",R19/VLOOKUP(VLOOKUP($J19,'Medians, Hi-Lo SDs'!$B:$F,3,FALSE),$H:$I,2,FALSE))</f>
        <v/>
      </c>
      <c r="T19" s="70" t="str">
        <f t="shared" si="12"/>
        <v/>
      </c>
      <c r="U19" s="68" t="str">
        <f t="shared" si="13"/>
        <v/>
      </c>
      <c r="V19" s="69" t="str">
        <f t="shared" si="5"/>
        <v/>
      </c>
      <c r="W19" s="66" t="str">
        <f>IFERROR((IF(AND($G18&lt;(VLOOKUP($J19,'Medians, Hi-Lo SDs'!$B:$F,4,FALSE)),$G19&gt;=(VLOOKUP($J19,'Medians, Hi-Lo SDs'!$B:$F,4,FALSE))),(VLOOKUP($J19,'Medians, Hi-Lo SDs'!$B:$F,4,FALSE))-$G18,""))/($F19)*($C19-$C18)+($C18),"")</f>
        <v/>
      </c>
      <c r="X19" s="65" t="str">
        <f t="shared" si="14"/>
        <v/>
      </c>
      <c r="Y19" s="65" t="str">
        <f>IF(X19="","",X19/VLOOKUP(VLOOKUP($J19,'Medians, Hi-Lo SDs'!$B:$F,4,FALSE),$H:$I,2,FALSE))</f>
        <v/>
      </c>
      <c r="Z19" s="70" t="str">
        <f t="shared" si="15"/>
        <v/>
      </c>
      <c r="AA19" s="68" t="str">
        <f t="shared" si="16"/>
        <v/>
      </c>
      <c r="AB19" s="66" t="str">
        <f>IFERROR((IF(AND($G18&lt;(VLOOKUP($J19,'Medians, Hi-Lo SDs'!$B:$F,5,FALSE)),$G19&gt;=(VLOOKUP($J19,'Medians, Hi-Lo SDs'!$B:$F,5,FALSE))),(VLOOKUP($J19,'Medians, Hi-Lo SDs'!$B:$F,5,FALSE))-$G18,""))/($F19)*($C19-$C18)+($C18),"")</f>
        <v/>
      </c>
      <c r="AC19" s="65" t="str">
        <f t="shared" si="17"/>
        <v/>
      </c>
      <c r="AD19" s="65" t="str">
        <f>IF(AC19="","",AC19/VLOOKUP(VLOOKUP($J19,'Medians, Hi-Lo SDs'!$B:$F,5,FALSE),$H:$I,2,FALSE))</f>
        <v/>
      </c>
      <c r="AE19" s="59" t="s">
        <v>88</v>
      </c>
      <c r="AF19" s="60" t="s">
        <v>88</v>
      </c>
    </row>
    <row r="20" spans="1:39" ht="16" x14ac:dyDescent="0.2">
      <c r="A20" s="99"/>
      <c r="B20" s="100"/>
      <c r="C20" s="87" t="s">
        <v>115</v>
      </c>
      <c r="D20" s="88">
        <v>2</v>
      </c>
      <c r="E20" s="89">
        <v>4.3478260869565215</v>
      </c>
      <c r="F20" s="89">
        <v>4.3478260869565215</v>
      </c>
      <c r="G20" s="90">
        <v>23.913043478260871</v>
      </c>
      <c r="J20" s="64" t="str">
        <f t="shared" si="0"/>
        <v>a0500</v>
      </c>
      <c r="K20" s="71">
        <f t="shared" si="1"/>
        <v>4.3478260869565215</v>
      </c>
      <c r="L20" s="65" t="str">
        <f>IFERROR((IF(AND($G19&lt;(VLOOKUP($J20,'Medians, Hi-Lo SDs'!$B:$F,2,FALSE)),$G20&gt;=(VLOOKUP($J20,'Medians, Hi-Lo SDs'!$B:$F,2,FALSE))),(VLOOKUP($J20,'Medians, Hi-Lo SDs'!$B:$F,2,FALSE))-$G19,""))/($F20)*($C20-$C19)+($C19),"")</f>
        <v/>
      </c>
      <c r="M20" s="65" t="str">
        <f t="shared" si="10"/>
        <v/>
      </c>
      <c r="N20" s="65" t="str">
        <f>IF(M20="","",M20/VLOOKUP(VLOOKUP($J20,'Medians, Hi-Lo SDs'!$B:$F,2,FALSE),$H:$I,2,FALSE))</f>
        <v/>
      </c>
      <c r="O20" s="59" t="s">
        <v>88</v>
      </c>
      <c r="P20" s="60" t="s">
        <v>88</v>
      </c>
      <c r="Q20" s="66" t="str">
        <f>IFERROR((IF(AND($G19&lt;(VLOOKUP($J20,'Medians, Hi-Lo SDs'!$B:$F,3,FALSE)),$G20&gt;=(VLOOKUP($J20,'Medians, Hi-Lo SDs'!$B:$F,3,FALSE))),(VLOOKUP($J20,'Medians, Hi-Lo SDs'!$B:$F,3,FALSE))-$G19,""))/($F20)*($C20-$C19)+($C19),"")</f>
        <v/>
      </c>
      <c r="R20" s="65" t="str">
        <f t="shared" si="11"/>
        <v/>
      </c>
      <c r="S20" s="65" t="str">
        <f>IF(R20="","",R20/VLOOKUP(VLOOKUP($J20,'Medians, Hi-Lo SDs'!$B:$F,3,FALSE),$H:$I,2,FALSE))</f>
        <v/>
      </c>
      <c r="T20" s="70" t="str">
        <f t="shared" si="12"/>
        <v/>
      </c>
      <c r="U20" s="68" t="str">
        <f t="shared" si="13"/>
        <v/>
      </c>
      <c r="V20" s="69" t="str">
        <f t="shared" si="5"/>
        <v/>
      </c>
      <c r="W20" s="66" t="str">
        <f>IFERROR((IF(AND($G19&lt;(VLOOKUP($J20,'Medians, Hi-Lo SDs'!$B:$F,4,FALSE)),$G20&gt;=(VLOOKUP($J20,'Medians, Hi-Lo SDs'!$B:$F,4,FALSE))),(VLOOKUP($J20,'Medians, Hi-Lo SDs'!$B:$F,4,FALSE))-$G19,""))/($F20)*($C20-$C19)+($C19),"")</f>
        <v/>
      </c>
      <c r="X20" s="65" t="str">
        <f t="shared" si="14"/>
        <v/>
      </c>
      <c r="Y20" s="65" t="str">
        <f>IF(X20="","",X20/VLOOKUP(VLOOKUP($J20,'Medians, Hi-Lo SDs'!$B:$F,4,FALSE),$H:$I,2,FALSE))</f>
        <v/>
      </c>
      <c r="Z20" s="70" t="str">
        <f t="shared" si="15"/>
        <v/>
      </c>
      <c r="AA20" s="68" t="str">
        <f t="shared" si="16"/>
        <v/>
      </c>
      <c r="AB20" s="66" t="str">
        <f>IFERROR((IF(AND($G19&lt;(VLOOKUP($J20,'Medians, Hi-Lo SDs'!$B:$F,5,FALSE)),$G20&gt;=(VLOOKUP($J20,'Medians, Hi-Lo SDs'!$B:$F,5,FALSE))),(VLOOKUP($J20,'Medians, Hi-Lo SDs'!$B:$F,5,FALSE))-$G19,""))/($F20)*($C20-$C19)+($C19),"")</f>
        <v/>
      </c>
      <c r="AC20" s="65" t="str">
        <f t="shared" si="17"/>
        <v/>
      </c>
      <c r="AD20" s="65" t="str">
        <f>IF(AC20="","",AC20/VLOOKUP(VLOOKUP($J20,'Medians, Hi-Lo SDs'!$B:$F,5,FALSE),$H:$I,2,FALSE))</f>
        <v/>
      </c>
      <c r="AE20" s="59" t="s">
        <v>88</v>
      </c>
      <c r="AF20" s="60" t="s">
        <v>88</v>
      </c>
    </row>
    <row r="21" spans="1:39" ht="16" x14ac:dyDescent="0.2">
      <c r="A21" s="99"/>
      <c r="B21" s="100"/>
      <c r="C21" s="87" t="s">
        <v>116</v>
      </c>
      <c r="D21" s="88">
        <v>3</v>
      </c>
      <c r="E21" s="89">
        <v>6.5217391304347823</v>
      </c>
      <c r="F21" s="89">
        <v>6.5217391304347823</v>
      </c>
      <c r="G21" s="90">
        <v>30.434782608695656</v>
      </c>
      <c r="J21" s="64" t="str">
        <f t="shared" si="0"/>
        <v>a0500</v>
      </c>
      <c r="K21" s="71">
        <f t="shared" si="1"/>
        <v>4.3478260869565215</v>
      </c>
      <c r="L21" s="65" t="str">
        <f>IFERROR((IF(AND($G20&lt;(VLOOKUP($J21,'Medians, Hi-Lo SDs'!$B:$F,2,FALSE)),$G21&gt;=(VLOOKUP($J21,'Medians, Hi-Lo SDs'!$B:$F,2,FALSE))),(VLOOKUP($J21,'Medians, Hi-Lo SDs'!$B:$F,2,FALSE))-$G20,""))/($F21)*($C21-$C20)+($C20),"")</f>
        <v/>
      </c>
      <c r="M21" s="65" t="str">
        <f t="shared" si="10"/>
        <v/>
      </c>
      <c r="N21" s="65" t="str">
        <f>IF(M21="","",M21/VLOOKUP(VLOOKUP($J21,'Medians, Hi-Lo SDs'!$B:$F,2,FALSE),$H:$I,2,FALSE))</f>
        <v/>
      </c>
      <c r="O21" s="59" t="s">
        <v>88</v>
      </c>
      <c r="P21" s="60" t="s">
        <v>88</v>
      </c>
      <c r="Q21" s="66" t="str">
        <f>IFERROR((IF(AND($G20&lt;(VLOOKUP($J21,'Medians, Hi-Lo SDs'!$B:$F,3,FALSE)),$G21&gt;=(VLOOKUP($J21,'Medians, Hi-Lo SDs'!$B:$F,3,FALSE))),(VLOOKUP($J21,'Medians, Hi-Lo SDs'!$B:$F,3,FALSE))-$G20,""))/($F21)*($C21-$C20)+($C20),"")</f>
        <v/>
      </c>
      <c r="R21" s="65" t="str">
        <f t="shared" si="11"/>
        <v/>
      </c>
      <c r="S21" s="65" t="str">
        <f>IF(R21="","",R21/VLOOKUP(VLOOKUP($J21,'Medians, Hi-Lo SDs'!$B:$F,3,FALSE),$H:$I,2,FALSE))</f>
        <v/>
      </c>
      <c r="T21" s="70" t="str">
        <f t="shared" si="12"/>
        <v/>
      </c>
      <c r="U21" s="68" t="str">
        <f t="shared" si="13"/>
        <v/>
      </c>
      <c r="V21" s="69" t="str">
        <f t="shared" si="5"/>
        <v/>
      </c>
      <c r="W21" s="66" t="str">
        <f>IFERROR((IF(AND($G20&lt;(VLOOKUP($J21,'Medians, Hi-Lo SDs'!$B:$F,4,FALSE)),$G21&gt;=(VLOOKUP($J21,'Medians, Hi-Lo SDs'!$B:$F,4,FALSE))),(VLOOKUP($J21,'Medians, Hi-Lo SDs'!$B:$F,4,FALSE))-$G20,""))/($F21)*($C21-$C20)+($C20),"")</f>
        <v/>
      </c>
      <c r="X21" s="65" t="str">
        <f t="shared" si="14"/>
        <v/>
      </c>
      <c r="Y21" s="65" t="str">
        <f>IF(X21="","",X21/VLOOKUP(VLOOKUP($J21,'Medians, Hi-Lo SDs'!$B:$F,4,FALSE),$H:$I,2,FALSE))</f>
        <v/>
      </c>
      <c r="Z21" s="70" t="str">
        <f t="shared" si="15"/>
        <v/>
      </c>
      <c r="AA21" s="68" t="str">
        <f t="shared" si="16"/>
        <v/>
      </c>
      <c r="AB21" s="66" t="str">
        <f>IFERROR((IF(AND($G20&lt;(VLOOKUP($J21,'Medians, Hi-Lo SDs'!$B:$F,5,FALSE)),$G21&gt;=(VLOOKUP($J21,'Medians, Hi-Lo SDs'!$B:$F,5,FALSE))),(VLOOKUP($J21,'Medians, Hi-Lo SDs'!$B:$F,5,FALSE))-$G20,""))/($F21)*($C21-$C20)+($C20),"")</f>
        <v/>
      </c>
      <c r="AC21" s="65" t="str">
        <f t="shared" si="17"/>
        <v/>
      </c>
      <c r="AD21" s="65" t="str">
        <f>IF(AC21="","",AC21/VLOOKUP(VLOOKUP($J21,'Medians, Hi-Lo SDs'!$B:$F,5,FALSE),$H:$I,2,FALSE))</f>
        <v/>
      </c>
      <c r="AE21" s="59" t="s">
        <v>88</v>
      </c>
      <c r="AF21" s="60" t="s">
        <v>88</v>
      </c>
    </row>
    <row r="22" spans="1:39" ht="16" x14ac:dyDescent="0.2">
      <c r="A22" s="99"/>
      <c r="B22" s="100"/>
      <c r="C22" s="87" t="s">
        <v>117</v>
      </c>
      <c r="D22" s="88">
        <v>1</v>
      </c>
      <c r="E22" s="89">
        <v>2.1739130434782608</v>
      </c>
      <c r="F22" s="89">
        <v>2.1739130434782608</v>
      </c>
      <c r="G22" s="90">
        <v>32.608695652173914</v>
      </c>
      <c r="J22" s="64" t="str">
        <f t="shared" si="0"/>
        <v>a0500</v>
      </c>
      <c r="K22" s="71">
        <f t="shared" si="1"/>
        <v>4.3478260869565215</v>
      </c>
      <c r="L22" s="65" t="str">
        <f>IFERROR((IF(AND($G21&lt;(VLOOKUP($J22,'Medians, Hi-Lo SDs'!$B:$F,2,FALSE)),$G22&gt;=(VLOOKUP($J22,'Medians, Hi-Lo SDs'!$B:$F,2,FALSE))),(VLOOKUP($J22,'Medians, Hi-Lo SDs'!$B:$F,2,FALSE))-$G21,""))/($F22)*($C22-$C21)+($C21),"")</f>
        <v/>
      </c>
      <c r="M22" s="65" t="str">
        <f t="shared" si="10"/>
        <v/>
      </c>
      <c r="N22" s="65" t="str">
        <f>IF(M22="","",M22/VLOOKUP(VLOOKUP($J22,'Medians, Hi-Lo SDs'!$B:$F,2,FALSE),$H:$I,2,FALSE))</f>
        <v/>
      </c>
      <c r="O22" s="59" t="s">
        <v>88</v>
      </c>
      <c r="P22" s="60" t="s">
        <v>88</v>
      </c>
      <c r="Q22" s="66" t="str">
        <f>IFERROR((IF(AND($G21&lt;(VLOOKUP($J22,'Medians, Hi-Lo SDs'!$B:$F,3,FALSE)),$G22&gt;=(VLOOKUP($J22,'Medians, Hi-Lo SDs'!$B:$F,3,FALSE))),(VLOOKUP($J22,'Medians, Hi-Lo SDs'!$B:$F,3,FALSE))-$G21,""))/($F22)*($C22-$C21)+($C21),"")</f>
        <v/>
      </c>
      <c r="R22" s="65" t="str">
        <f t="shared" si="11"/>
        <v/>
      </c>
      <c r="S22" s="65" t="str">
        <f>IF(R22="","",R22/VLOOKUP(VLOOKUP($J22,'Medians, Hi-Lo SDs'!$B:$F,3,FALSE),$H:$I,2,FALSE))</f>
        <v/>
      </c>
      <c r="T22" s="70" t="str">
        <f t="shared" si="12"/>
        <v/>
      </c>
      <c r="U22" s="68" t="str">
        <f t="shared" si="13"/>
        <v/>
      </c>
      <c r="V22" s="69" t="str">
        <f t="shared" si="5"/>
        <v/>
      </c>
      <c r="W22" s="66" t="str">
        <f>IFERROR((IF(AND($G21&lt;(VLOOKUP($J22,'Medians, Hi-Lo SDs'!$B:$F,4,FALSE)),$G22&gt;=(VLOOKUP($J22,'Medians, Hi-Lo SDs'!$B:$F,4,FALSE))),(VLOOKUP($J22,'Medians, Hi-Lo SDs'!$B:$F,4,FALSE))-$G21,""))/($F22)*($C22-$C21)+($C21),"")</f>
        <v/>
      </c>
      <c r="X22" s="65" t="str">
        <f t="shared" si="14"/>
        <v/>
      </c>
      <c r="Y22" s="65" t="str">
        <f>IF(X22="","",X22/VLOOKUP(VLOOKUP($J22,'Medians, Hi-Lo SDs'!$B:$F,4,FALSE),$H:$I,2,FALSE))</f>
        <v/>
      </c>
      <c r="Z22" s="70" t="str">
        <f t="shared" si="15"/>
        <v/>
      </c>
      <c r="AA22" s="68" t="str">
        <f t="shared" si="16"/>
        <v/>
      </c>
      <c r="AB22" s="66" t="str">
        <f>IFERROR((IF(AND($G21&lt;(VLOOKUP($J22,'Medians, Hi-Lo SDs'!$B:$F,5,FALSE)),$G22&gt;=(VLOOKUP($J22,'Medians, Hi-Lo SDs'!$B:$F,5,FALSE))),(VLOOKUP($J22,'Medians, Hi-Lo SDs'!$B:$F,5,FALSE))-$G21,""))/($F22)*($C22-$C21)+($C21),"")</f>
        <v/>
      </c>
      <c r="AC22" s="65" t="str">
        <f t="shared" si="17"/>
        <v/>
      </c>
      <c r="AD22" s="65" t="str">
        <f>IF(AC22="","",AC22/VLOOKUP(VLOOKUP($J22,'Medians, Hi-Lo SDs'!$B:$F,5,FALSE),$H:$I,2,FALSE))</f>
        <v/>
      </c>
      <c r="AE22" s="59" t="s">
        <v>88</v>
      </c>
      <c r="AF22" s="60" t="s">
        <v>88</v>
      </c>
    </row>
    <row r="23" spans="1:39" ht="16" x14ac:dyDescent="0.2">
      <c r="A23" s="99"/>
      <c r="B23" s="100"/>
      <c r="C23" s="87" t="s">
        <v>118</v>
      </c>
      <c r="D23" s="88">
        <v>8</v>
      </c>
      <c r="E23" s="89">
        <v>17.391304347826086</v>
      </c>
      <c r="F23" s="89">
        <v>17.391304347826086</v>
      </c>
      <c r="G23" s="90">
        <v>50</v>
      </c>
      <c r="J23" s="64" t="str">
        <f t="shared" si="0"/>
        <v>a0500</v>
      </c>
      <c r="K23" s="71">
        <f t="shared" si="1"/>
        <v>4.3478260869565215</v>
      </c>
      <c r="L23" s="65" t="str">
        <f>IFERROR((IF(AND($G22&lt;(VLOOKUP($J23,'Medians, Hi-Lo SDs'!$B:$F,2,FALSE)),$G23&gt;=(VLOOKUP($J23,'Medians, Hi-Lo SDs'!$B:$F,2,FALSE))),(VLOOKUP($J23,'Medians, Hi-Lo SDs'!$B:$F,2,FALSE))-$G22,""))/($F23)*($C23-$C22)+($C22),"")</f>
        <v/>
      </c>
      <c r="M23" s="65" t="str">
        <f t="shared" si="10"/>
        <v/>
      </c>
      <c r="N23" s="65" t="str">
        <f>IF(M23="","",M23/VLOOKUP(VLOOKUP($J23,'Medians, Hi-Lo SDs'!$B:$F,2,FALSE),$H:$I,2,FALSE))</f>
        <v/>
      </c>
      <c r="O23" s="59" t="s">
        <v>88</v>
      </c>
      <c r="P23" s="60" t="s">
        <v>88</v>
      </c>
      <c r="Q23" s="66" t="str">
        <f>IFERROR((IF(AND($G22&lt;(VLOOKUP($J23,'Medians, Hi-Lo SDs'!$B:$F,3,FALSE)),$G23&gt;=(VLOOKUP($J23,'Medians, Hi-Lo SDs'!$B:$F,3,FALSE))),(VLOOKUP($J23,'Medians, Hi-Lo SDs'!$B:$F,3,FALSE))-$G22,""))/($F23)*($C23-$C22)+($C22),"")</f>
        <v/>
      </c>
      <c r="R23" s="65" t="str">
        <f t="shared" si="11"/>
        <v/>
      </c>
      <c r="S23" s="65" t="str">
        <f>IF(R23="","",R23/VLOOKUP(VLOOKUP($J23,'Medians, Hi-Lo SDs'!$B:$F,3,FALSE),$H:$I,2,FALSE))</f>
        <v/>
      </c>
      <c r="T23" s="70" t="str">
        <f t="shared" si="12"/>
        <v/>
      </c>
      <c r="U23" s="68" t="str">
        <f t="shared" si="13"/>
        <v/>
      </c>
      <c r="V23" s="69">
        <f t="shared" si="5"/>
        <v>25</v>
      </c>
      <c r="W23" s="66" t="str">
        <f>IFERROR((IF(AND($G22&lt;(VLOOKUP($J23,'Medians, Hi-Lo SDs'!$B:$F,4,FALSE)),$G23&gt;=(VLOOKUP($J23,'Medians, Hi-Lo SDs'!$B:$F,4,FALSE))),(VLOOKUP($J23,'Medians, Hi-Lo SDs'!$B:$F,4,FALSE))-$G22,""))/($F23)*($C23-$C22)+($C22),"")</f>
        <v/>
      </c>
      <c r="X23" s="65" t="str">
        <f t="shared" si="14"/>
        <v/>
      </c>
      <c r="Y23" s="65" t="str">
        <f>IF(X23="","",X23/VLOOKUP(VLOOKUP($J23,'Medians, Hi-Lo SDs'!$B:$F,4,FALSE),$H:$I,2,FALSE))</f>
        <v/>
      </c>
      <c r="Z23" s="70" t="str">
        <f t="shared" si="15"/>
        <v/>
      </c>
      <c r="AA23" s="68" t="str">
        <f t="shared" si="16"/>
        <v/>
      </c>
      <c r="AB23" s="66" t="str">
        <f>IFERROR((IF(AND($G22&lt;(VLOOKUP($J23,'Medians, Hi-Lo SDs'!$B:$F,5,FALSE)),$G23&gt;=(VLOOKUP($J23,'Medians, Hi-Lo SDs'!$B:$F,5,FALSE))),(VLOOKUP($J23,'Medians, Hi-Lo SDs'!$B:$F,5,FALSE))-$G22,""))/($F23)*($C23-$C22)+($C22),"")</f>
        <v/>
      </c>
      <c r="AC23" s="65" t="str">
        <f t="shared" si="17"/>
        <v/>
      </c>
      <c r="AD23" s="65" t="str">
        <f>IF(AC23="","",AC23/VLOOKUP(VLOOKUP($J23,'Medians, Hi-Lo SDs'!$B:$F,5,FALSE),$H:$I,2,FALSE))</f>
        <v/>
      </c>
      <c r="AE23" s="59" t="s">
        <v>88</v>
      </c>
      <c r="AF23" s="60" t="s">
        <v>88</v>
      </c>
      <c r="AM23" s="23"/>
    </row>
    <row r="24" spans="1:39" ht="16" x14ac:dyDescent="0.2">
      <c r="A24" s="99"/>
      <c r="B24" s="100"/>
      <c r="C24" s="87" t="s">
        <v>119</v>
      </c>
      <c r="D24" s="88">
        <v>1</v>
      </c>
      <c r="E24" s="89">
        <v>2.1739130434782608</v>
      </c>
      <c r="F24" s="89">
        <v>2.1739130434782608</v>
      </c>
      <c r="G24" s="90">
        <v>52.173913043478258</v>
      </c>
      <c r="J24" s="64" t="str">
        <f t="shared" si="0"/>
        <v>a0500</v>
      </c>
      <c r="K24" s="71">
        <f t="shared" si="1"/>
        <v>4.3478260869565215</v>
      </c>
      <c r="L24" s="65" t="str">
        <f>IFERROR((IF(AND($G23&lt;(VLOOKUP($J24,'Medians, Hi-Lo SDs'!$B:$F,2,FALSE)),$G24&gt;=(VLOOKUP($J24,'Medians, Hi-Lo SDs'!$B:$F,2,FALSE))),(VLOOKUP($J24,'Medians, Hi-Lo SDs'!$B:$F,2,FALSE))-$G23,""))/($F24)*($C24-$C23)+($C23),"")</f>
        <v/>
      </c>
      <c r="M24" s="65" t="str">
        <f t="shared" si="10"/>
        <v/>
      </c>
      <c r="N24" s="65" t="str">
        <f>IF(M24="","",M24/VLOOKUP(VLOOKUP($J24,'Medians, Hi-Lo SDs'!$B:$F,2,FALSE),$H:$I,2,FALSE))</f>
        <v/>
      </c>
      <c r="O24" s="59" t="s">
        <v>88</v>
      </c>
      <c r="P24" s="60" t="s">
        <v>88</v>
      </c>
      <c r="Q24" s="66" t="str">
        <f>IFERROR((IF(AND($G23&lt;(VLOOKUP($J24,'Medians, Hi-Lo SDs'!$B:$F,3,FALSE)),$G24&gt;=(VLOOKUP($J24,'Medians, Hi-Lo SDs'!$B:$F,3,FALSE))),(VLOOKUP($J24,'Medians, Hi-Lo SDs'!$B:$F,3,FALSE))-$G23,""))/($F24)*($C24-$C23)+($C23),"")</f>
        <v/>
      </c>
      <c r="R24" s="65" t="str">
        <f t="shared" si="11"/>
        <v/>
      </c>
      <c r="S24" s="65" t="str">
        <f>IF(R24="","",R24/VLOOKUP(VLOOKUP($J24,'Medians, Hi-Lo SDs'!$B:$F,3,FALSE),$H:$I,2,FALSE))</f>
        <v/>
      </c>
      <c r="T24" s="70" t="str">
        <f t="shared" si="12"/>
        <v/>
      </c>
      <c r="U24" s="68" t="str">
        <f t="shared" si="13"/>
        <v/>
      </c>
      <c r="V24" s="69" t="str">
        <f t="shared" si="5"/>
        <v/>
      </c>
      <c r="W24" s="66" t="str">
        <f>IFERROR((IF(AND($G23&lt;(VLOOKUP($J24,'Medians, Hi-Lo SDs'!$B:$F,4,FALSE)),$G24&gt;=(VLOOKUP($J24,'Medians, Hi-Lo SDs'!$B:$F,4,FALSE))),(VLOOKUP($J24,'Medians, Hi-Lo SDs'!$B:$F,4,FALSE))-$G23,""))/($F24)*($C24-$C23)+($C23),"")</f>
        <v/>
      </c>
      <c r="X24" s="65" t="str">
        <f t="shared" si="14"/>
        <v/>
      </c>
      <c r="Y24" s="65" t="str">
        <f>IF(X24="","",X24/VLOOKUP(VLOOKUP($J24,'Medians, Hi-Lo SDs'!$B:$F,4,FALSE),$H:$I,2,FALSE))</f>
        <v/>
      </c>
      <c r="Z24" s="70" t="str">
        <f t="shared" si="15"/>
        <v/>
      </c>
      <c r="AA24" s="68" t="str">
        <f t="shared" si="16"/>
        <v/>
      </c>
      <c r="AB24" s="66" t="str">
        <f>IFERROR((IF(AND($G23&lt;(VLOOKUP($J24,'Medians, Hi-Lo SDs'!$B:$F,5,FALSE)),$G24&gt;=(VLOOKUP($J24,'Medians, Hi-Lo SDs'!$B:$F,5,FALSE))),(VLOOKUP($J24,'Medians, Hi-Lo SDs'!$B:$F,5,FALSE))-$G23,""))/($F24)*($C24-$C23)+($C23),"")</f>
        <v/>
      </c>
      <c r="AC24" s="65" t="str">
        <f t="shared" si="17"/>
        <v/>
      </c>
      <c r="AD24" s="65" t="str">
        <f>IF(AC24="","",AC24/VLOOKUP(VLOOKUP($J24,'Medians, Hi-Lo SDs'!$B:$F,5,FALSE),$H:$I,2,FALSE))</f>
        <v/>
      </c>
      <c r="AE24" s="59" t="s">
        <v>88</v>
      </c>
      <c r="AF24" s="60" t="s">
        <v>88</v>
      </c>
    </row>
    <row r="25" spans="1:39" ht="16" x14ac:dyDescent="0.2">
      <c r="A25" s="99"/>
      <c r="B25" s="100"/>
      <c r="C25" s="87" t="s">
        <v>120</v>
      </c>
      <c r="D25" s="88">
        <v>1</v>
      </c>
      <c r="E25" s="89">
        <v>2.1739130434782608</v>
      </c>
      <c r="F25" s="89">
        <v>2.1739130434782608</v>
      </c>
      <c r="G25" s="90">
        <v>54.347826086956516</v>
      </c>
      <c r="J25" s="64" t="str">
        <f t="shared" si="0"/>
        <v>a0500</v>
      </c>
      <c r="K25" s="71">
        <f t="shared" si="1"/>
        <v>4.3478260869565215</v>
      </c>
      <c r="L25" s="65" t="str">
        <f>IFERROR((IF(AND($G24&lt;(VLOOKUP($J25,'Medians, Hi-Lo SDs'!$B:$F,2,FALSE)),$G25&gt;=(VLOOKUP($J25,'Medians, Hi-Lo SDs'!$B:$F,2,FALSE))),(VLOOKUP($J25,'Medians, Hi-Lo SDs'!$B:$F,2,FALSE))-$G24,""))/($F25)*($C25-$C24)+($C24),"")</f>
        <v/>
      </c>
      <c r="M25" s="65" t="str">
        <f t="shared" si="10"/>
        <v/>
      </c>
      <c r="N25" s="65" t="str">
        <f>IF(M25="","",M25/VLOOKUP(VLOOKUP($J25,'Medians, Hi-Lo SDs'!$B:$F,2,FALSE),$H:$I,2,FALSE))</f>
        <v/>
      </c>
      <c r="O25" s="59" t="s">
        <v>88</v>
      </c>
      <c r="P25" s="60" t="s">
        <v>88</v>
      </c>
      <c r="Q25" s="66" t="str">
        <f>IFERROR((IF(AND($G24&lt;(VLOOKUP($J25,'Medians, Hi-Lo SDs'!$B:$F,3,FALSE)),$G25&gt;=(VLOOKUP($J25,'Medians, Hi-Lo SDs'!$B:$F,3,FALSE))),(VLOOKUP($J25,'Medians, Hi-Lo SDs'!$B:$F,3,FALSE))-$G24,""))/($F25)*($C25-$C24)+($C24),"")</f>
        <v/>
      </c>
      <c r="R25" s="65" t="str">
        <f t="shared" si="11"/>
        <v/>
      </c>
      <c r="S25" s="65" t="str">
        <f>IF(R25="","",R25/VLOOKUP(VLOOKUP($J25,'Medians, Hi-Lo SDs'!$B:$F,3,FALSE),$H:$I,2,FALSE))</f>
        <v/>
      </c>
      <c r="T25" s="70" t="str">
        <f t="shared" si="12"/>
        <v/>
      </c>
      <c r="U25" s="68" t="str">
        <f t="shared" si="13"/>
        <v/>
      </c>
      <c r="V25" s="69" t="str">
        <f t="shared" si="5"/>
        <v/>
      </c>
      <c r="W25" s="66" t="str">
        <f>IFERROR((IF(AND($G24&lt;(VLOOKUP($J25,'Medians, Hi-Lo SDs'!$B:$F,4,FALSE)),$G25&gt;=(VLOOKUP($J25,'Medians, Hi-Lo SDs'!$B:$F,4,FALSE))),(VLOOKUP($J25,'Medians, Hi-Lo SDs'!$B:$F,4,FALSE))-$G24,""))/($F25)*($C25-$C24)+($C24),"")</f>
        <v/>
      </c>
      <c r="X25" s="65" t="str">
        <f t="shared" si="14"/>
        <v/>
      </c>
      <c r="Y25" s="65" t="str">
        <f>IF(X25="","",X25/VLOOKUP(VLOOKUP($J25,'Medians, Hi-Lo SDs'!$B:$F,4,FALSE),$H:$I,2,FALSE))</f>
        <v/>
      </c>
      <c r="Z25" s="70" t="str">
        <f t="shared" si="15"/>
        <v/>
      </c>
      <c r="AA25" s="68" t="str">
        <f t="shared" si="16"/>
        <v/>
      </c>
      <c r="AB25" s="66" t="str">
        <f>IFERROR((IF(AND($G24&lt;(VLOOKUP($J25,'Medians, Hi-Lo SDs'!$B:$F,5,FALSE)),$G25&gt;=(VLOOKUP($J25,'Medians, Hi-Lo SDs'!$B:$F,5,FALSE))),(VLOOKUP($J25,'Medians, Hi-Lo SDs'!$B:$F,5,FALSE))-$G24,""))/($F25)*($C25-$C24)+($C24),"")</f>
        <v/>
      </c>
      <c r="AC25" s="65" t="str">
        <f t="shared" si="17"/>
        <v/>
      </c>
      <c r="AD25" s="65" t="str">
        <f>IF(AC25="","",AC25/VLOOKUP(VLOOKUP($J25,'Medians, Hi-Lo SDs'!$B:$F,5,FALSE),$H:$I,2,FALSE))</f>
        <v/>
      </c>
      <c r="AE25" s="59" t="s">
        <v>88</v>
      </c>
      <c r="AF25" s="60" t="s">
        <v>88</v>
      </c>
    </row>
    <row r="26" spans="1:39" ht="16" x14ac:dyDescent="0.2">
      <c r="A26" s="99"/>
      <c r="B26" s="100"/>
      <c r="C26" s="87" t="s">
        <v>121</v>
      </c>
      <c r="D26" s="88">
        <v>1</v>
      </c>
      <c r="E26" s="89">
        <v>2.1739130434782608</v>
      </c>
      <c r="F26" s="89">
        <v>2.1739130434782608</v>
      </c>
      <c r="G26" s="90">
        <v>56.521739130434781</v>
      </c>
      <c r="J26" s="64" t="str">
        <f t="shared" si="0"/>
        <v>a0500</v>
      </c>
      <c r="K26" s="71">
        <f t="shared" si="1"/>
        <v>4.3478260869565215</v>
      </c>
      <c r="L26" s="65" t="str">
        <f>IFERROR((IF(AND($G25&lt;(VLOOKUP($J26,'Medians, Hi-Lo SDs'!$B:$F,2,FALSE)),$G26&gt;=(VLOOKUP($J26,'Medians, Hi-Lo SDs'!$B:$F,2,FALSE))),(VLOOKUP($J26,'Medians, Hi-Lo SDs'!$B:$F,2,FALSE))-$G25,""))/($F26)*($C26-$C25)+($C25),"")</f>
        <v/>
      </c>
      <c r="M26" s="65" t="str">
        <f t="shared" si="10"/>
        <v/>
      </c>
      <c r="N26" s="65" t="str">
        <f>IF(M26="","",M26/VLOOKUP(VLOOKUP($J26,'Medians, Hi-Lo SDs'!$B:$F,2,FALSE),$H:$I,2,FALSE))</f>
        <v/>
      </c>
      <c r="O26" s="59" t="s">
        <v>88</v>
      </c>
      <c r="P26" s="60" t="s">
        <v>88</v>
      </c>
      <c r="Q26" s="66" t="str">
        <f>IFERROR((IF(AND($G25&lt;(VLOOKUP($J26,'Medians, Hi-Lo SDs'!$B:$F,3,FALSE)),$G26&gt;=(VLOOKUP($J26,'Medians, Hi-Lo SDs'!$B:$F,3,FALSE))),(VLOOKUP($J26,'Medians, Hi-Lo SDs'!$B:$F,3,FALSE))-$G25,""))/($F26)*($C26-$C25)+($C25),"")</f>
        <v/>
      </c>
      <c r="R26" s="65" t="str">
        <f t="shared" si="11"/>
        <v/>
      </c>
      <c r="S26" s="65" t="str">
        <f>IF(R26="","",R26/VLOOKUP(VLOOKUP($J26,'Medians, Hi-Lo SDs'!$B:$F,3,FALSE),$H:$I,2,FALSE))</f>
        <v/>
      </c>
      <c r="T26" s="70" t="str">
        <f t="shared" si="12"/>
        <v/>
      </c>
      <c r="U26" s="68" t="str">
        <f t="shared" si="13"/>
        <v/>
      </c>
      <c r="V26" s="69" t="str">
        <f t="shared" si="5"/>
        <v/>
      </c>
      <c r="W26" s="66" t="str">
        <f>IFERROR((IF(AND($G25&lt;(VLOOKUP($J26,'Medians, Hi-Lo SDs'!$B:$F,4,FALSE)),$G26&gt;=(VLOOKUP($J26,'Medians, Hi-Lo SDs'!$B:$F,4,FALSE))),(VLOOKUP($J26,'Medians, Hi-Lo SDs'!$B:$F,4,FALSE))-$G25,""))/($F26)*($C26-$C25)+($C25),"")</f>
        <v/>
      </c>
      <c r="X26" s="65" t="str">
        <f t="shared" si="14"/>
        <v/>
      </c>
      <c r="Y26" s="65" t="str">
        <f>IF(X26="","",X26/VLOOKUP(VLOOKUP($J26,'Medians, Hi-Lo SDs'!$B:$F,4,FALSE),$H:$I,2,FALSE))</f>
        <v/>
      </c>
      <c r="Z26" s="70" t="str">
        <f t="shared" si="15"/>
        <v/>
      </c>
      <c r="AA26" s="68" t="str">
        <f t="shared" si="16"/>
        <v/>
      </c>
      <c r="AB26" s="66" t="str">
        <f>IFERROR((IF(AND($G25&lt;(VLOOKUP($J26,'Medians, Hi-Lo SDs'!$B:$F,5,FALSE)),$G26&gt;=(VLOOKUP($J26,'Medians, Hi-Lo SDs'!$B:$F,5,FALSE))),(VLOOKUP($J26,'Medians, Hi-Lo SDs'!$B:$F,5,FALSE))-$G25,""))/($F26)*($C26-$C25)+($C25),"")</f>
        <v/>
      </c>
      <c r="AC26" s="65" t="str">
        <f t="shared" si="17"/>
        <v/>
      </c>
      <c r="AD26" s="65" t="str">
        <f>IF(AC26="","",AC26/VLOOKUP(VLOOKUP($J26,'Medians, Hi-Lo SDs'!$B:$F,5,FALSE),$H:$I,2,FALSE))</f>
        <v/>
      </c>
      <c r="AE26" s="59" t="s">
        <v>88</v>
      </c>
      <c r="AF26" s="60" t="s">
        <v>88</v>
      </c>
    </row>
    <row r="27" spans="1:39" ht="16" x14ac:dyDescent="0.2">
      <c r="A27" s="99"/>
      <c r="B27" s="100"/>
      <c r="C27" s="87" t="s">
        <v>122</v>
      </c>
      <c r="D27" s="88">
        <v>3</v>
      </c>
      <c r="E27" s="89">
        <v>6.5217391304347823</v>
      </c>
      <c r="F27" s="89">
        <v>6.5217391304347823</v>
      </c>
      <c r="G27" s="90">
        <v>63.04347826086957</v>
      </c>
      <c r="J27" s="64" t="str">
        <f t="shared" si="0"/>
        <v>a0500</v>
      </c>
      <c r="K27" s="71">
        <f t="shared" si="1"/>
        <v>4.3478260869565215</v>
      </c>
      <c r="L27" s="65" t="str">
        <f>IFERROR((IF(AND($G26&lt;(VLOOKUP($J27,'Medians, Hi-Lo SDs'!$B:$F,2,FALSE)),$G27&gt;=(VLOOKUP($J27,'Medians, Hi-Lo SDs'!$B:$F,2,FALSE))),(VLOOKUP($J27,'Medians, Hi-Lo SDs'!$B:$F,2,FALSE))-$G26,""))/($F27)*($C27-$C26)+($C26),"")</f>
        <v/>
      </c>
      <c r="M27" s="65" t="str">
        <f t="shared" si="10"/>
        <v/>
      </c>
      <c r="N27" s="65" t="str">
        <f>IF(M27="","",M27/VLOOKUP(VLOOKUP($J27,'Medians, Hi-Lo SDs'!$B:$F,2,FALSE),$H:$I,2,FALSE))</f>
        <v/>
      </c>
      <c r="O27" s="59" t="s">
        <v>88</v>
      </c>
      <c r="P27" s="60" t="s">
        <v>88</v>
      </c>
      <c r="Q27" s="66" t="str">
        <f>IFERROR((IF(AND($G26&lt;(VLOOKUP($J27,'Medians, Hi-Lo SDs'!$B:$F,3,FALSE)),$G27&gt;=(VLOOKUP($J27,'Medians, Hi-Lo SDs'!$B:$F,3,FALSE))),(VLOOKUP($J27,'Medians, Hi-Lo SDs'!$B:$F,3,FALSE))-$G26,""))/($F27)*($C27-$C26)+($C26),"")</f>
        <v/>
      </c>
      <c r="R27" s="65" t="str">
        <f t="shared" si="11"/>
        <v/>
      </c>
      <c r="S27" s="65" t="str">
        <f>IF(R27="","",R27/VLOOKUP(VLOOKUP($J27,'Medians, Hi-Lo SDs'!$B:$F,3,FALSE),$H:$I,2,FALSE))</f>
        <v/>
      </c>
      <c r="T27" s="70" t="str">
        <f t="shared" si="12"/>
        <v/>
      </c>
      <c r="U27" s="68" t="str">
        <f t="shared" si="13"/>
        <v/>
      </c>
      <c r="V27" s="69" t="str">
        <f t="shared" si="5"/>
        <v/>
      </c>
      <c r="W27" s="66" t="str">
        <f>IFERROR((IF(AND($G26&lt;(VLOOKUP($J27,'Medians, Hi-Lo SDs'!$B:$F,4,FALSE)),$G27&gt;=(VLOOKUP($J27,'Medians, Hi-Lo SDs'!$B:$F,4,FALSE))),(VLOOKUP($J27,'Medians, Hi-Lo SDs'!$B:$F,4,FALSE))-$G26,""))/($F27)*($C27-$C26)+($C26),"")</f>
        <v/>
      </c>
      <c r="X27" s="65" t="str">
        <f t="shared" si="14"/>
        <v/>
      </c>
      <c r="Y27" s="65" t="str">
        <f>IF(X27="","",X27/VLOOKUP(VLOOKUP($J27,'Medians, Hi-Lo SDs'!$B:$F,4,FALSE),$H:$I,2,FALSE))</f>
        <v/>
      </c>
      <c r="Z27" s="70" t="str">
        <f t="shared" si="15"/>
        <v/>
      </c>
      <c r="AA27" s="68" t="str">
        <f t="shared" si="16"/>
        <v/>
      </c>
      <c r="AB27" s="66" t="str">
        <f>IFERROR((IF(AND($G26&lt;(VLOOKUP($J27,'Medians, Hi-Lo SDs'!$B:$F,5,FALSE)),$G27&gt;=(VLOOKUP($J27,'Medians, Hi-Lo SDs'!$B:$F,5,FALSE))),(VLOOKUP($J27,'Medians, Hi-Lo SDs'!$B:$F,5,FALSE))-$G26,""))/($F27)*($C27-$C26)+($C26),"")</f>
        <v/>
      </c>
      <c r="AC27" s="65" t="str">
        <f t="shared" si="17"/>
        <v/>
      </c>
      <c r="AD27" s="65" t="str">
        <f>IF(AC27="","",AC27/VLOOKUP(VLOOKUP($J27,'Medians, Hi-Lo SDs'!$B:$F,5,FALSE),$H:$I,2,FALSE))</f>
        <v/>
      </c>
      <c r="AE27" s="59" t="s">
        <v>88</v>
      </c>
      <c r="AF27" s="60" t="s">
        <v>88</v>
      </c>
    </row>
    <row r="28" spans="1:39" ht="16" x14ac:dyDescent="0.2">
      <c r="A28" s="99"/>
      <c r="B28" s="100"/>
      <c r="C28" s="87" t="s">
        <v>123</v>
      </c>
      <c r="D28" s="88">
        <v>1</v>
      </c>
      <c r="E28" s="89">
        <v>2.1739130434782608</v>
      </c>
      <c r="F28" s="89">
        <v>2.1739130434782608</v>
      </c>
      <c r="G28" s="90">
        <v>65.217391304347828</v>
      </c>
      <c r="J28" s="64" t="str">
        <f t="shared" si="0"/>
        <v>a0500</v>
      </c>
      <c r="K28" s="71">
        <f t="shared" si="1"/>
        <v>4.3478260869565215</v>
      </c>
      <c r="L28" s="65" t="str">
        <f>IFERROR((IF(AND($G27&lt;(VLOOKUP($J28,'Medians, Hi-Lo SDs'!$B:$F,2,FALSE)),$G28&gt;=(VLOOKUP($J28,'Medians, Hi-Lo SDs'!$B:$F,2,FALSE))),(VLOOKUP($J28,'Medians, Hi-Lo SDs'!$B:$F,2,FALSE))-$G27,""))/($F28)*($C28-$C27)+($C27),"")</f>
        <v/>
      </c>
      <c r="M28" s="65" t="str">
        <f t="shared" si="10"/>
        <v/>
      </c>
      <c r="N28" s="65" t="str">
        <f>IF(M28="","",M28/VLOOKUP(VLOOKUP($J28,'Medians, Hi-Lo SDs'!$B:$F,2,FALSE),$H:$I,2,FALSE))</f>
        <v/>
      </c>
      <c r="O28" s="59" t="s">
        <v>88</v>
      </c>
      <c r="P28" s="60" t="s">
        <v>88</v>
      </c>
      <c r="Q28" s="66" t="str">
        <f>IFERROR((IF(AND($G27&lt;(VLOOKUP($J28,'Medians, Hi-Lo SDs'!$B:$F,3,FALSE)),$G28&gt;=(VLOOKUP($J28,'Medians, Hi-Lo SDs'!$B:$F,3,FALSE))),(VLOOKUP($J28,'Medians, Hi-Lo SDs'!$B:$F,3,FALSE))-$G27,""))/($F28)*($C28-$C27)+($C27),"")</f>
        <v/>
      </c>
      <c r="R28" s="65" t="str">
        <f t="shared" si="11"/>
        <v/>
      </c>
      <c r="S28" s="65" t="str">
        <f>IF(R28="","",R28/VLOOKUP(VLOOKUP($J28,'Medians, Hi-Lo SDs'!$B:$F,3,FALSE),$H:$I,2,FALSE))</f>
        <v/>
      </c>
      <c r="T28" s="70" t="str">
        <f t="shared" si="12"/>
        <v/>
      </c>
      <c r="U28" s="68" t="str">
        <f t="shared" si="13"/>
        <v/>
      </c>
      <c r="V28" s="69" t="str">
        <f t="shared" si="5"/>
        <v/>
      </c>
      <c r="W28" s="66" t="str">
        <f>IFERROR((IF(AND($G27&lt;(VLOOKUP($J28,'Medians, Hi-Lo SDs'!$B:$F,4,FALSE)),$G28&gt;=(VLOOKUP($J28,'Medians, Hi-Lo SDs'!$B:$F,4,FALSE))),(VLOOKUP($J28,'Medians, Hi-Lo SDs'!$B:$F,4,FALSE))-$G27,""))/($F28)*($C28-$C27)+($C27),"")</f>
        <v/>
      </c>
      <c r="X28" s="65" t="str">
        <f t="shared" si="14"/>
        <v/>
      </c>
      <c r="Y28" s="65" t="str">
        <f>IF(X28="","",X28/VLOOKUP(VLOOKUP($J28,'Medians, Hi-Lo SDs'!$B:$F,4,FALSE),$H:$I,2,FALSE))</f>
        <v/>
      </c>
      <c r="Z28" s="70" t="str">
        <f t="shared" si="15"/>
        <v/>
      </c>
      <c r="AA28" s="68" t="str">
        <f t="shared" si="16"/>
        <v/>
      </c>
      <c r="AB28" s="66" t="str">
        <f>IFERROR((IF(AND($G27&lt;(VLOOKUP($J28,'Medians, Hi-Lo SDs'!$B:$F,5,FALSE)),$G28&gt;=(VLOOKUP($J28,'Medians, Hi-Lo SDs'!$B:$F,5,FALSE))),(VLOOKUP($J28,'Medians, Hi-Lo SDs'!$B:$F,5,FALSE))-$G27,""))/($F28)*($C28-$C27)+($C27),"")</f>
        <v/>
      </c>
      <c r="AC28" s="65" t="str">
        <f t="shared" si="17"/>
        <v/>
      </c>
      <c r="AD28" s="65" t="str">
        <f>IF(AC28="","",AC28/VLOOKUP(VLOOKUP($J28,'Medians, Hi-Lo SDs'!$B:$F,5,FALSE),$H:$I,2,FALSE))</f>
        <v/>
      </c>
      <c r="AE28" s="59" t="s">
        <v>88</v>
      </c>
      <c r="AF28" s="60" t="s">
        <v>88</v>
      </c>
    </row>
    <row r="29" spans="1:39" ht="16" x14ac:dyDescent="0.2">
      <c r="A29" s="99"/>
      <c r="B29" s="100"/>
      <c r="C29" s="87" t="s">
        <v>124</v>
      </c>
      <c r="D29" s="88">
        <v>1</v>
      </c>
      <c r="E29" s="89">
        <v>2.1739130434782608</v>
      </c>
      <c r="F29" s="89">
        <v>2.1739130434782608</v>
      </c>
      <c r="G29" s="90">
        <v>67.391304347826093</v>
      </c>
      <c r="J29" s="64" t="str">
        <f t="shared" si="0"/>
        <v>a0500</v>
      </c>
      <c r="K29" s="71">
        <f t="shared" si="1"/>
        <v>4.3478260869565215</v>
      </c>
      <c r="L29" s="65" t="str">
        <f>IFERROR((IF(AND($G28&lt;(VLOOKUP($J29,'Medians, Hi-Lo SDs'!$B:$F,2,FALSE)),$G29&gt;=(VLOOKUP($J29,'Medians, Hi-Lo SDs'!$B:$F,2,FALSE))),(VLOOKUP($J29,'Medians, Hi-Lo SDs'!$B:$F,2,FALSE))-$G28,""))/($F29)*($C29-$C28)+($C28),"")</f>
        <v/>
      </c>
      <c r="M29" s="65" t="str">
        <f t="shared" si="10"/>
        <v/>
      </c>
      <c r="N29" s="65" t="str">
        <f>IF(M29="","",M29/VLOOKUP(VLOOKUP($J29,'Medians, Hi-Lo SDs'!$B:$F,2,FALSE),$H:$I,2,FALSE))</f>
        <v/>
      </c>
      <c r="O29" s="59" t="s">
        <v>88</v>
      </c>
      <c r="P29" s="60" t="s">
        <v>88</v>
      </c>
      <c r="Q29" s="66" t="str">
        <f>IFERROR((IF(AND($G28&lt;(VLOOKUP($J29,'Medians, Hi-Lo SDs'!$B:$F,3,FALSE)),$G29&gt;=(VLOOKUP($J29,'Medians, Hi-Lo SDs'!$B:$F,3,FALSE))),(VLOOKUP($J29,'Medians, Hi-Lo SDs'!$B:$F,3,FALSE))-$G28,""))/($F29)*($C29-$C28)+($C28),"")</f>
        <v/>
      </c>
      <c r="R29" s="65" t="str">
        <f t="shared" si="11"/>
        <v/>
      </c>
      <c r="S29" s="65" t="str">
        <f>IF(R29="","",R29/VLOOKUP(VLOOKUP($J29,'Medians, Hi-Lo SDs'!$B:$F,3,FALSE),$H:$I,2,FALSE))</f>
        <v/>
      </c>
      <c r="T29" s="70" t="str">
        <f t="shared" si="12"/>
        <v/>
      </c>
      <c r="U29" s="68" t="str">
        <f t="shared" si="13"/>
        <v/>
      </c>
      <c r="V29" s="69" t="str">
        <f t="shared" si="5"/>
        <v/>
      </c>
      <c r="W29" s="66" t="str">
        <f>IFERROR((IF(AND($G28&lt;(VLOOKUP($J29,'Medians, Hi-Lo SDs'!$B:$F,4,FALSE)),$G29&gt;=(VLOOKUP($J29,'Medians, Hi-Lo SDs'!$B:$F,4,FALSE))),(VLOOKUP($J29,'Medians, Hi-Lo SDs'!$B:$F,4,FALSE))-$G28,""))/($F29)*($C29-$C28)+($C28),"")</f>
        <v/>
      </c>
      <c r="X29" s="65" t="str">
        <f t="shared" si="14"/>
        <v/>
      </c>
      <c r="Y29" s="65" t="str">
        <f>IF(X29="","",X29/VLOOKUP(VLOOKUP($J29,'Medians, Hi-Lo SDs'!$B:$F,4,FALSE),$H:$I,2,FALSE))</f>
        <v/>
      </c>
      <c r="Z29" s="70" t="str">
        <f t="shared" si="15"/>
        <v/>
      </c>
      <c r="AA29" s="68" t="str">
        <f t="shared" si="16"/>
        <v/>
      </c>
      <c r="AB29" s="66" t="str">
        <f>IFERROR((IF(AND($G28&lt;(VLOOKUP($J29,'Medians, Hi-Lo SDs'!$B:$F,5,FALSE)),$G29&gt;=(VLOOKUP($J29,'Medians, Hi-Lo SDs'!$B:$F,5,FALSE))),(VLOOKUP($J29,'Medians, Hi-Lo SDs'!$B:$F,5,FALSE))-$G28,""))/($F29)*($C29-$C28)+($C28),"")</f>
        <v/>
      </c>
      <c r="AC29" s="65" t="str">
        <f t="shared" si="17"/>
        <v/>
      </c>
      <c r="AD29" s="65" t="str">
        <f>IF(AC29="","",AC29/VLOOKUP(VLOOKUP($J29,'Medians, Hi-Lo SDs'!$B:$F,5,FALSE),$H:$I,2,FALSE))</f>
        <v/>
      </c>
      <c r="AE29" s="59" t="s">
        <v>88</v>
      </c>
      <c r="AF29" s="60" t="s">
        <v>88</v>
      </c>
    </row>
    <row r="30" spans="1:39" ht="16" x14ac:dyDescent="0.2">
      <c r="A30" s="99"/>
      <c r="B30" s="100"/>
      <c r="C30" s="87" t="s">
        <v>125</v>
      </c>
      <c r="D30" s="88">
        <v>2</v>
      </c>
      <c r="E30" s="89">
        <v>4.3478260869565215</v>
      </c>
      <c r="F30" s="89">
        <v>4.3478260869565215</v>
      </c>
      <c r="G30" s="90">
        <v>71.739130434782609</v>
      </c>
      <c r="J30" s="64" t="str">
        <f t="shared" si="0"/>
        <v>a0500</v>
      </c>
      <c r="K30" s="71">
        <f t="shared" si="1"/>
        <v>4.3478260869565215</v>
      </c>
      <c r="L30" s="65" t="str">
        <f>IFERROR((IF(AND($G29&lt;(VLOOKUP($J30,'Medians, Hi-Lo SDs'!$B:$F,2,FALSE)),$G30&gt;=(VLOOKUP($J30,'Medians, Hi-Lo SDs'!$B:$F,2,FALSE))),(VLOOKUP($J30,'Medians, Hi-Lo SDs'!$B:$F,2,FALSE))-$G29,""))/($F30)*($C30-$C29)+($C29),"")</f>
        <v/>
      </c>
      <c r="M30" s="65" t="str">
        <f t="shared" si="10"/>
        <v/>
      </c>
      <c r="N30" s="65" t="str">
        <f>IF(M30="","",M30/VLOOKUP(VLOOKUP($J30,'Medians, Hi-Lo SDs'!$B:$F,2,FALSE),$H:$I,2,FALSE))</f>
        <v/>
      </c>
      <c r="O30" s="59" t="s">
        <v>88</v>
      </c>
      <c r="P30" s="60" t="s">
        <v>88</v>
      </c>
      <c r="Q30" s="66" t="str">
        <f>IFERROR((IF(AND($G29&lt;(VLOOKUP($J30,'Medians, Hi-Lo SDs'!$B:$F,3,FALSE)),$G30&gt;=(VLOOKUP($J30,'Medians, Hi-Lo SDs'!$B:$F,3,FALSE))),(VLOOKUP($J30,'Medians, Hi-Lo SDs'!$B:$F,3,FALSE))-$G29,""))/($F30)*($C30-$C29)+($C29),"")</f>
        <v/>
      </c>
      <c r="R30" s="65" t="str">
        <f t="shared" si="11"/>
        <v/>
      </c>
      <c r="S30" s="65" t="str">
        <f>IF(R30="","",R30/VLOOKUP(VLOOKUP($J30,'Medians, Hi-Lo SDs'!$B:$F,3,FALSE),$H:$I,2,FALSE))</f>
        <v/>
      </c>
      <c r="T30" s="70" t="str">
        <f t="shared" si="12"/>
        <v/>
      </c>
      <c r="U30" s="68" t="str">
        <f t="shared" si="13"/>
        <v/>
      </c>
      <c r="V30" s="69" t="str">
        <f t="shared" si="5"/>
        <v/>
      </c>
      <c r="W30" s="66" t="str">
        <f>IFERROR((IF(AND($G29&lt;(VLOOKUP($J30,'Medians, Hi-Lo SDs'!$B:$F,4,FALSE)),$G30&gt;=(VLOOKUP($J30,'Medians, Hi-Lo SDs'!$B:$F,4,FALSE))),(VLOOKUP($J30,'Medians, Hi-Lo SDs'!$B:$F,4,FALSE))-$G29,""))/($F30)*($C30-$C29)+($C29),"")</f>
        <v/>
      </c>
      <c r="X30" s="65" t="str">
        <f t="shared" si="14"/>
        <v/>
      </c>
      <c r="Y30" s="65" t="str">
        <f>IF(X30="","",X30/VLOOKUP(VLOOKUP($J30,'Medians, Hi-Lo SDs'!$B:$F,4,FALSE),$H:$I,2,FALSE))</f>
        <v/>
      </c>
      <c r="Z30" s="70" t="str">
        <f t="shared" si="15"/>
        <v/>
      </c>
      <c r="AA30" s="68" t="str">
        <f t="shared" si="16"/>
        <v/>
      </c>
      <c r="AB30" s="66" t="str">
        <f>IFERROR((IF(AND($G29&lt;(VLOOKUP($J30,'Medians, Hi-Lo SDs'!$B:$F,5,FALSE)),$G30&gt;=(VLOOKUP($J30,'Medians, Hi-Lo SDs'!$B:$F,5,FALSE))),(VLOOKUP($J30,'Medians, Hi-Lo SDs'!$B:$F,5,FALSE))-$G29,""))/($F30)*($C30-$C29)+($C29),"")</f>
        <v/>
      </c>
      <c r="AC30" s="65" t="str">
        <f t="shared" si="17"/>
        <v/>
      </c>
      <c r="AD30" s="65" t="str">
        <f>IF(AC30="","",AC30/VLOOKUP(VLOOKUP($J30,'Medians, Hi-Lo SDs'!$B:$F,5,FALSE),$H:$I,2,FALSE))</f>
        <v/>
      </c>
      <c r="AE30" s="59" t="s">
        <v>88</v>
      </c>
      <c r="AF30" s="60" t="s">
        <v>88</v>
      </c>
    </row>
    <row r="31" spans="1:39" ht="16" x14ac:dyDescent="0.2">
      <c r="A31" s="99"/>
      <c r="B31" s="100"/>
      <c r="C31" s="87" t="s">
        <v>126</v>
      </c>
      <c r="D31" s="88">
        <v>1</v>
      </c>
      <c r="E31" s="89">
        <v>2.1739130434782608</v>
      </c>
      <c r="F31" s="89">
        <v>2.1739130434782608</v>
      </c>
      <c r="G31" s="90">
        <v>73.91304347826086</v>
      </c>
      <c r="J31" s="64" t="str">
        <f t="shared" si="0"/>
        <v>a0500</v>
      </c>
      <c r="K31" s="71">
        <f t="shared" si="1"/>
        <v>4.3478260869565215</v>
      </c>
      <c r="L31" s="65" t="str">
        <f>IFERROR((IF(AND($G30&lt;(VLOOKUP($J31,'Medians, Hi-Lo SDs'!$B:$F,2,FALSE)),$G31&gt;=(VLOOKUP($J31,'Medians, Hi-Lo SDs'!$B:$F,2,FALSE))),(VLOOKUP($J31,'Medians, Hi-Lo SDs'!$B:$F,2,FALSE))-$G30,""))/($F31)*($C31-$C30)+($C30),"")</f>
        <v/>
      </c>
      <c r="M31" s="65" t="str">
        <f t="shared" si="10"/>
        <v/>
      </c>
      <c r="N31" s="65" t="str">
        <f>IF(M31="","",M31/VLOOKUP(VLOOKUP($J31,'Medians, Hi-Lo SDs'!$B:$F,2,FALSE),$H:$I,2,FALSE))</f>
        <v/>
      </c>
      <c r="O31" s="59" t="s">
        <v>88</v>
      </c>
      <c r="P31" s="60" t="s">
        <v>88</v>
      </c>
      <c r="Q31" s="66" t="str">
        <f>IFERROR((IF(AND($G30&lt;(VLOOKUP($J31,'Medians, Hi-Lo SDs'!$B:$F,3,FALSE)),$G31&gt;=(VLOOKUP($J31,'Medians, Hi-Lo SDs'!$B:$F,3,FALSE))),(VLOOKUP($J31,'Medians, Hi-Lo SDs'!$B:$F,3,FALSE))-$G30,""))/($F31)*($C31-$C30)+($C30),"")</f>
        <v/>
      </c>
      <c r="R31" s="65" t="str">
        <f t="shared" si="11"/>
        <v/>
      </c>
      <c r="S31" s="65" t="str">
        <f>IF(R31="","",R31/VLOOKUP(VLOOKUP($J31,'Medians, Hi-Lo SDs'!$B:$F,3,FALSE),$H:$I,2,FALSE))</f>
        <v/>
      </c>
      <c r="T31" s="70" t="str">
        <f t="shared" si="12"/>
        <v/>
      </c>
      <c r="U31" s="68" t="str">
        <f t="shared" si="13"/>
        <v/>
      </c>
      <c r="V31" s="69" t="str">
        <f t="shared" si="5"/>
        <v/>
      </c>
      <c r="W31" s="66" t="str">
        <f>IFERROR((IF(AND($G30&lt;(VLOOKUP($J31,'Medians, Hi-Lo SDs'!$B:$F,4,FALSE)),$G31&gt;=(VLOOKUP($J31,'Medians, Hi-Lo SDs'!$B:$F,4,FALSE))),(VLOOKUP($J31,'Medians, Hi-Lo SDs'!$B:$F,4,FALSE))-$G30,""))/($F31)*($C31-$C30)+($C30),"")</f>
        <v/>
      </c>
      <c r="X31" s="65" t="str">
        <f t="shared" si="14"/>
        <v/>
      </c>
      <c r="Y31" s="65" t="str">
        <f>IF(X31="","",X31/VLOOKUP(VLOOKUP($J31,'Medians, Hi-Lo SDs'!$B:$F,4,FALSE),$H:$I,2,FALSE))</f>
        <v/>
      </c>
      <c r="Z31" s="70" t="str">
        <f t="shared" si="15"/>
        <v/>
      </c>
      <c r="AA31" s="68" t="str">
        <f t="shared" si="16"/>
        <v/>
      </c>
      <c r="AB31" s="66" t="str">
        <f>IFERROR((IF(AND($G30&lt;(VLOOKUP($J31,'Medians, Hi-Lo SDs'!$B:$F,5,FALSE)),$G31&gt;=(VLOOKUP($J31,'Medians, Hi-Lo SDs'!$B:$F,5,FALSE))),(VLOOKUP($J31,'Medians, Hi-Lo SDs'!$B:$F,5,FALSE))-$G30,""))/($F31)*($C31-$C30)+($C30),"")</f>
        <v/>
      </c>
      <c r="AC31" s="65" t="str">
        <f t="shared" si="17"/>
        <v/>
      </c>
      <c r="AD31" s="65" t="str">
        <f>IF(AC31="","",AC31/VLOOKUP(VLOOKUP($J31,'Medians, Hi-Lo SDs'!$B:$F,5,FALSE),$H:$I,2,FALSE))</f>
        <v/>
      </c>
      <c r="AE31" s="59" t="s">
        <v>88</v>
      </c>
      <c r="AF31" s="60" t="s">
        <v>88</v>
      </c>
    </row>
    <row r="32" spans="1:39" ht="16" x14ac:dyDescent="0.2">
      <c r="A32" s="99"/>
      <c r="B32" s="100"/>
      <c r="C32" s="87" t="s">
        <v>127</v>
      </c>
      <c r="D32" s="88">
        <v>2</v>
      </c>
      <c r="E32" s="89">
        <v>4.3478260869565215</v>
      </c>
      <c r="F32" s="89">
        <v>4.3478260869565215</v>
      </c>
      <c r="G32" s="90">
        <v>78.260869565217391</v>
      </c>
      <c r="J32" s="64" t="str">
        <f t="shared" si="0"/>
        <v>a0500</v>
      </c>
      <c r="K32" s="71">
        <f t="shared" si="1"/>
        <v>4.3478260869565215</v>
      </c>
      <c r="L32" s="65" t="str">
        <f>IFERROR((IF(AND($G31&lt;(VLOOKUP($J32,'Medians, Hi-Lo SDs'!$B:$F,2,FALSE)),$G32&gt;=(VLOOKUP($J32,'Medians, Hi-Lo SDs'!$B:$F,2,FALSE))),(VLOOKUP($J32,'Medians, Hi-Lo SDs'!$B:$F,2,FALSE))-$G31,""))/($F32)*($C32-$C31)+($C31),"")</f>
        <v/>
      </c>
      <c r="M32" s="65" t="str">
        <f t="shared" si="10"/>
        <v/>
      </c>
      <c r="N32" s="65" t="str">
        <f>IF(M32="","",M32/VLOOKUP(VLOOKUP($J32,'Medians, Hi-Lo SDs'!$B:$F,2,FALSE),$H:$I,2,FALSE))</f>
        <v/>
      </c>
      <c r="O32" s="59" t="s">
        <v>88</v>
      </c>
      <c r="P32" s="60" t="s">
        <v>88</v>
      </c>
      <c r="Q32" s="66" t="str">
        <f>IFERROR((IF(AND($G31&lt;(VLOOKUP($J32,'Medians, Hi-Lo SDs'!$B:$F,3,FALSE)),$G32&gt;=(VLOOKUP($J32,'Medians, Hi-Lo SDs'!$B:$F,3,FALSE))),(VLOOKUP($J32,'Medians, Hi-Lo SDs'!$B:$F,3,FALSE))-$G31,""))/($F32)*($C32-$C31)+($C31),"")</f>
        <v/>
      </c>
      <c r="R32" s="65" t="str">
        <f t="shared" si="11"/>
        <v/>
      </c>
      <c r="S32" s="65" t="str">
        <f>IF(R32="","",R32/VLOOKUP(VLOOKUP($J32,'Medians, Hi-Lo SDs'!$B:$F,3,FALSE),$H:$I,2,FALSE))</f>
        <v/>
      </c>
      <c r="T32" s="70" t="str">
        <f t="shared" si="12"/>
        <v/>
      </c>
      <c r="U32" s="68" t="str">
        <f t="shared" si="13"/>
        <v/>
      </c>
      <c r="V32" s="69" t="str">
        <f t="shared" si="5"/>
        <v/>
      </c>
      <c r="W32" s="66" t="str">
        <f>IFERROR((IF(AND($G31&lt;(VLOOKUP($J32,'Medians, Hi-Lo SDs'!$B:$F,4,FALSE)),$G32&gt;=(VLOOKUP($J32,'Medians, Hi-Lo SDs'!$B:$F,4,FALSE))),(VLOOKUP($J32,'Medians, Hi-Lo SDs'!$B:$F,4,FALSE))-$G31,""))/($F32)*($C32-$C31)+($C31),"")</f>
        <v/>
      </c>
      <c r="X32" s="65" t="str">
        <f t="shared" si="14"/>
        <v/>
      </c>
      <c r="Y32" s="65" t="str">
        <f>IF(X32="","",X32/VLOOKUP(VLOOKUP($J32,'Medians, Hi-Lo SDs'!$B:$F,4,FALSE),$H:$I,2,FALSE))</f>
        <v/>
      </c>
      <c r="Z32" s="70" t="str">
        <f t="shared" si="15"/>
        <v/>
      </c>
      <c r="AA32" s="68" t="str">
        <f t="shared" si="16"/>
        <v/>
      </c>
      <c r="AB32" s="66" t="str">
        <f>IFERROR((IF(AND($G31&lt;(VLOOKUP($J32,'Medians, Hi-Lo SDs'!$B:$F,5,FALSE)),$G32&gt;=(VLOOKUP($J32,'Medians, Hi-Lo SDs'!$B:$F,5,FALSE))),(VLOOKUP($J32,'Medians, Hi-Lo SDs'!$B:$F,5,FALSE))-$G31,""))/($F32)*($C32-$C31)+($C31),"")</f>
        <v/>
      </c>
      <c r="AC32" s="65" t="str">
        <f t="shared" si="17"/>
        <v/>
      </c>
      <c r="AD32" s="65" t="str">
        <f>IF(AC32="","",AC32/VLOOKUP(VLOOKUP($J32,'Medians, Hi-Lo SDs'!$B:$F,5,FALSE),$H:$I,2,FALSE))</f>
        <v/>
      </c>
      <c r="AE32" s="59" t="s">
        <v>88</v>
      </c>
      <c r="AF32" s="60" t="s">
        <v>88</v>
      </c>
    </row>
    <row r="33" spans="1:32" ht="16" x14ac:dyDescent="0.2">
      <c r="A33" s="99"/>
      <c r="B33" s="100"/>
      <c r="C33" s="87" t="s">
        <v>128</v>
      </c>
      <c r="D33" s="88">
        <v>2</v>
      </c>
      <c r="E33" s="89">
        <v>4.3478260869565215</v>
      </c>
      <c r="F33" s="89">
        <v>4.3478260869565215</v>
      </c>
      <c r="G33" s="90">
        <v>82.608695652173907</v>
      </c>
      <c r="J33" s="64" t="str">
        <f t="shared" si="0"/>
        <v>a0500</v>
      </c>
      <c r="K33" s="71">
        <f t="shared" si="1"/>
        <v>4.3478260869565215</v>
      </c>
      <c r="L33" s="65" t="str">
        <f>IFERROR((IF(AND($G32&lt;(VLOOKUP($J33,'Medians, Hi-Lo SDs'!$B:$F,2,FALSE)),$G33&gt;=(VLOOKUP($J33,'Medians, Hi-Lo SDs'!$B:$F,2,FALSE))),(VLOOKUP($J33,'Medians, Hi-Lo SDs'!$B:$F,2,FALSE))-$G32,""))/($F33)*($C33-$C32)+($C32),"")</f>
        <v/>
      </c>
      <c r="M33" s="65" t="str">
        <f t="shared" si="10"/>
        <v/>
      </c>
      <c r="N33" s="65" t="str">
        <f>IF(M33="","",M33/VLOOKUP(VLOOKUP($J33,'Medians, Hi-Lo SDs'!$B:$F,2,FALSE),$H:$I,2,FALSE))</f>
        <v/>
      </c>
      <c r="O33" s="59" t="s">
        <v>88</v>
      </c>
      <c r="P33" s="60" t="s">
        <v>88</v>
      </c>
      <c r="Q33" s="66" t="str">
        <f>IFERROR((IF(AND($G32&lt;(VLOOKUP($J33,'Medians, Hi-Lo SDs'!$B:$F,3,FALSE)),$G33&gt;=(VLOOKUP($J33,'Medians, Hi-Lo SDs'!$B:$F,3,FALSE))),(VLOOKUP($J33,'Medians, Hi-Lo SDs'!$B:$F,3,FALSE))-$G32,""))/($F33)*($C33-$C32)+($C32),"")</f>
        <v/>
      </c>
      <c r="R33" s="65" t="str">
        <f t="shared" si="11"/>
        <v/>
      </c>
      <c r="S33" s="65" t="str">
        <f>IF(R33="","",R33/VLOOKUP(VLOOKUP($J33,'Medians, Hi-Lo SDs'!$B:$F,3,FALSE),$H:$I,2,FALSE))</f>
        <v/>
      </c>
      <c r="T33" s="70" t="str">
        <f t="shared" si="12"/>
        <v/>
      </c>
      <c r="U33" s="68" t="str">
        <f t="shared" si="13"/>
        <v/>
      </c>
      <c r="V33" s="69" t="str">
        <f t="shared" si="5"/>
        <v/>
      </c>
      <c r="W33" s="66" t="str">
        <f>IFERROR((IF(AND($G32&lt;(VLOOKUP($J33,'Medians, Hi-Lo SDs'!$B:$F,4,FALSE)),$G33&gt;=(VLOOKUP($J33,'Medians, Hi-Lo SDs'!$B:$F,4,FALSE))),(VLOOKUP($J33,'Medians, Hi-Lo SDs'!$B:$F,4,FALSE))-$G32,""))/($F33)*($C33-$C32)+($C32),"")</f>
        <v/>
      </c>
      <c r="X33" s="65" t="str">
        <f t="shared" si="14"/>
        <v/>
      </c>
      <c r="Y33" s="65" t="str">
        <f>IF(X33="","",X33/VLOOKUP(VLOOKUP($J33,'Medians, Hi-Lo SDs'!$B:$F,4,FALSE),$H:$I,2,FALSE))</f>
        <v/>
      </c>
      <c r="Z33" s="70" t="str">
        <f t="shared" si="15"/>
        <v/>
      </c>
      <c r="AA33" s="68" t="str">
        <f t="shared" si="16"/>
        <v/>
      </c>
      <c r="AB33" s="66" t="str">
        <f>IFERROR((IF(AND($G32&lt;(VLOOKUP($J33,'Medians, Hi-Lo SDs'!$B:$F,5,FALSE)),$G33&gt;=(VLOOKUP($J33,'Medians, Hi-Lo SDs'!$B:$F,5,FALSE))),(VLOOKUP($J33,'Medians, Hi-Lo SDs'!$B:$F,5,FALSE))-$G32,""))/($F33)*($C33-$C32)+($C32),"")</f>
        <v/>
      </c>
      <c r="AC33" s="65" t="str">
        <f t="shared" si="17"/>
        <v/>
      </c>
      <c r="AD33" s="65" t="str">
        <f>IF(AC33="","",AC33/VLOOKUP(VLOOKUP($J33,'Medians, Hi-Lo SDs'!$B:$F,5,FALSE),$H:$I,2,FALSE))</f>
        <v/>
      </c>
      <c r="AE33" s="59" t="s">
        <v>88</v>
      </c>
      <c r="AF33" s="60" t="s">
        <v>88</v>
      </c>
    </row>
    <row r="34" spans="1:32" ht="16" x14ac:dyDescent="0.2">
      <c r="A34" s="99"/>
      <c r="B34" s="100"/>
      <c r="C34" s="87" t="s">
        <v>129</v>
      </c>
      <c r="D34" s="88">
        <v>1</v>
      </c>
      <c r="E34" s="89">
        <v>2.1739130434782608</v>
      </c>
      <c r="F34" s="89">
        <v>2.1739130434782608</v>
      </c>
      <c r="G34" s="90">
        <v>84.782608695652172</v>
      </c>
      <c r="J34" s="64" t="str">
        <f t="shared" si="0"/>
        <v>a0500</v>
      </c>
      <c r="K34" s="71">
        <f t="shared" si="1"/>
        <v>4.3478260869565215</v>
      </c>
      <c r="L34" s="65" t="str">
        <f>IFERROR((IF(AND($G33&lt;(VLOOKUP($J34,'Medians, Hi-Lo SDs'!$B:$F,2,FALSE)),$G34&gt;=(VLOOKUP($J34,'Medians, Hi-Lo SDs'!$B:$F,2,FALSE))),(VLOOKUP($J34,'Medians, Hi-Lo SDs'!$B:$F,2,FALSE))-$G33,""))/($F34)*($C34-$C33)+($C33),"")</f>
        <v/>
      </c>
      <c r="M34" s="65" t="str">
        <f t="shared" si="10"/>
        <v/>
      </c>
      <c r="N34" s="65" t="str">
        <f>IF(M34="","",M34/VLOOKUP(VLOOKUP($J34,'Medians, Hi-Lo SDs'!$B:$F,2,FALSE),$H:$I,2,FALSE))</f>
        <v/>
      </c>
      <c r="O34" s="59" t="s">
        <v>88</v>
      </c>
      <c r="P34" s="60" t="s">
        <v>88</v>
      </c>
      <c r="Q34" s="66" t="str">
        <f>IFERROR((IF(AND($G33&lt;(VLOOKUP($J34,'Medians, Hi-Lo SDs'!$B:$F,3,FALSE)),$G34&gt;=(VLOOKUP($J34,'Medians, Hi-Lo SDs'!$B:$F,3,FALSE))),(VLOOKUP($J34,'Medians, Hi-Lo SDs'!$B:$F,3,FALSE))-$G33,""))/($F34)*($C34-$C33)+($C33),"")</f>
        <v/>
      </c>
      <c r="R34" s="65" t="str">
        <f t="shared" si="11"/>
        <v/>
      </c>
      <c r="S34" s="65" t="str">
        <f>IF(R34="","",R34/VLOOKUP(VLOOKUP($J34,'Medians, Hi-Lo SDs'!$B:$F,3,FALSE),$H:$I,2,FALSE))</f>
        <v/>
      </c>
      <c r="T34" s="70" t="str">
        <f t="shared" si="12"/>
        <v/>
      </c>
      <c r="U34" s="68" t="str">
        <f t="shared" si="13"/>
        <v/>
      </c>
      <c r="V34" s="69" t="str">
        <f t="shared" si="5"/>
        <v/>
      </c>
      <c r="W34" s="66" t="str">
        <f>IFERROR((IF(AND($G33&lt;(VLOOKUP($J34,'Medians, Hi-Lo SDs'!$B:$F,4,FALSE)),$G34&gt;=(VLOOKUP($J34,'Medians, Hi-Lo SDs'!$B:$F,4,FALSE))),(VLOOKUP($J34,'Medians, Hi-Lo SDs'!$B:$F,4,FALSE))-$G33,""))/($F34)*($C34-$C33)+($C33),"")</f>
        <v/>
      </c>
      <c r="X34" s="65" t="str">
        <f t="shared" si="14"/>
        <v/>
      </c>
      <c r="Y34" s="65" t="str">
        <f>IF(X34="","",X34/VLOOKUP(VLOOKUP($J34,'Medians, Hi-Lo SDs'!$B:$F,4,FALSE),$H:$I,2,FALSE))</f>
        <v/>
      </c>
      <c r="Z34" s="70" t="str">
        <f t="shared" si="15"/>
        <v/>
      </c>
      <c r="AA34" s="68" t="str">
        <f t="shared" si="16"/>
        <v/>
      </c>
      <c r="AB34" s="66" t="str">
        <f>IFERROR((IF(AND($G33&lt;(VLOOKUP($J34,'Medians, Hi-Lo SDs'!$B:$F,5,FALSE)),$G34&gt;=(VLOOKUP($J34,'Medians, Hi-Lo SDs'!$B:$F,5,FALSE))),(VLOOKUP($J34,'Medians, Hi-Lo SDs'!$B:$F,5,FALSE))-$G33,""))/($F34)*($C34-$C33)+($C33),"")</f>
        <v/>
      </c>
      <c r="AC34" s="65" t="str">
        <f t="shared" si="17"/>
        <v/>
      </c>
      <c r="AD34" s="65" t="str">
        <f>IF(AC34="","",AC34/VLOOKUP(VLOOKUP($J34,'Medians, Hi-Lo SDs'!$B:$F,5,FALSE),$H:$I,2,FALSE))</f>
        <v/>
      </c>
      <c r="AE34" s="59" t="s">
        <v>88</v>
      </c>
      <c r="AF34" s="60" t="s">
        <v>88</v>
      </c>
    </row>
    <row r="35" spans="1:32" ht="16" x14ac:dyDescent="0.2">
      <c r="A35" s="99"/>
      <c r="B35" s="100"/>
      <c r="C35" s="87" t="s">
        <v>130</v>
      </c>
      <c r="D35" s="88">
        <v>3</v>
      </c>
      <c r="E35" s="89">
        <v>6.5217391304347823</v>
      </c>
      <c r="F35" s="89">
        <v>6.5217391304347823</v>
      </c>
      <c r="G35" s="90">
        <v>91.304347826086953</v>
      </c>
      <c r="J35" s="64" t="str">
        <f t="shared" si="0"/>
        <v>a0500</v>
      </c>
      <c r="K35" s="71">
        <f t="shared" si="1"/>
        <v>4.3478260869565215</v>
      </c>
      <c r="L35" s="65" t="str">
        <f>IFERROR((IF(AND($G34&lt;(VLOOKUP($J35,'Medians, Hi-Lo SDs'!$B:$F,2,FALSE)),$G35&gt;=(VLOOKUP($J35,'Medians, Hi-Lo SDs'!$B:$F,2,FALSE))),(VLOOKUP($J35,'Medians, Hi-Lo SDs'!$B:$F,2,FALSE))-$G34,""))/($F35)*($C35-$C34)+($C34),"")</f>
        <v/>
      </c>
      <c r="M35" s="65" t="str">
        <f t="shared" si="10"/>
        <v/>
      </c>
      <c r="N35" s="65" t="str">
        <f>IF(M35="","",M35/VLOOKUP(VLOOKUP($J35,'Medians, Hi-Lo SDs'!$B:$F,2,FALSE),$H:$I,2,FALSE))</f>
        <v/>
      </c>
      <c r="O35" s="59" t="s">
        <v>88</v>
      </c>
      <c r="P35" s="60" t="s">
        <v>88</v>
      </c>
      <c r="Q35" s="66" t="str">
        <f>IFERROR((IF(AND($G34&lt;(VLOOKUP($J35,'Medians, Hi-Lo SDs'!$B:$F,3,FALSE)),$G35&gt;=(VLOOKUP($J35,'Medians, Hi-Lo SDs'!$B:$F,3,FALSE))),(VLOOKUP($J35,'Medians, Hi-Lo SDs'!$B:$F,3,FALSE))-$G34,""))/($F35)*($C35-$C34)+($C34),"")</f>
        <v/>
      </c>
      <c r="R35" s="65" t="str">
        <f t="shared" si="11"/>
        <v/>
      </c>
      <c r="S35" s="65" t="str">
        <f>IF(R35="","",R35/VLOOKUP(VLOOKUP($J35,'Medians, Hi-Lo SDs'!$B:$F,3,FALSE),$H:$I,2,FALSE))</f>
        <v/>
      </c>
      <c r="T35" s="70" t="str">
        <f t="shared" si="12"/>
        <v/>
      </c>
      <c r="U35" s="68" t="str">
        <f t="shared" si="13"/>
        <v/>
      </c>
      <c r="V35" s="69" t="str">
        <f t="shared" si="5"/>
        <v/>
      </c>
      <c r="W35" s="66">
        <f>IFERROR((IF(AND($G34&lt;(VLOOKUP($J35,'Medians, Hi-Lo SDs'!$B:$F,4,FALSE)),$G35&gt;=(VLOOKUP($J35,'Medians, Hi-Lo SDs'!$B:$F,4,FALSE))),(VLOOKUP($J35,'Medians, Hi-Lo SDs'!$B:$F,4,FALSE))-$G34,""))/($F35)*($C35-$C34)+($C34),"")</f>
        <v>38.799999999999997</v>
      </c>
      <c r="X35" s="65">
        <f t="shared" si="14"/>
        <v>13.799999999999997</v>
      </c>
      <c r="Y35" s="65">
        <f>IF(X35="","",X35/VLOOKUP(VLOOKUP($J35,'Medians, Hi-Lo SDs'!$B:$F,4,FALSE),$H:$I,2,FALSE))</f>
        <v>10.767790262172282</v>
      </c>
      <c r="Z35" s="70">
        <f t="shared" si="15"/>
        <v>9.8978473470263211</v>
      </c>
      <c r="AA35" s="68" t="str">
        <f t="shared" si="16"/>
        <v/>
      </c>
      <c r="AB35" s="66" t="str">
        <f>IFERROR((IF(AND($G34&lt;(VLOOKUP($J35,'Medians, Hi-Lo SDs'!$B:$F,5,FALSE)),$G35&gt;=(VLOOKUP($J35,'Medians, Hi-Lo SDs'!$B:$F,5,FALSE))),(VLOOKUP($J35,'Medians, Hi-Lo SDs'!$B:$F,5,FALSE))-$G34,""))/($F35)*($C35-$C34)+($C34),"")</f>
        <v/>
      </c>
      <c r="AC35" s="65" t="str">
        <f t="shared" si="17"/>
        <v/>
      </c>
      <c r="AD35" s="65" t="str">
        <f>IF(AC35="","",AC35/VLOOKUP(VLOOKUP($J35,'Medians, Hi-Lo SDs'!$B:$F,5,FALSE),$H:$I,2,FALSE))</f>
        <v/>
      </c>
      <c r="AE35" s="59" t="s">
        <v>88</v>
      </c>
      <c r="AF35" s="60" t="s">
        <v>88</v>
      </c>
    </row>
    <row r="36" spans="1:32" ht="16" x14ac:dyDescent="0.2">
      <c r="A36" s="99"/>
      <c r="B36" s="100"/>
      <c r="C36" s="87" t="s">
        <v>131</v>
      </c>
      <c r="D36" s="88">
        <v>2</v>
      </c>
      <c r="E36" s="89">
        <v>4.3478260869565215</v>
      </c>
      <c r="F36" s="89">
        <v>4.3478260869565215</v>
      </c>
      <c r="G36" s="90">
        <v>95.652173913043484</v>
      </c>
      <c r="J36" s="64" t="str">
        <f t="shared" si="0"/>
        <v>a0500</v>
      </c>
      <c r="K36" s="71">
        <f t="shared" si="1"/>
        <v>4.3478260869565215</v>
      </c>
      <c r="L36" s="65" t="str">
        <f>IFERROR((IF(AND($G35&lt;(VLOOKUP($J36,'Medians, Hi-Lo SDs'!$B:$F,2,FALSE)),$G36&gt;=(VLOOKUP($J36,'Medians, Hi-Lo SDs'!$B:$F,2,FALSE))),(VLOOKUP($J36,'Medians, Hi-Lo SDs'!$B:$F,2,FALSE))-$G35,""))/($F36)*($C36-$C35)+($C35),"")</f>
        <v/>
      </c>
      <c r="M36" s="65" t="str">
        <f t="shared" si="10"/>
        <v/>
      </c>
      <c r="N36" s="65" t="str">
        <f>IF(M36="","",M36/VLOOKUP(VLOOKUP($J36,'Medians, Hi-Lo SDs'!$B:$F,2,FALSE),$H:$I,2,FALSE))</f>
        <v/>
      </c>
      <c r="O36" s="59" t="s">
        <v>88</v>
      </c>
      <c r="P36" s="60" t="s">
        <v>88</v>
      </c>
      <c r="Q36" s="66" t="str">
        <f>IFERROR((IF(AND($G35&lt;(VLOOKUP($J36,'Medians, Hi-Lo SDs'!$B:$F,3,FALSE)),$G36&gt;=(VLOOKUP($J36,'Medians, Hi-Lo SDs'!$B:$F,3,FALSE))),(VLOOKUP($J36,'Medians, Hi-Lo SDs'!$B:$F,3,FALSE))-$G35,""))/($F36)*($C36-$C35)+($C35),"")</f>
        <v/>
      </c>
      <c r="R36" s="65" t="str">
        <f t="shared" si="11"/>
        <v/>
      </c>
      <c r="S36" s="65" t="str">
        <f>IF(R36="","",R36/VLOOKUP(VLOOKUP($J36,'Medians, Hi-Lo SDs'!$B:$F,3,FALSE),$H:$I,2,FALSE))</f>
        <v/>
      </c>
      <c r="T36" s="70" t="str">
        <f t="shared" si="12"/>
        <v/>
      </c>
      <c r="U36" s="68" t="str">
        <f t="shared" si="13"/>
        <v/>
      </c>
      <c r="V36" s="69" t="str">
        <f t="shared" si="5"/>
        <v/>
      </c>
      <c r="W36" s="66" t="str">
        <f>IFERROR((IF(AND($G35&lt;(VLOOKUP($J36,'Medians, Hi-Lo SDs'!$B:$F,4,FALSE)),$G36&gt;=(VLOOKUP($J36,'Medians, Hi-Lo SDs'!$B:$F,4,FALSE))),(VLOOKUP($J36,'Medians, Hi-Lo SDs'!$B:$F,4,FALSE))-$G35,""))/($F36)*($C36-$C35)+($C35),"")</f>
        <v/>
      </c>
      <c r="X36" s="65" t="str">
        <f t="shared" si="14"/>
        <v/>
      </c>
      <c r="Y36" s="65" t="str">
        <f>IF(X36="","",X36/VLOOKUP(VLOOKUP($J36,'Medians, Hi-Lo SDs'!$B:$F,4,FALSE),$H:$I,2,FALSE))</f>
        <v/>
      </c>
      <c r="Z36" s="70" t="str">
        <f t="shared" si="15"/>
        <v/>
      </c>
      <c r="AA36" s="68">
        <f t="shared" si="16"/>
        <v>9.0279044318803585</v>
      </c>
      <c r="AB36" s="66">
        <f>IFERROR((IF(AND($G35&lt;(VLOOKUP($J36,'Medians, Hi-Lo SDs'!$B:$F,5,FALSE)),$G36&gt;=(VLOOKUP($J36,'Medians, Hi-Lo SDs'!$B:$F,5,FALSE))),(VLOOKUP($J36,'Medians, Hi-Lo SDs'!$B:$F,5,FALSE))-$G35,""))/($F36)*($C36-$C35)+($C35),"")</f>
        <v>39.85</v>
      </c>
      <c r="AC36" s="65">
        <f t="shared" si="17"/>
        <v>14.850000000000001</v>
      </c>
      <c r="AD36" s="65">
        <f>IF(AC36="","",AC36/VLOOKUP(VLOOKUP($J36,'Medians, Hi-Lo SDs'!$B:$F,5,FALSE),$H:$I,2,FALSE))</f>
        <v>9.0279044318803585</v>
      </c>
      <c r="AE36" s="59" t="s">
        <v>88</v>
      </c>
      <c r="AF36" s="60" t="s">
        <v>88</v>
      </c>
    </row>
    <row r="37" spans="1:32" ht="16" x14ac:dyDescent="0.2">
      <c r="A37" s="99"/>
      <c r="B37" s="100"/>
      <c r="C37" s="87" t="s">
        <v>132</v>
      </c>
      <c r="D37" s="88">
        <v>1</v>
      </c>
      <c r="E37" s="89">
        <v>2.1739130434782608</v>
      </c>
      <c r="F37" s="89">
        <v>2.1739130434782608</v>
      </c>
      <c r="G37" s="90">
        <v>97.826086956521735</v>
      </c>
      <c r="J37" s="64" t="str">
        <f t="shared" si="0"/>
        <v>a0500</v>
      </c>
      <c r="K37" s="71">
        <f t="shared" si="1"/>
        <v>4.3478260869565215</v>
      </c>
      <c r="L37" s="65" t="str">
        <f>IFERROR((IF(AND($G36&lt;(VLOOKUP($J37,'Medians, Hi-Lo SDs'!$B:$F,2,FALSE)),$G37&gt;=(VLOOKUP($J37,'Medians, Hi-Lo SDs'!$B:$F,2,FALSE))),(VLOOKUP($J37,'Medians, Hi-Lo SDs'!$B:$F,2,FALSE))-$G36,""))/($F37)*($C37-$C36)+($C36),"")</f>
        <v/>
      </c>
      <c r="M37" s="65" t="str">
        <f t="shared" si="10"/>
        <v/>
      </c>
      <c r="N37" s="65" t="str">
        <f>IF(M37="","",M37/VLOOKUP(VLOOKUP($J37,'Medians, Hi-Lo SDs'!$B:$F,2,FALSE),$H:$I,2,FALSE))</f>
        <v/>
      </c>
      <c r="O37" s="59" t="s">
        <v>88</v>
      </c>
      <c r="P37" s="60" t="s">
        <v>88</v>
      </c>
      <c r="Q37" s="66" t="str">
        <f>IFERROR((IF(AND($G36&lt;(VLOOKUP($J37,'Medians, Hi-Lo SDs'!$B:$F,3,FALSE)),$G37&gt;=(VLOOKUP($J37,'Medians, Hi-Lo SDs'!$B:$F,3,FALSE))),(VLOOKUP($J37,'Medians, Hi-Lo SDs'!$B:$F,3,FALSE))-$G36,""))/($F37)*($C37-$C36)+($C36),"")</f>
        <v/>
      </c>
      <c r="R37" s="65" t="str">
        <f t="shared" si="11"/>
        <v/>
      </c>
      <c r="S37" s="65" t="str">
        <f>IF(R37="","",R37/VLOOKUP(VLOOKUP($J37,'Medians, Hi-Lo SDs'!$B:$F,3,FALSE),$H:$I,2,FALSE))</f>
        <v/>
      </c>
      <c r="T37" s="70" t="str">
        <f t="shared" si="12"/>
        <v/>
      </c>
      <c r="U37" s="68" t="str">
        <f t="shared" si="13"/>
        <v/>
      </c>
      <c r="V37" s="69" t="str">
        <f t="shared" si="5"/>
        <v/>
      </c>
      <c r="W37" s="66" t="str">
        <f>IFERROR((IF(AND($G36&lt;(VLOOKUP($J37,'Medians, Hi-Lo SDs'!$B:$F,4,FALSE)),$G37&gt;=(VLOOKUP($J37,'Medians, Hi-Lo SDs'!$B:$F,4,FALSE))),(VLOOKUP($J37,'Medians, Hi-Lo SDs'!$B:$F,4,FALSE))-$G36,""))/($F37)*($C37-$C36)+($C36),"")</f>
        <v/>
      </c>
      <c r="X37" s="65" t="str">
        <f t="shared" si="14"/>
        <v/>
      </c>
      <c r="Y37" s="65" t="str">
        <f>IF(X37="","",X37/VLOOKUP(VLOOKUP($J37,'Medians, Hi-Lo SDs'!$B:$F,4,FALSE),$H:$I,2,FALSE))</f>
        <v/>
      </c>
      <c r="Z37" s="70" t="str">
        <f t="shared" si="15"/>
        <v/>
      </c>
      <c r="AA37" s="68" t="str">
        <f t="shared" si="16"/>
        <v/>
      </c>
      <c r="AB37" s="66" t="str">
        <f>IFERROR((IF(AND($G36&lt;(VLOOKUP($J37,'Medians, Hi-Lo SDs'!$B:$F,5,FALSE)),$G37&gt;=(VLOOKUP($J37,'Medians, Hi-Lo SDs'!$B:$F,5,FALSE))),(VLOOKUP($J37,'Medians, Hi-Lo SDs'!$B:$F,5,FALSE))-$G36,""))/($F37)*($C37-$C36)+($C36),"")</f>
        <v/>
      </c>
      <c r="AC37" s="65" t="str">
        <f t="shared" si="17"/>
        <v/>
      </c>
      <c r="AD37" s="65" t="str">
        <f>IF(AC37="","",AC37/VLOOKUP(VLOOKUP($J37,'Medians, Hi-Lo SDs'!$B:$F,5,FALSE),$H:$I,2,FALSE))</f>
        <v/>
      </c>
      <c r="AE37" s="59" t="s">
        <v>88</v>
      </c>
      <c r="AF37" s="60" t="s">
        <v>88</v>
      </c>
    </row>
    <row r="38" spans="1:32" ht="16" x14ac:dyDescent="0.2">
      <c r="A38" s="99"/>
      <c r="B38" s="100"/>
      <c r="C38" s="87" t="s">
        <v>133</v>
      </c>
      <c r="D38" s="88">
        <v>1</v>
      </c>
      <c r="E38" s="89">
        <v>2.1739130434782608</v>
      </c>
      <c r="F38" s="89">
        <v>2.1739130434782608</v>
      </c>
      <c r="G38" s="90">
        <v>100</v>
      </c>
      <c r="J38" s="64" t="str">
        <f t="shared" si="0"/>
        <v>a0500</v>
      </c>
      <c r="K38" s="71">
        <f t="shared" si="1"/>
        <v>4.3478260869565215</v>
      </c>
      <c r="L38" s="65" t="str">
        <f>IFERROR((IF(AND($G37&lt;(VLOOKUP($J38,'Medians, Hi-Lo SDs'!$B:$F,2,FALSE)),$G38&gt;=(VLOOKUP($J38,'Medians, Hi-Lo SDs'!$B:$F,2,FALSE))),(VLOOKUP($J38,'Medians, Hi-Lo SDs'!$B:$F,2,FALSE))-$G37,""))/($F38)*($C38-$C37)+($C37),"")</f>
        <v/>
      </c>
      <c r="M38" s="65" t="str">
        <f t="shared" si="10"/>
        <v/>
      </c>
      <c r="N38" s="65" t="str">
        <f>IF(M38="","",M38/VLOOKUP(VLOOKUP($J38,'Medians, Hi-Lo SDs'!$B:$F,2,FALSE),$H:$I,2,FALSE))</f>
        <v/>
      </c>
      <c r="O38" s="59" t="s">
        <v>88</v>
      </c>
      <c r="P38" s="60" t="s">
        <v>88</v>
      </c>
      <c r="Q38" s="66" t="str">
        <f>IFERROR((IF(AND($G37&lt;(VLOOKUP($J38,'Medians, Hi-Lo SDs'!$B:$F,3,FALSE)),$G38&gt;=(VLOOKUP($J38,'Medians, Hi-Lo SDs'!$B:$F,3,FALSE))),(VLOOKUP($J38,'Medians, Hi-Lo SDs'!$B:$F,3,FALSE))-$G37,""))/($F38)*($C38-$C37)+($C37),"")</f>
        <v/>
      </c>
      <c r="R38" s="65" t="str">
        <f t="shared" si="11"/>
        <v/>
      </c>
      <c r="S38" s="65" t="str">
        <f>IF(R38="","",R38/VLOOKUP(VLOOKUP($J38,'Medians, Hi-Lo SDs'!$B:$F,3,FALSE),$H:$I,2,FALSE))</f>
        <v/>
      </c>
      <c r="T38" s="70" t="str">
        <f t="shared" si="12"/>
        <v/>
      </c>
      <c r="U38" s="68" t="str">
        <f t="shared" si="13"/>
        <v/>
      </c>
      <c r="V38" s="69" t="str">
        <f t="shared" si="5"/>
        <v/>
      </c>
      <c r="W38" s="66" t="str">
        <f>IFERROR((IF(AND($G37&lt;(VLOOKUP($J38,'Medians, Hi-Lo SDs'!$B:$F,4,FALSE)),$G38&gt;=(VLOOKUP($J38,'Medians, Hi-Lo SDs'!$B:$F,4,FALSE))),(VLOOKUP($J38,'Medians, Hi-Lo SDs'!$B:$F,4,FALSE))-$G37,""))/($F38)*($C38-$C37)+($C37),"")</f>
        <v/>
      </c>
      <c r="X38" s="65" t="str">
        <f t="shared" si="14"/>
        <v/>
      </c>
      <c r="Y38" s="65" t="str">
        <f>IF(X38="","",X38/VLOOKUP(VLOOKUP($J38,'Medians, Hi-Lo SDs'!$B:$F,4,FALSE),$H:$I,2,FALSE))</f>
        <v/>
      </c>
      <c r="Z38" s="70" t="str">
        <f t="shared" si="15"/>
        <v/>
      </c>
      <c r="AA38" s="68" t="str">
        <f t="shared" si="16"/>
        <v/>
      </c>
      <c r="AB38" s="66" t="str">
        <f>IFERROR((IF(AND($G37&lt;(VLOOKUP($J38,'Medians, Hi-Lo SDs'!$B:$F,5,FALSE)),$G38&gt;=(VLOOKUP($J38,'Medians, Hi-Lo SDs'!$B:$F,5,FALSE))),(VLOOKUP($J38,'Medians, Hi-Lo SDs'!$B:$F,5,FALSE))-$G37,""))/($F38)*($C38-$C37)+($C37),"")</f>
        <v/>
      </c>
      <c r="AC38" s="65" t="str">
        <f t="shared" si="17"/>
        <v/>
      </c>
      <c r="AD38" s="65" t="str">
        <f>IF(AC38="","",AC38/VLOOKUP(VLOOKUP($J38,'Medians, Hi-Lo SDs'!$B:$F,5,FALSE),$H:$I,2,FALSE))</f>
        <v/>
      </c>
      <c r="AE38" s="59" t="s">
        <v>88</v>
      </c>
      <c r="AF38" s="60" t="s">
        <v>88</v>
      </c>
    </row>
    <row r="39" spans="1:32" ht="17" x14ac:dyDescent="0.2">
      <c r="A39" s="99"/>
      <c r="B39" s="100"/>
      <c r="C39" s="91" t="s">
        <v>134</v>
      </c>
      <c r="D39" s="88">
        <v>46</v>
      </c>
      <c r="E39" s="89">
        <v>100</v>
      </c>
      <c r="F39" s="89">
        <v>100</v>
      </c>
      <c r="G39" s="92"/>
      <c r="J39" s="64" t="str">
        <f t="shared" si="0"/>
        <v>a0500</v>
      </c>
      <c r="K39" s="71">
        <f t="shared" si="1"/>
        <v>4.3478260869565215</v>
      </c>
      <c r="L39" s="65" t="str">
        <f>IFERROR((IF(AND($G38&lt;(VLOOKUP($J39,'Medians, Hi-Lo SDs'!$B:$F,2,FALSE)),$G39&gt;=(VLOOKUP($J39,'Medians, Hi-Lo SDs'!$B:$F,2,FALSE))),(VLOOKUP($J39,'Medians, Hi-Lo SDs'!$B:$F,2,FALSE))-$G38,""))/($F39)*($C39-$C38)+($C38),"")</f>
        <v/>
      </c>
      <c r="M39" s="65" t="str">
        <f t="shared" si="10"/>
        <v/>
      </c>
      <c r="N39" s="65" t="str">
        <f>IF(M39="","",M39/VLOOKUP(VLOOKUP($J39,'Medians, Hi-Lo SDs'!$B:$F,2,FALSE),$H:$I,2,FALSE))</f>
        <v/>
      </c>
      <c r="O39" s="59" t="s">
        <v>88</v>
      </c>
      <c r="P39" s="60" t="s">
        <v>88</v>
      </c>
      <c r="Q39" s="66" t="str">
        <f>IFERROR((IF(AND($G38&lt;(VLOOKUP($J39,'Medians, Hi-Lo SDs'!$B:$F,3,FALSE)),$G39&gt;=(VLOOKUP($J39,'Medians, Hi-Lo SDs'!$B:$F,3,FALSE))),(VLOOKUP($J39,'Medians, Hi-Lo SDs'!$B:$F,3,FALSE))-$G38,""))/($F39)*($C39-$C38)+($C38),"")</f>
        <v/>
      </c>
      <c r="R39" s="65" t="str">
        <f t="shared" si="11"/>
        <v/>
      </c>
      <c r="S39" s="65" t="str">
        <f>IF(R39="","",R39/VLOOKUP(VLOOKUP($J39,'Medians, Hi-Lo SDs'!$B:$F,3,FALSE),$H:$I,2,FALSE))</f>
        <v/>
      </c>
      <c r="T39" s="70" t="str">
        <f t="shared" si="12"/>
        <v/>
      </c>
      <c r="U39" s="68" t="str">
        <f t="shared" si="13"/>
        <v/>
      </c>
      <c r="V39" s="69" t="str">
        <f t="shared" si="5"/>
        <v/>
      </c>
      <c r="W39" s="66" t="str">
        <f>IFERROR((IF(AND($G38&lt;(VLOOKUP($J39,'Medians, Hi-Lo SDs'!$B:$F,4,FALSE)),$G39&gt;=(VLOOKUP($J39,'Medians, Hi-Lo SDs'!$B:$F,4,FALSE))),(VLOOKUP($J39,'Medians, Hi-Lo SDs'!$B:$F,4,FALSE))-$G38,""))/($F39)*($C39-$C38)+($C38),"")</f>
        <v/>
      </c>
      <c r="X39" s="65" t="str">
        <f t="shared" si="14"/>
        <v/>
      </c>
      <c r="Y39" s="65" t="str">
        <f>IF(X39="","",X39/VLOOKUP(VLOOKUP($J39,'Medians, Hi-Lo SDs'!$B:$F,4,FALSE),$H:$I,2,FALSE))</f>
        <v/>
      </c>
      <c r="Z39" s="70" t="str">
        <f t="shared" si="15"/>
        <v/>
      </c>
      <c r="AA39" s="68" t="str">
        <f t="shared" si="16"/>
        <v/>
      </c>
      <c r="AB39" s="66" t="str">
        <f>IFERROR((IF(AND($G38&lt;(VLOOKUP($J39,'Medians, Hi-Lo SDs'!$B:$F,5,FALSE)),$G39&gt;=(VLOOKUP($J39,'Medians, Hi-Lo SDs'!$B:$F,5,FALSE))),(VLOOKUP($J39,'Medians, Hi-Lo SDs'!$B:$F,5,FALSE))-$G38,""))/($F39)*($C39-$C38)+($C38),"")</f>
        <v/>
      </c>
      <c r="AC39" s="65" t="str">
        <f t="shared" si="17"/>
        <v/>
      </c>
      <c r="AD39" s="65" t="str">
        <f>IF(AC39="","",AC39/VLOOKUP(VLOOKUP($J39,'Medians, Hi-Lo SDs'!$B:$F,5,FALSE),$H:$I,2,FALSE))</f>
        <v/>
      </c>
      <c r="AE39" s="59" t="s">
        <v>88</v>
      </c>
      <c r="AF39" s="60" t="s">
        <v>88</v>
      </c>
    </row>
    <row r="40" spans="1:32" ht="16" x14ac:dyDescent="0.2">
      <c r="A40" s="99" t="s">
        <v>47</v>
      </c>
      <c r="B40" s="100" t="s">
        <v>107</v>
      </c>
      <c r="C40" s="87" t="s">
        <v>113</v>
      </c>
      <c r="D40" s="88">
        <v>2</v>
      </c>
      <c r="E40" s="89">
        <v>7.6923076923076925</v>
      </c>
      <c r="F40" s="89">
        <v>7.6923076923076925</v>
      </c>
      <c r="G40" s="90">
        <v>7.6923076923076925</v>
      </c>
      <c r="J40" s="64" t="str">
        <f t="shared" si="0"/>
        <v>a0500</v>
      </c>
      <c r="K40" s="71">
        <f t="shared" si="1"/>
        <v>4.3478260869565215</v>
      </c>
      <c r="L40" s="65" t="str">
        <f>IFERROR((IF(AND($G39&lt;(VLOOKUP($J40,'Medians, Hi-Lo SDs'!$B:$F,2,FALSE)),$G40&gt;=(VLOOKUP($J40,'Medians, Hi-Lo SDs'!$B:$F,2,FALSE))),(VLOOKUP($J40,'Medians, Hi-Lo SDs'!$B:$F,2,FALSE))-$G39,""))/($F40)*($C40-$C39)+($C39),"")</f>
        <v/>
      </c>
      <c r="M40" s="65" t="str">
        <f t="shared" si="10"/>
        <v/>
      </c>
      <c r="N40" s="65" t="str">
        <f>IF(M40="","",M40/VLOOKUP(VLOOKUP($J40,'Medians, Hi-Lo SDs'!$B:$F,2,FALSE),$H:$I,2,FALSE))</f>
        <v/>
      </c>
      <c r="O40" s="59" t="s">
        <v>88</v>
      </c>
      <c r="P40" s="60" t="s">
        <v>88</v>
      </c>
      <c r="Q40" s="66" t="str">
        <f>IFERROR((IF(AND($G39&lt;(VLOOKUP($J40,'Medians, Hi-Lo SDs'!$B:$F,3,FALSE)),$G40&gt;=(VLOOKUP($J40,'Medians, Hi-Lo SDs'!$B:$F,3,FALSE))),(VLOOKUP($J40,'Medians, Hi-Lo SDs'!$B:$F,3,FALSE))-$G39,""))/($F40)*($C40-$C39)+($C39),"")</f>
        <v/>
      </c>
      <c r="R40" s="65" t="str">
        <f t="shared" si="11"/>
        <v/>
      </c>
      <c r="S40" s="65" t="str">
        <f>IF(R40="","",R40/VLOOKUP(VLOOKUP($J40,'Medians, Hi-Lo SDs'!$B:$F,3,FALSE),$H:$I,2,FALSE))</f>
        <v/>
      </c>
      <c r="T40" s="70" t="str">
        <f t="shared" si="12"/>
        <v/>
      </c>
      <c r="U40" s="68" t="str">
        <f t="shared" si="13"/>
        <v/>
      </c>
      <c r="V40" s="69" t="str">
        <f t="shared" si="5"/>
        <v/>
      </c>
      <c r="W40" s="66" t="str">
        <f>IFERROR((IF(AND($G39&lt;(VLOOKUP($J40,'Medians, Hi-Lo SDs'!$B:$F,4,FALSE)),$G40&gt;=(VLOOKUP($J40,'Medians, Hi-Lo SDs'!$B:$F,4,FALSE))),(VLOOKUP($J40,'Medians, Hi-Lo SDs'!$B:$F,4,FALSE))-$G39,""))/($F40)*($C40-$C39)+($C39),"")</f>
        <v/>
      </c>
      <c r="X40" s="65" t="str">
        <f t="shared" si="14"/>
        <v/>
      </c>
      <c r="Y40" s="65" t="str">
        <f>IF(X40="","",X40/VLOOKUP(VLOOKUP($J40,'Medians, Hi-Lo SDs'!$B:$F,4,FALSE),$H:$I,2,FALSE))</f>
        <v/>
      </c>
      <c r="Z40" s="70" t="str">
        <f t="shared" si="15"/>
        <v/>
      </c>
      <c r="AA40" s="68" t="str">
        <f t="shared" si="16"/>
        <v/>
      </c>
      <c r="AB40" s="66" t="str">
        <f>IFERROR((IF(AND($G39&lt;(VLOOKUP($J40,'Medians, Hi-Lo SDs'!$B:$F,5,FALSE)),$G40&gt;=(VLOOKUP($J40,'Medians, Hi-Lo SDs'!$B:$F,5,FALSE))),(VLOOKUP($J40,'Medians, Hi-Lo SDs'!$B:$F,5,FALSE))-$G39,""))/($F40)*($C40-$C39)+($C39),"")</f>
        <v/>
      </c>
      <c r="AC40" s="65" t="str">
        <f t="shared" si="17"/>
        <v/>
      </c>
      <c r="AD40" s="65" t="str">
        <f>IF(AC40="","",AC40/VLOOKUP(VLOOKUP($J40,'Medians, Hi-Lo SDs'!$B:$F,5,FALSE),$H:$I,2,FALSE))</f>
        <v/>
      </c>
      <c r="AE40" s="59" t="s">
        <v>88</v>
      </c>
      <c r="AF40" s="60" t="s">
        <v>88</v>
      </c>
    </row>
    <row r="41" spans="1:32" ht="16" x14ac:dyDescent="0.2">
      <c r="A41" s="99"/>
      <c r="B41" s="100"/>
      <c r="C41" s="87" t="s">
        <v>114</v>
      </c>
      <c r="D41" s="88">
        <v>1</v>
      </c>
      <c r="E41" s="89">
        <v>3.8461538461538463</v>
      </c>
      <c r="F41" s="89">
        <v>3.8461538461538463</v>
      </c>
      <c r="G41" s="90">
        <v>11.538461538461538</v>
      </c>
      <c r="J41" s="64" t="str">
        <f t="shared" si="0"/>
        <v>a0540</v>
      </c>
      <c r="K41" s="71">
        <f t="shared" si="1"/>
        <v>11.538461538461538</v>
      </c>
      <c r="L41" s="65">
        <f>IFERROR((IF(AND($G40&lt;(VLOOKUP($J41,'Medians, Hi-Lo SDs'!$B:$F,2,FALSE)),$G41&gt;=(VLOOKUP($J41,'Medians, Hi-Lo SDs'!$B:$F,2,FALSE))),(VLOOKUP($J41,'Medians, Hi-Lo SDs'!$B:$F,2,FALSE))-$G40,""))/($F41)*($C41-$C40)+($C40),"")</f>
        <v>20.6</v>
      </c>
      <c r="M41" s="65">
        <f t="shared" si="10"/>
        <v>6.3999999999999986</v>
      </c>
      <c r="N41" s="65">
        <f>IF(M41="","",M41/VLOOKUP(VLOOKUP($J41,'Medians, Hi-Lo SDs'!$B:$F,2,FALSE),$H:$I,2,FALSE))</f>
        <v>4.9937578027465657</v>
      </c>
      <c r="O41" s="59" t="s">
        <v>88</v>
      </c>
      <c r="P41" s="60" t="s">
        <v>88</v>
      </c>
      <c r="Q41" s="66" t="str">
        <f>IFERROR((IF(AND($G40&lt;(VLOOKUP($J41,'Medians, Hi-Lo SDs'!$B:$F,3,FALSE)),$G41&gt;=(VLOOKUP($J41,'Medians, Hi-Lo SDs'!$B:$F,3,FALSE))),(VLOOKUP($J41,'Medians, Hi-Lo SDs'!$B:$F,3,FALSE))-$G40,""))/($F41)*($C41-$C40)+($C40),"")</f>
        <v/>
      </c>
      <c r="R41" s="65" t="str">
        <f t="shared" si="11"/>
        <v/>
      </c>
      <c r="S41" s="65" t="str">
        <f>IF(R41="","",R41/VLOOKUP(VLOOKUP($J41,'Medians, Hi-Lo SDs'!$B:$F,3,FALSE),$H:$I,2,FALSE))</f>
        <v/>
      </c>
      <c r="T41" s="70" t="str">
        <f t="shared" si="12"/>
        <v/>
      </c>
      <c r="U41" s="68">
        <f t="shared" si="13"/>
        <v>4.9937578027465657</v>
      </c>
      <c r="V41" s="69" t="str">
        <f t="shared" si="5"/>
        <v/>
      </c>
      <c r="W41" s="66" t="str">
        <f>IFERROR((IF(AND($G40&lt;(VLOOKUP($J41,'Medians, Hi-Lo SDs'!$B:$F,4,FALSE)),$G41&gt;=(VLOOKUP($J41,'Medians, Hi-Lo SDs'!$B:$F,4,FALSE))),(VLOOKUP($J41,'Medians, Hi-Lo SDs'!$B:$F,4,FALSE))-$G40,""))/($F41)*($C41-$C40)+($C40),"")</f>
        <v/>
      </c>
      <c r="X41" s="65" t="str">
        <f t="shared" si="14"/>
        <v/>
      </c>
      <c r="Y41" s="65" t="str">
        <f>IF(X41="","",X41/VLOOKUP(VLOOKUP($J41,'Medians, Hi-Lo SDs'!$B:$F,4,FALSE),$H:$I,2,FALSE))</f>
        <v/>
      </c>
      <c r="Z41" s="70" t="str">
        <f t="shared" si="15"/>
        <v/>
      </c>
      <c r="AA41" s="68" t="str">
        <f t="shared" si="16"/>
        <v/>
      </c>
      <c r="AB41" s="66" t="str">
        <f>IFERROR((IF(AND($G40&lt;(VLOOKUP($J41,'Medians, Hi-Lo SDs'!$B:$F,5,FALSE)),$G41&gt;=(VLOOKUP($J41,'Medians, Hi-Lo SDs'!$B:$F,5,FALSE))),(VLOOKUP($J41,'Medians, Hi-Lo SDs'!$B:$F,5,FALSE))-$G40,""))/($F41)*($C41-$C40)+($C40),"")</f>
        <v/>
      </c>
      <c r="AC41" s="65" t="str">
        <f t="shared" si="17"/>
        <v/>
      </c>
      <c r="AD41" s="65" t="str">
        <f>IF(AC41="","",AC41/VLOOKUP(VLOOKUP($J41,'Medians, Hi-Lo SDs'!$B:$F,5,FALSE),$H:$I,2,FALSE))</f>
        <v/>
      </c>
      <c r="AE41" s="59" t="s">
        <v>88</v>
      </c>
      <c r="AF41" s="60" t="s">
        <v>88</v>
      </c>
    </row>
    <row r="42" spans="1:32" ht="16" x14ac:dyDescent="0.2">
      <c r="A42" s="99"/>
      <c r="B42" s="100"/>
      <c r="C42" s="87" t="s">
        <v>115</v>
      </c>
      <c r="D42" s="88">
        <v>1</v>
      </c>
      <c r="E42" s="89">
        <v>3.8461538461538463</v>
      </c>
      <c r="F42" s="89">
        <v>3.8461538461538463</v>
      </c>
      <c r="G42" s="90">
        <v>15.384615384615385</v>
      </c>
      <c r="J42" s="64" t="str">
        <f t="shared" si="0"/>
        <v>a0540</v>
      </c>
      <c r="K42" s="71">
        <f t="shared" si="1"/>
        <v>11.538461538461538</v>
      </c>
      <c r="L42" s="65" t="str">
        <f>IFERROR((IF(AND($G41&lt;(VLOOKUP($J42,'Medians, Hi-Lo SDs'!$B:$F,2,FALSE)),$G42&gt;=(VLOOKUP($J42,'Medians, Hi-Lo SDs'!$B:$F,2,FALSE))),(VLOOKUP($J42,'Medians, Hi-Lo SDs'!$B:$F,2,FALSE))-$G41,""))/($F42)*($C42-$C41)+($C41),"")</f>
        <v/>
      </c>
      <c r="M42" s="65" t="str">
        <f t="shared" si="10"/>
        <v/>
      </c>
      <c r="N42" s="65" t="str">
        <f>IF(M42="","",M42/VLOOKUP(VLOOKUP($J42,'Medians, Hi-Lo SDs'!$B:$F,2,FALSE),$H:$I,2,FALSE))</f>
        <v/>
      </c>
      <c r="O42" s="59" t="s">
        <v>88</v>
      </c>
      <c r="P42" s="60" t="s">
        <v>88</v>
      </c>
      <c r="Q42" s="66">
        <f>IFERROR((IF(AND($G41&lt;(VLOOKUP($J42,'Medians, Hi-Lo SDs'!$B:$F,3,FALSE)),$G42&gt;=(VLOOKUP($J42,'Medians, Hi-Lo SDs'!$B:$F,3,FALSE))),(VLOOKUP($J42,'Medians, Hi-Lo SDs'!$B:$F,3,FALSE))-$G41,""))/($F42)*($C42-$C41)+($C41),"")</f>
        <v>21.9</v>
      </c>
      <c r="R42" s="65">
        <f t="shared" si="11"/>
        <v>5.1000000000000014</v>
      </c>
      <c r="S42" s="65">
        <f>IF(R42="","",R42/VLOOKUP(VLOOKUP($J42,'Medians, Hi-Lo SDs'!$B:$F,3,FALSE),$H:$I,2,FALSE))</f>
        <v>4.9208799691238916</v>
      </c>
      <c r="T42" s="70">
        <f t="shared" si="12"/>
        <v>4.9573188859352282</v>
      </c>
      <c r="U42" s="68" t="str">
        <f t="shared" si="13"/>
        <v/>
      </c>
      <c r="V42" s="69" t="str">
        <f t="shared" si="5"/>
        <v/>
      </c>
      <c r="W42" s="66" t="str">
        <f>IFERROR((IF(AND($G41&lt;(VLOOKUP($J42,'Medians, Hi-Lo SDs'!$B:$F,4,FALSE)),$G42&gt;=(VLOOKUP($J42,'Medians, Hi-Lo SDs'!$B:$F,4,FALSE))),(VLOOKUP($J42,'Medians, Hi-Lo SDs'!$B:$F,4,FALSE))-$G41,""))/($F42)*($C42-$C41)+($C41),"")</f>
        <v/>
      </c>
      <c r="X42" s="65" t="str">
        <f t="shared" si="14"/>
        <v/>
      </c>
      <c r="Y42" s="65" t="str">
        <f>IF(X42="","",X42/VLOOKUP(VLOOKUP($J42,'Medians, Hi-Lo SDs'!$B:$F,4,FALSE),$H:$I,2,FALSE))</f>
        <v/>
      </c>
      <c r="Z42" s="70" t="str">
        <f t="shared" si="15"/>
        <v/>
      </c>
      <c r="AA42" s="68" t="str">
        <f t="shared" si="16"/>
        <v/>
      </c>
      <c r="AB42" s="66" t="str">
        <f>IFERROR((IF(AND($G41&lt;(VLOOKUP($J42,'Medians, Hi-Lo SDs'!$B:$F,5,FALSE)),$G42&gt;=(VLOOKUP($J42,'Medians, Hi-Lo SDs'!$B:$F,5,FALSE))),(VLOOKUP($J42,'Medians, Hi-Lo SDs'!$B:$F,5,FALSE))-$G41,""))/($F42)*($C42-$C41)+($C41),"")</f>
        <v/>
      </c>
      <c r="AC42" s="65" t="str">
        <f t="shared" si="17"/>
        <v/>
      </c>
      <c r="AD42" s="65" t="str">
        <f>IF(AC42="","",AC42/VLOOKUP(VLOOKUP($J42,'Medians, Hi-Lo SDs'!$B:$F,5,FALSE),$H:$I,2,FALSE))</f>
        <v/>
      </c>
      <c r="AE42" s="59" t="s">
        <v>88</v>
      </c>
      <c r="AF42" s="60" t="s">
        <v>88</v>
      </c>
    </row>
    <row r="43" spans="1:32" ht="16" x14ac:dyDescent="0.2">
      <c r="A43" s="99"/>
      <c r="B43" s="100"/>
      <c r="C43" s="87" t="s">
        <v>116</v>
      </c>
      <c r="D43" s="88">
        <v>2</v>
      </c>
      <c r="E43" s="89">
        <v>7.6923076923076925</v>
      </c>
      <c r="F43" s="89">
        <v>7.6923076923076925</v>
      </c>
      <c r="G43" s="90">
        <v>23.076923076923077</v>
      </c>
      <c r="J43" s="64" t="str">
        <f t="shared" si="0"/>
        <v>a0540</v>
      </c>
      <c r="K43" s="71">
        <f t="shared" si="1"/>
        <v>11.538461538461538</v>
      </c>
      <c r="L43" s="65" t="str">
        <f>IFERROR((IF(AND($G42&lt;(VLOOKUP($J43,'Medians, Hi-Lo SDs'!$B:$F,2,FALSE)),$G43&gt;=(VLOOKUP($J43,'Medians, Hi-Lo SDs'!$B:$F,2,FALSE))),(VLOOKUP($J43,'Medians, Hi-Lo SDs'!$B:$F,2,FALSE))-$G42,""))/($F43)*($C43-$C42)+($C42),"")</f>
        <v/>
      </c>
      <c r="M43" s="65" t="str">
        <f t="shared" si="10"/>
        <v/>
      </c>
      <c r="N43" s="65" t="str">
        <f>IF(M43="","",M43/VLOOKUP(VLOOKUP($J43,'Medians, Hi-Lo SDs'!$B:$F,2,FALSE),$H:$I,2,FALSE))</f>
        <v/>
      </c>
      <c r="O43" s="59" t="s">
        <v>88</v>
      </c>
      <c r="P43" s="60" t="s">
        <v>88</v>
      </c>
      <c r="Q43" s="66" t="str">
        <f>IFERROR((IF(AND($G42&lt;(VLOOKUP($J43,'Medians, Hi-Lo SDs'!$B:$F,3,FALSE)),$G43&gt;=(VLOOKUP($J43,'Medians, Hi-Lo SDs'!$B:$F,3,FALSE))),(VLOOKUP($J43,'Medians, Hi-Lo SDs'!$B:$F,3,FALSE))-$G42,""))/($F43)*($C43-$C42)+($C42),"")</f>
        <v/>
      </c>
      <c r="R43" s="65" t="str">
        <f t="shared" si="11"/>
        <v/>
      </c>
      <c r="S43" s="65" t="str">
        <f>IF(R43="","",R43/VLOOKUP(VLOOKUP($J43,'Medians, Hi-Lo SDs'!$B:$F,3,FALSE),$H:$I,2,FALSE))</f>
        <v/>
      </c>
      <c r="T43" s="70" t="str">
        <f t="shared" si="12"/>
        <v/>
      </c>
      <c r="U43" s="68" t="str">
        <f t="shared" si="13"/>
        <v/>
      </c>
      <c r="V43" s="69" t="str">
        <f t="shared" si="5"/>
        <v/>
      </c>
      <c r="W43" s="66" t="str">
        <f>IFERROR((IF(AND($G42&lt;(VLOOKUP($J43,'Medians, Hi-Lo SDs'!$B:$F,4,FALSE)),$G43&gt;=(VLOOKUP($J43,'Medians, Hi-Lo SDs'!$B:$F,4,FALSE))),(VLOOKUP($J43,'Medians, Hi-Lo SDs'!$B:$F,4,FALSE))-$G42,""))/($F43)*($C43-$C42)+($C42),"")</f>
        <v/>
      </c>
      <c r="X43" s="65" t="str">
        <f t="shared" si="14"/>
        <v/>
      </c>
      <c r="Y43" s="65" t="str">
        <f>IF(X43="","",X43/VLOOKUP(VLOOKUP($J43,'Medians, Hi-Lo SDs'!$B:$F,4,FALSE),$H:$I,2,FALSE))</f>
        <v/>
      </c>
      <c r="Z43" s="70" t="str">
        <f t="shared" si="15"/>
        <v/>
      </c>
      <c r="AA43" s="68" t="str">
        <f t="shared" si="16"/>
        <v/>
      </c>
      <c r="AB43" s="66" t="str">
        <f>IFERROR((IF(AND($G42&lt;(VLOOKUP($J43,'Medians, Hi-Lo SDs'!$B:$F,5,FALSE)),$G43&gt;=(VLOOKUP($J43,'Medians, Hi-Lo SDs'!$B:$F,5,FALSE))),(VLOOKUP($J43,'Medians, Hi-Lo SDs'!$B:$F,5,FALSE))-$G42,""))/($F43)*($C43-$C42)+($C42),"")</f>
        <v/>
      </c>
      <c r="AC43" s="65" t="str">
        <f t="shared" si="17"/>
        <v/>
      </c>
      <c r="AD43" s="65" t="str">
        <f>IF(AC43="","",AC43/VLOOKUP(VLOOKUP($J43,'Medians, Hi-Lo SDs'!$B:$F,5,FALSE),$H:$I,2,FALSE))</f>
        <v/>
      </c>
      <c r="AE43" s="59" t="s">
        <v>88</v>
      </c>
      <c r="AF43" s="60" t="s">
        <v>88</v>
      </c>
    </row>
    <row r="44" spans="1:32" ht="16" x14ac:dyDescent="0.2">
      <c r="A44" s="99"/>
      <c r="B44" s="100"/>
      <c r="C44" s="87" t="s">
        <v>118</v>
      </c>
      <c r="D44" s="88">
        <v>5</v>
      </c>
      <c r="E44" s="89">
        <v>19.230769230769234</v>
      </c>
      <c r="F44" s="89">
        <v>19.230769230769234</v>
      </c>
      <c r="G44" s="90">
        <v>42.307692307692307</v>
      </c>
      <c r="J44" s="64" t="str">
        <f t="shared" si="0"/>
        <v>a0540</v>
      </c>
      <c r="K44" s="71">
        <f t="shared" si="1"/>
        <v>11.538461538461538</v>
      </c>
      <c r="L44" s="65" t="str">
        <f>IFERROR((IF(AND($G43&lt;(VLOOKUP($J44,'Medians, Hi-Lo SDs'!$B:$F,2,FALSE)),$G44&gt;=(VLOOKUP($J44,'Medians, Hi-Lo SDs'!$B:$F,2,FALSE))),(VLOOKUP($J44,'Medians, Hi-Lo SDs'!$B:$F,2,FALSE))-$G43,""))/($F44)*($C44-$C43)+($C43),"")</f>
        <v/>
      </c>
      <c r="M44" s="65" t="str">
        <f t="shared" si="10"/>
        <v/>
      </c>
      <c r="N44" s="65" t="str">
        <f>IF(M44="","",M44/VLOOKUP(VLOOKUP($J44,'Medians, Hi-Lo SDs'!$B:$F,2,FALSE),$H:$I,2,FALSE))</f>
        <v/>
      </c>
      <c r="O44" s="59" t="s">
        <v>88</v>
      </c>
      <c r="P44" s="60" t="s">
        <v>88</v>
      </c>
      <c r="Q44" s="66" t="str">
        <f>IFERROR((IF(AND($G43&lt;(VLOOKUP($J44,'Medians, Hi-Lo SDs'!$B:$F,3,FALSE)),$G44&gt;=(VLOOKUP($J44,'Medians, Hi-Lo SDs'!$B:$F,3,FALSE))),(VLOOKUP($J44,'Medians, Hi-Lo SDs'!$B:$F,3,FALSE))-$G43,""))/($F44)*($C44-$C43)+($C43),"")</f>
        <v/>
      </c>
      <c r="R44" s="65" t="str">
        <f t="shared" si="11"/>
        <v/>
      </c>
      <c r="S44" s="65" t="str">
        <f>IF(R44="","",R44/VLOOKUP(VLOOKUP($J44,'Medians, Hi-Lo SDs'!$B:$F,3,FALSE),$H:$I,2,FALSE))</f>
        <v/>
      </c>
      <c r="T44" s="70" t="str">
        <f t="shared" si="12"/>
        <v/>
      </c>
      <c r="U44" s="68" t="str">
        <f t="shared" si="13"/>
        <v/>
      </c>
      <c r="V44" s="69" t="str">
        <f t="shared" si="5"/>
        <v/>
      </c>
      <c r="W44" s="66" t="str">
        <f>IFERROR((IF(AND($G43&lt;(VLOOKUP($J44,'Medians, Hi-Lo SDs'!$B:$F,4,FALSE)),$G44&gt;=(VLOOKUP($J44,'Medians, Hi-Lo SDs'!$B:$F,4,FALSE))),(VLOOKUP($J44,'Medians, Hi-Lo SDs'!$B:$F,4,FALSE))-$G43,""))/($F44)*($C44-$C43)+($C43),"")</f>
        <v/>
      </c>
      <c r="X44" s="65" t="str">
        <f t="shared" si="14"/>
        <v/>
      </c>
      <c r="Y44" s="65" t="str">
        <f>IF(X44="","",X44/VLOOKUP(VLOOKUP($J44,'Medians, Hi-Lo SDs'!$B:$F,4,FALSE),$H:$I,2,FALSE))</f>
        <v/>
      </c>
      <c r="Z44" s="70" t="str">
        <f t="shared" si="15"/>
        <v/>
      </c>
      <c r="AA44" s="68" t="str">
        <f t="shared" si="16"/>
        <v/>
      </c>
      <c r="AB44" s="66" t="str">
        <f>IFERROR((IF(AND($G43&lt;(VLOOKUP($J44,'Medians, Hi-Lo SDs'!$B:$F,5,FALSE)),$G44&gt;=(VLOOKUP($J44,'Medians, Hi-Lo SDs'!$B:$F,5,FALSE))),(VLOOKUP($J44,'Medians, Hi-Lo SDs'!$B:$F,5,FALSE))-$G43,""))/($F44)*($C44-$C43)+($C43),"")</f>
        <v/>
      </c>
      <c r="AC44" s="65" t="str">
        <f t="shared" si="17"/>
        <v/>
      </c>
      <c r="AD44" s="65" t="str">
        <f>IF(AC44="","",AC44/VLOOKUP(VLOOKUP($J44,'Medians, Hi-Lo SDs'!$B:$F,5,FALSE),$H:$I,2,FALSE))</f>
        <v/>
      </c>
      <c r="AE44" s="59" t="s">
        <v>88</v>
      </c>
      <c r="AF44" s="60" t="s">
        <v>88</v>
      </c>
    </row>
    <row r="45" spans="1:32" ht="16" x14ac:dyDescent="0.2">
      <c r="A45" s="99"/>
      <c r="B45" s="100"/>
      <c r="C45" s="87" t="s">
        <v>119</v>
      </c>
      <c r="D45" s="88">
        <v>1</v>
      </c>
      <c r="E45" s="89">
        <v>3.8461538461538463</v>
      </c>
      <c r="F45" s="89">
        <v>3.8461538461538463</v>
      </c>
      <c r="G45" s="90">
        <v>46.153846153846153</v>
      </c>
      <c r="J45" s="64" t="str">
        <f t="shared" si="0"/>
        <v>a0540</v>
      </c>
      <c r="K45" s="71">
        <f t="shared" si="1"/>
        <v>11.538461538461538</v>
      </c>
      <c r="L45" s="65" t="str">
        <f>IFERROR((IF(AND($G44&lt;(VLOOKUP($J45,'Medians, Hi-Lo SDs'!$B:$F,2,FALSE)),$G45&gt;=(VLOOKUP($J45,'Medians, Hi-Lo SDs'!$B:$F,2,FALSE))),(VLOOKUP($J45,'Medians, Hi-Lo SDs'!$B:$F,2,FALSE))-$G44,""))/($F45)*($C45-$C44)+($C44),"")</f>
        <v/>
      </c>
      <c r="M45" s="65" t="str">
        <f t="shared" si="10"/>
        <v/>
      </c>
      <c r="N45" s="65" t="str">
        <f>IF(M45="","",M45/VLOOKUP(VLOOKUP($J45,'Medians, Hi-Lo SDs'!$B:$F,2,FALSE),$H:$I,2,FALSE))</f>
        <v/>
      </c>
      <c r="O45" s="59" t="s">
        <v>88</v>
      </c>
      <c r="P45" s="60" t="s">
        <v>88</v>
      </c>
      <c r="Q45" s="66" t="str">
        <f>IFERROR((IF(AND($G44&lt;(VLOOKUP($J45,'Medians, Hi-Lo SDs'!$B:$F,3,FALSE)),$G45&gt;=(VLOOKUP($J45,'Medians, Hi-Lo SDs'!$B:$F,3,FALSE))),(VLOOKUP($J45,'Medians, Hi-Lo SDs'!$B:$F,3,FALSE))-$G44,""))/($F45)*($C45-$C44)+($C44),"")</f>
        <v/>
      </c>
      <c r="R45" s="65" t="str">
        <f t="shared" si="11"/>
        <v/>
      </c>
      <c r="S45" s="65" t="str">
        <f>IF(R45="","",R45/VLOOKUP(VLOOKUP($J45,'Medians, Hi-Lo SDs'!$B:$F,3,FALSE),$H:$I,2,FALSE))</f>
        <v/>
      </c>
      <c r="T45" s="70" t="str">
        <f t="shared" si="12"/>
        <v/>
      </c>
      <c r="U45" s="68" t="str">
        <f t="shared" si="13"/>
        <v/>
      </c>
      <c r="V45" s="69" t="str">
        <f t="shared" si="5"/>
        <v/>
      </c>
      <c r="W45" s="66" t="str">
        <f>IFERROR((IF(AND($G44&lt;(VLOOKUP($J45,'Medians, Hi-Lo SDs'!$B:$F,4,FALSE)),$G45&gt;=(VLOOKUP($J45,'Medians, Hi-Lo SDs'!$B:$F,4,FALSE))),(VLOOKUP($J45,'Medians, Hi-Lo SDs'!$B:$F,4,FALSE))-$G44,""))/($F45)*($C45-$C44)+($C44),"")</f>
        <v/>
      </c>
      <c r="X45" s="65" t="str">
        <f t="shared" si="14"/>
        <v/>
      </c>
      <c r="Y45" s="65" t="str">
        <f>IF(X45="","",X45/VLOOKUP(VLOOKUP($J45,'Medians, Hi-Lo SDs'!$B:$F,4,FALSE),$H:$I,2,FALSE))</f>
        <v/>
      </c>
      <c r="Z45" s="70" t="str">
        <f t="shared" si="15"/>
        <v/>
      </c>
      <c r="AA45" s="68" t="str">
        <f t="shared" si="16"/>
        <v/>
      </c>
      <c r="AB45" s="66" t="str">
        <f>IFERROR((IF(AND($G44&lt;(VLOOKUP($J45,'Medians, Hi-Lo SDs'!$B:$F,5,FALSE)),$G45&gt;=(VLOOKUP($J45,'Medians, Hi-Lo SDs'!$B:$F,5,FALSE))),(VLOOKUP($J45,'Medians, Hi-Lo SDs'!$B:$F,5,FALSE))-$G44,""))/($F45)*($C45-$C44)+($C44),"")</f>
        <v/>
      </c>
      <c r="AC45" s="65" t="str">
        <f t="shared" si="17"/>
        <v/>
      </c>
      <c r="AD45" s="65" t="str">
        <f>IF(AC45="","",AC45/VLOOKUP(VLOOKUP($J45,'Medians, Hi-Lo SDs'!$B:$F,5,FALSE),$H:$I,2,FALSE))</f>
        <v/>
      </c>
      <c r="AE45" s="59" t="s">
        <v>88</v>
      </c>
      <c r="AF45" s="60" t="s">
        <v>88</v>
      </c>
    </row>
    <row r="46" spans="1:32" ht="16" x14ac:dyDescent="0.2">
      <c r="A46" s="99"/>
      <c r="B46" s="100"/>
      <c r="C46" s="87" t="s">
        <v>120</v>
      </c>
      <c r="D46" s="88">
        <v>1</v>
      </c>
      <c r="E46" s="89">
        <v>3.8461538461538463</v>
      </c>
      <c r="F46" s="89">
        <v>3.8461538461538463</v>
      </c>
      <c r="G46" s="90">
        <v>50</v>
      </c>
      <c r="J46" s="64" t="str">
        <f t="shared" si="0"/>
        <v>a0540</v>
      </c>
      <c r="K46" s="71">
        <f t="shared" si="1"/>
        <v>11.538461538461538</v>
      </c>
      <c r="L46" s="65" t="str">
        <f>IFERROR((IF(AND($G45&lt;(VLOOKUP($J46,'Medians, Hi-Lo SDs'!$B:$F,2,FALSE)),$G46&gt;=(VLOOKUP($J46,'Medians, Hi-Lo SDs'!$B:$F,2,FALSE))),(VLOOKUP($J46,'Medians, Hi-Lo SDs'!$B:$F,2,FALSE))-$G45,""))/($F46)*($C46-$C45)+($C45),"")</f>
        <v/>
      </c>
      <c r="M46" s="65" t="str">
        <f t="shared" si="10"/>
        <v/>
      </c>
      <c r="N46" s="65" t="str">
        <f>IF(M46="","",M46/VLOOKUP(VLOOKUP($J46,'Medians, Hi-Lo SDs'!$B:$F,2,FALSE),$H:$I,2,FALSE))</f>
        <v/>
      </c>
      <c r="O46" s="59" t="s">
        <v>88</v>
      </c>
      <c r="P46" s="60" t="s">
        <v>88</v>
      </c>
      <c r="Q46" s="66" t="str">
        <f>IFERROR((IF(AND($G45&lt;(VLOOKUP($J46,'Medians, Hi-Lo SDs'!$B:$F,3,FALSE)),$G46&gt;=(VLOOKUP($J46,'Medians, Hi-Lo SDs'!$B:$F,3,FALSE))),(VLOOKUP($J46,'Medians, Hi-Lo SDs'!$B:$F,3,FALSE))-$G45,""))/($F46)*($C46-$C45)+($C45),"")</f>
        <v/>
      </c>
      <c r="R46" s="65" t="str">
        <f t="shared" si="11"/>
        <v/>
      </c>
      <c r="S46" s="65" t="str">
        <f>IF(R46="","",R46/VLOOKUP(VLOOKUP($J46,'Medians, Hi-Lo SDs'!$B:$F,3,FALSE),$H:$I,2,FALSE))</f>
        <v/>
      </c>
      <c r="T46" s="70" t="str">
        <f t="shared" si="12"/>
        <v/>
      </c>
      <c r="U46" s="68" t="str">
        <f t="shared" si="13"/>
        <v/>
      </c>
      <c r="V46" s="69">
        <f t="shared" si="5"/>
        <v>27</v>
      </c>
      <c r="W46" s="66" t="str">
        <f>IFERROR((IF(AND($G45&lt;(VLOOKUP($J46,'Medians, Hi-Lo SDs'!$B:$F,4,FALSE)),$G46&gt;=(VLOOKUP($J46,'Medians, Hi-Lo SDs'!$B:$F,4,FALSE))),(VLOOKUP($J46,'Medians, Hi-Lo SDs'!$B:$F,4,FALSE))-$G45,""))/($F46)*($C46-$C45)+($C45),"")</f>
        <v/>
      </c>
      <c r="X46" s="65" t="str">
        <f t="shared" si="14"/>
        <v/>
      </c>
      <c r="Y46" s="65" t="str">
        <f>IF(X46="","",X46/VLOOKUP(VLOOKUP($J46,'Medians, Hi-Lo SDs'!$B:$F,4,FALSE),$H:$I,2,FALSE))</f>
        <v/>
      </c>
      <c r="Z46" s="70" t="str">
        <f t="shared" si="15"/>
        <v/>
      </c>
      <c r="AA46" s="68" t="str">
        <f t="shared" si="16"/>
        <v/>
      </c>
      <c r="AB46" s="66" t="str">
        <f>IFERROR((IF(AND($G45&lt;(VLOOKUP($J46,'Medians, Hi-Lo SDs'!$B:$F,5,FALSE)),$G46&gt;=(VLOOKUP($J46,'Medians, Hi-Lo SDs'!$B:$F,5,FALSE))),(VLOOKUP($J46,'Medians, Hi-Lo SDs'!$B:$F,5,FALSE))-$G45,""))/($F46)*($C46-$C45)+($C45),"")</f>
        <v/>
      </c>
      <c r="AC46" s="65" t="str">
        <f t="shared" si="17"/>
        <v/>
      </c>
      <c r="AD46" s="65" t="str">
        <f>IF(AC46="","",AC46/VLOOKUP(VLOOKUP($J46,'Medians, Hi-Lo SDs'!$B:$F,5,FALSE),$H:$I,2,FALSE))</f>
        <v/>
      </c>
      <c r="AE46" s="59" t="s">
        <v>88</v>
      </c>
      <c r="AF46" s="60" t="s">
        <v>88</v>
      </c>
    </row>
    <row r="47" spans="1:32" ht="16" x14ac:dyDescent="0.2">
      <c r="A47" s="99"/>
      <c r="B47" s="100"/>
      <c r="C47" s="87" t="s">
        <v>135</v>
      </c>
      <c r="D47" s="88">
        <v>1</v>
      </c>
      <c r="E47" s="89">
        <v>3.8461538461538463</v>
      </c>
      <c r="F47" s="89">
        <v>3.8461538461538463</v>
      </c>
      <c r="G47" s="90">
        <v>53.846153846153847</v>
      </c>
      <c r="J47" s="64" t="str">
        <f t="shared" si="0"/>
        <v>a0540</v>
      </c>
      <c r="K47" s="71">
        <f t="shared" si="1"/>
        <v>11.538461538461538</v>
      </c>
      <c r="L47" s="65" t="str">
        <f>IFERROR((IF(AND($G46&lt;(VLOOKUP($J47,'Medians, Hi-Lo SDs'!$B:$F,2,FALSE)),$G47&gt;=(VLOOKUP($J47,'Medians, Hi-Lo SDs'!$B:$F,2,FALSE))),(VLOOKUP($J47,'Medians, Hi-Lo SDs'!$B:$F,2,FALSE))-$G46,""))/($F47)*($C47-$C46)+($C46),"")</f>
        <v/>
      </c>
      <c r="M47" s="65" t="str">
        <f t="shared" si="10"/>
        <v/>
      </c>
      <c r="N47" s="65" t="str">
        <f>IF(M47="","",M47/VLOOKUP(VLOOKUP($J47,'Medians, Hi-Lo SDs'!$B:$F,2,FALSE),$H:$I,2,FALSE))</f>
        <v/>
      </c>
      <c r="O47" s="59" t="s">
        <v>88</v>
      </c>
      <c r="P47" s="60" t="s">
        <v>88</v>
      </c>
      <c r="Q47" s="66" t="str">
        <f>IFERROR((IF(AND($G46&lt;(VLOOKUP($J47,'Medians, Hi-Lo SDs'!$B:$F,3,FALSE)),$G47&gt;=(VLOOKUP($J47,'Medians, Hi-Lo SDs'!$B:$F,3,FALSE))),(VLOOKUP($J47,'Medians, Hi-Lo SDs'!$B:$F,3,FALSE))-$G46,""))/($F47)*($C47-$C46)+($C46),"")</f>
        <v/>
      </c>
      <c r="R47" s="65" t="str">
        <f t="shared" si="11"/>
        <v/>
      </c>
      <c r="S47" s="65" t="str">
        <f>IF(R47="","",R47/VLOOKUP(VLOOKUP($J47,'Medians, Hi-Lo SDs'!$B:$F,3,FALSE),$H:$I,2,FALSE))</f>
        <v/>
      </c>
      <c r="T47" s="70" t="str">
        <f t="shared" si="12"/>
        <v/>
      </c>
      <c r="U47" s="68" t="str">
        <f t="shared" si="13"/>
        <v/>
      </c>
      <c r="V47" s="69" t="str">
        <f t="shared" si="5"/>
        <v/>
      </c>
      <c r="W47" s="66" t="str">
        <f>IFERROR((IF(AND($G46&lt;(VLOOKUP($J47,'Medians, Hi-Lo SDs'!$B:$F,4,FALSE)),$G47&gt;=(VLOOKUP($J47,'Medians, Hi-Lo SDs'!$B:$F,4,FALSE))),(VLOOKUP($J47,'Medians, Hi-Lo SDs'!$B:$F,4,FALSE))-$G46,""))/($F47)*($C47-$C46)+($C46),"")</f>
        <v/>
      </c>
      <c r="X47" s="65" t="str">
        <f t="shared" si="14"/>
        <v/>
      </c>
      <c r="Y47" s="65" t="str">
        <f>IF(X47="","",X47/VLOOKUP(VLOOKUP($J47,'Medians, Hi-Lo SDs'!$B:$F,4,FALSE),$H:$I,2,FALSE))</f>
        <v/>
      </c>
      <c r="Z47" s="70" t="str">
        <f t="shared" si="15"/>
        <v/>
      </c>
      <c r="AA47" s="68" t="str">
        <f t="shared" si="16"/>
        <v/>
      </c>
      <c r="AB47" s="66" t="str">
        <f>IFERROR((IF(AND($G46&lt;(VLOOKUP($J47,'Medians, Hi-Lo SDs'!$B:$F,5,FALSE)),$G47&gt;=(VLOOKUP($J47,'Medians, Hi-Lo SDs'!$B:$F,5,FALSE))),(VLOOKUP($J47,'Medians, Hi-Lo SDs'!$B:$F,5,FALSE))-$G46,""))/($F47)*($C47-$C46)+($C46),"")</f>
        <v/>
      </c>
      <c r="AC47" s="65" t="str">
        <f t="shared" si="17"/>
        <v/>
      </c>
      <c r="AD47" s="65" t="str">
        <f>IF(AC47="","",AC47/VLOOKUP(VLOOKUP($J47,'Medians, Hi-Lo SDs'!$B:$F,5,FALSE),$H:$I,2,FALSE))</f>
        <v/>
      </c>
      <c r="AE47" s="59" t="s">
        <v>88</v>
      </c>
      <c r="AF47" s="60" t="s">
        <v>88</v>
      </c>
    </row>
    <row r="48" spans="1:32" ht="16" x14ac:dyDescent="0.2">
      <c r="A48" s="99"/>
      <c r="B48" s="100"/>
      <c r="C48" s="87" t="s">
        <v>122</v>
      </c>
      <c r="D48" s="88">
        <v>1</v>
      </c>
      <c r="E48" s="89">
        <v>3.8461538461538463</v>
      </c>
      <c r="F48" s="89">
        <v>3.8461538461538463</v>
      </c>
      <c r="G48" s="90">
        <v>57.692307692307686</v>
      </c>
      <c r="J48" s="64" t="str">
        <f t="shared" si="0"/>
        <v>a0540</v>
      </c>
      <c r="K48" s="71">
        <f t="shared" si="1"/>
        <v>11.538461538461538</v>
      </c>
      <c r="L48" s="65" t="str">
        <f>IFERROR((IF(AND($G47&lt;(VLOOKUP($J48,'Medians, Hi-Lo SDs'!$B:$F,2,FALSE)),$G48&gt;=(VLOOKUP($J48,'Medians, Hi-Lo SDs'!$B:$F,2,FALSE))),(VLOOKUP($J48,'Medians, Hi-Lo SDs'!$B:$F,2,FALSE))-$G47,""))/($F48)*($C48-$C47)+($C47),"")</f>
        <v/>
      </c>
      <c r="M48" s="65" t="str">
        <f t="shared" si="10"/>
        <v/>
      </c>
      <c r="N48" s="65" t="str">
        <f>IF(M48="","",M48/VLOOKUP(VLOOKUP($J48,'Medians, Hi-Lo SDs'!$B:$F,2,FALSE),$H:$I,2,FALSE))</f>
        <v/>
      </c>
      <c r="O48" s="59" t="s">
        <v>88</v>
      </c>
      <c r="P48" s="60" t="s">
        <v>88</v>
      </c>
      <c r="Q48" s="66" t="str">
        <f>IFERROR((IF(AND($G47&lt;(VLOOKUP($J48,'Medians, Hi-Lo SDs'!$B:$F,3,FALSE)),$G48&gt;=(VLOOKUP($J48,'Medians, Hi-Lo SDs'!$B:$F,3,FALSE))),(VLOOKUP($J48,'Medians, Hi-Lo SDs'!$B:$F,3,FALSE))-$G47,""))/($F48)*($C48-$C47)+($C47),"")</f>
        <v/>
      </c>
      <c r="R48" s="65" t="str">
        <f t="shared" si="11"/>
        <v/>
      </c>
      <c r="S48" s="65" t="str">
        <f>IF(R48="","",R48/VLOOKUP(VLOOKUP($J48,'Medians, Hi-Lo SDs'!$B:$F,3,FALSE),$H:$I,2,FALSE))</f>
        <v/>
      </c>
      <c r="T48" s="70" t="str">
        <f t="shared" si="12"/>
        <v/>
      </c>
      <c r="U48" s="68" t="str">
        <f t="shared" si="13"/>
        <v/>
      </c>
      <c r="V48" s="69" t="str">
        <f t="shared" si="5"/>
        <v/>
      </c>
      <c r="W48" s="66" t="str">
        <f>IFERROR((IF(AND($G47&lt;(VLOOKUP($J48,'Medians, Hi-Lo SDs'!$B:$F,4,FALSE)),$G48&gt;=(VLOOKUP($J48,'Medians, Hi-Lo SDs'!$B:$F,4,FALSE))),(VLOOKUP($J48,'Medians, Hi-Lo SDs'!$B:$F,4,FALSE))-$G47,""))/($F48)*($C48-$C47)+($C47),"")</f>
        <v/>
      </c>
      <c r="X48" s="65" t="str">
        <f t="shared" si="14"/>
        <v/>
      </c>
      <c r="Y48" s="65" t="str">
        <f>IF(X48="","",X48/VLOOKUP(VLOOKUP($J48,'Medians, Hi-Lo SDs'!$B:$F,4,FALSE),$H:$I,2,FALSE))</f>
        <v/>
      </c>
      <c r="Z48" s="70" t="str">
        <f t="shared" si="15"/>
        <v/>
      </c>
      <c r="AA48" s="68" t="str">
        <f t="shared" si="16"/>
        <v/>
      </c>
      <c r="AB48" s="66" t="str">
        <f>IFERROR((IF(AND($G47&lt;(VLOOKUP($J48,'Medians, Hi-Lo SDs'!$B:$F,5,FALSE)),$G48&gt;=(VLOOKUP($J48,'Medians, Hi-Lo SDs'!$B:$F,5,FALSE))),(VLOOKUP($J48,'Medians, Hi-Lo SDs'!$B:$F,5,FALSE))-$G47,""))/($F48)*($C48-$C47)+($C47),"")</f>
        <v/>
      </c>
      <c r="AC48" s="65" t="str">
        <f t="shared" si="17"/>
        <v/>
      </c>
      <c r="AD48" s="65" t="str">
        <f>IF(AC48="","",AC48/VLOOKUP(VLOOKUP($J48,'Medians, Hi-Lo SDs'!$B:$F,5,FALSE),$H:$I,2,FALSE))</f>
        <v/>
      </c>
      <c r="AE48" s="59" t="s">
        <v>88</v>
      </c>
      <c r="AF48" s="60" t="s">
        <v>88</v>
      </c>
    </row>
    <row r="49" spans="1:32" ht="16" x14ac:dyDescent="0.2">
      <c r="A49" s="99"/>
      <c r="B49" s="100"/>
      <c r="C49" s="87" t="s">
        <v>124</v>
      </c>
      <c r="D49" s="88">
        <v>1</v>
      </c>
      <c r="E49" s="89">
        <v>3.8461538461538463</v>
      </c>
      <c r="F49" s="89">
        <v>3.8461538461538463</v>
      </c>
      <c r="G49" s="90">
        <v>61.53846153846154</v>
      </c>
      <c r="J49" s="64" t="str">
        <f t="shared" si="0"/>
        <v>a0540</v>
      </c>
      <c r="K49" s="71">
        <f t="shared" si="1"/>
        <v>11.538461538461538</v>
      </c>
      <c r="L49" s="65" t="str">
        <f>IFERROR((IF(AND($G48&lt;(VLOOKUP($J49,'Medians, Hi-Lo SDs'!$B:$F,2,FALSE)),$G49&gt;=(VLOOKUP($J49,'Medians, Hi-Lo SDs'!$B:$F,2,FALSE))),(VLOOKUP($J49,'Medians, Hi-Lo SDs'!$B:$F,2,FALSE))-$G48,""))/($F49)*($C49-$C48)+($C48),"")</f>
        <v/>
      </c>
      <c r="M49" s="65" t="str">
        <f t="shared" si="10"/>
        <v/>
      </c>
      <c r="N49" s="65" t="str">
        <f>IF(M49="","",M49/VLOOKUP(VLOOKUP($J49,'Medians, Hi-Lo SDs'!$B:$F,2,FALSE),$H:$I,2,FALSE))</f>
        <v/>
      </c>
      <c r="O49" s="59" t="s">
        <v>88</v>
      </c>
      <c r="P49" s="60" t="s">
        <v>88</v>
      </c>
      <c r="Q49" s="66" t="str">
        <f>IFERROR((IF(AND($G48&lt;(VLOOKUP($J49,'Medians, Hi-Lo SDs'!$B:$F,3,FALSE)),$G49&gt;=(VLOOKUP($J49,'Medians, Hi-Lo SDs'!$B:$F,3,FALSE))),(VLOOKUP($J49,'Medians, Hi-Lo SDs'!$B:$F,3,FALSE))-$G48,""))/($F49)*($C49-$C48)+($C48),"")</f>
        <v/>
      </c>
      <c r="R49" s="65" t="str">
        <f t="shared" si="11"/>
        <v/>
      </c>
      <c r="S49" s="65" t="str">
        <f>IF(R49="","",R49/VLOOKUP(VLOOKUP($J49,'Medians, Hi-Lo SDs'!$B:$F,3,FALSE),$H:$I,2,FALSE))</f>
        <v/>
      </c>
      <c r="T49" s="70" t="str">
        <f t="shared" si="12"/>
        <v/>
      </c>
      <c r="U49" s="68" t="str">
        <f t="shared" si="13"/>
        <v/>
      </c>
      <c r="V49" s="69" t="str">
        <f t="shared" si="5"/>
        <v/>
      </c>
      <c r="W49" s="66" t="str">
        <f>IFERROR((IF(AND($G48&lt;(VLOOKUP($J49,'Medians, Hi-Lo SDs'!$B:$F,4,FALSE)),$G49&gt;=(VLOOKUP($J49,'Medians, Hi-Lo SDs'!$B:$F,4,FALSE))),(VLOOKUP($J49,'Medians, Hi-Lo SDs'!$B:$F,4,FALSE))-$G48,""))/($F49)*($C49-$C48)+($C48),"")</f>
        <v/>
      </c>
      <c r="X49" s="65" t="str">
        <f t="shared" si="14"/>
        <v/>
      </c>
      <c r="Y49" s="65" t="str">
        <f>IF(X49="","",X49/VLOOKUP(VLOOKUP($J49,'Medians, Hi-Lo SDs'!$B:$F,4,FALSE),$H:$I,2,FALSE))</f>
        <v/>
      </c>
      <c r="Z49" s="70" t="str">
        <f t="shared" si="15"/>
        <v/>
      </c>
      <c r="AA49" s="68" t="str">
        <f t="shared" si="16"/>
        <v/>
      </c>
      <c r="AB49" s="66" t="str">
        <f>IFERROR((IF(AND($G48&lt;(VLOOKUP($J49,'Medians, Hi-Lo SDs'!$B:$F,5,FALSE)),$G49&gt;=(VLOOKUP($J49,'Medians, Hi-Lo SDs'!$B:$F,5,FALSE))),(VLOOKUP($J49,'Medians, Hi-Lo SDs'!$B:$F,5,FALSE))-$G48,""))/($F49)*($C49-$C48)+($C48),"")</f>
        <v/>
      </c>
      <c r="AC49" s="65" t="str">
        <f t="shared" si="17"/>
        <v/>
      </c>
      <c r="AD49" s="65" t="str">
        <f>IF(AC49="","",AC49/VLOOKUP(VLOOKUP($J49,'Medians, Hi-Lo SDs'!$B:$F,5,FALSE),$H:$I,2,FALSE))</f>
        <v/>
      </c>
      <c r="AE49" s="59" t="s">
        <v>88</v>
      </c>
      <c r="AF49" s="60" t="s">
        <v>88</v>
      </c>
    </row>
    <row r="50" spans="1:32" ht="16" x14ac:dyDescent="0.2">
      <c r="A50" s="99"/>
      <c r="B50" s="100"/>
      <c r="C50" s="87" t="s">
        <v>130</v>
      </c>
      <c r="D50" s="88">
        <v>2</v>
      </c>
      <c r="E50" s="89">
        <v>7.6923076923076925</v>
      </c>
      <c r="F50" s="89">
        <v>7.6923076923076925</v>
      </c>
      <c r="G50" s="90">
        <v>69.230769230769226</v>
      </c>
      <c r="J50" s="64" t="str">
        <f t="shared" si="0"/>
        <v>a0540</v>
      </c>
      <c r="K50" s="71">
        <f t="shared" si="1"/>
        <v>11.538461538461538</v>
      </c>
      <c r="L50" s="65" t="str">
        <f>IFERROR((IF(AND($G49&lt;(VLOOKUP($J50,'Medians, Hi-Lo SDs'!$B:$F,2,FALSE)),$G50&gt;=(VLOOKUP($J50,'Medians, Hi-Lo SDs'!$B:$F,2,FALSE))),(VLOOKUP($J50,'Medians, Hi-Lo SDs'!$B:$F,2,FALSE))-$G49,""))/($F50)*($C50-$C49)+($C49),"")</f>
        <v/>
      </c>
      <c r="M50" s="65" t="str">
        <f t="shared" si="10"/>
        <v/>
      </c>
      <c r="N50" s="65" t="str">
        <f>IF(M50="","",M50/VLOOKUP(VLOOKUP($J50,'Medians, Hi-Lo SDs'!$B:$F,2,FALSE),$H:$I,2,FALSE))</f>
        <v/>
      </c>
      <c r="O50" s="59" t="s">
        <v>88</v>
      </c>
      <c r="P50" s="60" t="s">
        <v>88</v>
      </c>
      <c r="Q50" s="66" t="str">
        <f>IFERROR((IF(AND($G49&lt;(VLOOKUP($J50,'Medians, Hi-Lo SDs'!$B:$F,3,FALSE)),$G50&gt;=(VLOOKUP($J50,'Medians, Hi-Lo SDs'!$B:$F,3,FALSE))),(VLOOKUP($J50,'Medians, Hi-Lo SDs'!$B:$F,3,FALSE))-$G49,""))/($F50)*($C50-$C49)+($C49),"")</f>
        <v/>
      </c>
      <c r="R50" s="65" t="str">
        <f t="shared" si="11"/>
        <v/>
      </c>
      <c r="S50" s="65" t="str">
        <f>IF(R50="","",R50/VLOOKUP(VLOOKUP($J50,'Medians, Hi-Lo SDs'!$B:$F,3,FALSE),$H:$I,2,FALSE))</f>
        <v/>
      </c>
      <c r="T50" s="70" t="str">
        <f t="shared" si="12"/>
        <v/>
      </c>
      <c r="U50" s="68" t="str">
        <f t="shared" si="13"/>
        <v/>
      </c>
      <c r="V50" s="69" t="str">
        <f t="shared" si="5"/>
        <v/>
      </c>
      <c r="W50" s="66" t="str">
        <f>IFERROR((IF(AND($G49&lt;(VLOOKUP($J50,'Medians, Hi-Lo SDs'!$B:$F,4,FALSE)),$G50&gt;=(VLOOKUP($J50,'Medians, Hi-Lo SDs'!$B:$F,4,FALSE))),(VLOOKUP($J50,'Medians, Hi-Lo SDs'!$B:$F,4,FALSE))-$G49,""))/($F50)*($C50-$C49)+($C49),"")</f>
        <v/>
      </c>
      <c r="X50" s="65" t="str">
        <f t="shared" si="14"/>
        <v/>
      </c>
      <c r="Y50" s="65" t="str">
        <f>IF(X50="","",X50/VLOOKUP(VLOOKUP($J50,'Medians, Hi-Lo SDs'!$B:$F,4,FALSE),$H:$I,2,FALSE))</f>
        <v/>
      </c>
      <c r="Z50" s="70" t="str">
        <f t="shared" si="15"/>
        <v/>
      </c>
      <c r="AA50" s="68" t="str">
        <f t="shared" si="16"/>
        <v/>
      </c>
      <c r="AB50" s="66" t="str">
        <f>IFERROR((IF(AND($G49&lt;(VLOOKUP($J50,'Medians, Hi-Lo SDs'!$B:$F,5,FALSE)),$G50&gt;=(VLOOKUP($J50,'Medians, Hi-Lo SDs'!$B:$F,5,FALSE))),(VLOOKUP($J50,'Medians, Hi-Lo SDs'!$B:$F,5,FALSE))-$G49,""))/($F50)*($C50-$C49)+($C49),"")</f>
        <v/>
      </c>
      <c r="AC50" s="65" t="str">
        <f t="shared" si="17"/>
        <v/>
      </c>
      <c r="AD50" s="65" t="str">
        <f>IF(AC50="","",AC50/VLOOKUP(VLOOKUP($J50,'Medians, Hi-Lo SDs'!$B:$F,5,FALSE),$H:$I,2,FALSE))</f>
        <v/>
      </c>
      <c r="AE50" s="59" t="s">
        <v>88</v>
      </c>
      <c r="AF50" s="60" t="s">
        <v>88</v>
      </c>
    </row>
    <row r="51" spans="1:32" ht="16" x14ac:dyDescent="0.2">
      <c r="A51" s="99"/>
      <c r="B51" s="100"/>
      <c r="C51" s="87" t="s">
        <v>136</v>
      </c>
      <c r="D51" s="88">
        <v>1</v>
      </c>
      <c r="E51" s="89">
        <v>3.8461538461538463</v>
      </c>
      <c r="F51" s="89">
        <v>3.8461538461538463</v>
      </c>
      <c r="G51" s="90">
        <v>73.076923076923066</v>
      </c>
      <c r="J51" s="64" t="str">
        <f t="shared" si="0"/>
        <v>a0540</v>
      </c>
      <c r="K51" s="71">
        <f t="shared" si="1"/>
        <v>11.538461538461538</v>
      </c>
      <c r="L51" s="65" t="str">
        <f>IFERROR((IF(AND($G50&lt;(VLOOKUP($J51,'Medians, Hi-Lo SDs'!$B:$F,2,FALSE)),$G51&gt;=(VLOOKUP($J51,'Medians, Hi-Lo SDs'!$B:$F,2,FALSE))),(VLOOKUP($J51,'Medians, Hi-Lo SDs'!$B:$F,2,FALSE))-$G50,""))/($F51)*($C51-$C50)+($C50),"")</f>
        <v/>
      </c>
      <c r="M51" s="65" t="str">
        <f t="shared" si="10"/>
        <v/>
      </c>
      <c r="N51" s="65" t="str">
        <f>IF(M51="","",M51/VLOOKUP(VLOOKUP($J51,'Medians, Hi-Lo SDs'!$B:$F,2,FALSE),$H:$I,2,FALSE))</f>
        <v/>
      </c>
      <c r="O51" s="59" t="s">
        <v>88</v>
      </c>
      <c r="P51" s="60" t="s">
        <v>88</v>
      </c>
      <c r="Q51" s="66" t="str">
        <f>IFERROR((IF(AND($G50&lt;(VLOOKUP($J51,'Medians, Hi-Lo SDs'!$B:$F,3,FALSE)),$G51&gt;=(VLOOKUP($J51,'Medians, Hi-Lo SDs'!$B:$F,3,FALSE))),(VLOOKUP($J51,'Medians, Hi-Lo SDs'!$B:$F,3,FALSE))-$G50,""))/($F51)*($C51-$C50)+($C50),"")</f>
        <v/>
      </c>
      <c r="R51" s="65" t="str">
        <f t="shared" si="11"/>
        <v/>
      </c>
      <c r="S51" s="65" t="str">
        <f>IF(R51="","",R51/VLOOKUP(VLOOKUP($J51,'Medians, Hi-Lo SDs'!$B:$F,3,FALSE),$H:$I,2,FALSE))</f>
        <v/>
      </c>
      <c r="T51" s="70" t="str">
        <f t="shared" si="12"/>
        <v/>
      </c>
      <c r="U51" s="68" t="str">
        <f t="shared" si="13"/>
        <v/>
      </c>
      <c r="V51" s="69" t="str">
        <f t="shared" si="5"/>
        <v/>
      </c>
      <c r="W51" s="66" t="str">
        <f>IFERROR((IF(AND($G50&lt;(VLOOKUP($J51,'Medians, Hi-Lo SDs'!$B:$F,4,FALSE)),$G51&gt;=(VLOOKUP($J51,'Medians, Hi-Lo SDs'!$B:$F,4,FALSE))),(VLOOKUP($J51,'Medians, Hi-Lo SDs'!$B:$F,4,FALSE))-$G50,""))/($F51)*($C51-$C50)+($C50),"")</f>
        <v/>
      </c>
      <c r="X51" s="65" t="str">
        <f t="shared" si="14"/>
        <v/>
      </c>
      <c r="Y51" s="65" t="str">
        <f>IF(X51="","",X51/VLOOKUP(VLOOKUP($J51,'Medians, Hi-Lo SDs'!$B:$F,4,FALSE),$H:$I,2,FALSE))</f>
        <v/>
      </c>
      <c r="Z51" s="70" t="str">
        <f t="shared" si="15"/>
        <v/>
      </c>
      <c r="AA51" s="68" t="str">
        <f t="shared" si="16"/>
        <v/>
      </c>
      <c r="AB51" s="66" t="str">
        <f>IFERROR((IF(AND($G50&lt;(VLOOKUP($J51,'Medians, Hi-Lo SDs'!$B:$F,5,FALSE)),$G51&gt;=(VLOOKUP($J51,'Medians, Hi-Lo SDs'!$B:$F,5,FALSE))),(VLOOKUP($J51,'Medians, Hi-Lo SDs'!$B:$F,5,FALSE))-$G50,""))/($F51)*($C51-$C50)+($C50),"")</f>
        <v/>
      </c>
      <c r="AC51" s="65" t="str">
        <f t="shared" si="17"/>
        <v/>
      </c>
      <c r="AD51" s="65" t="str">
        <f>IF(AC51="","",AC51/VLOOKUP(VLOOKUP($J51,'Medians, Hi-Lo SDs'!$B:$F,5,FALSE),$H:$I,2,FALSE))</f>
        <v/>
      </c>
      <c r="AE51" s="59" t="s">
        <v>88</v>
      </c>
      <c r="AF51" s="60" t="s">
        <v>88</v>
      </c>
    </row>
    <row r="52" spans="1:32" ht="16" x14ac:dyDescent="0.2">
      <c r="A52" s="99"/>
      <c r="B52" s="100"/>
      <c r="C52" s="87" t="s">
        <v>132</v>
      </c>
      <c r="D52" s="88">
        <v>1</v>
      </c>
      <c r="E52" s="89">
        <v>3.8461538461538463</v>
      </c>
      <c r="F52" s="89">
        <v>3.8461538461538463</v>
      </c>
      <c r="G52" s="90">
        <v>76.923076923076934</v>
      </c>
      <c r="J52" s="64" t="str">
        <f t="shared" si="0"/>
        <v>a0540</v>
      </c>
      <c r="K52" s="71">
        <f t="shared" si="1"/>
        <v>11.538461538461538</v>
      </c>
      <c r="L52" s="65" t="str">
        <f>IFERROR((IF(AND($G51&lt;(VLOOKUP($J52,'Medians, Hi-Lo SDs'!$B:$F,2,FALSE)),$G52&gt;=(VLOOKUP($J52,'Medians, Hi-Lo SDs'!$B:$F,2,FALSE))),(VLOOKUP($J52,'Medians, Hi-Lo SDs'!$B:$F,2,FALSE))-$G51,""))/($F52)*($C52-$C51)+($C51),"")</f>
        <v/>
      </c>
      <c r="M52" s="65" t="str">
        <f t="shared" si="10"/>
        <v/>
      </c>
      <c r="N52" s="65" t="str">
        <f>IF(M52="","",M52/VLOOKUP(VLOOKUP($J52,'Medians, Hi-Lo SDs'!$B:$F,2,FALSE),$H:$I,2,FALSE))</f>
        <v/>
      </c>
      <c r="O52" s="59" t="s">
        <v>88</v>
      </c>
      <c r="P52" s="60" t="s">
        <v>88</v>
      </c>
      <c r="Q52" s="66" t="str">
        <f>IFERROR((IF(AND($G51&lt;(VLOOKUP($J52,'Medians, Hi-Lo SDs'!$B:$F,3,FALSE)),$G52&gt;=(VLOOKUP($J52,'Medians, Hi-Lo SDs'!$B:$F,3,FALSE))),(VLOOKUP($J52,'Medians, Hi-Lo SDs'!$B:$F,3,FALSE))-$G51,""))/($F52)*($C52-$C51)+($C51),"")</f>
        <v/>
      </c>
      <c r="R52" s="65" t="str">
        <f t="shared" si="11"/>
        <v/>
      </c>
      <c r="S52" s="65" t="str">
        <f>IF(R52="","",R52/VLOOKUP(VLOOKUP($J52,'Medians, Hi-Lo SDs'!$B:$F,3,FALSE),$H:$I,2,FALSE))</f>
        <v/>
      </c>
      <c r="T52" s="70" t="str">
        <f t="shared" si="12"/>
        <v/>
      </c>
      <c r="U52" s="68" t="str">
        <f t="shared" si="13"/>
        <v/>
      </c>
      <c r="V52" s="69" t="str">
        <f t="shared" si="5"/>
        <v/>
      </c>
      <c r="W52" s="66" t="str">
        <f>IFERROR((IF(AND($G51&lt;(VLOOKUP($J52,'Medians, Hi-Lo SDs'!$B:$F,4,FALSE)),$G52&gt;=(VLOOKUP($J52,'Medians, Hi-Lo SDs'!$B:$F,4,FALSE))),(VLOOKUP($J52,'Medians, Hi-Lo SDs'!$B:$F,4,FALSE))-$G51,""))/($F52)*($C52-$C51)+($C51),"")</f>
        <v/>
      </c>
      <c r="X52" s="65" t="str">
        <f t="shared" si="14"/>
        <v/>
      </c>
      <c r="Y52" s="65" t="str">
        <f>IF(X52="","",X52/VLOOKUP(VLOOKUP($J52,'Medians, Hi-Lo SDs'!$B:$F,4,FALSE),$H:$I,2,FALSE))</f>
        <v/>
      </c>
      <c r="Z52" s="70" t="str">
        <f t="shared" si="15"/>
        <v/>
      </c>
      <c r="AA52" s="68" t="str">
        <f t="shared" si="16"/>
        <v/>
      </c>
      <c r="AB52" s="66" t="str">
        <f>IFERROR((IF(AND($G51&lt;(VLOOKUP($J52,'Medians, Hi-Lo SDs'!$B:$F,5,FALSE)),$G52&gt;=(VLOOKUP($J52,'Medians, Hi-Lo SDs'!$B:$F,5,FALSE))),(VLOOKUP($J52,'Medians, Hi-Lo SDs'!$B:$F,5,FALSE))-$G51,""))/($F52)*($C52-$C51)+($C51),"")</f>
        <v/>
      </c>
      <c r="AC52" s="65" t="str">
        <f t="shared" si="17"/>
        <v/>
      </c>
      <c r="AD52" s="65" t="str">
        <f>IF(AC52="","",AC52/VLOOKUP(VLOOKUP($J52,'Medians, Hi-Lo SDs'!$B:$F,5,FALSE),$H:$I,2,FALSE))</f>
        <v/>
      </c>
      <c r="AE52" s="59" t="s">
        <v>88</v>
      </c>
      <c r="AF52" s="60" t="s">
        <v>88</v>
      </c>
    </row>
    <row r="53" spans="1:32" ht="16" x14ac:dyDescent="0.2">
      <c r="A53" s="99"/>
      <c r="B53" s="100"/>
      <c r="C53" s="87" t="s">
        <v>137</v>
      </c>
      <c r="D53" s="88">
        <v>1</v>
      </c>
      <c r="E53" s="89">
        <v>3.8461538461538463</v>
      </c>
      <c r="F53" s="89">
        <v>3.8461538461538463</v>
      </c>
      <c r="G53" s="90">
        <v>80.769230769230774</v>
      </c>
      <c r="J53" s="64" t="str">
        <f t="shared" si="0"/>
        <v>a0540</v>
      </c>
      <c r="K53" s="71">
        <f t="shared" si="1"/>
        <v>11.538461538461538</v>
      </c>
      <c r="L53" s="65" t="str">
        <f>IFERROR((IF(AND($G52&lt;(VLOOKUP($J53,'Medians, Hi-Lo SDs'!$B:$F,2,FALSE)),$G53&gt;=(VLOOKUP($J53,'Medians, Hi-Lo SDs'!$B:$F,2,FALSE))),(VLOOKUP($J53,'Medians, Hi-Lo SDs'!$B:$F,2,FALSE))-$G52,""))/($F53)*($C53-$C52)+($C52),"")</f>
        <v/>
      </c>
      <c r="M53" s="65" t="str">
        <f t="shared" si="10"/>
        <v/>
      </c>
      <c r="N53" s="65" t="str">
        <f>IF(M53="","",M53/VLOOKUP(VLOOKUP($J53,'Medians, Hi-Lo SDs'!$B:$F,2,FALSE),$H:$I,2,FALSE))</f>
        <v/>
      </c>
      <c r="O53" s="59" t="s">
        <v>88</v>
      </c>
      <c r="P53" s="60" t="s">
        <v>88</v>
      </c>
      <c r="Q53" s="66" t="str">
        <f>IFERROR((IF(AND($G52&lt;(VLOOKUP($J53,'Medians, Hi-Lo SDs'!$B:$F,3,FALSE)),$G53&gt;=(VLOOKUP($J53,'Medians, Hi-Lo SDs'!$B:$F,3,FALSE))),(VLOOKUP($J53,'Medians, Hi-Lo SDs'!$B:$F,3,FALSE))-$G52,""))/($F53)*($C53-$C52)+($C52),"")</f>
        <v/>
      </c>
      <c r="R53" s="65" t="str">
        <f t="shared" si="11"/>
        <v/>
      </c>
      <c r="S53" s="65" t="str">
        <f>IF(R53="","",R53/VLOOKUP(VLOOKUP($J53,'Medians, Hi-Lo SDs'!$B:$F,3,FALSE),$H:$I,2,FALSE))</f>
        <v/>
      </c>
      <c r="T53" s="70" t="str">
        <f t="shared" si="12"/>
        <v/>
      </c>
      <c r="U53" s="68" t="str">
        <f t="shared" si="13"/>
        <v/>
      </c>
      <c r="V53" s="69" t="str">
        <f t="shared" si="5"/>
        <v/>
      </c>
      <c r="W53" s="66" t="str">
        <f>IFERROR((IF(AND($G52&lt;(VLOOKUP($J53,'Medians, Hi-Lo SDs'!$B:$F,4,FALSE)),$G53&gt;=(VLOOKUP($J53,'Medians, Hi-Lo SDs'!$B:$F,4,FALSE))),(VLOOKUP($J53,'Medians, Hi-Lo SDs'!$B:$F,4,FALSE))-$G52,""))/($F53)*($C53-$C52)+($C52),"")</f>
        <v/>
      </c>
      <c r="X53" s="65" t="str">
        <f t="shared" si="14"/>
        <v/>
      </c>
      <c r="Y53" s="65" t="str">
        <f>IF(X53="","",X53/VLOOKUP(VLOOKUP($J53,'Medians, Hi-Lo SDs'!$B:$F,4,FALSE),$H:$I,2,FALSE))</f>
        <v/>
      </c>
      <c r="Z53" s="70" t="str">
        <f t="shared" si="15"/>
        <v/>
      </c>
      <c r="AA53" s="68" t="str">
        <f t="shared" si="16"/>
        <v/>
      </c>
      <c r="AB53" s="66" t="str">
        <f>IFERROR((IF(AND($G52&lt;(VLOOKUP($J53,'Medians, Hi-Lo SDs'!$B:$F,5,FALSE)),$G53&gt;=(VLOOKUP($J53,'Medians, Hi-Lo SDs'!$B:$F,5,FALSE))),(VLOOKUP($J53,'Medians, Hi-Lo SDs'!$B:$F,5,FALSE))-$G52,""))/($F53)*($C53-$C52)+($C52),"")</f>
        <v/>
      </c>
      <c r="AC53" s="65" t="str">
        <f t="shared" si="17"/>
        <v/>
      </c>
      <c r="AD53" s="65" t="str">
        <f>IF(AC53="","",AC53/VLOOKUP(VLOOKUP($J53,'Medians, Hi-Lo SDs'!$B:$F,5,FALSE),$H:$I,2,FALSE))</f>
        <v/>
      </c>
      <c r="AE53" s="59" t="s">
        <v>88</v>
      </c>
      <c r="AF53" s="60" t="s">
        <v>88</v>
      </c>
    </row>
    <row r="54" spans="1:32" ht="16" x14ac:dyDescent="0.2">
      <c r="A54" s="99"/>
      <c r="B54" s="100"/>
      <c r="C54" s="87" t="s">
        <v>138</v>
      </c>
      <c r="D54" s="88">
        <v>1</v>
      </c>
      <c r="E54" s="89">
        <v>3.8461538461538463</v>
      </c>
      <c r="F54" s="89">
        <v>3.8461538461538463</v>
      </c>
      <c r="G54" s="90">
        <v>84.615384615384613</v>
      </c>
      <c r="J54" s="64" t="str">
        <f t="shared" si="0"/>
        <v>a0540</v>
      </c>
      <c r="K54" s="71">
        <f t="shared" si="1"/>
        <v>11.538461538461538</v>
      </c>
      <c r="L54" s="65" t="str">
        <f>IFERROR((IF(AND($G53&lt;(VLOOKUP($J54,'Medians, Hi-Lo SDs'!$B:$F,2,FALSE)),$G54&gt;=(VLOOKUP($J54,'Medians, Hi-Lo SDs'!$B:$F,2,FALSE))),(VLOOKUP($J54,'Medians, Hi-Lo SDs'!$B:$F,2,FALSE))-$G53,""))/($F54)*($C54-$C53)+($C53),"")</f>
        <v/>
      </c>
      <c r="M54" s="65" t="str">
        <f t="shared" si="10"/>
        <v/>
      </c>
      <c r="N54" s="65" t="str">
        <f>IF(M54="","",M54/VLOOKUP(VLOOKUP($J54,'Medians, Hi-Lo SDs'!$B:$F,2,FALSE),$H:$I,2,FALSE))</f>
        <v/>
      </c>
      <c r="O54" s="59" t="s">
        <v>88</v>
      </c>
      <c r="P54" s="60" t="s">
        <v>88</v>
      </c>
      <c r="Q54" s="66" t="str">
        <f>IFERROR((IF(AND($G53&lt;(VLOOKUP($J54,'Medians, Hi-Lo SDs'!$B:$F,3,FALSE)),$G54&gt;=(VLOOKUP($J54,'Medians, Hi-Lo SDs'!$B:$F,3,FALSE))),(VLOOKUP($J54,'Medians, Hi-Lo SDs'!$B:$F,3,FALSE))-$G53,""))/($F54)*($C54-$C53)+($C53),"")</f>
        <v/>
      </c>
      <c r="R54" s="65" t="str">
        <f t="shared" si="11"/>
        <v/>
      </c>
      <c r="S54" s="65" t="str">
        <f>IF(R54="","",R54/VLOOKUP(VLOOKUP($J54,'Medians, Hi-Lo SDs'!$B:$F,3,FALSE),$H:$I,2,FALSE))</f>
        <v/>
      </c>
      <c r="T54" s="70" t="str">
        <f t="shared" si="12"/>
        <v/>
      </c>
      <c r="U54" s="68" t="str">
        <f t="shared" si="13"/>
        <v/>
      </c>
      <c r="V54" s="69" t="str">
        <f t="shared" si="5"/>
        <v/>
      </c>
      <c r="W54" s="66" t="str">
        <f>IFERROR((IF(AND($G53&lt;(VLOOKUP($J54,'Medians, Hi-Lo SDs'!$B:$F,4,FALSE)),$G54&gt;=(VLOOKUP($J54,'Medians, Hi-Lo SDs'!$B:$F,4,FALSE))),(VLOOKUP($J54,'Medians, Hi-Lo SDs'!$B:$F,4,FALSE))-$G53,""))/($F54)*($C54-$C53)+($C53),"")</f>
        <v/>
      </c>
      <c r="X54" s="65" t="str">
        <f t="shared" si="14"/>
        <v/>
      </c>
      <c r="Y54" s="65" t="str">
        <f>IF(X54="","",X54/VLOOKUP(VLOOKUP($J54,'Medians, Hi-Lo SDs'!$B:$F,4,FALSE),$H:$I,2,FALSE))</f>
        <v/>
      </c>
      <c r="Z54" s="70" t="str">
        <f t="shared" si="15"/>
        <v/>
      </c>
      <c r="AA54" s="68" t="str">
        <f t="shared" si="16"/>
        <v/>
      </c>
      <c r="AB54" s="66" t="str">
        <f>IFERROR((IF(AND($G53&lt;(VLOOKUP($J54,'Medians, Hi-Lo SDs'!$B:$F,5,FALSE)),$G54&gt;=(VLOOKUP($J54,'Medians, Hi-Lo SDs'!$B:$F,5,FALSE))),(VLOOKUP($J54,'Medians, Hi-Lo SDs'!$B:$F,5,FALSE))-$G53,""))/($F54)*($C54-$C53)+($C53),"")</f>
        <v/>
      </c>
      <c r="AC54" s="65" t="str">
        <f t="shared" si="17"/>
        <v/>
      </c>
      <c r="AD54" s="65" t="str">
        <f>IF(AC54="","",AC54/VLOOKUP(VLOOKUP($J54,'Medians, Hi-Lo SDs'!$B:$F,5,FALSE),$H:$I,2,FALSE))</f>
        <v/>
      </c>
      <c r="AE54" s="59" t="s">
        <v>88</v>
      </c>
      <c r="AF54" s="60" t="s">
        <v>88</v>
      </c>
    </row>
    <row r="55" spans="1:32" ht="16" x14ac:dyDescent="0.2">
      <c r="A55" s="99"/>
      <c r="B55" s="100"/>
      <c r="C55" s="87" t="s">
        <v>139</v>
      </c>
      <c r="D55" s="88">
        <v>2</v>
      </c>
      <c r="E55" s="89">
        <v>7.6923076923076925</v>
      </c>
      <c r="F55" s="89">
        <v>7.6923076923076925</v>
      </c>
      <c r="G55" s="90">
        <v>92.307692307692307</v>
      </c>
      <c r="J55" s="64" t="str">
        <f t="shared" si="0"/>
        <v>a0540</v>
      </c>
      <c r="K55" s="71">
        <f t="shared" si="1"/>
        <v>11.538461538461538</v>
      </c>
      <c r="L55" s="65" t="str">
        <f>IFERROR((IF(AND($G54&lt;(VLOOKUP($J55,'Medians, Hi-Lo SDs'!$B:$F,2,FALSE)),$G55&gt;=(VLOOKUP($J55,'Medians, Hi-Lo SDs'!$B:$F,2,FALSE))),(VLOOKUP($J55,'Medians, Hi-Lo SDs'!$B:$F,2,FALSE))-$G54,""))/($F55)*($C55-$C54)+($C54),"")</f>
        <v/>
      </c>
      <c r="M55" s="65" t="str">
        <f t="shared" si="10"/>
        <v/>
      </c>
      <c r="N55" s="65" t="str">
        <f>IF(M55="","",M55/VLOOKUP(VLOOKUP($J55,'Medians, Hi-Lo SDs'!$B:$F,2,FALSE),$H:$I,2,FALSE))</f>
        <v/>
      </c>
      <c r="O55" s="59" t="s">
        <v>88</v>
      </c>
      <c r="P55" s="60" t="s">
        <v>88</v>
      </c>
      <c r="Q55" s="66" t="str">
        <f>IFERROR((IF(AND($G54&lt;(VLOOKUP($J55,'Medians, Hi-Lo SDs'!$B:$F,3,FALSE)),$G55&gt;=(VLOOKUP($J55,'Medians, Hi-Lo SDs'!$B:$F,3,FALSE))),(VLOOKUP($J55,'Medians, Hi-Lo SDs'!$B:$F,3,FALSE))-$G54,""))/($F55)*($C55-$C54)+($C54),"")</f>
        <v/>
      </c>
      <c r="R55" s="65" t="str">
        <f t="shared" si="11"/>
        <v/>
      </c>
      <c r="S55" s="65" t="str">
        <f>IF(R55="","",R55/VLOOKUP(VLOOKUP($J55,'Medians, Hi-Lo SDs'!$B:$F,3,FALSE),$H:$I,2,FALSE))</f>
        <v/>
      </c>
      <c r="T55" s="70" t="str">
        <f t="shared" si="12"/>
        <v/>
      </c>
      <c r="U55" s="68" t="str">
        <f t="shared" si="13"/>
        <v/>
      </c>
      <c r="V55" s="69" t="str">
        <f t="shared" si="5"/>
        <v/>
      </c>
      <c r="W55" s="66">
        <f>IFERROR((IF(AND($G54&lt;(VLOOKUP($J55,'Medians, Hi-Lo SDs'!$B:$F,4,FALSE)),$G55&gt;=(VLOOKUP($J55,'Medians, Hi-Lo SDs'!$B:$F,4,FALSE))),(VLOOKUP($J55,'Medians, Hi-Lo SDs'!$B:$F,4,FALSE))-$G54,""))/($F55)*($C55-$C54)+($C54),"")</f>
        <v>52.5</v>
      </c>
      <c r="X55" s="65">
        <f t="shared" si="14"/>
        <v>25.5</v>
      </c>
      <c r="Y55" s="65">
        <f>IF(X55="","",X55/VLOOKUP(VLOOKUP($J55,'Medians, Hi-Lo SDs'!$B:$F,4,FALSE),$H:$I,2,FALSE))</f>
        <v>19.897003745318351</v>
      </c>
      <c r="Z55" s="70">
        <f t="shared" si="15"/>
        <v>19.006803289158661</v>
      </c>
      <c r="AA55" s="68" t="str">
        <f t="shared" si="16"/>
        <v/>
      </c>
      <c r="AB55" s="66" t="str">
        <f>IFERROR((IF(AND($G54&lt;(VLOOKUP($J55,'Medians, Hi-Lo SDs'!$B:$F,5,FALSE)),$G55&gt;=(VLOOKUP($J55,'Medians, Hi-Lo SDs'!$B:$F,5,FALSE))),(VLOOKUP($J55,'Medians, Hi-Lo SDs'!$B:$F,5,FALSE))-$G54,""))/($F55)*($C55-$C54)+($C54),"")</f>
        <v/>
      </c>
      <c r="AC55" s="65" t="str">
        <f t="shared" si="17"/>
        <v/>
      </c>
      <c r="AD55" s="65" t="str">
        <f>IF(AC55="","",AC55/VLOOKUP(VLOOKUP($J55,'Medians, Hi-Lo SDs'!$B:$F,5,FALSE),$H:$I,2,FALSE))</f>
        <v/>
      </c>
      <c r="AE55" s="59" t="s">
        <v>88</v>
      </c>
      <c r="AF55" s="60" t="s">
        <v>88</v>
      </c>
    </row>
    <row r="56" spans="1:32" ht="16" x14ac:dyDescent="0.2">
      <c r="A56" s="99"/>
      <c r="B56" s="100"/>
      <c r="C56" s="87" t="s">
        <v>140</v>
      </c>
      <c r="D56" s="88">
        <v>1</v>
      </c>
      <c r="E56" s="89">
        <v>3.8461538461538463</v>
      </c>
      <c r="F56" s="89">
        <v>3.8461538461538463</v>
      </c>
      <c r="G56" s="90">
        <v>96.15384615384616</v>
      </c>
      <c r="J56" s="64" t="str">
        <f t="shared" si="0"/>
        <v>a0540</v>
      </c>
      <c r="K56" s="71">
        <f t="shared" si="1"/>
        <v>11.538461538461538</v>
      </c>
      <c r="L56" s="65" t="str">
        <f>IFERROR((IF(AND($G55&lt;(VLOOKUP($J56,'Medians, Hi-Lo SDs'!$B:$F,2,FALSE)),$G56&gt;=(VLOOKUP($J56,'Medians, Hi-Lo SDs'!$B:$F,2,FALSE))),(VLOOKUP($J56,'Medians, Hi-Lo SDs'!$B:$F,2,FALSE))-$G55,""))/($F56)*($C56-$C55)+($C55),"")</f>
        <v/>
      </c>
      <c r="M56" s="65" t="str">
        <f t="shared" si="10"/>
        <v/>
      </c>
      <c r="N56" s="65" t="str">
        <f>IF(M56="","",M56/VLOOKUP(VLOOKUP($J56,'Medians, Hi-Lo SDs'!$B:$F,2,FALSE),$H:$I,2,FALSE))</f>
        <v/>
      </c>
      <c r="O56" s="59" t="s">
        <v>88</v>
      </c>
      <c r="P56" s="60" t="s">
        <v>88</v>
      </c>
      <c r="Q56" s="66" t="str">
        <f>IFERROR((IF(AND($G55&lt;(VLOOKUP($J56,'Medians, Hi-Lo SDs'!$B:$F,3,FALSE)),$G56&gt;=(VLOOKUP($J56,'Medians, Hi-Lo SDs'!$B:$F,3,FALSE))),(VLOOKUP($J56,'Medians, Hi-Lo SDs'!$B:$F,3,FALSE))-$G55,""))/($F56)*($C56-$C55)+($C55),"")</f>
        <v/>
      </c>
      <c r="R56" s="65" t="str">
        <f t="shared" si="11"/>
        <v/>
      </c>
      <c r="S56" s="65" t="str">
        <f>IF(R56="","",R56/VLOOKUP(VLOOKUP($J56,'Medians, Hi-Lo SDs'!$B:$F,3,FALSE),$H:$I,2,FALSE))</f>
        <v/>
      </c>
      <c r="T56" s="70" t="str">
        <f t="shared" si="12"/>
        <v/>
      </c>
      <c r="U56" s="68" t="str">
        <f t="shared" si="13"/>
        <v/>
      </c>
      <c r="V56" s="69" t="str">
        <f t="shared" si="5"/>
        <v/>
      </c>
      <c r="W56" s="66" t="str">
        <f>IFERROR((IF(AND($G55&lt;(VLOOKUP($J56,'Medians, Hi-Lo SDs'!$B:$F,4,FALSE)),$G56&gt;=(VLOOKUP($J56,'Medians, Hi-Lo SDs'!$B:$F,4,FALSE))),(VLOOKUP($J56,'Medians, Hi-Lo SDs'!$B:$F,4,FALSE))-$G55,""))/($F56)*($C56-$C55)+($C55),"")</f>
        <v/>
      </c>
      <c r="X56" s="65" t="str">
        <f t="shared" si="14"/>
        <v/>
      </c>
      <c r="Y56" s="65" t="str">
        <f>IF(X56="","",X56/VLOOKUP(VLOOKUP($J56,'Medians, Hi-Lo SDs'!$B:$F,4,FALSE),$H:$I,2,FALSE))</f>
        <v/>
      </c>
      <c r="Z56" s="70" t="str">
        <f t="shared" si="15"/>
        <v/>
      </c>
      <c r="AA56" s="68">
        <f t="shared" si="16"/>
        <v>18.116602832998968</v>
      </c>
      <c r="AB56" s="66">
        <f>IFERROR((IF(AND($G55&lt;(VLOOKUP($J56,'Medians, Hi-Lo SDs'!$B:$F,5,FALSE)),$G56&gt;=(VLOOKUP($J56,'Medians, Hi-Lo SDs'!$B:$F,5,FALSE))),(VLOOKUP($J56,'Medians, Hi-Lo SDs'!$B:$F,5,FALSE))-$G55,""))/($F56)*($C56-$C55)+($C55),"")</f>
        <v>56.800000000000004</v>
      </c>
      <c r="AC56" s="65">
        <f t="shared" si="17"/>
        <v>29.800000000000004</v>
      </c>
      <c r="AD56" s="65">
        <f>IF(AC56="","",AC56/VLOOKUP(VLOOKUP($J56,'Medians, Hi-Lo SDs'!$B:$F,5,FALSE),$H:$I,2,FALSE))</f>
        <v>18.116602832998968</v>
      </c>
      <c r="AE56" s="59" t="s">
        <v>88</v>
      </c>
      <c r="AF56" s="60" t="s">
        <v>88</v>
      </c>
    </row>
    <row r="57" spans="1:32" ht="16" x14ac:dyDescent="0.2">
      <c r="A57" s="99"/>
      <c r="B57" s="100"/>
      <c r="C57" s="87" t="s">
        <v>141</v>
      </c>
      <c r="D57" s="88">
        <v>1</v>
      </c>
      <c r="E57" s="89">
        <v>3.8461538461538463</v>
      </c>
      <c r="F57" s="89">
        <v>3.8461538461538463</v>
      </c>
      <c r="G57" s="90">
        <v>100</v>
      </c>
      <c r="J57" s="64" t="str">
        <f t="shared" si="0"/>
        <v>a0540</v>
      </c>
      <c r="K57" s="71">
        <f t="shared" si="1"/>
        <v>11.538461538461538</v>
      </c>
      <c r="L57" s="65" t="str">
        <f>IFERROR((IF(AND($G56&lt;(VLOOKUP($J57,'Medians, Hi-Lo SDs'!$B:$F,2,FALSE)),$G57&gt;=(VLOOKUP($J57,'Medians, Hi-Lo SDs'!$B:$F,2,FALSE))),(VLOOKUP($J57,'Medians, Hi-Lo SDs'!$B:$F,2,FALSE))-$G56,""))/($F57)*($C57-$C56)+($C56),"")</f>
        <v/>
      </c>
      <c r="M57" s="65" t="str">
        <f t="shared" si="10"/>
        <v/>
      </c>
      <c r="N57" s="65" t="str">
        <f>IF(M57="","",M57/VLOOKUP(VLOOKUP($J57,'Medians, Hi-Lo SDs'!$B:$F,2,FALSE),$H:$I,2,FALSE))</f>
        <v/>
      </c>
      <c r="O57" s="59" t="s">
        <v>88</v>
      </c>
      <c r="P57" s="60" t="s">
        <v>88</v>
      </c>
      <c r="Q57" s="66" t="str">
        <f>IFERROR((IF(AND($G56&lt;(VLOOKUP($J57,'Medians, Hi-Lo SDs'!$B:$F,3,FALSE)),$G57&gt;=(VLOOKUP($J57,'Medians, Hi-Lo SDs'!$B:$F,3,FALSE))),(VLOOKUP($J57,'Medians, Hi-Lo SDs'!$B:$F,3,FALSE))-$G56,""))/($F57)*($C57-$C56)+($C56),"")</f>
        <v/>
      </c>
      <c r="R57" s="65" t="str">
        <f t="shared" si="11"/>
        <v/>
      </c>
      <c r="S57" s="65" t="str">
        <f>IF(R57="","",R57/VLOOKUP(VLOOKUP($J57,'Medians, Hi-Lo SDs'!$B:$F,3,FALSE),$H:$I,2,FALSE))</f>
        <v/>
      </c>
      <c r="T57" s="70" t="str">
        <f t="shared" si="12"/>
        <v/>
      </c>
      <c r="U57" s="68" t="str">
        <f t="shared" si="13"/>
        <v/>
      </c>
      <c r="V57" s="69" t="str">
        <f t="shared" si="5"/>
        <v/>
      </c>
      <c r="W57" s="66" t="str">
        <f>IFERROR((IF(AND($G56&lt;(VLOOKUP($J57,'Medians, Hi-Lo SDs'!$B:$F,4,FALSE)),$G57&gt;=(VLOOKUP($J57,'Medians, Hi-Lo SDs'!$B:$F,4,FALSE))),(VLOOKUP($J57,'Medians, Hi-Lo SDs'!$B:$F,4,FALSE))-$G56,""))/($F57)*($C57-$C56)+($C56),"")</f>
        <v/>
      </c>
      <c r="X57" s="65" t="str">
        <f t="shared" si="14"/>
        <v/>
      </c>
      <c r="Y57" s="65" t="str">
        <f>IF(X57="","",X57/VLOOKUP(VLOOKUP($J57,'Medians, Hi-Lo SDs'!$B:$F,4,FALSE),$H:$I,2,FALSE))</f>
        <v/>
      </c>
      <c r="Z57" s="70" t="str">
        <f t="shared" si="15"/>
        <v/>
      </c>
      <c r="AA57" s="68" t="str">
        <f t="shared" si="16"/>
        <v/>
      </c>
      <c r="AB57" s="66" t="str">
        <f>IFERROR((IF(AND($G56&lt;(VLOOKUP($J57,'Medians, Hi-Lo SDs'!$B:$F,5,FALSE)),$G57&gt;=(VLOOKUP($J57,'Medians, Hi-Lo SDs'!$B:$F,5,FALSE))),(VLOOKUP($J57,'Medians, Hi-Lo SDs'!$B:$F,5,FALSE))-$G56,""))/($F57)*($C57-$C56)+($C56),"")</f>
        <v/>
      </c>
      <c r="AC57" s="65" t="str">
        <f t="shared" si="17"/>
        <v/>
      </c>
      <c r="AD57" s="65" t="str">
        <f>IF(AC57="","",AC57/VLOOKUP(VLOOKUP($J57,'Medians, Hi-Lo SDs'!$B:$F,5,FALSE),$H:$I,2,FALSE))</f>
        <v/>
      </c>
      <c r="AE57" s="59" t="s">
        <v>88</v>
      </c>
      <c r="AF57" s="60" t="s">
        <v>88</v>
      </c>
    </row>
    <row r="58" spans="1:32" ht="17" x14ac:dyDescent="0.2">
      <c r="A58" s="99"/>
      <c r="B58" s="100"/>
      <c r="C58" s="91" t="s">
        <v>134</v>
      </c>
      <c r="D58" s="88">
        <v>26</v>
      </c>
      <c r="E58" s="89">
        <v>100</v>
      </c>
      <c r="F58" s="89">
        <v>100</v>
      </c>
      <c r="G58" s="92"/>
      <c r="J58" s="64" t="str">
        <f t="shared" si="0"/>
        <v>a0540</v>
      </c>
      <c r="K58" s="71">
        <f t="shared" si="1"/>
        <v>11.538461538461538</v>
      </c>
      <c r="L58" s="65" t="str">
        <f>IFERROR((IF(AND($G57&lt;(VLOOKUP($J58,'Medians, Hi-Lo SDs'!$B:$F,2,FALSE)),$G58&gt;=(VLOOKUP($J58,'Medians, Hi-Lo SDs'!$B:$F,2,FALSE))),(VLOOKUP($J58,'Medians, Hi-Lo SDs'!$B:$F,2,FALSE))-$G57,""))/($F58)*($C58-$C57)+($C57),"")</f>
        <v/>
      </c>
      <c r="M58" s="65" t="str">
        <f t="shared" si="10"/>
        <v/>
      </c>
      <c r="N58" s="65" t="str">
        <f>IF(M58="","",M58/VLOOKUP(VLOOKUP($J58,'Medians, Hi-Lo SDs'!$B:$F,2,FALSE),$H:$I,2,FALSE))</f>
        <v/>
      </c>
      <c r="O58" s="59" t="s">
        <v>88</v>
      </c>
      <c r="P58" s="60" t="s">
        <v>88</v>
      </c>
      <c r="Q58" s="66" t="str">
        <f>IFERROR((IF(AND($G57&lt;(VLOOKUP($J58,'Medians, Hi-Lo SDs'!$B:$F,3,FALSE)),$G58&gt;=(VLOOKUP($J58,'Medians, Hi-Lo SDs'!$B:$F,3,FALSE))),(VLOOKUP($J58,'Medians, Hi-Lo SDs'!$B:$F,3,FALSE))-$G57,""))/($F58)*($C58-$C57)+($C57),"")</f>
        <v/>
      </c>
      <c r="R58" s="65" t="str">
        <f t="shared" si="11"/>
        <v/>
      </c>
      <c r="S58" s="65" t="str">
        <f>IF(R58="","",R58/VLOOKUP(VLOOKUP($J58,'Medians, Hi-Lo SDs'!$B:$F,3,FALSE),$H:$I,2,FALSE))</f>
        <v/>
      </c>
      <c r="T58" s="70" t="str">
        <f t="shared" si="12"/>
        <v/>
      </c>
      <c r="U58" s="68" t="str">
        <f t="shared" si="13"/>
        <v/>
      </c>
      <c r="V58" s="69" t="str">
        <f t="shared" si="5"/>
        <v/>
      </c>
      <c r="W58" s="66" t="str">
        <f>IFERROR((IF(AND($G57&lt;(VLOOKUP($J58,'Medians, Hi-Lo SDs'!$B:$F,4,FALSE)),$G58&gt;=(VLOOKUP($J58,'Medians, Hi-Lo SDs'!$B:$F,4,FALSE))),(VLOOKUP($J58,'Medians, Hi-Lo SDs'!$B:$F,4,FALSE))-$G57,""))/($F58)*($C58-$C57)+($C57),"")</f>
        <v/>
      </c>
      <c r="X58" s="65" t="str">
        <f t="shared" si="14"/>
        <v/>
      </c>
      <c r="Y58" s="65" t="str">
        <f>IF(X58="","",X58/VLOOKUP(VLOOKUP($J58,'Medians, Hi-Lo SDs'!$B:$F,4,FALSE),$H:$I,2,FALSE))</f>
        <v/>
      </c>
      <c r="Z58" s="70" t="str">
        <f t="shared" si="15"/>
        <v/>
      </c>
      <c r="AA58" s="68" t="str">
        <f t="shared" si="16"/>
        <v/>
      </c>
      <c r="AB58" s="66" t="str">
        <f>IFERROR((IF(AND($G57&lt;(VLOOKUP($J58,'Medians, Hi-Lo SDs'!$B:$F,5,FALSE)),$G58&gt;=(VLOOKUP($J58,'Medians, Hi-Lo SDs'!$B:$F,5,FALSE))),(VLOOKUP($J58,'Medians, Hi-Lo SDs'!$B:$F,5,FALSE))-$G57,""))/($F58)*($C58-$C57)+($C57),"")</f>
        <v/>
      </c>
      <c r="AC58" s="65" t="str">
        <f t="shared" si="17"/>
        <v/>
      </c>
      <c r="AD58" s="65" t="str">
        <f>IF(AC58="","",AC58/VLOOKUP(VLOOKUP($J58,'Medians, Hi-Lo SDs'!$B:$F,5,FALSE),$H:$I,2,FALSE))</f>
        <v/>
      </c>
      <c r="AE58" s="59" t="s">
        <v>88</v>
      </c>
      <c r="AF58" s="60" t="s">
        <v>88</v>
      </c>
    </row>
    <row r="59" spans="1:32" ht="16" x14ac:dyDescent="0.2">
      <c r="A59" s="99" t="s">
        <v>48</v>
      </c>
      <c r="B59" s="100" t="s">
        <v>107</v>
      </c>
      <c r="C59" s="87" t="s">
        <v>111</v>
      </c>
      <c r="D59" s="88">
        <v>1</v>
      </c>
      <c r="E59" s="89">
        <v>2.1276595744680851</v>
      </c>
      <c r="F59" s="89">
        <v>2.1276595744680851</v>
      </c>
      <c r="G59" s="90">
        <v>2.1276595744680851</v>
      </c>
      <c r="J59" s="64" t="str">
        <f t="shared" si="0"/>
        <v>a0540</v>
      </c>
      <c r="K59" s="71">
        <f t="shared" si="1"/>
        <v>11.538461538461538</v>
      </c>
      <c r="L59" s="65" t="str">
        <f>IFERROR((IF(AND($G58&lt;(VLOOKUP($J59,'Medians, Hi-Lo SDs'!$B:$F,2,FALSE)),$G59&gt;=(VLOOKUP($J59,'Medians, Hi-Lo SDs'!$B:$F,2,FALSE))),(VLOOKUP($J59,'Medians, Hi-Lo SDs'!$B:$F,2,FALSE))-$G58,""))/($F59)*($C59-$C58)+($C58),"")</f>
        <v/>
      </c>
      <c r="M59" s="65" t="str">
        <f t="shared" si="10"/>
        <v/>
      </c>
      <c r="N59" s="65" t="str">
        <f>IF(M59="","",M59/VLOOKUP(VLOOKUP($J59,'Medians, Hi-Lo SDs'!$B:$F,2,FALSE),$H:$I,2,FALSE))</f>
        <v/>
      </c>
      <c r="O59" s="59" t="s">
        <v>88</v>
      </c>
      <c r="P59" s="60" t="s">
        <v>88</v>
      </c>
      <c r="Q59" s="66" t="str">
        <f>IFERROR((IF(AND($G58&lt;(VLOOKUP($J59,'Medians, Hi-Lo SDs'!$B:$F,3,FALSE)),$G59&gt;=(VLOOKUP($J59,'Medians, Hi-Lo SDs'!$B:$F,3,FALSE))),(VLOOKUP($J59,'Medians, Hi-Lo SDs'!$B:$F,3,FALSE))-$G58,""))/($F59)*($C59-$C58)+($C58),"")</f>
        <v/>
      </c>
      <c r="R59" s="65" t="str">
        <f t="shared" si="11"/>
        <v/>
      </c>
      <c r="S59" s="65" t="str">
        <f>IF(R59="","",R59/VLOOKUP(VLOOKUP($J59,'Medians, Hi-Lo SDs'!$B:$F,3,FALSE),$H:$I,2,FALSE))</f>
        <v/>
      </c>
      <c r="T59" s="70" t="str">
        <f t="shared" si="12"/>
        <v/>
      </c>
      <c r="U59" s="68" t="str">
        <f t="shared" si="13"/>
        <v/>
      </c>
      <c r="V59" s="69" t="str">
        <f t="shared" si="5"/>
        <v/>
      </c>
      <c r="W59" s="66" t="str">
        <f>IFERROR((IF(AND($G58&lt;(VLOOKUP($J59,'Medians, Hi-Lo SDs'!$B:$F,4,FALSE)),$G59&gt;=(VLOOKUP($J59,'Medians, Hi-Lo SDs'!$B:$F,4,FALSE))),(VLOOKUP($J59,'Medians, Hi-Lo SDs'!$B:$F,4,FALSE))-$G58,""))/($F59)*($C59-$C58)+($C58),"")</f>
        <v/>
      </c>
      <c r="X59" s="65" t="str">
        <f t="shared" si="14"/>
        <v/>
      </c>
      <c r="Y59" s="65" t="str">
        <f>IF(X59="","",X59/VLOOKUP(VLOOKUP($J59,'Medians, Hi-Lo SDs'!$B:$F,4,FALSE),$H:$I,2,FALSE))</f>
        <v/>
      </c>
      <c r="Z59" s="70" t="str">
        <f t="shared" si="15"/>
        <v/>
      </c>
      <c r="AA59" s="68" t="str">
        <f t="shared" si="16"/>
        <v/>
      </c>
      <c r="AB59" s="66" t="str">
        <f>IFERROR((IF(AND($G58&lt;(VLOOKUP($J59,'Medians, Hi-Lo SDs'!$B:$F,5,FALSE)),$G59&gt;=(VLOOKUP($J59,'Medians, Hi-Lo SDs'!$B:$F,5,FALSE))),(VLOOKUP($J59,'Medians, Hi-Lo SDs'!$B:$F,5,FALSE))-$G58,""))/($F59)*($C59-$C58)+($C58),"")</f>
        <v/>
      </c>
      <c r="AC59" s="65" t="str">
        <f t="shared" si="17"/>
        <v/>
      </c>
      <c r="AD59" s="65" t="str">
        <f>IF(AC59="","",AC59/VLOOKUP(VLOOKUP($J59,'Medians, Hi-Lo SDs'!$B:$F,5,FALSE),$H:$I,2,FALSE))</f>
        <v/>
      </c>
      <c r="AE59" s="59" t="s">
        <v>88</v>
      </c>
      <c r="AF59" s="60" t="s">
        <v>88</v>
      </c>
    </row>
    <row r="60" spans="1:32" ht="16" x14ac:dyDescent="0.2">
      <c r="A60" s="99"/>
      <c r="B60" s="100"/>
      <c r="C60" s="87" t="s">
        <v>112</v>
      </c>
      <c r="D60" s="88">
        <v>1</v>
      </c>
      <c r="E60" s="89">
        <v>2.1276595744680851</v>
      </c>
      <c r="F60" s="89">
        <v>2.1276595744680851</v>
      </c>
      <c r="G60" s="90">
        <v>4.2553191489361701</v>
      </c>
      <c r="J60" s="64" t="str">
        <f t="shared" si="0"/>
        <v>a0580</v>
      </c>
      <c r="K60" s="71">
        <f t="shared" si="1"/>
        <v>4.2553191489361701</v>
      </c>
      <c r="L60" s="65" t="str">
        <f>IFERROR((IF(AND($G59&lt;(VLOOKUP($J60,'Medians, Hi-Lo SDs'!$B:$F,2,FALSE)),$G60&gt;=(VLOOKUP($J60,'Medians, Hi-Lo SDs'!$B:$F,2,FALSE))),(VLOOKUP($J60,'Medians, Hi-Lo SDs'!$B:$F,2,FALSE))-$G59,""))/($F60)*($C60-$C59)+($C59),"")</f>
        <v/>
      </c>
      <c r="M60" s="65" t="str">
        <f t="shared" si="10"/>
        <v/>
      </c>
      <c r="N60" s="65" t="str">
        <f>IF(M60="","",M60/VLOOKUP(VLOOKUP($J60,'Medians, Hi-Lo SDs'!$B:$F,2,FALSE),$H:$I,2,FALSE))</f>
        <v/>
      </c>
      <c r="O60" s="59" t="s">
        <v>88</v>
      </c>
      <c r="P60" s="60" t="s">
        <v>88</v>
      </c>
      <c r="Q60" s="66" t="str">
        <f>IFERROR((IF(AND($G59&lt;(VLOOKUP($J60,'Medians, Hi-Lo SDs'!$B:$F,3,FALSE)),$G60&gt;=(VLOOKUP($J60,'Medians, Hi-Lo SDs'!$B:$F,3,FALSE))),(VLOOKUP($J60,'Medians, Hi-Lo SDs'!$B:$F,3,FALSE))-$G59,""))/($F60)*($C60-$C59)+($C59),"")</f>
        <v/>
      </c>
      <c r="R60" s="65" t="str">
        <f t="shared" si="11"/>
        <v/>
      </c>
      <c r="S60" s="65" t="str">
        <f>IF(R60="","",R60/VLOOKUP(VLOOKUP($J60,'Medians, Hi-Lo SDs'!$B:$F,3,FALSE),$H:$I,2,FALSE))</f>
        <v/>
      </c>
      <c r="T60" s="70" t="str">
        <f t="shared" si="12"/>
        <v/>
      </c>
      <c r="U60" s="68" t="str">
        <f t="shared" si="13"/>
        <v/>
      </c>
      <c r="V60" s="69" t="str">
        <f t="shared" si="5"/>
        <v/>
      </c>
      <c r="W60" s="66" t="str">
        <f>IFERROR((IF(AND($G59&lt;(VLOOKUP($J60,'Medians, Hi-Lo SDs'!$B:$F,4,FALSE)),$G60&gt;=(VLOOKUP($J60,'Medians, Hi-Lo SDs'!$B:$F,4,FALSE))),(VLOOKUP($J60,'Medians, Hi-Lo SDs'!$B:$F,4,FALSE))-$G59,""))/($F60)*($C60-$C59)+($C59),"")</f>
        <v/>
      </c>
      <c r="X60" s="65" t="str">
        <f t="shared" si="14"/>
        <v/>
      </c>
      <c r="Y60" s="65" t="str">
        <f>IF(X60="","",X60/VLOOKUP(VLOOKUP($J60,'Medians, Hi-Lo SDs'!$B:$F,4,FALSE),$H:$I,2,FALSE))</f>
        <v/>
      </c>
      <c r="Z60" s="70" t="str">
        <f t="shared" si="15"/>
        <v/>
      </c>
      <c r="AA60" s="68" t="str">
        <f t="shared" si="16"/>
        <v/>
      </c>
      <c r="AB60" s="66" t="str">
        <f>IFERROR((IF(AND($G59&lt;(VLOOKUP($J60,'Medians, Hi-Lo SDs'!$B:$F,5,FALSE)),$G60&gt;=(VLOOKUP($J60,'Medians, Hi-Lo SDs'!$B:$F,5,FALSE))),(VLOOKUP($J60,'Medians, Hi-Lo SDs'!$B:$F,5,FALSE))-$G59,""))/($F60)*($C60-$C59)+($C59),"")</f>
        <v/>
      </c>
      <c r="AC60" s="65" t="str">
        <f t="shared" si="17"/>
        <v/>
      </c>
      <c r="AD60" s="65" t="str">
        <f>IF(AC60="","",AC60/VLOOKUP(VLOOKUP($J60,'Medians, Hi-Lo SDs'!$B:$F,5,FALSE),$H:$I,2,FALSE))</f>
        <v/>
      </c>
      <c r="AE60" s="59" t="s">
        <v>88</v>
      </c>
      <c r="AF60" s="60" t="s">
        <v>88</v>
      </c>
    </row>
    <row r="61" spans="1:32" ht="16" x14ac:dyDescent="0.2">
      <c r="A61" s="99"/>
      <c r="B61" s="100"/>
      <c r="C61" s="87" t="s">
        <v>142</v>
      </c>
      <c r="D61" s="88">
        <v>1</v>
      </c>
      <c r="E61" s="89">
        <v>2.1276595744680851</v>
      </c>
      <c r="F61" s="89">
        <v>2.1276595744680851</v>
      </c>
      <c r="G61" s="90">
        <v>6.3829787234042552</v>
      </c>
      <c r="J61" s="64" t="str">
        <f t="shared" si="0"/>
        <v>a0580</v>
      </c>
      <c r="K61" s="71">
        <f t="shared" si="1"/>
        <v>4.2553191489361701</v>
      </c>
      <c r="L61" s="65">
        <f>IFERROR((IF(AND($G60&lt;(VLOOKUP($J61,'Medians, Hi-Lo SDs'!$B:$F,2,FALSE)),$G61&gt;=(VLOOKUP($J61,'Medians, Hi-Lo SDs'!$B:$F,2,FALSE))),(VLOOKUP($J61,'Medians, Hi-Lo SDs'!$B:$F,2,FALSE))-$G60,""))/($F61)*($C61-$C60)+($C60),"")</f>
        <v>17.7</v>
      </c>
      <c r="M61" s="65">
        <f t="shared" si="10"/>
        <v>14.8</v>
      </c>
      <c r="N61" s="65">
        <f>IF(M61="","",M61/VLOOKUP(VLOOKUP($J61,'Medians, Hi-Lo SDs'!$B:$F,2,FALSE),$H:$I,2,FALSE))</f>
        <v>8.9975074472612313</v>
      </c>
      <c r="O61" s="59" t="s">
        <v>88</v>
      </c>
      <c r="P61" s="60" t="s">
        <v>88</v>
      </c>
      <c r="Q61" s="66" t="str">
        <f>IFERROR((IF(AND($G60&lt;(VLOOKUP($J61,'Medians, Hi-Lo SDs'!$B:$F,3,FALSE)),$G61&gt;=(VLOOKUP($J61,'Medians, Hi-Lo SDs'!$B:$F,3,FALSE))),(VLOOKUP($J61,'Medians, Hi-Lo SDs'!$B:$F,3,FALSE))-$G60,""))/($F61)*($C61-$C60)+($C60),"")</f>
        <v/>
      </c>
      <c r="R61" s="65" t="str">
        <f t="shared" si="11"/>
        <v/>
      </c>
      <c r="S61" s="65" t="str">
        <f>IF(R61="","",R61/VLOOKUP(VLOOKUP($J61,'Medians, Hi-Lo SDs'!$B:$F,3,FALSE),$H:$I,2,FALSE))</f>
        <v/>
      </c>
      <c r="T61" s="70" t="str">
        <f t="shared" si="12"/>
        <v/>
      </c>
      <c r="U61" s="68">
        <f t="shared" si="13"/>
        <v>8.9975074472612313</v>
      </c>
      <c r="V61" s="69" t="str">
        <f t="shared" si="5"/>
        <v/>
      </c>
      <c r="W61" s="66" t="str">
        <f>IFERROR((IF(AND($G60&lt;(VLOOKUP($J61,'Medians, Hi-Lo SDs'!$B:$F,4,FALSE)),$G61&gt;=(VLOOKUP($J61,'Medians, Hi-Lo SDs'!$B:$F,4,FALSE))),(VLOOKUP($J61,'Medians, Hi-Lo SDs'!$B:$F,4,FALSE))-$G60,""))/($F61)*($C61-$C60)+($C60),"")</f>
        <v/>
      </c>
      <c r="X61" s="65" t="str">
        <f t="shared" si="14"/>
        <v/>
      </c>
      <c r="Y61" s="65" t="str">
        <f>IF(X61="","",X61/VLOOKUP(VLOOKUP($J61,'Medians, Hi-Lo SDs'!$B:$F,4,FALSE),$H:$I,2,FALSE))</f>
        <v/>
      </c>
      <c r="Z61" s="70" t="str">
        <f t="shared" si="15"/>
        <v/>
      </c>
      <c r="AA61" s="68" t="str">
        <f t="shared" si="16"/>
        <v/>
      </c>
      <c r="AB61" s="66" t="str">
        <f>IFERROR((IF(AND($G60&lt;(VLOOKUP($J61,'Medians, Hi-Lo SDs'!$B:$F,5,FALSE)),$G61&gt;=(VLOOKUP($J61,'Medians, Hi-Lo SDs'!$B:$F,5,FALSE))),(VLOOKUP($J61,'Medians, Hi-Lo SDs'!$B:$F,5,FALSE))-$G60,""))/($F61)*($C61-$C60)+($C60),"")</f>
        <v/>
      </c>
      <c r="AC61" s="65" t="str">
        <f t="shared" si="17"/>
        <v/>
      </c>
      <c r="AD61" s="65" t="str">
        <f>IF(AC61="","",AC61/VLOOKUP(VLOOKUP($J61,'Medians, Hi-Lo SDs'!$B:$F,5,FALSE),$H:$I,2,FALSE))</f>
        <v/>
      </c>
      <c r="AE61" s="59" t="s">
        <v>88</v>
      </c>
      <c r="AF61" s="60" t="s">
        <v>88</v>
      </c>
    </row>
    <row r="62" spans="1:32" ht="16" x14ac:dyDescent="0.2">
      <c r="A62" s="99"/>
      <c r="B62" s="100"/>
      <c r="C62" s="87" t="s">
        <v>114</v>
      </c>
      <c r="D62" s="88">
        <v>1</v>
      </c>
      <c r="E62" s="89">
        <v>2.1276595744680851</v>
      </c>
      <c r="F62" s="89">
        <v>2.1276595744680851</v>
      </c>
      <c r="G62" s="90">
        <v>8.5106382978723403</v>
      </c>
      <c r="J62" s="64" t="str">
        <f t="shared" si="0"/>
        <v>a0580</v>
      </c>
      <c r="K62" s="71">
        <f t="shared" si="1"/>
        <v>4.2553191489361701</v>
      </c>
      <c r="L62" s="65" t="str">
        <f>IFERROR((IF(AND($G61&lt;(VLOOKUP($J62,'Medians, Hi-Lo SDs'!$B:$F,2,FALSE)),$G62&gt;=(VLOOKUP($J62,'Medians, Hi-Lo SDs'!$B:$F,2,FALSE))),(VLOOKUP($J62,'Medians, Hi-Lo SDs'!$B:$F,2,FALSE))-$G61,""))/($F62)*($C62-$C61)+($C61),"")</f>
        <v/>
      </c>
      <c r="M62" s="65" t="str">
        <f t="shared" si="10"/>
        <v/>
      </c>
      <c r="N62" s="65" t="str">
        <f>IF(M62="","",M62/VLOOKUP(VLOOKUP($J62,'Medians, Hi-Lo SDs'!$B:$F,2,FALSE),$H:$I,2,FALSE))</f>
        <v/>
      </c>
      <c r="O62" s="59" t="s">
        <v>88</v>
      </c>
      <c r="P62" s="60" t="s">
        <v>88</v>
      </c>
      <c r="Q62" s="66" t="str">
        <f>IFERROR((IF(AND($G61&lt;(VLOOKUP($J62,'Medians, Hi-Lo SDs'!$B:$F,3,FALSE)),$G62&gt;=(VLOOKUP($J62,'Medians, Hi-Lo SDs'!$B:$F,3,FALSE))),(VLOOKUP($J62,'Medians, Hi-Lo SDs'!$B:$F,3,FALSE))-$G61,""))/($F62)*($C62-$C61)+($C61),"")</f>
        <v/>
      </c>
      <c r="R62" s="65" t="str">
        <f t="shared" si="11"/>
        <v/>
      </c>
      <c r="S62" s="65" t="str">
        <f>IF(R62="","",R62/VLOOKUP(VLOOKUP($J62,'Medians, Hi-Lo SDs'!$B:$F,3,FALSE),$H:$I,2,FALSE))</f>
        <v/>
      </c>
      <c r="T62" s="70" t="str">
        <f t="shared" si="12"/>
        <v/>
      </c>
      <c r="U62" s="68" t="str">
        <f t="shared" si="13"/>
        <v/>
      </c>
      <c r="V62" s="69" t="str">
        <f t="shared" si="5"/>
        <v/>
      </c>
      <c r="W62" s="66" t="str">
        <f>IFERROR((IF(AND($G61&lt;(VLOOKUP($J62,'Medians, Hi-Lo SDs'!$B:$F,4,FALSE)),$G62&gt;=(VLOOKUP($J62,'Medians, Hi-Lo SDs'!$B:$F,4,FALSE))),(VLOOKUP($J62,'Medians, Hi-Lo SDs'!$B:$F,4,FALSE))-$G61,""))/($F62)*($C62-$C61)+($C61),"")</f>
        <v/>
      </c>
      <c r="X62" s="65" t="str">
        <f t="shared" si="14"/>
        <v/>
      </c>
      <c r="Y62" s="65" t="str">
        <f>IF(X62="","",X62/VLOOKUP(VLOOKUP($J62,'Medians, Hi-Lo SDs'!$B:$F,4,FALSE),$H:$I,2,FALSE))</f>
        <v/>
      </c>
      <c r="Z62" s="70" t="str">
        <f t="shared" si="15"/>
        <v/>
      </c>
      <c r="AA62" s="68" t="str">
        <f t="shared" si="16"/>
        <v/>
      </c>
      <c r="AB62" s="66" t="str">
        <f>IFERROR((IF(AND($G61&lt;(VLOOKUP($J62,'Medians, Hi-Lo SDs'!$B:$F,5,FALSE)),$G62&gt;=(VLOOKUP($J62,'Medians, Hi-Lo SDs'!$B:$F,5,FALSE))),(VLOOKUP($J62,'Medians, Hi-Lo SDs'!$B:$F,5,FALSE))-$G61,""))/($F62)*($C62-$C61)+($C61),"")</f>
        <v/>
      </c>
      <c r="AC62" s="65" t="str">
        <f t="shared" si="17"/>
        <v/>
      </c>
      <c r="AD62" s="65" t="str">
        <f>IF(AC62="","",AC62/VLOOKUP(VLOOKUP($J62,'Medians, Hi-Lo SDs'!$B:$F,5,FALSE),$H:$I,2,FALSE))</f>
        <v/>
      </c>
      <c r="AE62" s="59" t="s">
        <v>88</v>
      </c>
      <c r="AF62" s="60" t="s">
        <v>88</v>
      </c>
    </row>
    <row r="63" spans="1:32" ht="16" x14ac:dyDescent="0.2">
      <c r="A63" s="99"/>
      <c r="B63" s="100"/>
      <c r="C63" s="87" t="s">
        <v>115</v>
      </c>
      <c r="D63" s="88">
        <v>1</v>
      </c>
      <c r="E63" s="89">
        <v>2.1276595744680851</v>
      </c>
      <c r="F63" s="89">
        <v>2.1276595744680851</v>
      </c>
      <c r="G63" s="90">
        <v>10.638297872340425</v>
      </c>
      <c r="J63" s="64" t="str">
        <f t="shared" si="0"/>
        <v>a0580</v>
      </c>
      <c r="K63" s="71">
        <f t="shared" si="1"/>
        <v>4.2553191489361701</v>
      </c>
      <c r="L63" s="65" t="str">
        <f>IFERROR((IF(AND($G62&lt;(VLOOKUP($J63,'Medians, Hi-Lo SDs'!$B:$F,2,FALSE)),$G63&gt;=(VLOOKUP($J63,'Medians, Hi-Lo SDs'!$B:$F,2,FALSE))),(VLOOKUP($J63,'Medians, Hi-Lo SDs'!$B:$F,2,FALSE))-$G62,""))/($F63)*($C63-$C62)+($C62),"")</f>
        <v/>
      </c>
      <c r="M63" s="65" t="str">
        <f t="shared" si="10"/>
        <v/>
      </c>
      <c r="N63" s="65" t="str">
        <f>IF(M63="","",M63/VLOOKUP(VLOOKUP($J63,'Medians, Hi-Lo SDs'!$B:$F,2,FALSE),$H:$I,2,FALSE))</f>
        <v/>
      </c>
      <c r="O63" s="59" t="s">
        <v>88</v>
      </c>
      <c r="P63" s="60" t="s">
        <v>88</v>
      </c>
      <c r="Q63" s="66">
        <f>IFERROR((IF(AND($G62&lt;(VLOOKUP($J63,'Medians, Hi-Lo SDs'!$B:$F,3,FALSE)),$G63&gt;=(VLOOKUP($J63,'Medians, Hi-Lo SDs'!$B:$F,3,FALSE))),(VLOOKUP($J63,'Medians, Hi-Lo SDs'!$B:$F,3,FALSE))-$G62,""))/($F63)*($C63-$C62)+($C62),"")</f>
        <v>21.7</v>
      </c>
      <c r="R63" s="65">
        <f t="shared" si="11"/>
        <v>10.8</v>
      </c>
      <c r="S63" s="65">
        <f>IF(R63="","",R63/VLOOKUP(VLOOKUP($J63,'Medians, Hi-Lo SDs'!$B:$F,3,FALSE),$H:$I,2,FALSE))</f>
        <v>8.4269662921348321</v>
      </c>
      <c r="T63" s="70">
        <f t="shared" si="12"/>
        <v>8.7122368696980317</v>
      </c>
      <c r="U63" s="68" t="str">
        <f t="shared" si="13"/>
        <v/>
      </c>
      <c r="V63" s="69" t="str">
        <f t="shared" si="5"/>
        <v/>
      </c>
      <c r="W63" s="66" t="str">
        <f>IFERROR((IF(AND($G62&lt;(VLOOKUP($J63,'Medians, Hi-Lo SDs'!$B:$F,4,FALSE)),$G63&gt;=(VLOOKUP($J63,'Medians, Hi-Lo SDs'!$B:$F,4,FALSE))),(VLOOKUP($J63,'Medians, Hi-Lo SDs'!$B:$F,4,FALSE))-$G62,""))/($F63)*($C63-$C62)+($C62),"")</f>
        <v/>
      </c>
      <c r="X63" s="65" t="str">
        <f t="shared" si="14"/>
        <v/>
      </c>
      <c r="Y63" s="65" t="str">
        <f>IF(X63="","",X63/VLOOKUP(VLOOKUP($J63,'Medians, Hi-Lo SDs'!$B:$F,4,FALSE),$H:$I,2,FALSE))</f>
        <v/>
      </c>
      <c r="Z63" s="70" t="str">
        <f t="shared" si="15"/>
        <v/>
      </c>
      <c r="AA63" s="68" t="str">
        <f t="shared" si="16"/>
        <v/>
      </c>
      <c r="AB63" s="66" t="str">
        <f>IFERROR((IF(AND($G62&lt;(VLOOKUP($J63,'Medians, Hi-Lo SDs'!$B:$F,5,FALSE)),$G63&gt;=(VLOOKUP($J63,'Medians, Hi-Lo SDs'!$B:$F,5,FALSE))),(VLOOKUP($J63,'Medians, Hi-Lo SDs'!$B:$F,5,FALSE))-$G62,""))/($F63)*($C63-$C62)+($C62),"")</f>
        <v/>
      </c>
      <c r="AC63" s="65" t="str">
        <f t="shared" si="17"/>
        <v/>
      </c>
      <c r="AD63" s="65" t="str">
        <f>IF(AC63="","",AC63/VLOOKUP(VLOOKUP($J63,'Medians, Hi-Lo SDs'!$B:$F,5,FALSE),$H:$I,2,FALSE))</f>
        <v/>
      </c>
      <c r="AE63" s="59" t="s">
        <v>88</v>
      </c>
      <c r="AF63" s="60" t="s">
        <v>88</v>
      </c>
    </row>
    <row r="64" spans="1:32" ht="16" x14ac:dyDescent="0.2">
      <c r="A64" s="99"/>
      <c r="B64" s="100"/>
      <c r="C64" s="87" t="s">
        <v>117</v>
      </c>
      <c r="D64" s="88">
        <v>1</v>
      </c>
      <c r="E64" s="89">
        <v>2.1276595744680851</v>
      </c>
      <c r="F64" s="89">
        <v>2.1276595744680851</v>
      </c>
      <c r="G64" s="90">
        <v>12.76595744680851</v>
      </c>
      <c r="J64" s="64" t="str">
        <f t="shared" si="0"/>
        <v>a0580</v>
      </c>
      <c r="K64" s="71">
        <f t="shared" si="1"/>
        <v>4.2553191489361701</v>
      </c>
      <c r="L64" s="65" t="str">
        <f>IFERROR((IF(AND($G63&lt;(VLOOKUP($J64,'Medians, Hi-Lo SDs'!$B:$F,2,FALSE)),$G64&gt;=(VLOOKUP($J64,'Medians, Hi-Lo SDs'!$B:$F,2,FALSE))),(VLOOKUP($J64,'Medians, Hi-Lo SDs'!$B:$F,2,FALSE))-$G63,""))/($F64)*($C64-$C63)+($C63),"")</f>
        <v/>
      </c>
      <c r="M64" s="65" t="str">
        <f t="shared" si="10"/>
        <v/>
      </c>
      <c r="N64" s="65" t="str">
        <f>IF(M64="","",M64/VLOOKUP(VLOOKUP($J64,'Medians, Hi-Lo SDs'!$B:$F,2,FALSE),$H:$I,2,FALSE))</f>
        <v/>
      </c>
      <c r="O64" s="59" t="s">
        <v>88</v>
      </c>
      <c r="P64" s="60" t="s">
        <v>88</v>
      </c>
      <c r="Q64" s="66" t="str">
        <f>IFERROR((IF(AND($G63&lt;(VLOOKUP($J64,'Medians, Hi-Lo SDs'!$B:$F,3,FALSE)),$G64&gt;=(VLOOKUP($J64,'Medians, Hi-Lo SDs'!$B:$F,3,FALSE))),(VLOOKUP($J64,'Medians, Hi-Lo SDs'!$B:$F,3,FALSE))-$G63,""))/($F64)*($C64-$C63)+($C63),"")</f>
        <v/>
      </c>
      <c r="R64" s="65" t="str">
        <f t="shared" si="11"/>
        <v/>
      </c>
      <c r="S64" s="65" t="str">
        <f>IF(R64="","",R64/VLOOKUP(VLOOKUP($J64,'Medians, Hi-Lo SDs'!$B:$F,3,FALSE),$H:$I,2,FALSE))</f>
        <v/>
      </c>
      <c r="T64" s="70" t="str">
        <f t="shared" si="12"/>
        <v/>
      </c>
      <c r="U64" s="68" t="str">
        <f t="shared" si="13"/>
        <v/>
      </c>
      <c r="V64" s="69" t="str">
        <f t="shared" si="5"/>
        <v/>
      </c>
      <c r="W64" s="66" t="str">
        <f>IFERROR((IF(AND($G63&lt;(VLOOKUP($J64,'Medians, Hi-Lo SDs'!$B:$F,4,FALSE)),$G64&gt;=(VLOOKUP($J64,'Medians, Hi-Lo SDs'!$B:$F,4,FALSE))),(VLOOKUP($J64,'Medians, Hi-Lo SDs'!$B:$F,4,FALSE))-$G63,""))/($F64)*($C64-$C63)+($C63),"")</f>
        <v/>
      </c>
      <c r="X64" s="65" t="str">
        <f t="shared" si="14"/>
        <v/>
      </c>
      <c r="Y64" s="65" t="str">
        <f>IF(X64="","",X64/VLOOKUP(VLOOKUP($J64,'Medians, Hi-Lo SDs'!$B:$F,4,FALSE),$H:$I,2,FALSE))</f>
        <v/>
      </c>
      <c r="Z64" s="70" t="str">
        <f t="shared" si="15"/>
        <v/>
      </c>
      <c r="AA64" s="68" t="str">
        <f t="shared" si="16"/>
        <v/>
      </c>
      <c r="AB64" s="66" t="str">
        <f>IFERROR((IF(AND($G63&lt;(VLOOKUP($J64,'Medians, Hi-Lo SDs'!$B:$F,5,FALSE)),$G64&gt;=(VLOOKUP($J64,'Medians, Hi-Lo SDs'!$B:$F,5,FALSE))),(VLOOKUP($J64,'Medians, Hi-Lo SDs'!$B:$F,5,FALSE))-$G63,""))/($F64)*($C64-$C63)+($C63),"")</f>
        <v/>
      </c>
      <c r="AC64" s="65" t="str">
        <f t="shared" si="17"/>
        <v/>
      </c>
      <c r="AD64" s="65" t="str">
        <f>IF(AC64="","",AC64/VLOOKUP(VLOOKUP($J64,'Medians, Hi-Lo SDs'!$B:$F,5,FALSE),$H:$I,2,FALSE))</f>
        <v/>
      </c>
      <c r="AE64" s="59" t="s">
        <v>88</v>
      </c>
      <c r="AF64" s="60" t="s">
        <v>88</v>
      </c>
    </row>
    <row r="65" spans="1:32" ht="16" x14ac:dyDescent="0.2">
      <c r="A65" s="99"/>
      <c r="B65" s="100"/>
      <c r="C65" s="87" t="s">
        <v>118</v>
      </c>
      <c r="D65" s="88">
        <v>2</v>
      </c>
      <c r="E65" s="89">
        <v>4.2553191489361701</v>
      </c>
      <c r="F65" s="89">
        <v>4.2553191489361701</v>
      </c>
      <c r="G65" s="90">
        <v>17.021276595744681</v>
      </c>
      <c r="J65" s="64" t="str">
        <f t="shared" si="0"/>
        <v>a0580</v>
      </c>
      <c r="K65" s="71">
        <f t="shared" si="1"/>
        <v>4.2553191489361701</v>
      </c>
      <c r="L65" s="65" t="str">
        <f>IFERROR((IF(AND($G64&lt;(VLOOKUP($J65,'Medians, Hi-Lo SDs'!$B:$F,2,FALSE)),$G65&gt;=(VLOOKUP($J65,'Medians, Hi-Lo SDs'!$B:$F,2,FALSE))),(VLOOKUP($J65,'Medians, Hi-Lo SDs'!$B:$F,2,FALSE))-$G64,""))/($F65)*($C65-$C64)+($C64),"")</f>
        <v/>
      </c>
      <c r="M65" s="65" t="str">
        <f t="shared" si="10"/>
        <v/>
      </c>
      <c r="N65" s="65" t="str">
        <f>IF(M65="","",M65/VLOOKUP(VLOOKUP($J65,'Medians, Hi-Lo SDs'!$B:$F,2,FALSE),$H:$I,2,FALSE))</f>
        <v/>
      </c>
      <c r="O65" s="59" t="s">
        <v>88</v>
      </c>
      <c r="P65" s="60" t="s">
        <v>88</v>
      </c>
      <c r="Q65" s="66" t="str">
        <f>IFERROR((IF(AND($G64&lt;(VLOOKUP($J65,'Medians, Hi-Lo SDs'!$B:$F,3,FALSE)),$G65&gt;=(VLOOKUP($J65,'Medians, Hi-Lo SDs'!$B:$F,3,FALSE))),(VLOOKUP($J65,'Medians, Hi-Lo SDs'!$B:$F,3,FALSE))-$G64,""))/($F65)*($C65-$C64)+($C64),"")</f>
        <v/>
      </c>
      <c r="R65" s="65" t="str">
        <f t="shared" si="11"/>
        <v/>
      </c>
      <c r="S65" s="65" t="str">
        <f>IF(R65="","",R65/VLOOKUP(VLOOKUP($J65,'Medians, Hi-Lo SDs'!$B:$F,3,FALSE),$H:$I,2,FALSE))</f>
        <v/>
      </c>
      <c r="T65" s="70" t="str">
        <f t="shared" si="12"/>
        <v/>
      </c>
      <c r="U65" s="68" t="str">
        <f t="shared" si="13"/>
        <v/>
      </c>
      <c r="V65" s="69" t="str">
        <f t="shared" si="5"/>
        <v/>
      </c>
      <c r="W65" s="66" t="str">
        <f>IFERROR((IF(AND($G64&lt;(VLOOKUP($J65,'Medians, Hi-Lo SDs'!$B:$F,4,FALSE)),$G65&gt;=(VLOOKUP($J65,'Medians, Hi-Lo SDs'!$B:$F,4,FALSE))),(VLOOKUP($J65,'Medians, Hi-Lo SDs'!$B:$F,4,FALSE))-$G64,""))/($F65)*($C65-$C64)+($C64),"")</f>
        <v/>
      </c>
      <c r="X65" s="65" t="str">
        <f t="shared" si="14"/>
        <v/>
      </c>
      <c r="Y65" s="65" t="str">
        <f>IF(X65="","",X65/VLOOKUP(VLOOKUP($J65,'Medians, Hi-Lo SDs'!$B:$F,4,FALSE),$H:$I,2,FALSE))</f>
        <v/>
      </c>
      <c r="Z65" s="70" t="str">
        <f t="shared" si="15"/>
        <v/>
      </c>
      <c r="AA65" s="68" t="str">
        <f t="shared" si="16"/>
        <v/>
      </c>
      <c r="AB65" s="66" t="str">
        <f>IFERROR((IF(AND($G64&lt;(VLOOKUP($J65,'Medians, Hi-Lo SDs'!$B:$F,5,FALSE)),$G65&gt;=(VLOOKUP($J65,'Medians, Hi-Lo SDs'!$B:$F,5,FALSE))),(VLOOKUP($J65,'Medians, Hi-Lo SDs'!$B:$F,5,FALSE))-$G64,""))/($F65)*($C65-$C64)+($C64),"")</f>
        <v/>
      </c>
      <c r="AC65" s="65" t="str">
        <f t="shared" si="17"/>
        <v/>
      </c>
      <c r="AD65" s="65" t="str">
        <f>IF(AC65="","",AC65/VLOOKUP(VLOOKUP($J65,'Medians, Hi-Lo SDs'!$B:$F,5,FALSE),$H:$I,2,FALSE))</f>
        <v/>
      </c>
      <c r="AE65" s="59" t="s">
        <v>88</v>
      </c>
      <c r="AF65" s="60" t="s">
        <v>88</v>
      </c>
    </row>
    <row r="66" spans="1:32" ht="16" x14ac:dyDescent="0.2">
      <c r="A66" s="99"/>
      <c r="B66" s="100"/>
      <c r="C66" s="87" t="s">
        <v>119</v>
      </c>
      <c r="D66" s="88">
        <v>1</v>
      </c>
      <c r="E66" s="89">
        <v>2.1276595744680851</v>
      </c>
      <c r="F66" s="89">
        <v>2.1276595744680851</v>
      </c>
      <c r="G66" s="90">
        <v>19.148936170212767</v>
      </c>
      <c r="J66" s="64" t="str">
        <f t="shared" si="0"/>
        <v>a0580</v>
      </c>
      <c r="K66" s="71">
        <f t="shared" si="1"/>
        <v>4.2553191489361701</v>
      </c>
      <c r="L66" s="65" t="str">
        <f>IFERROR((IF(AND($G65&lt;(VLOOKUP($J66,'Medians, Hi-Lo SDs'!$B:$F,2,FALSE)),$G66&gt;=(VLOOKUP($J66,'Medians, Hi-Lo SDs'!$B:$F,2,FALSE))),(VLOOKUP($J66,'Medians, Hi-Lo SDs'!$B:$F,2,FALSE))-$G65,""))/($F66)*($C66-$C65)+($C65),"")</f>
        <v/>
      </c>
      <c r="M66" s="65" t="str">
        <f t="shared" si="10"/>
        <v/>
      </c>
      <c r="N66" s="65" t="str">
        <f>IF(M66="","",M66/VLOOKUP(VLOOKUP($J66,'Medians, Hi-Lo SDs'!$B:$F,2,FALSE),$H:$I,2,FALSE))</f>
        <v/>
      </c>
      <c r="O66" s="59" t="s">
        <v>88</v>
      </c>
      <c r="P66" s="60" t="s">
        <v>88</v>
      </c>
      <c r="Q66" s="66" t="str">
        <f>IFERROR((IF(AND($G65&lt;(VLOOKUP($J66,'Medians, Hi-Lo SDs'!$B:$F,3,FALSE)),$G66&gt;=(VLOOKUP($J66,'Medians, Hi-Lo SDs'!$B:$F,3,FALSE))),(VLOOKUP($J66,'Medians, Hi-Lo SDs'!$B:$F,3,FALSE))-$G65,""))/($F66)*($C66-$C65)+($C65),"")</f>
        <v/>
      </c>
      <c r="R66" s="65" t="str">
        <f t="shared" si="11"/>
        <v/>
      </c>
      <c r="S66" s="65" t="str">
        <f>IF(R66="","",R66/VLOOKUP(VLOOKUP($J66,'Medians, Hi-Lo SDs'!$B:$F,3,FALSE),$H:$I,2,FALSE))</f>
        <v/>
      </c>
      <c r="T66" s="70" t="str">
        <f t="shared" si="12"/>
        <v/>
      </c>
      <c r="U66" s="68" t="str">
        <f t="shared" si="13"/>
        <v/>
      </c>
      <c r="V66" s="69" t="str">
        <f t="shared" si="5"/>
        <v/>
      </c>
      <c r="W66" s="66" t="str">
        <f>IFERROR((IF(AND($G65&lt;(VLOOKUP($J66,'Medians, Hi-Lo SDs'!$B:$F,4,FALSE)),$G66&gt;=(VLOOKUP($J66,'Medians, Hi-Lo SDs'!$B:$F,4,FALSE))),(VLOOKUP($J66,'Medians, Hi-Lo SDs'!$B:$F,4,FALSE))-$G65,""))/($F66)*($C66-$C65)+($C65),"")</f>
        <v/>
      </c>
      <c r="X66" s="65" t="str">
        <f t="shared" si="14"/>
        <v/>
      </c>
      <c r="Y66" s="65" t="str">
        <f>IF(X66="","",X66/VLOOKUP(VLOOKUP($J66,'Medians, Hi-Lo SDs'!$B:$F,4,FALSE),$H:$I,2,FALSE))</f>
        <v/>
      </c>
      <c r="Z66" s="70" t="str">
        <f t="shared" si="15"/>
        <v/>
      </c>
      <c r="AA66" s="68" t="str">
        <f t="shared" si="16"/>
        <v/>
      </c>
      <c r="AB66" s="66" t="str">
        <f>IFERROR((IF(AND($G65&lt;(VLOOKUP($J66,'Medians, Hi-Lo SDs'!$B:$F,5,FALSE)),$G66&gt;=(VLOOKUP($J66,'Medians, Hi-Lo SDs'!$B:$F,5,FALSE))),(VLOOKUP($J66,'Medians, Hi-Lo SDs'!$B:$F,5,FALSE))-$G65,""))/($F66)*($C66-$C65)+($C65),"")</f>
        <v/>
      </c>
      <c r="AC66" s="65" t="str">
        <f t="shared" si="17"/>
        <v/>
      </c>
      <c r="AD66" s="65" t="str">
        <f>IF(AC66="","",AC66/VLOOKUP(VLOOKUP($J66,'Medians, Hi-Lo SDs'!$B:$F,5,FALSE),$H:$I,2,FALSE))</f>
        <v/>
      </c>
      <c r="AE66" s="59" t="s">
        <v>88</v>
      </c>
      <c r="AF66" s="60" t="s">
        <v>88</v>
      </c>
    </row>
    <row r="67" spans="1:32" ht="16" x14ac:dyDescent="0.2">
      <c r="A67" s="99"/>
      <c r="B67" s="100"/>
      <c r="C67" s="87" t="s">
        <v>120</v>
      </c>
      <c r="D67" s="88">
        <v>3</v>
      </c>
      <c r="E67" s="89">
        <v>6.3829787234042552</v>
      </c>
      <c r="F67" s="89">
        <v>6.3829787234042552</v>
      </c>
      <c r="G67" s="90">
        <v>25.531914893617021</v>
      </c>
      <c r="J67" s="64" t="str">
        <f t="shared" si="0"/>
        <v>a0580</v>
      </c>
      <c r="K67" s="71">
        <f t="shared" si="1"/>
        <v>4.2553191489361701</v>
      </c>
      <c r="L67" s="65" t="str">
        <f>IFERROR((IF(AND($G66&lt;(VLOOKUP($J67,'Medians, Hi-Lo SDs'!$B:$F,2,FALSE)),$G67&gt;=(VLOOKUP($J67,'Medians, Hi-Lo SDs'!$B:$F,2,FALSE))),(VLOOKUP($J67,'Medians, Hi-Lo SDs'!$B:$F,2,FALSE))-$G66,""))/($F67)*($C67-$C66)+($C66),"")</f>
        <v/>
      </c>
      <c r="M67" s="65" t="str">
        <f t="shared" si="10"/>
        <v/>
      </c>
      <c r="N67" s="65" t="str">
        <f>IF(M67="","",M67/VLOOKUP(VLOOKUP($J67,'Medians, Hi-Lo SDs'!$B:$F,2,FALSE),$H:$I,2,FALSE))</f>
        <v/>
      </c>
      <c r="O67" s="59" t="s">
        <v>88</v>
      </c>
      <c r="P67" s="60" t="s">
        <v>88</v>
      </c>
      <c r="Q67" s="66" t="str">
        <f>IFERROR((IF(AND($G66&lt;(VLOOKUP($J67,'Medians, Hi-Lo SDs'!$B:$F,3,FALSE)),$G67&gt;=(VLOOKUP($J67,'Medians, Hi-Lo SDs'!$B:$F,3,FALSE))),(VLOOKUP($J67,'Medians, Hi-Lo SDs'!$B:$F,3,FALSE))-$G66,""))/($F67)*($C67-$C66)+($C66),"")</f>
        <v/>
      </c>
      <c r="R67" s="65" t="str">
        <f t="shared" si="11"/>
        <v/>
      </c>
      <c r="S67" s="65" t="str">
        <f>IF(R67="","",R67/VLOOKUP(VLOOKUP($J67,'Medians, Hi-Lo SDs'!$B:$F,3,FALSE),$H:$I,2,FALSE))</f>
        <v/>
      </c>
      <c r="T67" s="70" t="str">
        <f t="shared" si="12"/>
        <v/>
      </c>
      <c r="U67" s="68" t="str">
        <f t="shared" si="13"/>
        <v/>
      </c>
      <c r="V67" s="69" t="str">
        <f t="shared" si="5"/>
        <v/>
      </c>
      <c r="W67" s="66" t="str">
        <f>IFERROR((IF(AND($G66&lt;(VLOOKUP($J67,'Medians, Hi-Lo SDs'!$B:$F,4,FALSE)),$G67&gt;=(VLOOKUP($J67,'Medians, Hi-Lo SDs'!$B:$F,4,FALSE))),(VLOOKUP($J67,'Medians, Hi-Lo SDs'!$B:$F,4,FALSE))-$G66,""))/($F67)*($C67-$C66)+($C66),"")</f>
        <v/>
      </c>
      <c r="X67" s="65" t="str">
        <f t="shared" si="14"/>
        <v/>
      </c>
      <c r="Y67" s="65" t="str">
        <f>IF(X67="","",X67/VLOOKUP(VLOOKUP($J67,'Medians, Hi-Lo SDs'!$B:$F,4,FALSE),$H:$I,2,FALSE))</f>
        <v/>
      </c>
      <c r="Z67" s="70" t="str">
        <f t="shared" si="15"/>
        <v/>
      </c>
      <c r="AA67" s="68" t="str">
        <f t="shared" si="16"/>
        <v/>
      </c>
      <c r="AB67" s="66" t="str">
        <f>IFERROR((IF(AND($G66&lt;(VLOOKUP($J67,'Medians, Hi-Lo SDs'!$B:$F,5,FALSE)),$G67&gt;=(VLOOKUP($J67,'Medians, Hi-Lo SDs'!$B:$F,5,FALSE))),(VLOOKUP($J67,'Medians, Hi-Lo SDs'!$B:$F,5,FALSE))-$G66,""))/($F67)*($C67-$C66)+($C66),"")</f>
        <v/>
      </c>
      <c r="AC67" s="65" t="str">
        <f t="shared" si="17"/>
        <v/>
      </c>
      <c r="AD67" s="65" t="str">
        <f>IF(AC67="","",AC67/VLOOKUP(VLOOKUP($J67,'Medians, Hi-Lo SDs'!$B:$F,5,FALSE),$H:$I,2,FALSE))</f>
        <v/>
      </c>
      <c r="AE67" s="59" t="s">
        <v>88</v>
      </c>
      <c r="AF67" s="60" t="s">
        <v>88</v>
      </c>
    </row>
    <row r="68" spans="1:32" ht="16" x14ac:dyDescent="0.2">
      <c r="A68" s="99"/>
      <c r="B68" s="100"/>
      <c r="C68" s="87" t="s">
        <v>121</v>
      </c>
      <c r="D68" s="88">
        <v>2</v>
      </c>
      <c r="E68" s="89">
        <v>4.2553191489361701</v>
      </c>
      <c r="F68" s="89">
        <v>4.2553191489361701</v>
      </c>
      <c r="G68" s="90">
        <v>29.787234042553191</v>
      </c>
      <c r="J68" s="64" t="str">
        <f t="shared" si="0"/>
        <v>a0580</v>
      </c>
      <c r="K68" s="71">
        <f t="shared" si="1"/>
        <v>4.2553191489361701</v>
      </c>
      <c r="L68" s="65" t="str">
        <f>IFERROR((IF(AND($G67&lt;(VLOOKUP($J68,'Medians, Hi-Lo SDs'!$B:$F,2,FALSE)),$G68&gt;=(VLOOKUP($J68,'Medians, Hi-Lo SDs'!$B:$F,2,FALSE))),(VLOOKUP($J68,'Medians, Hi-Lo SDs'!$B:$F,2,FALSE))-$G67,""))/($F68)*($C68-$C67)+($C67),"")</f>
        <v/>
      </c>
      <c r="M68" s="65" t="str">
        <f t="shared" si="10"/>
        <v/>
      </c>
      <c r="N68" s="65" t="str">
        <f>IF(M68="","",M68/VLOOKUP(VLOOKUP($J68,'Medians, Hi-Lo SDs'!$B:$F,2,FALSE),$H:$I,2,FALSE))</f>
        <v/>
      </c>
      <c r="O68" s="59" t="s">
        <v>88</v>
      </c>
      <c r="P68" s="60" t="s">
        <v>88</v>
      </c>
      <c r="Q68" s="66" t="str">
        <f>IFERROR((IF(AND($G67&lt;(VLOOKUP($J68,'Medians, Hi-Lo SDs'!$B:$F,3,FALSE)),$G68&gt;=(VLOOKUP($J68,'Medians, Hi-Lo SDs'!$B:$F,3,FALSE))),(VLOOKUP($J68,'Medians, Hi-Lo SDs'!$B:$F,3,FALSE))-$G67,""))/($F68)*($C68-$C67)+($C67),"")</f>
        <v/>
      </c>
      <c r="R68" s="65" t="str">
        <f t="shared" si="11"/>
        <v/>
      </c>
      <c r="S68" s="65" t="str">
        <f>IF(R68="","",R68/VLOOKUP(VLOOKUP($J68,'Medians, Hi-Lo SDs'!$B:$F,3,FALSE),$H:$I,2,FALSE))</f>
        <v/>
      </c>
      <c r="T68" s="70" t="str">
        <f t="shared" si="12"/>
        <v/>
      </c>
      <c r="U68" s="68" t="str">
        <f t="shared" si="13"/>
        <v/>
      </c>
      <c r="V68" s="69" t="str">
        <f t="shared" si="5"/>
        <v/>
      </c>
      <c r="W68" s="66" t="str">
        <f>IFERROR((IF(AND($G67&lt;(VLOOKUP($J68,'Medians, Hi-Lo SDs'!$B:$F,4,FALSE)),$G68&gt;=(VLOOKUP($J68,'Medians, Hi-Lo SDs'!$B:$F,4,FALSE))),(VLOOKUP($J68,'Medians, Hi-Lo SDs'!$B:$F,4,FALSE))-$G67,""))/($F68)*($C68-$C67)+($C67),"")</f>
        <v/>
      </c>
      <c r="X68" s="65" t="str">
        <f t="shared" si="14"/>
        <v/>
      </c>
      <c r="Y68" s="65" t="str">
        <f>IF(X68="","",X68/VLOOKUP(VLOOKUP($J68,'Medians, Hi-Lo SDs'!$B:$F,4,FALSE),$H:$I,2,FALSE))</f>
        <v/>
      </c>
      <c r="Z68" s="70" t="str">
        <f t="shared" si="15"/>
        <v/>
      </c>
      <c r="AA68" s="68" t="str">
        <f t="shared" si="16"/>
        <v/>
      </c>
      <c r="AB68" s="66" t="str">
        <f>IFERROR((IF(AND($G67&lt;(VLOOKUP($J68,'Medians, Hi-Lo SDs'!$B:$F,5,FALSE)),$G68&gt;=(VLOOKUP($J68,'Medians, Hi-Lo SDs'!$B:$F,5,FALSE))),(VLOOKUP($J68,'Medians, Hi-Lo SDs'!$B:$F,5,FALSE))-$G67,""))/($F68)*($C68-$C67)+($C67),"")</f>
        <v/>
      </c>
      <c r="AC68" s="65" t="str">
        <f t="shared" si="17"/>
        <v/>
      </c>
      <c r="AD68" s="65" t="str">
        <f>IF(AC68="","",AC68/VLOOKUP(VLOOKUP($J68,'Medians, Hi-Lo SDs'!$B:$F,5,FALSE),$H:$I,2,FALSE))</f>
        <v/>
      </c>
      <c r="AE68" s="59" t="s">
        <v>88</v>
      </c>
      <c r="AF68" s="60" t="s">
        <v>88</v>
      </c>
    </row>
    <row r="69" spans="1:32" ht="16" x14ac:dyDescent="0.2">
      <c r="A69" s="99"/>
      <c r="B69" s="100"/>
      <c r="C69" s="87" t="s">
        <v>135</v>
      </c>
      <c r="D69" s="88">
        <v>3</v>
      </c>
      <c r="E69" s="89">
        <v>6.3829787234042552</v>
      </c>
      <c r="F69" s="89">
        <v>6.3829787234042552</v>
      </c>
      <c r="G69" s="90">
        <v>36.170212765957451</v>
      </c>
      <c r="J69" s="64" t="str">
        <f t="shared" si="0"/>
        <v>a0580</v>
      </c>
      <c r="K69" s="71">
        <f t="shared" si="1"/>
        <v>4.2553191489361701</v>
      </c>
      <c r="L69" s="65" t="str">
        <f>IFERROR((IF(AND($G68&lt;(VLOOKUP($J69,'Medians, Hi-Lo SDs'!$B:$F,2,FALSE)),$G69&gt;=(VLOOKUP($J69,'Medians, Hi-Lo SDs'!$B:$F,2,FALSE))),(VLOOKUP($J69,'Medians, Hi-Lo SDs'!$B:$F,2,FALSE))-$G68,""))/($F69)*($C69-$C68)+($C68),"")</f>
        <v/>
      </c>
      <c r="M69" s="65" t="str">
        <f t="shared" si="10"/>
        <v/>
      </c>
      <c r="N69" s="65" t="str">
        <f>IF(M69="","",M69/VLOOKUP(VLOOKUP($J69,'Medians, Hi-Lo SDs'!$B:$F,2,FALSE),$H:$I,2,FALSE))</f>
        <v/>
      </c>
      <c r="O69" s="59" t="s">
        <v>88</v>
      </c>
      <c r="P69" s="60" t="s">
        <v>88</v>
      </c>
      <c r="Q69" s="66" t="str">
        <f>IFERROR((IF(AND($G68&lt;(VLOOKUP($J69,'Medians, Hi-Lo SDs'!$B:$F,3,FALSE)),$G69&gt;=(VLOOKUP($J69,'Medians, Hi-Lo SDs'!$B:$F,3,FALSE))),(VLOOKUP($J69,'Medians, Hi-Lo SDs'!$B:$F,3,FALSE))-$G68,""))/($F69)*($C69-$C68)+($C68),"")</f>
        <v/>
      </c>
      <c r="R69" s="65" t="str">
        <f t="shared" si="11"/>
        <v/>
      </c>
      <c r="S69" s="65" t="str">
        <f>IF(R69="","",R69/VLOOKUP(VLOOKUP($J69,'Medians, Hi-Lo SDs'!$B:$F,3,FALSE),$H:$I,2,FALSE))</f>
        <v/>
      </c>
      <c r="T69" s="70" t="str">
        <f t="shared" si="12"/>
        <v/>
      </c>
      <c r="U69" s="68" t="str">
        <f t="shared" si="13"/>
        <v/>
      </c>
      <c r="V69" s="69" t="str">
        <f t="shared" si="5"/>
        <v/>
      </c>
      <c r="W69" s="66" t="str">
        <f>IFERROR((IF(AND($G68&lt;(VLOOKUP($J69,'Medians, Hi-Lo SDs'!$B:$F,4,FALSE)),$G69&gt;=(VLOOKUP($J69,'Medians, Hi-Lo SDs'!$B:$F,4,FALSE))),(VLOOKUP($J69,'Medians, Hi-Lo SDs'!$B:$F,4,FALSE))-$G68,""))/($F69)*($C69-$C68)+($C68),"")</f>
        <v/>
      </c>
      <c r="X69" s="65" t="str">
        <f t="shared" si="14"/>
        <v/>
      </c>
      <c r="Y69" s="65" t="str">
        <f>IF(X69="","",X69/VLOOKUP(VLOOKUP($J69,'Medians, Hi-Lo SDs'!$B:$F,4,FALSE),$H:$I,2,FALSE))</f>
        <v/>
      </c>
      <c r="Z69" s="70" t="str">
        <f t="shared" si="15"/>
        <v/>
      </c>
      <c r="AA69" s="68" t="str">
        <f t="shared" si="16"/>
        <v/>
      </c>
      <c r="AB69" s="66" t="str">
        <f>IFERROR((IF(AND($G68&lt;(VLOOKUP($J69,'Medians, Hi-Lo SDs'!$B:$F,5,FALSE)),$G69&gt;=(VLOOKUP($J69,'Medians, Hi-Lo SDs'!$B:$F,5,FALSE))),(VLOOKUP($J69,'Medians, Hi-Lo SDs'!$B:$F,5,FALSE))-$G68,""))/($F69)*($C69-$C68)+($C68),"")</f>
        <v/>
      </c>
      <c r="AC69" s="65" t="str">
        <f t="shared" si="17"/>
        <v/>
      </c>
      <c r="AD69" s="65" t="str">
        <f>IF(AC69="","",AC69/VLOOKUP(VLOOKUP($J69,'Medians, Hi-Lo SDs'!$B:$F,5,FALSE),$H:$I,2,FALSE))</f>
        <v/>
      </c>
      <c r="AE69" s="59" t="s">
        <v>88</v>
      </c>
      <c r="AF69" s="60" t="s">
        <v>88</v>
      </c>
    </row>
    <row r="70" spans="1:32" ht="16" x14ac:dyDescent="0.2">
      <c r="A70" s="99"/>
      <c r="B70" s="100"/>
      <c r="C70" s="87" t="s">
        <v>143</v>
      </c>
      <c r="D70" s="88">
        <v>3</v>
      </c>
      <c r="E70" s="89">
        <v>6.3829787234042552</v>
      </c>
      <c r="F70" s="89">
        <v>6.3829787234042552</v>
      </c>
      <c r="G70" s="90">
        <v>42.553191489361701</v>
      </c>
      <c r="J70" s="64" t="str">
        <f t="shared" si="0"/>
        <v>a0580</v>
      </c>
      <c r="K70" s="71">
        <f t="shared" si="1"/>
        <v>4.2553191489361701</v>
      </c>
      <c r="L70" s="65" t="str">
        <f>IFERROR((IF(AND($G69&lt;(VLOOKUP($J70,'Medians, Hi-Lo SDs'!$B:$F,2,FALSE)),$G70&gt;=(VLOOKUP($J70,'Medians, Hi-Lo SDs'!$B:$F,2,FALSE))),(VLOOKUP($J70,'Medians, Hi-Lo SDs'!$B:$F,2,FALSE))-$G69,""))/($F70)*($C70-$C69)+($C69),"")</f>
        <v/>
      </c>
      <c r="M70" s="65" t="str">
        <f t="shared" si="10"/>
        <v/>
      </c>
      <c r="N70" s="65" t="str">
        <f>IF(M70="","",M70/VLOOKUP(VLOOKUP($J70,'Medians, Hi-Lo SDs'!$B:$F,2,FALSE),$H:$I,2,FALSE))</f>
        <v/>
      </c>
      <c r="O70" s="59" t="s">
        <v>88</v>
      </c>
      <c r="P70" s="60" t="s">
        <v>88</v>
      </c>
      <c r="Q70" s="66" t="str">
        <f>IFERROR((IF(AND($G69&lt;(VLOOKUP($J70,'Medians, Hi-Lo SDs'!$B:$F,3,FALSE)),$G70&gt;=(VLOOKUP($J70,'Medians, Hi-Lo SDs'!$B:$F,3,FALSE))),(VLOOKUP($J70,'Medians, Hi-Lo SDs'!$B:$F,3,FALSE))-$G69,""))/($F70)*($C70-$C69)+($C69),"")</f>
        <v/>
      </c>
      <c r="R70" s="65" t="str">
        <f t="shared" si="11"/>
        <v/>
      </c>
      <c r="S70" s="65" t="str">
        <f>IF(R70="","",R70/VLOOKUP(VLOOKUP($J70,'Medians, Hi-Lo SDs'!$B:$F,3,FALSE),$H:$I,2,FALSE))</f>
        <v/>
      </c>
      <c r="T70" s="70" t="str">
        <f t="shared" si="12"/>
        <v/>
      </c>
      <c r="U70" s="68" t="str">
        <f t="shared" si="13"/>
        <v/>
      </c>
      <c r="V70" s="69" t="str">
        <f t="shared" si="5"/>
        <v/>
      </c>
      <c r="W70" s="66" t="str">
        <f>IFERROR((IF(AND($G69&lt;(VLOOKUP($J70,'Medians, Hi-Lo SDs'!$B:$F,4,FALSE)),$G70&gt;=(VLOOKUP($J70,'Medians, Hi-Lo SDs'!$B:$F,4,FALSE))),(VLOOKUP($J70,'Medians, Hi-Lo SDs'!$B:$F,4,FALSE))-$G69,""))/($F70)*($C70-$C69)+($C69),"")</f>
        <v/>
      </c>
      <c r="X70" s="65" t="str">
        <f t="shared" si="14"/>
        <v/>
      </c>
      <c r="Y70" s="65" t="str">
        <f>IF(X70="","",X70/VLOOKUP(VLOOKUP($J70,'Medians, Hi-Lo SDs'!$B:$F,4,FALSE),$H:$I,2,FALSE))</f>
        <v/>
      </c>
      <c r="Z70" s="70" t="str">
        <f t="shared" si="15"/>
        <v/>
      </c>
      <c r="AA70" s="68" t="str">
        <f t="shared" si="16"/>
        <v/>
      </c>
      <c r="AB70" s="66" t="str">
        <f>IFERROR((IF(AND($G69&lt;(VLOOKUP($J70,'Medians, Hi-Lo SDs'!$B:$F,5,FALSE)),$G70&gt;=(VLOOKUP($J70,'Medians, Hi-Lo SDs'!$B:$F,5,FALSE))),(VLOOKUP($J70,'Medians, Hi-Lo SDs'!$B:$F,5,FALSE))-$G69,""))/($F70)*($C70-$C69)+($C69),"")</f>
        <v/>
      </c>
      <c r="AC70" s="65" t="str">
        <f t="shared" si="17"/>
        <v/>
      </c>
      <c r="AD70" s="65" t="str">
        <f>IF(AC70="","",AC70/VLOOKUP(VLOOKUP($J70,'Medians, Hi-Lo SDs'!$B:$F,5,FALSE),$H:$I,2,FALSE))</f>
        <v/>
      </c>
      <c r="AE70" s="59" t="s">
        <v>88</v>
      </c>
      <c r="AF70" s="60" t="s">
        <v>88</v>
      </c>
    </row>
    <row r="71" spans="1:32" ht="16" x14ac:dyDescent="0.2">
      <c r="A71" s="99"/>
      <c r="B71" s="100"/>
      <c r="C71" s="87" t="s">
        <v>123</v>
      </c>
      <c r="D71" s="88">
        <v>3</v>
      </c>
      <c r="E71" s="89">
        <v>6.3829787234042552</v>
      </c>
      <c r="F71" s="89">
        <v>6.3829787234042552</v>
      </c>
      <c r="G71" s="90">
        <v>48.936170212765958</v>
      </c>
      <c r="J71" s="64" t="str">
        <f t="shared" si="0"/>
        <v>a0580</v>
      </c>
      <c r="K71" s="71">
        <f t="shared" si="1"/>
        <v>4.2553191489361701</v>
      </c>
      <c r="L71" s="65" t="str">
        <f>IFERROR((IF(AND($G70&lt;(VLOOKUP($J71,'Medians, Hi-Lo SDs'!$B:$F,2,FALSE)),$G71&gt;=(VLOOKUP($J71,'Medians, Hi-Lo SDs'!$B:$F,2,FALSE))),(VLOOKUP($J71,'Medians, Hi-Lo SDs'!$B:$F,2,FALSE))-$G70,""))/($F71)*($C71-$C70)+($C70),"")</f>
        <v/>
      </c>
      <c r="M71" s="65" t="str">
        <f t="shared" si="10"/>
        <v/>
      </c>
      <c r="N71" s="65" t="str">
        <f>IF(M71="","",M71/VLOOKUP(VLOOKUP($J71,'Medians, Hi-Lo SDs'!$B:$F,2,FALSE),$H:$I,2,FALSE))</f>
        <v/>
      </c>
      <c r="O71" s="59" t="s">
        <v>88</v>
      </c>
      <c r="P71" s="60" t="s">
        <v>88</v>
      </c>
      <c r="Q71" s="66" t="str">
        <f>IFERROR((IF(AND($G70&lt;(VLOOKUP($J71,'Medians, Hi-Lo SDs'!$B:$F,3,FALSE)),$G71&gt;=(VLOOKUP($J71,'Medians, Hi-Lo SDs'!$B:$F,3,FALSE))),(VLOOKUP($J71,'Medians, Hi-Lo SDs'!$B:$F,3,FALSE))-$G70,""))/($F71)*($C71-$C70)+($C70),"")</f>
        <v/>
      </c>
      <c r="R71" s="65" t="str">
        <f t="shared" si="11"/>
        <v/>
      </c>
      <c r="S71" s="65" t="str">
        <f>IF(R71="","",R71/VLOOKUP(VLOOKUP($J71,'Medians, Hi-Lo SDs'!$B:$F,3,FALSE),$H:$I,2,FALSE))</f>
        <v/>
      </c>
      <c r="T71" s="70" t="str">
        <f t="shared" si="12"/>
        <v/>
      </c>
      <c r="U71" s="68" t="str">
        <f t="shared" si="13"/>
        <v/>
      </c>
      <c r="V71" s="69" t="str">
        <f t="shared" si="5"/>
        <v/>
      </c>
      <c r="W71" s="66" t="str">
        <f>IFERROR((IF(AND($G70&lt;(VLOOKUP($J71,'Medians, Hi-Lo SDs'!$B:$F,4,FALSE)),$G71&gt;=(VLOOKUP($J71,'Medians, Hi-Lo SDs'!$B:$F,4,FALSE))),(VLOOKUP($J71,'Medians, Hi-Lo SDs'!$B:$F,4,FALSE))-$G70,""))/($F71)*($C71-$C70)+($C70),"")</f>
        <v/>
      </c>
      <c r="X71" s="65" t="str">
        <f t="shared" si="14"/>
        <v/>
      </c>
      <c r="Y71" s="65" t="str">
        <f>IF(X71="","",X71/VLOOKUP(VLOOKUP($J71,'Medians, Hi-Lo SDs'!$B:$F,4,FALSE),$H:$I,2,FALSE))</f>
        <v/>
      </c>
      <c r="Z71" s="70" t="str">
        <f t="shared" si="15"/>
        <v/>
      </c>
      <c r="AA71" s="68" t="str">
        <f t="shared" si="16"/>
        <v/>
      </c>
      <c r="AB71" s="66" t="str">
        <f>IFERROR((IF(AND($G70&lt;(VLOOKUP($J71,'Medians, Hi-Lo SDs'!$B:$F,5,FALSE)),$G71&gt;=(VLOOKUP($J71,'Medians, Hi-Lo SDs'!$B:$F,5,FALSE))),(VLOOKUP($J71,'Medians, Hi-Lo SDs'!$B:$F,5,FALSE))-$G70,""))/($F71)*($C71-$C70)+($C70),"")</f>
        <v/>
      </c>
      <c r="AC71" s="65" t="str">
        <f t="shared" si="17"/>
        <v/>
      </c>
      <c r="AD71" s="65" t="str">
        <f>IF(AC71="","",AC71/VLOOKUP(VLOOKUP($J71,'Medians, Hi-Lo SDs'!$B:$F,5,FALSE),$H:$I,2,FALSE))</f>
        <v/>
      </c>
      <c r="AE71" s="59" t="s">
        <v>88</v>
      </c>
      <c r="AF71" s="60" t="s">
        <v>88</v>
      </c>
    </row>
    <row r="72" spans="1:32" ht="16" x14ac:dyDescent="0.2">
      <c r="A72" s="99"/>
      <c r="B72" s="100"/>
      <c r="C72" s="87" t="s">
        <v>124</v>
      </c>
      <c r="D72" s="88">
        <v>1</v>
      </c>
      <c r="E72" s="89">
        <v>2.1276595744680851</v>
      </c>
      <c r="F72" s="89">
        <v>2.1276595744680851</v>
      </c>
      <c r="G72" s="90">
        <v>51.063829787234042</v>
      </c>
      <c r="J72" s="64" t="str">
        <f t="shared" si="0"/>
        <v>a0580</v>
      </c>
      <c r="K72" s="71">
        <f t="shared" si="1"/>
        <v>4.2553191489361701</v>
      </c>
      <c r="L72" s="65" t="str">
        <f>IFERROR((IF(AND($G71&lt;(VLOOKUP($J72,'Medians, Hi-Lo SDs'!$B:$F,2,FALSE)),$G72&gt;=(VLOOKUP($J72,'Medians, Hi-Lo SDs'!$B:$F,2,FALSE))),(VLOOKUP($J72,'Medians, Hi-Lo SDs'!$B:$F,2,FALSE))-$G71,""))/($F72)*($C72-$C71)+($C71),"")</f>
        <v/>
      </c>
      <c r="M72" s="65" t="str">
        <f t="shared" si="10"/>
        <v/>
      </c>
      <c r="N72" s="65" t="str">
        <f>IF(M72="","",M72/VLOOKUP(VLOOKUP($J72,'Medians, Hi-Lo SDs'!$B:$F,2,FALSE),$H:$I,2,FALSE))</f>
        <v/>
      </c>
      <c r="O72" s="59" t="s">
        <v>88</v>
      </c>
      <c r="P72" s="60" t="s">
        <v>88</v>
      </c>
      <c r="Q72" s="66" t="str">
        <f>IFERROR((IF(AND($G71&lt;(VLOOKUP($J72,'Medians, Hi-Lo SDs'!$B:$F,3,FALSE)),$G72&gt;=(VLOOKUP($J72,'Medians, Hi-Lo SDs'!$B:$F,3,FALSE))),(VLOOKUP($J72,'Medians, Hi-Lo SDs'!$B:$F,3,FALSE))-$G71,""))/($F72)*($C72-$C71)+($C71),"")</f>
        <v/>
      </c>
      <c r="R72" s="65" t="str">
        <f t="shared" si="11"/>
        <v/>
      </c>
      <c r="S72" s="65" t="str">
        <f>IF(R72="","",R72/VLOOKUP(VLOOKUP($J72,'Medians, Hi-Lo SDs'!$B:$F,3,FALSE),$H:$I,2,FALSE))</f>
        <v/>
      </c>
      <c r="T72" s="70" t="str">
        <f t="shared" si="12"/>
        <v/>
      </c>
      <c r="U72" s="68" t="str">
        <f t="shared" si="13"/>
        <v/>
      </c>
      <c r="V72" s="69">
        <f t="shared" si="5"/>
        <v>32.5</v>
      </c>
      <c r="W72" s="66" t="str">
        <f>IFERROR((IF(AND($G71&lt;(VLOOKUP($J72,'Medians, Hi-Lo SDs'!$B:$F,4,FALSE)),$G72&gt;=(VLOOKUP($J72,'Medians, Hi-Lo SDs'!$B:$F,4,FALSE))),(VLOOKUP($J72,'Medians, Hi-Lo SDs'!$B:$F,4,FALSE))-$G71,""))/($F72)*($C72-$C71)+($C71),"")</f>
        <v/>
      </c>
      <c r="X72" s="65" t="str">
        <f t="shared" si="14"/>
        <v/>
      </c>
      <c r="Y72" s="65" t="str">
        <f>IF(X72="","",X72/VLOOKUP(VLOOKUP($J72,'Medians, Hi-Lo SDs'!$B:$F,4,FALSE),$H:$I,2,FALSE))</f>
        <v/>
      </c>
      <c r="Z72" s="70" t="str">
        <f t="shared" si="15"/>
        <v/>
      </c>
      <c r="AA72" s="68" t="str">
        <f t="shared" si="16"/>
        <v/>
      </c>
      <c r="AB72" s="66" t="str">
        <f>IFERROR((IF(AND($G71&lt;(VLOOKUP($J72,'Medians, Hi-Lo SDs'!$B:$F,5,FALSE)),$G72&gt;=(VLOOKUP($J72,'Medians, Hi-Lo SDs'!$B:$F,5,FALSE))),(VLOOKUP($J72,'Medians, Hi-Lo SDs'!$B:$F,5,FALSE))-$G71,""))/($F72)*($C72-$C71)+($C71),"")</f>
        <v/>
      </c>
      <c r="AC72" s="65" t="str">
        <f t="shared" si="17"/>
        <v/>
      </c>
      <c r="AD72" s="65" t="str">
        <f>IF(AC72="","",AC72/VLOOKUP(VLOOKUP($J72,'Medians, Hi-Lo SDs'!$B:$F,5,FALSE),$H:$I,2,FALSE))</f>
        <v/>
      </c>
      <c r="AE72" s="59" t="s">
        <v>88</v>
      </c>
      <c r="AF72" s="60" t="s">
        <v>88</v>
      </c>
    </row>
    <row r="73" spans="1:32" ht="16" x14ac:dyDescent="0.2">
      <c r="A73" s="99"/>
      <c r="B73" s="100"/>
      <c r="C73" s="87" t="s">
        <v>125</v>
      </c>
      <c r="D73" s="88">
        <v>2</v>
      </c>
      <c r="E73" s="89">
        <v>4.2553191489361701</v>
      </c>
      <c r="F73" s="89">
        <v>4.2553191489361701</v>
      </c>
      <c r="G73" s="90">
        <v>55.319148936170215</v>
      </c>
      <c r="J73" s="64" t="str">
        <f t="shared" si="0"/>
        <v>a0580</v>
      </c>
      <c r="K73" s="71">
        <f t="shared" si="1"/>
        <v>4.2553191489361701</v>
      </c>
      <c r="L73" s="65" t="str">
        <f>IFERROR((IF(AND($G72&lt;(VLOOKUP($J73,'Medians, Hi-Lo SDs'!$B:$F,2,FALSE)),$G73&gt;=(VLOOKUP($J73,'Medians, Hi-Lo SDs'!$B:$F,2,FALSE))),(VLOOKUP($J73,'Medians, Hi-Lo SDs'!$B:$F,2,FALSE))-$G72,""))/($F73)*($C73-$C72)+($C72),"")</f>
        <v/>
      </c>
      <c r="M73" s="65" t="str">
        <f t="shared" si="10"/>
        <v/>
      </c>
      <c r="N73" s="65" t="str">
        <f>IF(M73="","",M73/VLOOKUP(VLOOKUP($J73,'Medians, Hi-Lo SDs'!$B:$F,2,FALSE),$H:$I,2,FALSE))</f>
        <v/>
      </c>
      <c r="O73" s="59" t="s">
        <v>88</v>
      </c>
      <c r="P73" s="60" t="s">
        <v>88</v>
      </c>
      <c r="Q73" s="66" t="str">
        <f>IFERROR((IF(AND($G72&lt;(VLOOKUP($J73,'Medians, Hi-Lo SDs'!$B:$F,3,FALSE)),$G73&gt;=(VLOOKUP($J73,'Medians, Hi-Lo SDs'!$B:$F,3,FALSE))),(VLOOKUP($J73,'Medians, Hi-Lo SDs'!$B:$F,3,FALSE))-$G72,""))/($F73)*($C73-$C72)+($C72),"")</f>
        <v/>
      </c>
      <c r="R73" s="65" t="str">
        <f t="shared" si="11"/>
        <v/>
      </c>
      <c r="S73" s="65" t="str">
        <f>IF(R73="","",R73/VLOOKUP(VLOOKUP($J73,'Medians, Hi-Lo SDs'!$B:$F,3,FALSE),$H:$I,2,FALSE))</f>
        <v/>
      </c>
      <c r="T73" s="70" t="str">
        <f t="shared" si="12"/>
        <v/>
      </c>
      <c r="U73" s="68" t="str">
        <f t="shared" si="13"/>
        <v/>
      </c>
      <c r="V73" s="69" t="str">
        <f t="shared" si="5"/>
        <v/>
      </c>
      <c r="W73" s="66" t="str">
        <f>IFERROR((IF(AND($G72&lt;(VLOOKUP($J73,'Medians, Hi-Lo SDs'!$B:$F,4,FALSE)),$G73&gt;=(VLOOKUP($J73,'Medians, Hi-Lo SDs'!$B:$F,4,FALSE))),(VLOOKUP($J73,'Medians, Hi-Lo SDs'!$B:$F,4,FALSE))-$G72,""))/($F73)*($C73-$C72)+($C72),"")</f>
        <v/>
      </c>
      <c r="X73" s="65" t="str">
        <f t="shared" si="14"/>
        <v/>
      </c>
      <c r="Y73" s="65" t="str">
        <f>IF(X73="","",X73/VLOOKUP(VLOOKUP($J73,'Medians, Hi-Lo SDs'!$B:$F,4,FALSE),$H:$I,2,FALSE))</f>
        <v/>
      </c>
      <c r="Z73" s="70" t="str">
        <f t="shared" si="15"/>
        <v/>
      </c>
      <c r="AA73" s="68" t="str">
        <f t="shared" si="16"/>
        <v/>
      </c>
      <c r="AB73" s="66" t="str">
        <f>IFERROR((IF(AND($G72&lt;(VLOOKUP($J73,'Medians, Hi-Lo SDs'!$B:$F,5,FALSE)),$G73&gt;=(VLOOKUP($J73,'Medians, Hi-Lo SDs'!$B:$F,5,FALSE))),(VLOOKUP($J73,'Medians, Hi-Lo SDs'!$B:$F,5,FALSE))-$G72,""))/($F73)*($C73-$C72)+($C72),"")</f>
        <v/>
      </c>
      <c r="AC73" s="65" t="str">
        <f t="shared" si="17"/>
        <v/>
      </c>
      <c r="AD73" s="65" t="str">
        <f>IF(AC73="","",AC73/VLOOKUP(VLOOKUP($J73,'Medians, Hi-Lo SDs'!$B:$F,5,FALSE),$H:$I,2,FALSE))</f>
        <v/>
      </c>
      <c r="AE73" s="59" t="s">
        <v>88</v>
      </c>
      <c r="AF73" s="60" t="s">
        <v>88</v>
      </c>
    </row>
    <row r="74" spans="1:32" ht="16" x14ac:dyDescent="0.2">
      <c r="A74" s="99"/>
      <c r="B74" s="100"/>
      <c r="C74" s="87" t="s">
        <v>126</v>
      </c>
      <c r="D74" s="88">
        <v>1</v>
      </c>
      <c r="E74" s="89">
        <v>2.1276595744680851</v>
      </c>
      <c r="F74" s="89">
        <v>2.1276595744680851</v>
      </c>
      <c r="G74" s="90">
        <v>57.446808510638306</v>
      </c>
      <c r="J74" s="64" t="str">
        <f t="shared" si="0"/>
        <v>a0580</v>
      </c>
      <c r="K74" s="71">
        <f t="shared" si="1"/>
        <v>4.2553191489361701</v>
      </c>
      <c r="L74" s="65" t="str">
        <f>IFERROR((IF(AND($G73&lt;(VLOOKUP($J74,'Medians, Hi-Lo SDs'!$B:$F,2,FALSE)),$G74&gt;=(VLOOKUP($J74,'Medians, Hi-Lo SDs'!$B:$F,2,FALSE))),(VLOOKUP($J74,'Medians, Hi-Lo SDs'!$B:$F,2,FALSE))-$G73,""))/($F74)*($C74-$C73)+($C73),"")</f>
        <v/>
      </c>
      <c r="M74" s="65" t="str">
        <f t="shared" si="10"/>
        <v/>
      </c>
      <c r="N74" s="65" t="str">
        <f>IF(M74="","",M74/VLOOKUP(VLOOKUP($J74,'Medians, Hi-Lo SDs'!$B:$F,2,FALSE),$H:$I,2,FALSE))</f>
        <v/>
      </c>
      <c r="O74" s="59" t="s">
        <v>88</v>
      </c>
      <c r="P74" s="60" t="s">
        <v>88</v>
      </c>
      <c r="Q74" s="66" t="str">
        <f>IFERROR((IF(AND($G73&lt;(VLOOKUP($J74,'Medians, Hi-Lo SDs'!$B:$F,3,FALSE)),$G74&gt;=(VLOOKUP($J74,'Medians, Hi-Lo SDs'!$B:$F,3,FALSE))),(VLOOKUP($J74,'Medians, Hi-Lo SDs'!$B:$F,3,FALSE))-$G73,""))/($F74)*($C74-$C73)+($C73),"")</f>
        <v/>
      </c>
      <c r="R74" s="65" t="str">
        <f t="shared" si="11"/>
        <v/>
      </c>
      <c r="S74" s="65" t="str">
        <f>IF(R74="","",R74/VLOOKUP(VLOOKUP($J74,'Medians, Hi-Lo SDs'!$B:$F,3,FALSE),$H:$I,2,FALSE))</f>
        <v/>
      </c>
      <c r="T74" s="70" t="str">
        <f t="shared" si="12"/>
        <v/>
      </c>
      <c r="U74" s="68" t="str">
        <f t="shared" si="13"/>
        <v/>
      </c>
      <c r="V74" s="69" t="str">
        <f t="shared" si="5"/>
        <v/>
      </c>
      <c r="W74" s="66" t="str">
        <f>IFERROR((IF(AND($G73&lt;(VLOOKUP($J74,'Medians, Hi-Lo SDs'!$B:$F,4,FALSE)),$G74&gt;=(VLOOKUP($J74,'Medians, Hi-Lo SDs'!$B:$F,4,FALSE))),(VLOOKUP($J74,'Medians, Hi-Lo SDs'!$B:$F,4,FALSE))-$G73,""))/($F74)*($C74-$C73)+($C73),"")</f>
        <v/>
      </c>
      <c r="X74" s="65" t="str">
        <f t="shared" si="14"/>
        <v/>
      </c>
      <c r="Y74" s="65" t="str">
        <f>IF(X74="","",X74/VLOOKUP(VLOOKUP($J74,'Medians, Hi-Lo SDs'!$B:$F,4,FALSE),$H:$I,2,FALSE))</f>
        <v/>
      </c>
      <c r="Z74" s="70" t="str">
        <f t="shared" si="15"/>
        <v/>
      </c>
      <c r="AA74" s="68" t="str">
        <f t="shared" si="16"/>
        <v/>
      </c>
      <c r="AB74" s="66" t="str">
        <f>IFERROR((IF(AND($G73&lt;(VLOOKUP($J74,'Medians, Hi-Lo SDs'!$B:$F,5,FALSE)),$G74&gt;=(VLOOKUP($J74,'Medians, Hi-Lo SDs'!$B:$F,5,FALSE))),(VLOOKUP($J74,'Medians, Hi-Lo SDs'!$B:$F,5,FALSE))-$G73,""))/($F74)*($C74-$C73)+($C73),"")</f>
        <v/>
      </c>
      <c r="AC74" s="65" t="str">
        <f t="shared" si="17"/>
        <v/>
      </c>
      <c r="AD74" s="65" t="str">
        <f>IF(AC74="","",AC74/VLOOKUP(VLOOKUP($J74,'Medians, Hi-Lo SDs'!$B:$F,5,FALSE),$H:$I,2,FALSE))</f>
        <v/>
      </c>
      <c r="AE74" s="59" t="s">
        <v>88</v>
      </c>
      <c r="AF74" s="60" t="s">
        <v>88</v>
      </c>
    </row>
    <row r="75" spans="1:32" ht="16" x14ac:dyDescent="0.2">
      <c r="A75" s="99"/>
      <c r="B75" s="100"/>
      <c r="C75" s="87" t="s">
        <v>127</v>
      </c>
      <c r="D75" s="88">
        <v>4</v>
      </c>
      <c r="E75" s="89">
        <v>8.5106382978723403</v>
      </c>
      <c r="F75" s="89">
        <v>8.5106382978723403</v>
      </c>
      <c r="G75" s="90">
        <v>65.957446808510639</v>
      </c>
      <c r="J75" s="64" t="str">
        <f t="shared" si="0"/>
        <v>a0580</v>
      </c>
      <c r="K75" s="71">
        <f t="shared" si="1"/>
        <v>4.2553191489361701</v>
      </c>
      <c r="L75" s="65" t="str">
        <f>IFERROR((IF(AND($G74&lt;(VLOOKUP($J75,'Medians, Hi-Lo SDs'!$B:$F,2,FALSE)),$G75&gt;=(VLOOKUP($J75,'Medians, Hi-Lo SDs'!$B:$F,2,FALSE))),(VLOOKUP($J75,'Medians, Hi-Lo SDs'!$B:$F,2,FALSE))-$G74,""))/($F75)*($C75-$C74)+($C74),"")</f>
        <v/>
      </c>
      <c r="M75" s="65" t="str">
        <f t="shared" si="10"/>
        <v/>
      </c>
      <c r="N75" s="65" t="str">
        <f>IF(M75="","",M75/VLOOKUP(VLOOKUP($J75,'Medians, Hi-Lo SDs'!$B:$F,2,FALSE),$H:$I,2,FALSE))</f>
        <v/>
      </c>
      <c r="O75" s="59" t="s">
        <v>88</v>
      </c>
      <c r="P75" s="60" t="s">
        <v>88</v>
      </c>
      <c r="Q75" s="66" t="str">
        <f>IFERROR((IF(AND($G74&lt;(VLOOKUP($J75,'Medians, Hi-Lo SDs'!$B:$F,3,FALSE)),$G75&gt;=(VLOOKUP($J75,'Medians, Hi-Lo SDs'!$B:$F,3,FALSE))),(VLOOKUP($J75,'Medians, Hi-Lo SDs'!$B:$F,3,FALSE))-$G74,""))/($F75)*($C75-$C74)+($C74),"")</f>
        <v/>
      </c>
      <c r="R75" s="65" t="str">
        <f t="shared" si="11"/>
        <v/>
      </c>
      <c r="S75" s="65" t="str">
        <f>IF(R75="","",R75/VLOOKUP(VLOOKUP($J75,'Medians, Hi-Lo SDs'!$B:$F,3,FALSE),$H:$I,2,FALSE))</f>
        <v/>
      </c>
      <c r="T75" s="70" t="str">
        <f t="shared" si="12"/>
        <v/>
      </c>
      <c r="U75" s="68" t="str">
        <f t="shared" si="13"/>
        <v/>
      </c>
      <c r="V75" s="69" t="str">
        <f t="shared" si="5"/>
        <v/>
      </c>
      <c r="W75" s="66" t="str">
        <f>IFERROR((IF(AND($G74&lt;(VLOOKUP($J75,'Medians, Hi-Lo SDs'!$B:$F,4,FALSE)),$G75&gt;=(VLOOKUP($J75,'Medians, Hi-Lo SDs'!$B:$F,4,FALSE))),(VLOOKUP($J75,'Medians, Hi-Lo SDs'!$B:$F,4,FALSE))-$G74,""))/($F75)*($C75-$C74)+($C74),"")</f>
        <v/>
      </c>
      <c r="X75" s="65" t="str">
        <f t="shared" si="14"/>
        <v/>
      </c>
      <c r="Y75" s="65" t="str">
        <f>IF(X75="","",X75/VLOOKUP(VLOOKUP($J75,'Medians, Hi-Lo SDs'!$B:$F,4,FALSE),$H:$I,2,FALSE))</f>
        <v/>
      </c>
      <c r="Z75" s="70" t="str">
        <f t="shared" si="15"/>
        <v/>
      </c>
      <c r="AA75" s="68" t="str">
        <f t="shared" si="16"/>
        <v/>
      </c>
      <c r="AB75" s="66" t="str">
        <f>IFERROR((IF(AND($G74&lt;(VLOOKUP($J75,'Medians, Hi-Lo SDs'!$B:$F,5,FALSE)),$G75&gt;=(VLOOKUP($J75,'Medians, Hi-Lo SDs'!$B:$F,5,FALSE))),(VLOOKUP($J75,'Medians, Hi-Lo SDs'!$B:$F,5,FALSE))-$G74,""))/($F75)*($C75-$C74)+($C74),"")</f>
        <v/>
      </c>
      <c r="AC75" s="65" t="str">
        <f t="shared" si="17"/>
        <v/>
      </c>
      <c r="AD75" s="65" t="str">
        <f>IF(AC75="","",AC75/VLOOKUP(VLOOKUP($J75,'Medians, Hi-Lo SDs'!$B:$F,5,FALSE),$H:$I,2,FALSE))</f>
        <v/>
      </c>
      <c r="AE75" s="59" t="s">
        <v>88</v>
      </c>
      <c r="AF75" s="60" t="s">
        <v>88</v>
      </c>
    </row>
    <row r="76" spans="1:32" ht="16" x14ac:dyDescent="0.2">
      <c r="A76" s="99"/>
      <c r="B76" s="100"/>
      <c r="C76" s="87" t="s">
        <v>128</v>
      </c>
      <c r="D76" s="88">
        <v>2</v>
      </c>
      <c r="E76" s="89">
        <v>4.2553191489361701</v>
      </c>
      <c r="F76" s="89">
        <v>4.2553191489361701</v>
      </c>
      <c r="G76" s="90">
        <v>70.212765957446805</v>
      </c>
      <c r="J76" s="64" t="str">
        <f t="shared" si="0"/>
        <v>a0580</v>
      </c>
      <c r="K76" s="71">
        <f t="shared" si="1"/>
        <v>4.2553191489361701</v>
      </c>
      <c r="L76" s="65" t="str">
        <f>IFERROR((IF(AND($G75&lt;(VLOOKUP($J76,'Medians, Hi-Lo SDs'!$B:$F,2,FALSE)),$G76&gt;=(VLOOKUP($J76,'Medians, Hi-Lo SDs'!$B:$F,2,FALSE))),(VLOOKUP($J76,'Medians, Hi-Lo SDs'!$B:$F,2,FALSE))-$G75,""))/($F76)*($C76-$C75)+($C75),"")</f>
        <v/>
      </c>
      <c r="M76" s="65" t="str">
        <f t="shared" si="10"/>
        <v/>
      </c>
      <c r="N76" s="65" t="str">
        <f>IF(M76="","",M76/VLOOKUP(VLOOKUP($J76,'Medians, Hi-Lo SDs'!$B:$F,2,FALSE),$H:$I,2,FALSE))</f>
        <v/>
      </c>
      <c r="O76" s="59" t="s">
        <v>88</v>
      </c>
      <c r="P76" s="60" t="s">
        <v>88</v>
      </c>
      <c r="Q76" s="66" t="str">
        <f>IFERROR((IF(AND($G75&lt;(VLOOKUP($J76,'Medians, Hi-Lo SDs'!$B:$F,3,FALSE)),$G76&gt;=(VLOOKUP($J76,'Medians, Hi-Lo SDs'!$B:$F,3,FALSE))),(VLOOKUP($J76,'Medians, Hi-Lo SDs'!$B:$F,3,FALSE))-$G75,""))/($F76)*($C76-$C75)+($C75),"")</f>
        <v/>
      </c>
      <c r="R76" s="65" t="str">
        <f t="shared" si="11"/>
        <v/>
      </c>
      <c r="S76" s="65" t="str">
        <f>IF(R76="","",R76/VLOOKUP(VLOOKUP($J76,'Medians, Hi-Lo SDs'!$B:$F,3,FALSE),$H:$I,2,FALSE))</f>
        <v/>
      </c>
      <c r="T76" s="70" t="str">
        <f t="shared" si="12"/>
        <v/>
      </c>
      <c r="U76" s="68" t="str">
        <f t="shared" si="13"/>
        <v/>
      </c>
      <c r="V76" s="69" t="str">
        <f t="shared" si="5"/>
        <v/>
      </c>
      <c r="W76" s="66" t="str">
        <f>IFERROR((IF(AND($G75&lt;(VLOOKUP($J76,'Medians, Hi-Lo SDs'!$B:$F,4,FALSE)),$G76&gt;=(VLOOKUP($J76,'Medians, Hi-Lo SDs'!$B:$F,4,FALSE))),(VLOOKUP($J76,'Medians, Hi-Lo SDs'!$B:$F,4,FALSE))-$G75,""))/($F76)*($C76-$C75)+($C75),"")</f>
        <v/>
      </c>
      <c r="X76" s="65" t="str">
        <f t="shared" si="14"/>
        <v/>
      </c>
      <c r="Y76" s="65" t="str">
        <f>IF(X76="","",X76/VLOOKUP(VLOOKUP($J76,'Medians, Hi-Lo SDs'!$B:$F,4,FALSE),$H:$I,2,FALSE))</f>
        <v/>
      </c>
      <c r="Z76" s="70" t="str">
        <f t="shared" si="15"/>
        <v/>
      </c>
      <c r="AA76" s="68" t="str">
        <f t="shared" si="16"/>
        <v/>
      </c>
      <c r="AB76" s="66" t="str">
        <f>IFERROR((IF(AND($G75&lt;(VLOOKUP($J76,'Medians, Hi-Lo SDs'!$B:$F,5,FALSE)),$G76&gt;=(VLOOKUP($J76,'Medians, Hi-Lo SDs'!$B:$F,5,FALSE))),(VLOOKUP($J76,'Medians, Hi-Lo SDs'!$B:$F,5,FALSE))-$G75,""))/($F76)*($C76-$C75)+($C75),"")</f>
        <v/>
      </c>
      <c r="AC76" s="65" t="str">
        <f t="shared" si="17"/>
        <v/>
      </c>
      <c r="AD76" s="65" t="str">
        <f>IF(AC76="","",AC76/VLOOKUP(VLOOKUP($J76,'Medians, Hi-Lo SDs'!$B:$F,5,FALSE),$H:$I,2,FALSE))</f>
        <v/>
      </c>
      <c r="AE76" s="59" t="s">
        <v>88</v>
      </c>
      <c r="AF76" s="60" t="s">
        <v>88</v>
      </c>
    </row>
    <row r="77" spans="1:32" ht="16" x14ac:dyDescent="0.2">
      <c r="A77" s="99"/>
      <c r="B77" s="100"/>
      <c r="C77" s="87" t="s">
        <v>130</v>
      </c>
      <c r="D77" s="88">
        <v>1</v>
      </c>
      <c r="E77" s="89">
        <v>2.1276595744680851</v>
      </c>
      <c r="F77" s="89">
        <v>2.1276595744680851</v>
      </c>
      <c r="G77" s="90">
        <v>72.340425531914903</v>
      </c>
      <c r="J77" s="64" t="str">
        <f t="shared" ref="J77:J140" si="18">IF(LEFT(A76,1)="a",A76,J76)</f>
        <v>a0580</v>
      </c>
      <c r="K77" s="71">
        <f t="shared" ref="K77:K140" si="19">INDEX(G:G,MATCH(J77,J:J,0))</f>
        <v>4.2553191489361701</v>
      </c>
      <c r="L77" s="65" t="str">
        <f>IFERROR((IF(AND($G76&lt;(VLOOKUP($J77,'Medians, Hi-Lo SDs'!$B:$F,2,FALSE)),$G77&gt;=(VLOOKUP($J77,'Medians, Hi-Lo SDs'!$B:$F,2,FALSE))),(VLOOKUP($J77,'Medians, Hi-Lo SDs'!$B:$F,2,FALSE))-$G76,""))/($F77)*($C77-$C76)+($C76),"")</f>
        <v/>
      </c>
      <c r="M77" s="65" t="str">
        <f t="shared" si="10"/>
        <v/>
      </c>
      <c r="N77" s="65" t="str">
        <f>IF(M77="","",M77/VLOOKUP(VLOOKUP($J77,'Medians, Hi-Lo SDs'!$B:$F,2,FALSE),$H:$I,2,FALSE))</f>
        <v/>
      </c>
      <c r="O77" s="59" t="s">
        <v>88</v>
      </c>
      <c r="P77" s="60" t="s">
        <v>88</v>
      </c>
      <c r="Q77" s="66" t="str">
        <f>IFERROR((IF(AND($G76&lt;(VLOOKUP($J77,'Medians, Hi-Lo SDs'!$B:$F,3,FALSE)),$G77&gt;=(VLOOKUP($J77,'Medians, Hi-Lo SDs'!$B:$F,3,FALSE))),(VLOOKUP($J77,'Medians, Hi-Lo SDs'!$B:$F,3,FALSE))-$G76,""))/($F77)*($C77-$C76)+($C76),"")</f>
        <v/>
      </c>
      <c r="R77" s="65" t="str">
        <f t="shared" si="11"/>
        <v/>
      </c>
      <c r="S77" s="65" t="str">
        <f>IF(R77="","",R77/VLOOKUP(VLOOKUP($J77,'Medians, Hi-Lo SDs'!$B:$F,3,FALSE),$H:$I,2,FALSE))</f>
        <v/>
      </c>
      <c r="T77" s="70" t="str">
        <f t="shared" si="12"/>
        <v/>
      </c>
      <c r="U77" s="68" t="str">
        <f t="shared" si="13"/>
        <v/>
      </c>
      <c r="V77" s="69" t="str">
        <f t="shared" ref="V77:V140" si="20">IFERROR((IF(AND(G76&lt;(50),G77&gt;=(50)),(50)-G76,""))/(F77)*(C77-C76)+(C76),"")</f>
        <v/>
      </c>
      <c r="W77" s="66" t="str">
        <f>IFERROR((IF(AND($G76&lt;(VLOOKUP($J77,'Medians, Hi-Lo SDs'!$B:$F,4,FALSE)),$G77&gt;=(VLOOKUP($J77,'Medians, Hi-Lo SDs'!$B:$F,4,FALSE))),(VLOOKUP($J77,'Medians, Hi-Lo SDs'!$B:$F,4,FALSE))-$G76,""))/($F77)*($C77-$C76)+($C76),"")</f>
        <v/>
      </c>
      <c r="X77" s="65" t="str">
        <f t="shared" si="14"/>
        <v/>
      </c>
      <c r="Y77" s="65" t="str">
        <f>IF(X77="","",X77/VLOOKUP(VLOOKUP($J77,'Medians, Hi-Lo SDs'!$B:$F,4,FALSE),$H:$I,2,FALSE))</f>
        <v/>
      </c>
      <c r="Z77" s="70" t="str">
        <f t="shared" si="15"/>
        <v/>
      </c>
      <c r="AA77" s="68" t="str">
        <f t="shared" si="16"/>
        <v/>
      </c>
      <c r="AB77" s="66" t="str">
        <f>IFERROR((IF(AND($G76&lt;(VLOOKUP($J77,'Medians, Hi-Lo SDs'!$B:$F,5,FALSE)),$G77&gt;=(VLOOKUP($J77,'Medians, Hi-Lo SDs'!$B:$F,5,FALSE))),(VLOOKUP($J77,'Medians, Hi-Lo SDs'!$B:$F,5,FALSE))-$G76,""))/($F77)*($C77-$C76)+($C76),"")</f>
        <v/>
      </c>
      <c r="AC77" s="65" t="str">
        <f t="shared" si="17"/>
        <v/>
      </c>
      <c r="AD77" s="65" t="str">
        <f>IF(AC77="","",AC77/VLOOKUP(VLOOKUP($J77,'Medians, Hi-Lo SDs'!$B:$F,5,FALSE),$H:$I,2,FALSE))</f>
        <v/>
      </c>
      <c r="AE77" s="59" t="s">
        <v>88</v>
      </c>
      <c r="AF77" s="60" t="s">
        <v>88</v>
      </c>
    </row>
    <row r="78" spans="1:32" ht="16" x14ac:dyDescent="0.2">
      <c r="A78" s="99"/>
      <c r="B78" s="100"/>
      <c r="C78" s="87" t="s">
        <v>131</v>
      </c>
      <c r="D78" s="88">
        <v>1</v>
      </c>
      <c r="E78" s="89">
        <v>2.1276595744680851</v>
      </c>
      <c r="F78" s="89">
        <v>2.1276595744680851</v>
      </c>
      <c r="G78" s="90">
        <v>74.468085106382972</v>
      </c>
      <c r="J78" s="64" t="str">
        <f t="shared" si="18"/>
        <v>a0580</v>
      </c>
      <c r="K78" s="71">
        <f t="shared" si="19"/>
        <v>4.2553191489361701</v>
      </c>
      <c r="L78" s="65" t="str">
        <f>IFERROR((IF(AND($G77&lt;(VLOOKUP($J78,'Medians, Hi-Lo SDs'!$B:$F,2,FALSE)),$G78&gt;=(VLOOKUP($J78,'Medians, Hi-Lo SDs'!$B:$F,2,FALSE))),(VLOOKUP($J78,'Medians, Hi-Lo SDs'!$B:$F,2,FALSE))-$G77,""))/($F78)*($C78-$C77)+($C77),"")</f>
        <v/>
      </c>
      <c r="M78" s="65" t="str">
        <f t="shared" ref="M78:M141" si="21">IF(L78="","",SUMIF($J:$J,$J78,$V:$V)-L78)</f>
        <v/>
      </c>
      <c r="N78" s="65" t="str">
        <f>IF(M78="","",M78/VLOOKUP(VLOOKUP($J78,'Medians, Hi-Lo SDs'!$B:$F,2,FALSE),$H:$I,2,FALSE))</f>
        <v/>
      </c>
      <c r="O78" s="59" t="s">
        <v>88</v>
      </c>
      <c r="P78" s="60" t="s">
        <v>88</v>
      </c>
      <c r="Q78" s="66" t="str">
        <f>IFERROR((IF(AND($G77&lt;(VLOOKUP($J78,'Medians, Hi-Lo SDs'!$B:$F,3,FALSE)),$G78&gt;=(VLOOKUP($J78,'Medians, Hi-Lo SDs'!$B:$F,3,FALSE))),(VLOOKUP($J78,'Medians, Hi-Lo SDs'!$B:$F,3,FALSE))-$G77,""))/($F78)*($C78-$C77)+($C77),"")</f>
        <v/>
      </c>
      <c r="R78" s="65" t="str">
        <f t="shared" ref="R78:R141" si="22">IF(Q78="","",SUMIF($J:$J,$J78,$V:$V)-Q78)</f>
        <v/>
      </c>
      <c r="S78" s="65" t="str">
        <f>IF(R78="","",R78/VLOOKUP(VLOOKUP($J78,'Medians, Hi-Lo SDs'!$B:$F,3,FALSE),$H:$I,2,FALSE))</f>
        <v/>
      </c>
      <c r="T78" s="70" t="str">
        <f t="shared" ref="T78:T141" si="23">IF(S78="","",IF(SUMIF($J:$J,$J78,N:N)=0,1/0,(SUMIF($J:$J,$J78,N:N)+SUMIF($J:$J,$J78,S:S))/2))</f>
        <v/>
      </c>
      <c r="U78" s="68" t="str">
        <f t="shared" ref="U78:U141" si="24">N78</f>
        <v/>
      </c>
      <c r="V78" s="69" t="str">
        <f t="shared" si="20"/>
        <v/>
      </c>
      <c r="W78" s="66" t="str">
        <f>IFERROR((IF(AND($G77&lt;(VLOOKUP($J78,'Medians, Hi-Lo SDs'!$B:$F,4,FALSE)),$G78&gt;=(VLOOKUP($J78,'Medians, Hi-Lo SDs'!$B:$F,4,FALSE))),(VLOOKUP($J78,'Medians, Hi-Lo SDs'!$B:$F,4,FALSE))-$G77,""))/($F78)*($C78-$C77)+($C77),"")</f>
        <v/>
      </c>
      <c r="X78" s="65" t="str">
        <f t="shared" ref="X78:X141" si="25">IF(W78="","",W78-SUMIF($J:$J,$J78,$V:$V))</f>
        <v/>
      </c>
      <c r="Y78" s="65" t="str">
        <f>IF(X78="","",X78/VLOOKUP(VLOOKUP($J78,'Medians, Hi-Lo SDs'!$B:$F,4,FALSE),$H:$I,2,FALSE))</f>
        <v/>
      </c>
      <c r="Z78" s="70" t="str">
        <f t="shared" ref="Z78:Z141" si="26">IF(Y78="","",(SUMIF($J:$J,$J78,Y:Y)+SUMIF($J:$J,$J78,AD:AD))/2)</f>
        <v/>
      </c>
      <c r="AA78" s="68" t="str">
        <f t="shared" ref="AA78:AA141" si="27">AD78</f>
        <v/>
      </c>
      <c r="AB78" s="66" t="str">
        <f>IFERROR((IF(AND($G77&lt;(VLOOKUP($J78,'Medians, Hi-Lo SDs'!$B:$F,5,FALSE)),$G78&gt;=(VLOOKUP($J78,'Medians, Hi-Lo SDs'!$B:$F,5,FALSE))),(VLOOKUP($J78,'Medians, Hi-Lo SDs'!$B:$F,5,FALSE))-$G77,""))/($F78)*($C78-$C77)+($C77),"")</f>
        <v/>
      </c>
      <c r="AC78" s="65" t="str">
        <f t="shared" ref="AC78:AC141" si="28">IF(AB78="","",AB78-SUMIF($J:$J,$J78,$V:$V))</f>
        <v/>
      </c>
      <c r="AD78" s="65" t="str">
        <f>IF(AC78="","",AC78/VLOOKUP(VLOOKUP($J78,'Medians, Hi-Lo SDs'!$B:$F,5,FALSE),$H:$I,2,FALSE))</f>
        <v/>
      </c>
      <c r="AE78" s="59" t="s">
        <v>88</v>
      </c>
      <c r="AF78" s="60" t="s">
        <v>88</v>
      </c>
    </row>
    <row r="79" spans="1:32" ht="16" x14ac:dyDescent="0.2">
      <c r="A79" s="99"/>
      <c r="B79" s="100"/>
      <c r="C79" s="87" t="s">
        <v>144</v>
      </c>
      <c r="D79" s="88">
        <v>1</v>
      </c>
      <c r="E79" s="89">
        <v>2.1276595744680851</v>
      </c>
      <c r="F79" s="89">
        <v>2.1276595744680851</v>
      </c>
      <c r="G79" s="90">
        <v>76.59574468085107</v>
      </c>
      <c r="J79" s="64" t="str">
        <f t="shared" si="18"/>
        <v>a0580</v>
      </c>
      <c r="K79" s="71">
        <f t="shared" si="19"/>
        <v>4.2553191489361701</v>
      </c>
      <c r="L79" s="65" t="str">
        <f>IFERROR((IF(AND($G78&lt;(VLOOKUP($J79,'Medians, Hi-Lo SDs'!$B:$F,2,FALSE)),$G79&gt;=(VLOOKUP($J79,'Medians, Hi-Lo SDs'!$B:$F,2,FALSE))),(VLOOKUP($J79,'Medians, Hi-Lo SDs'!$B:$F,2,FALSE))-$G78,""))/($F79)*($C79-$C78)+($C78),"")</f>
        <v/>
      </c>
      <c r="M79" s="65" t="str">
        <f t="shared" si="21"/>
        <v/>
      </c>
      <c r="N79" s="65" t="str">
        <f>IF(M79="","",M79/VLOOKUP(VLOOKUP($J79,'Medians, Hi-Lo SDs'!$B:$F,2,FALSE),$H:$I,2,FALSE))</f>
        <v/>
      </c>
      <c r="O79" s="59" t="s">
        <v>88</v>
      </c>
      <c r="P79" s="60" t="s">
        <v>88</v>
      </c>
      <c r="Q79" s="66" t="str">
        <f>IFERROR((IF(AND($G78&lt;(VLOOKUP($J79,'Medians, Hi-Lo SDs'!$B:$F,3,FALSE)),$G79&gt;=(VLOOKUP($J79,'Medians, Hi-Lo SDs'!$B:$F,3,FALSE))),(VLOOKUP($J79,'Medians, Hi-Lo SDs'!$B:$F,3,FALSE))-$G78,""))/($F79)*($C79-$C78)+($C78),"")</f>
        <v/>
      </c>
      <c r="R79" s="65" t="str">
        <f t="shared" si="22"/>
        <v/>
      </c>
      <c r="S79" s="65" t="str">
        <f>IF(R79="","",R79/VLOOKUP(VLOOKUP($J79,'Medians, Hi-Lo SDs'!$B:$F,3,FALSE),$H:$I,2,FALSE))</f>
        <v/>
      </c>
      <c r="T79" s="70" t="str">
        <f t="shared" si="23"/>
        <v/>
      </c>
      <c r="U79" s="68" t="str">
        <f t="shared" si="24"/>
        <v/>
      </c>
      <c r="V79" s="69" t="str">
        <f t="shared" si="20"/>
        <v/>
      </c>
      <c r="W79" s="66" t="str">
        <f>IFERROR((IF(AND($G78&lt;(VLOOKUP($J79,'Medians, Hi-Lo SDs'!$B:$F,4,FALSE)),$G79&gt;=(VLOOKUP($J79,'Medians, Hi-Lo SDs'!$B:$F,4,FALSE))),(VLOOKUP($J79,'Medians, Hi-Lo SDs'!$B:$F,4,FALSE))-$G78,""))/($F79)*($C79-$C78)+($C78),"")</f>
        <v/>
      </c>
      <c r="X79" s="65" t="str">
        <f t="shared" si="25"/>
        <v/>
      </c>
      <c r="Y79" s="65" t="str">
        <f>IF(X79="","",X79/VLOOKUP(VLOOKUP($J79,'Medians, Hi-Lo SDs'!$B:$F,4,FALSE),$H:$I,2,FALSE))</f>
        <v/>
      </c>
      <c r="Z79" s="70" t="str">
        <f t="shared" si="26"/>
        <v/>
      </c>
      <c r="AA79" s="68" t="str">
        <f t="shared" si="27"/>
        <v/>
      </c>
      <c r="AB79" s="66" t="str">
        <f>IFERROR((IF(AND($G78&lt;(VLOOKUP($J79,'Medians, Hi-Lo SDs'!$B:$F,5,FALSE)),$G79&gt;=(VLOOKUP($J79,'Medians, Hi-Lo SDs'!$B:$F,5,FALSE))),(VLOOKUP($J79,'Medians, Hi-Lo SDs'!$B:$F,5,FALSE))-$G78,""))/($F79)*($C79-$C78)+($C78),"")</f>
        <v/>
      </c>
      <c r="AC79" s="65" t="str">
        <f t="shared" si="28"/>
        <v/>
      </c>
      <c r="AD79" s="65" t="str">
        <f>IF(AC79="","",AC79/VLOOKUP(VLOOKUP($J79,'Medians, Hi-Lo SDs'!$B:$F,5,FALSE),$H:$I,2,FALSE))</f>
        <v/>
      </c>
      <c r="AE79" s="59" t="s">
        <v>88</v>
      </c>
      <c r="AF79" s="60" t="s">
        <v>88</v>
      </c>
    </row>
    <row r="80" spans="1:32" ht="16" x14ac:dyDescent="0.2">
      <c r="A80" s="99"/>
      <c r="B80" s="100"/>
      <c r="C80" s="87" t="s">
        <v>137</v>
      </c>
      <c r="D80" s="88">
        <v>2</v>
      </c>
      <c r="E80" s="89">
        <v>4.2553191489361701</v>
      </c>
      <c r="F80" s="89">
        <v>4.2553191489361701</v>
      </c>
      <c r="G80" s="90">
        <v>80.851063829787222</v>
      </c>
      <c r="J80" s="64" t="str">
        <f t="shared" si="18"/>
        <v>a0580</v>
      </c>
      <c r="K80" s="71">
        <f t="shared" si="19"/>
        <v>4.2553191489361701</v>
      </c>
      <c r="L80" s="65" t="str">
        <f>IFERROR((IF(AND($G79&lt;(VLOOKUP($J80,'Medians, Hi-Lo SDs'!$B:$F,2,FALSE)),$G80&gt;=(VLOOKUP($J80,'Medians, Hi-Lo SDs'!$B:$F,2,FALSE))),(VLOOKUP($J80,'Medians, Hi-Lo SDs'!$B:$F,2,FALSE))-$G79,""))/($F80)*($C80-$C79)+($C79),"")</f>
        <v/>
      </c>
      <c r="M80" s="65" t="str">
        <f t="shared" si="21"/>
        <v/>
      </c>
      <c r="N80" s="65" t="str">
        <f>IF(M80="","",M80/VLOOKUP(VLOOKUP($J80,'Medians, Hi-Lo SDs'!$B:$F,2,FALSE),$H:$I,2,FALSE))</f>
        <v/>
      </c>
      <c r="O80" s="59" t="s">
        <v>88</v>
      </c>
      <c r="P80" s="60" t="s">
        <v>88</v>
      </c>
      <c r="Q80" s="66" t="str">
        <f>IFERROR((IF(AND($G79&lt;(VLOOKUP($J80,'Medians, Hi-Lo SDs'!$B:$F,3,FALSE)),$G80&gt;=(VLOOKUP($J80,'Medians, Hi-Lo SDs'!$B:$F,3,FALSE))),(VLOOKUP($J80,'Medians, Hi-Lo SDs'!$B:$F,3,FALSE))-$G79,""))/($F80)*($C80-$C79)+($C79),"")</f>
        <v/>
      </c>
      <c r="R80" s="65" t="str">
        <f t="shared" si="22"/>
        <v/>
      </c>
      <c r="S80" s="65" t="str">
        <f>IF(R80="","",R80/VLOOKUP(VLOOKUP($J80,'Medians, Hi-Lo SDs'!$B:$F,3,FALSE),$H:$I,2,FALSE))</f>
        <v/>
      </c>
      <c r="T80" s="70" t="str">
        <f t="shared" si="23"/>
        <v/>
      </c>
      <c r="U80" s="68" t="str">
        <f t="shared" si="24"/>
        <v/>
      </c>
      <c r="V80" s="69" t="str">
        <f t="shared" si="20"/>
        <v/>
      </c>
      <c r="W80" s="66" t="str">
        <f>IFERROR((IF(AND($G79&lt;(VLOOKUP($J80,'Medians, Hi-Lo SDs'!$B:$F,4,FALSE)),$G80&gt;=(VLOOKUP($J80,'Medians, Hi-Lo SDs'!$B:$F,4,FALSE))),(VLOOKUP($J80,'Medians, Hi-Lo SDs'!$B:$F,4,FALSE))-$G79,""))/($F80)*($C80-$C79)+($C79),"")</f>
        <v/>
      </c>
      <c r="X80" s="65" t="str">
        <f t="shared" si="25"/>
        <v/>
      </c>
      <c r="Y80" s="65" t="str">
        <f>IF(X80="","",X80/VLOOKUP(VLOOKUP($J80,'Medians, Hi-Lo SDs'!$B:$F,4,FALSE),$H:$I,2,FALSE))</f>
        <v/>
      </c>
      <c r="Z80" s="70" t="str">
        <f t="shared" si="26"/>
        <v/>
      </c>
      <c r="AA80" s="68" t="str">
        <f t="shared" si="27"/>
        <v/>
      </c>
      <c r="AB80" s="66" t="str">
        <f>IFERROR((IF(AND($G79&lt;(VLOOKUP($J80,'Medians, Hi-Lo SDs'!$B:$F,5,FALSE)),$G80&gt;=(VLOOKUP($J80,'Medians, Hi-Lo SDs'!$B:$F,5,FALSE))),(VLOOKUP($J80,'Medians, Hi-Lo SDs'!$B:$F,5,FALSE))-$G79,""))/($F80)*($C80-$C79)+($C79),"")</f>
        <v/>
      </c>
      <c r="AC80" s="65" t="str">
        <f t="shared" si="28"/>
        <v/>
      </c>
      <c r="AD80" s="65" t="str">
        <f>IF(AC80="","",AC80/VLOOKUP(VLOOKUP($J80,'Medians, Hi-Lo SDs'!$B:$F,5,FALSE),$H:$I,2,FALSE))</f>
        <v/>
      </c>
      <c r="AE80" s="59" t="s">
        <v>88</v>
      </c>
      <c r="AF80" s="60" t="s">
        <v>88</v>
      </c>
    </row>
    <row r="81" spans="1:32" ht="16" x14ac:dyDescent="0.2">
      <c r="A81" s="99"/>
      <c r="B81" s="100"/>
      <c r="C81" s="87" t="s">
        <v>138</v>
      </c>
      <c r="D81" s="88">
        <v>1</v>
      </c>
      <c r="E81" s="89">
        <v>2.1276595744680851</v>
      </c>
      <c r="F81" s="89">
        <v>2.1276595744680851</v>
      </c>
      <c r="G81" s="90">
        <v>82.978723404255319</v>
      </c>
      <c r="J81" s="64" t="str">
        <f t="shared" si="18"/>
        <v>a0580</v>
      </c>
      <c r="K81" s="71">
        <f t="shared" si="19"/>
        <v>4.2553191489361701</v>
      </c>
      <c r="L81" s="65" t="str">
        <f>IFERROR((IF(AND($G80&lt;(VLOOKUP($J81,'Medians, Hi-Lo SDs'!$B:$F,2,FALSE)),$G81&gt;=(VLOOKUP($J81,'Medians, Hi-Lo SDs'!$B:$F,2,FALSE))),(VLOOKUP($J81,'Medians, Hi-Lo SDs'!$B:$F,2,FALSE))-$G80,""))/($F81)*($C81-$C80)+($C80),"")</f>
        <v/>
      </c>
      <c r="M81" s="65" t="str">
        <f t="shared" si="21"/>
        <v/>
      </c>
      <c r="N81" s="65" t="str">
        <f>IF(M81="","",M81/VLOOKUP(VLOOKUP($J81,'Medians, Hi-Lo SDs'!$B:$F,2,FALSE),$H:$I,2,FALSE))</f>
        <v/>
      </c>
      <c r="O81" s="59" t="s">
        <v>88</v>
      </c>
      <c r="P81" s="60" t="s">
        <v>88</v>
      </c>
      <c r="Q81" s="66" t="str">
        <f>IFERROR((IF(AND($G80&lt;(VLOOKUP($J81,'Medians, Hi-Lo SDs'!$B:$F,3,FALSE)),$G81&gt;=(VLOOKUP($J81,'Medians, Hi-Lo SDs'!$B:$F,3,FALSE))),(VLOOKUP($J81,'Medians, Hi-Lo SDs'!$B:$F,3,FALSE))-$G80,""))/($F81)*($C81-$C80)+($C80),"")</f>
        <v/>
      </c>
      <c r="R81" s="65" t="str">
        <f t="shared" si="22"/>
        <v/>
      </c>
      <c r="S81" s="65" t="str">
        <f>IF(R81="","",R81/VLOOKUP(VLOOKUP($J81,'Medians, Hi-Lo SDs'!$B:$F,3,FALSE),$H:$I,2,FALSE))</f>
        <v/>
      </c>
      <c r="T81" s="70" t="str">
        <f t="shared" si="23"/>
        <v/>
      </c>
      <c r="U81" s="68" t="str">
        <f t="shared" si="24"/>
        <v/>
      </c>
      <c r="V81" s="69" t="str">
        <f t="shared" si="20"/>
        <v/>
      </c>
      <c r="W81" s="66" t="str">
        <f>IFERROR((IF(AND($G80&lt;(VLOOKUP($J81,'Medians, Hi-Lo SDs'!$B:$F,4,FALSE)),$G81&gt;=(VLOOKUP($J81,'Medians, Hi-Lo SDs'!$B:$F,4,FALSE))),(VLOOKUP($J81,'Medians, Hi-Lo SDs'!$B:$F,4,FALSE))-$G80,""))/($F81)*($C81-$C80)+($C80),"")</f>
        <v/>
      </c>
      <c r="X81" s="65" t="str">
        <f t="shared" si="25"/>
        <v/>
      </c>
      <c r="Y81" s="65" t="str">
        <f>IF(X81="","",X81/VLOOKUP(VLOOKUP($J81,'Medians, Hi-Lo SDs'!$B:$F,4,FALSE),$H:$I,2,FALSE))</f>
        <v/>
      </c>
      <c r="Z81" s="70" t="str">
        <f t="shared" si="26"/>
        <v/>
      </c>
      <c r="AA81" s="68" t="str">
        <f t="shared" si="27"/>
        <v/>
      </c>
      <c r="AB81" s="66" t="str">
        <f>IFERROR((IF(AND($G80&lt;(VLOOKUP($J81,'Medians, Hi-Lo SDs'!$B:$F,5,FALSE)),$G81&gt;=(VLOOKUP($J81,'Medians, Hi-Lo SDs'!$B:$F,5,FALSE))),(VLOOKUP($J81,'Medians, Hi-Lo SDs'!$B:$F,5,FALSE))-$G80,""))/($F81)*($C81-$C80)+($C80),"")</f>
        <v/>
      </c>
      <c r="AC81" s="65" t="str">
        <f t="shared" si="28"/>
        <v/>
      </c>
      <c r="AD81" s="65" t="str">
        <f>IF(AC81="","",AC81/VLOOKUP(VLOOKUP($J81,'Medians, Hi-Lo SDs'!$B:$F,5,FALSE),$H:$I,2,FALSE))</f>
        <v/>
      </c>
      <c r="AE81" s="59" t="s">
        <v>88</v>
      </c>
      <c r="AF81" s="60" t="s">
        <v>88</v>
      </c>
    </row>
    <row r="82" spans="1:32" ht="16" x14ac:dyDescent="0.2">
      <c r="A82" s="99"/>
      <c r="B82" s="100"/>
      <c r="C82" s="87" t="s">
        <v>145</v>
      </c>
      <c r="D82" s="88">
        <v>1</v>
      </c>
      <c r="E82" s="89">
        <v>2.1276595744680851</v>
      </c>
      <c r="F82" s="89">
        <v>2.1276595744680851</v>
      </c>
      <c r="G82" s="90">
        <v>85.106382978723403</v>
      </c>
      <c r="J82" s="64" t="str">
        <f t="shared" si="18"/>
        <v>a0580</v>
      </c>
      <c r="K82" s="71">
        <f t="shared" si="19"/>
        <v>4.2553191489361701</v>
      </c>
      <c r="L82" s="65" t="str">
        <f>IFERROR((IF(AND($G81&lt;(VLOOKUP($J82,'Medians, Hi-Lo SDs'!$B:$F,2,FALSE)),$G82&gt;=(VLOOKUP($J82,'Medians, Hi-Lo SDs'!$B:$F,2,FALSE))),(VLOOKUP($J82,'Medians, Hi-Lo SDs'!$B:$F,2,FALSE))-$G81,""))/($F82)*($C82-$C81)+($C81),"")</f>
        <v/>
      </c>
      <c r="M82" s="65" t="str">
        <f t="shared" si="21"/>
        <v/>
      </c>
      <c r="N82" s="65" t="str">
        <f>IF(M82="","",M82/VLOOKUP(VLOOKUP($J82,'Medians, Hi-Lo SDs'!$B:$F,2,FALSE),$H:$I,2,FALSE))</f>
        <v/>
      </c>
      <c r="O82" s="59" t="s">
        <v>88</v>
      </c>
      <c r="P82" s="60" t="s">
        <v>88</v>
      </c>
      <c r="Q82" s="66" t="str">
        <f>IFERROR((IF(AND($G81&lt;(VLOOKUP($J82,'Medians, Hi-Lo SDs'!$B:$F,3,FALSE)),$G82&gt;=(VLOOKUP($J82,'Medians, Hi-Lo SDs'!$B:$F,3,FALSE))),(VLOOKUP($J82,'Medians, Hi-Lo SDs'!$B:$F,3,FALSE))-$G81,""))/($F82)*($C82-$C81)+($C81),"")</f>
        <v/>
      </c>
      <c r="R82" s="65" t="str">
        <f t="shared" si="22"/>
        <v/>
      </c>
      <c r="S82" s="65" t="str">
        <f>IF(R82="","",R82/VLOOKUP(VLOOKUP($J82,'Medians, Hi-Lo SDs'!$B:$F,3,FALSE),$H:$I,2,FALSE))</f>
        <v/>
      </c>
      <c r="T82" s="70" t="str">
        <f t="shared" si="23"/>
        <v/>
      </c>
      <c r="U82" s="68" t="str">
        <f t="shared" si="24"/>
        <v/>
      </c>
      <c r="V82" s="69" t="str">
        <f t="shared" si="20"/>
        <v/>
      </c>
      <c r="W82" s="66" t="str">
        <f>IFERROR((IF(AND($G81&lt;(VLOOKUP($J82,'Medians, Hi-Lo SDs'!$B:$F,4,FALSE)),$G82&gt;=(VLOOKUP($J82,'Medians, Hi-Lo SDs'!$B:$F,4,FALSE))),(VLOOKUP($J82,'Medians, Hi-Lo SDs'!$B:$F,4,FALSE))-$G81,""))/($F82)*($C82-$C81)+($C81),"")</f>
        <v/>
      </c>
      <c r="X82" s="65" t="str">
        <f t="shared" si="25"/>
        <v/>
      </c>
      <c r="Y82" s="65" t="str">
        <f>IF(X82="","",X82/VLOOKUP(VLOOKUP($J82,'Medians, Hi-Lo SDs'!$B:$F,4,FALSE),$H:$I,2,FALSE))</f>
        <v/>
      </c>
      <c r="Z82" s="70" t="str">
        <f t="shared" si="26"/>
        <v/>
      </c>
      <c r="AA82" s="68" t="str">
        <f t="shared" si="27"/>
        <v/>
      </c>
      <c r="AB82" s="66" t="str">
        <f>IFERROR((IF(AND($G81&lt;(VLOOKUP($J82,'Medians, Hi-Lo SDs'!$B:$F,5,FALSE)),$G82&gt;=(VLOOKUP($J82,'Medians, Hi-Lo SDs'!$B:$F,5,FALSE))),(VLOOKUP($J82,'Medians, Hi-Lo SDs'!$B:$F,5,FALSE))-$G81,""))/($F82)*($C82-$C81)+($C81),"")</f>
        <v/>
      </c>
      <c r="AC82" s="65" t="str">
        <f t="shared" si="28"/>
        <v/>
      </c>
      <c r="AD82" s="65" t="str">
        <f>IF(AC82="","",AC82/VLOOKUP(VLOOKUP($J82,'Medians, Hi-Lo SDs'!$B:$F,5,FALSE),$H:$I,2,FALSE))</f>
        <v/>
      </c>
      <c r="AE82" s="59" t="s">
        <v>88</v>
      </c>
      <c r="AF82" s="60" t="s">
        <v>88</v>
      </c>
    </row>
    <row r="83" spans="1:32" ht="16" x14ac:dyDescent="0.2">
      <c r="A83" s="99"/>
      <c r="B83" s="100"/>
      <c r="C83" s="87" t="s">
        <v>146</v>
      </c>
      <c r="D83" s="88">
        <v>1</v>
      </c>
      <c r="E83" s="89">
        <v>2.1276595744680851</v>
      </c>
      <c r="F83" s="89">
        <v>2.1276595744680851</v>
      </c>
      <c r="G83" s="90">
        <v>87.2340425531915</v>
      </c>
      <c r="J83" s="64" t="str">
        <f t="shared" si="18"/>
        <v>a0580</v>
      </c>
      <c r="K83" s="71">
        <f t="shared" si="19"/>
        <v>4.2553191489361701</v>
      </c>
      <c r="L83" s="65" t="str">
        <f>IFERROR((IF(AND($G82&lt;(VLOOKUP($J83,'Medians, Hi-Lo SDs'!$B:$F,2,FALSE)),$G83&gt;=(VLOOKUP($J83,'Medians, Hi-Lo SDs'!$B:$F,2,FALSE))),(VLOOKUP($J83,'Medians, Hi-Lo SDs'!$B:$F,2,FALSE))-$G82,""))/($F83)*($C83-$C82)+($C82),"")</f>
        <v/>
      </c>
      <c r="M83" s="65" t="str">
        <f t="shared" si="21"/>
        <v/>
      </c>
      <c r="N83" s="65" t="str">
        <f>IF(M83="","",M83/VLOOKUP(VLOOKUP($J83,'Medians, Hi-Lo SDs'!$B:$F,2,FALSE),$H:$I,2,FALSE))</f>
        <v/>
      </c>
      <c r="O83" s="59" t="s">
        <v>88</v>
      </c>
      <c r="P83" s="60" t="s">
        <v>88</v>
      </c>
      <c r="Q83" s="66" t="str">
        <f>IFERROR((IF(AND($G82&lt;(VLOOKUP($J83,'Medians, Hi-Lo SDs'!$B:$F,3,FALSE)),$G83&gt;=(VLOOKUP($J83,'Medians, Hi-Lo SDs'!$B:$F,3,FALSE))),(VLOOKUP($J83,'Medians, Hi-Lo SDs'!$B:$F,3,FALSE))-$G82,""))/($F83)*($C83-$C82)+($C82),"")</f>
        <v/>
      </c>
      <c r="R83" s="65" t="str">
        <f t="shared" si="22"/>
        <v/>
      </c>
      <c r="S83" s="65" t="str">
        <f>IF(R83="","",R83/VLOOKUP(VLOOKUP($J83,'Medians, Hi-Lo SDs'!$B:$F,3,FALSE),$H:$I,2,FALSE))</f>
        <v/>
      </c>
      <c r="T83" s="70" t="str">
        <f t="shared" si="23"/>
        <v/>
      </c>
      <c r="U83" s="68" t="str">
        <f t="shared" si="24"/>
        <v/>
      </c>
      <c r="V83" s="69" t="str">
        <f t="shared" si="20"/>
        <v/>
      </c>
      <c r="W83" s="66" t="str">
        <f>IFERROR((IF(AND($G82&lt;(VLOOKUP($J83,'Medians, Hi-Lo SDs'!$B:$F,4,FALSE)),$G83&gt;=(VLOOKUP($J83,'Medians, Hi-Lo SDs'!$B:$F,4,FALSE))),(VLOOKUP($J83,'Medians, Hi-Lo SDs'!$B:$F,4,FALSE))-$G82,""))/($F83)*($C83-$C82)+($C82),"")</f>
        <v/>
      </c>
      <c r="X83" s="65" t="str">
        <f t="shared" si="25"/>
        <v/>
      </c>
      <c r="Y83" s="65" t="str">
        <f>IF(X83="","",X83/VLOOKUP(VLOOKUP($J83,'Medians, Hi-Lo SDs'!$B:$F,4,FALSE),$H:$I,2,FALSE))</f>
        <v/>
      </c>
      <c r="Z83" s="70" t="str">
        <f t="shared" si="26"/>
        <v/>
      </c>
      <c r="AA83" s="68" t="str">
        <f t="shared" si="27"/>
        <v/>
      </c>
      <c r="AB83" s="66" t="str">
        <f>IFERROR((IF(AND($G82&lt;(VLOOKUP($J83,'Medians, Hi-Lo SDs'!$B:$F,5,FALSE)),$G83&gt;=(VLOOKUP($J83,'Medians, Hi-Lo SDs'!$B:$F,5,FALSE))),(VLOOKUP($J83,'Medians, Hi-Lo SDs'!$B:$F,5,FALSE))-$G82,""))/($F83)*($C83-$C82)+($C82),"")</f>
        <v/>
      </c>
      <c r="AC83" s="65" t="str">
        <f t="shared" si="28"/>
        <v/>
      </c>
      <c r="AD83" s="65" t="str">
        <f>IF(AC83="","",AC83/VLOOKUP(VLOOKUP($J83,'Medians, Hi-Lo SDs'!$B:$F,5,FALSE),$H:$I,2,FALSE))</f>
        <v/>
      </c>
      <c r="AE83" s="59" t="s">
        <v>88</v>
      </c>
      <c r="AF83" s="60" t="s">
        <v>88</v>
      </c>
    </row>
    <row r="84" spans="1:32" ht="16" x14ac:dyDescent="0.2">
      <c r="A84" s="99"/>
      <c r="B84" s="100"/>
      <c r="C84" s="87" t="s">
        <v>147</v>
      </c>
      <c r="D84" s="88">
        <v>3</v>
      </c>
      <c r="E84" s="89">
        <v>6.3829787234042552</v>
      </c>
      <c r="F84" s="89">
        <v>6.3829787234042552</v>
      </c>
      <c r="G84" s="90">
        <v>93.61702127659575</v>
      </c>
      <c r="J84" s="64" t="str">
        <f t="shared" si="18"/>
        <v>a0580</v>
      </c>
      <c r="K84" s="71">
        <f t="shared" si="19"/>
        <v>4.2553191489361701</v>
      </c>
      <c r="L84" s="65" t="str">
        <f>IFERROR((IF(AND($G83&lt;(VLOOKUP($J84,'Medians, Hi-Lo SDs'!$B:$F,2,FALSE)),$G84&gt;=(VLOOKUP($J84,'Medians, Hi-Lo SDs'!$B:$F,2,FALSE))),(VLOOKUP($J84,'Medians, Hi-Lo SDs'!$B:$F,2,FALSE))-$G83,""))/($F84)*($C84-$C83)+($C83),"")</f>
        <v/>
      </c>
      <c r="M84" s="65" t="str">
        <f t="shared" si="21"/>
        <v/>
      </c>
      <c r="N84" s="65" t="str">
        <f>IF(M84="","",M84/VLOOKUP(VLOOKUP($J84,'Medians, Hi-Lo SDs'!$B:$F,2,FALSE),$H:$I,2,FALSE))</f>
        <v/>
      </c>
      <c r="O84" s="59" t="s">
        <v>88</v>
      </c>
      <c r="P84" s="60" t="s">
        <v>88</v>
      </c>
      <c r="Q84" s="66" t="str">
        <f>IFERROR((IF(AND($G83&lt;(VLOOKUP($J84,'Medians, Hi-Lo SDs'!$B:$F,3,FALSE)),$G84&gt;=(VLOOKUP($J84,'Medians, Hi-Lo SDs'!$B:$F,3,FALSE))),(VLOOKUP($J84,'Medians, Hi-Lo SDs'!$B:$F,3,FALSE))-$G83,""))/($F84)*($C84-$C83)+($C83),"")</f>
        <v/>
      </c>
      <c r="R84" s="65" t="str">
        <f t="shared" si="22"/>
        <v/>
      </c>
      <c r="S84" s="65" t="str">
        <f>IF(R84="","",R84/VLOOKUP(VLOOKUP($J84,'Medians, Hi-Lo SDs'!$B:$F,3,FALSE),$H:$I,2,FALSE))</f>
        <v/>
      </c>
      <c r="T84" s="70" t="str">
        <f t="shared" si="23"/>
        <v/>
      </c>
      <c r="U84" s="68" t="str">
        <f t="shared" si="24"/>
        <v/>
      </c>
      <c r="V84" s="69" t="str">
        <f t="shared" si="20"/>
        <v/>
      </c>
      <c r="W84" s="66">
        <f>IFERROR((IF(AND($G83&lt;(VLOOKUP($J84,'Medians, Hi-Lo SDs'!$B:$F,4,FALSE)),$G84&gt;=(VLOOKUP($J84,'Medians, Hi-Lo SDs'!$B:$F,4,FALSE))),(VLOOKUP($J84,'Medians, Hi-Lo SDs'!$B:$F,4,FALSE))-$G83,""))/($F84)*($C84-$C83)+($C83),"")</f>
        <v>59.599999999999987</v>
      </c>
      <c r="X84" s="65">
        <f t="shared" si="25"/>
        <v>27.099999999999987</v>
      </c>
      <c r="Y84" s="65">
        <f>IF(X84="","",X84/VLOOKUP(VLOOKUP($J84,'Medians, Hi-Lo SDs'!$B:$F,4,FALSE),$H:$I,2,FALSE))</f>
        <v>21.145443196004983</v>
      </c>
      <c r="Z84" s="70">
        <f t="shared" si="26"/>
        <v>20.041382306860172</v>
      </c>
      <c r="AA84" s="68" t="str">
        <f t="shared" si="27"/>
        <v/>
      </c>
      <c r="AB84" s="66" t="str">
        <f>IFERROR((IF(AND($G83&lt;(VLOOKUP($J84,'Medians, Hi-Lo SDs'!$B:$F,5,FALSE)),$G84&gt;=(VLOOKUP($J84,'Medians, Hi-Lo SDs'!$B:$F,5,FALSE))),(VLOOKUP($J84,'Medians, Hi-Lo SDs'!$B:$F,5,FALSE))-$G83,""))/($F84)*($C84-$C83)+($C83),"")</f>
        <v/>
      </c>
      <c r="AC84" s="65" t="str">
        <f t="shared" si="28"/>
        <v/>
      </c>
      <c r="AD84" s="65" t="str">
        <f>IF(AC84="","",AC84/VLOOKUP(VLOOKUP($J84,'Medians, Hi-Lo SDs'!$B:$F,5,FALSE),$H:$I,2,FALSE))</f>
        <v/>
      </c>
      <c r="AE84" s="59" t="s">
        <v>88</v>
      </c>
      <c r="AF84" s="60" t="s">
        <v>88</v>
      </c>
    </row>
    <row r="85" spans="1:32" ht="16" x14ac:dyDescent="0.2">
      <c r="A85" s="99"/>
      <c r="B85" s="100"/>
      <c r="C85" s="87" t="s">
        <v>148</v>
      </c>
      <c r="D85" s="88">
        <v>1</v>
      </c>
      <c r="E85" s="89">
        <v>2.1276595744680851</v>
      </c>
      <c r="F85" s="89">
        <v>2.1276595744680851</v>
      </c>
      <c r="G85" s="90">
        <v>95.744680851063833</v>
      </c>
      <c r="J85" s="64" t="str">
        <f t="shared" si="18"/>
        <v>a0580</v>
      </c>
      <c r="K85" s="71">
        <f t="shared" si="19"/>
        <v>4.2553191489361701</v>
      </c>
      <c r="L85" s="65" t="str">
        <f>IFERROR((IF(AND($G84&lt;(VLOOKUP($J85,'Medians, Hi-Lo SDs'!$B:$F,2,FALSE)),$G85&gt;=(VLOOKUP($J85,'Medians, Hi-Lo SDs'!$B:$F,2,FALSE))),(VLOOKUP($J85,'Medians, Hi-Lo SDs'!$B:$F,2,FALSE))-$G84,""))/($F85)*($C85-$C84)+($C84),"")</f>
        <v/>
      </c>
      <c r="M85" s="65" t="str">
        <f t="shared" si="21"/>
        <v/>
      </c>
      <c r="N85" s="65" t="str">
        <f>IF(M85="","",M85/VLOOKUP(VLOOKUP($J85,'Medians, Hi-Lo SDs'!$B:$F,2,FALSE),$H:$I,2,FALSE))</f>
        <v/>
      </c>
      <c r="O85" s="59" t="s">
        <v>88</v>
      </c>
      <c r="P85" s="60" t="s">
        <v>88</v>
      </c>
      <c r="Q85" s="66" t="str">
        <f>IFERROR((IF(AND($G84&lt;(VLOOKUP($J85,'Medians, Hi-Lo SDs'!$B:$F,3,FALSE)),$G85&gt;=(VLOOKUP($J85,'Medians, Hi-Lo SDs'!$B:$F,3,FALSE))),(VLOOKUP($J85,'Medians, Hi-Lo SDs'!$B:$F,3,FALSE))-$G84,""))/($F85)*($C85-$C84)+($C84),"")</f>
        <v/>
      </c>
      <c r="R85" s="65" t="str">
        <f t="shared" si="22"/>
        <v/>
      </c>
      <c r="S85" s="65" t="str">
        <f>IF(R85="","",R85/VLOOKUP(VLOOKUP($J85,'Medians, Hi-Lo SDs'!$B:$F,3,FALSE),$H:$I,2,FALSE))</f>
        <v/>
      </c>
      <c r="T85" s="70" t="str">
        <f t="shared" si="23"/>
        <v/>
      </c>
      <c r="U85" s="68" t="str">
        <f t="shared" si="24"/>
        <v/>
      </c>
      <c r="V85" s="69" t="str">
        <f t="shared" si="20"/>
        <v/>
      </c>
      <c r="W85" s="66" t="str">
        <f>IFERROR((IF(AND($G84&lt;(VLOOKUP($J85,'Medians, Hi-Lo SDs'!$B:$F,4,FALSE)),$G85&gt;=(VLOOKUP($J85,'Medians, Hi-Lo SDs'!$B:$F,4,FALSE))),(VLOOKUP($J85,'Medians, Hi-Lo SDs'!$B:$F,4,FALSE))-$G84,""))/($F85)*($C85-$C84)+($C84),"")</f>
        <v/>
      </c>
      <c r="X85" s="65" t="str">
        <f t="shared" si="25"/>
        <v/>
      </c>
      <c r="Y85" s="65" t="str">
        <f>IF(X85="","",X85/VLOOKUP(VLOOKUP($J85,'Medians, Hi-Lo SDs'!$B:$F,4,FALSE),$H:$I,2,FALSE))</f>
        <v/>
      </c>
      <c r="Z85" s="70" t="str">
        <f t="shared" si="26"/>
        <v/>
      </c>
      <c r="AA85" s="68">
        <f t="shared" si="27"/>
        <v>18.93732141771536</v>
      </c>
      <c r="AB85" s="66">
        <f>IFERROR((IF(AND($G84&lt;(VLOOKUP($J85,'Medians, Hi-Lo SDs'!$B:$F,5,FALSE)),$G85&gt;=(VLOOKUP($J85,'Medians, Hi-Lo SDs'!$B:$F,5,FALSE))),(VLOOKUP($J85,'Medians, Hi-Lo SDs'!$B:$F,5,FALSE))-$G84,""))/($F85)*($C85-$C84)+($C84),"")</f>
        <v>63.65</v>
      </c>
      <c r="AC85" s="65">
        <f t="shared" si="28"/>
        <v>31.15</v>
      </c>
      <c r="AD85" s="65">
        <f>IF(AC85="","",AC85/VLOOKUP(VLOOKUP($J85,'Medians, Hi-Lo SDs'!$B:$F,5,FALSE),$H:$I,2,FALSE))</f>
        <v>18.93732141771536</v>
      </c>
      <c r="AE85" s="59" t="s">
        <v>88</v>
      </c>
      <c r="AF85" s="60" t="s">
        <v>88</v>
      </c>
    </row>
    <row r="86" spans="1:32" ht="16" x14ac:dyDescent="0.2">
      <c r="A86" s="99"/>
      <c r="B86" s="100"/>
      <c r="C86" s="87" t="s">
        <v>149</v>
      </c>
      <c r="D86" s="88">
        <v>1</v>
      </c>
      <c r="E86" s="89">
        <v>2.1276595744680851</v>
      </c>
      <c r="F86" s="89">
        <v>2.1276595744680851</v>
      </c>
      <c r="G86" s="90">
        <v>97.872340425531917</v>
      </c>
      <c r="J86" s="64" t="str">
        <f t="shared" si="18"/>
        <v>a0580</v>
      </c>
      <c r="K86" s="71">
        <f t="shared" si="19"/>
        <v>4.2553191489361701</v>
      </c>
      <c r="L86" s="65" t="str">
        <f>IFERROR((IF(AND($G85&lt;(VLOOKUP($J86,'Medians, Hi-Lo SDs'!$B:$F,2,FALSE)),$G86&gt;=(VLOOKUP($J86,'Medians, Hi-Lo SDs'!$B:$F,2,FALSE))),(VLOOKUP($J86,'Medians, Hi-Lo SDs'!$B:$F,2,FALSE))-$G85,""))/($F86)*($C86-$C85)+($C85),"")</f>
        <v/>
      </c>
      <c r="M86" s="65" t="str">
        <f t="shared" si="21"/>
        <v/>
      </c>
      <c r="N86" s="65" t="str">
        <f>IF(M86="","",M86/VLOOKUP(VLOOKUP($J86,'Medians, Hi-Lo SDs'!$B:$F,2,FALSE),$H:$I,2,FALSE))</f>
        <v/>
      </c>
      <c r="O86" s="59" t="s">
        <v>88</v>
      </c>
      <c r="P86" s="60" t="s">
        <v>88</v>
      </c>
      <c r="Q86" s="66" t="str">
        <f>IFERROR((IF(AND($G85&lt;(VLOOKUP($J86,'Medians, Hi-Lo SDs'!$B:$F,3,FALSE)),$G86&gt;=(VLOOKUP($J86,'Medians, Hi-Lo SDs'!$B:$F,3,FALSE))),(VLOOKUP($J86,'Medians, Hi-Lo SDs'!$B:$F,3,FALSE))-$G85,""))/($F86)*($C86-$C85)+($C85),"")</f>
        <v/>
      </c>
      <c r="R86" s="65" t="str">
        <f t="shared" si="22"/>
        <v/>
      </c>
      <c r="S86" s="65" t="str">
        <f>IF(R86="","",R86/VLOOKUP(VLOOKUP($J86,'Medians, Hi-Lo SDs'!$B:$F,3,FALSE),$H:$I,2,FALSE))</f>
        <v/>
      </c>
      <c r="T86" s="70" t="str">
        <f t="shared" si="23"/>
        <v/>
      </c>
      <c r="U86" s="68" t="str">
        <f t="shared" si="24"/>
        <v/>
      </c>
      <c r="V86" s="69" t="str">
        <f t="shared" si="20"/>
        <v/>
      </c>
      <c r="W86" s="66" t="str">
        <f>IFERROR((IF(AND($G85&lt;(VLOOKUP($J86,'Medians, Hi-Lo SDs'!$B:$F,4,FALSE)),$G86&gt;=(VLOOKUP($J86,'Medians, Hi-Lo SDs'!$B:$F,4,FALSE))),(VLOOKUP($J86,'Medians, Hi-Lo SDs'!$B:$F,4,FALSE))-$G85,""))/($F86)*($C86-$C85)+($C85),"")</f>
        <v/>
      </c>
      <c r="X86" s="65" t="str">
        <f t="shared" si="25"/>
        <v/>
      </c>
      <c r="Y86" s="65" t="str">
        <f>IF(X86="","",X86/VLOOKUP(VLOOKUP($J86,'Medians, Hi-Lo SDs'!$B:$F,4,FALSE),$H:$I,2,FALSE))</f>
        <v/>
      </c>
      <c r="Z86" s="70" t="str">
        <f t="shared" si="26"/>
        <v/>
      </c>
      <c r="AA86" s="68" t="str">
        <f t="shared" si="27"/>
        <v/>
      </c>
      <c r="AB86" s="66" t="str">
        <f>IFERROR((IF(AND($G85&lt;(VLOOKUP($J86,'Medians, Hi-Lo SDs'!$B:$F,5,FALSE)),$G86&gt;=(VLOOKUP($J86,'Medians, Hi-Lo SDs'!$B:$F,5,FALSE))),(VLOOKUP($J86,'Medians, Hi-Lo SDs'!$B:$F,5,FALSE))-$G85,""))/($F86)*($C86-$C85)+($C85),"")</f>
        <v/>
      </c>
      <c r="AC86" s="65" t="str">
        <f t="shared" si="28"/>
        <v/>
      </c>
      <c r="AD86" s="65" t="str">
        <f>IF(AC86="","",AC86/VLOOKUP(VLOOKUP($J86,'Medians, Hi-Lo SDs'!$B:$F,5,FALSE),$H:$I,2,FALSE))</f>
        <v/>
      </c>
      <c r="AE86" s="59" t="s">
        <v>88</v>
      </c>
      <c r="AF86" s="60" t="s">
        <v>88</v>
      </c>
    </row>
    <row r="87" spans="1:32" ht="16" x14ac:dyDescent="0.2">
      <c r="A87" s="99"/>
      <c r="B87" s="100"/>
      <c r="C87" s="87" t="s">
        <v>150</v>
      </c>
      <c r="D87" s="88">
        <v>1</v>
      </c>
      <c r="E87" s="89">
        <v>2.1276595744680851</v>
      </c>
      <c r="F87" s="89">
        <v>2.1276595744680851</v>
      </c>
      <c r="G87" s="90">
        <v>100</v>
      </c>
      <c r="J87" s="64" t="str">
        <f t="shared" si="18"/>
        <v>a0580</v>
      </c>
      <c r="K87" s="71">
        <f t="shared" si="19"/>
        <v>4.2553191489361701</v>
      </c>
      <c r="L87" s="65" t="str">
        <f>IFERROR((IF(AND($G86&lt;(VLOOKUP($J87,'Medians, Hi-Lo SDs'!$B:$F,2,FALSE)),$G87&gt;=(VLOOKUP($J87,'Medians, Hi-Lo SDs'!$B:$F,2,FALSE))),(VLOOKUP($J87,'Medians, Hi-Lo SDs'!$B:$F,2,FALSE))-$G86,""))/($F87)*($C87-$C86)+($C86),"")</f>
        <v/>
      </c>
      <c r="M87" s="65" t="str">
        <f t="shared" si="21"/>
        <v/>
      </c>
      <c r="N87" s="65" t="str">
        <f>IF(M87="","",M87/VLOOKUP(VLOOKUP($J87,'Medians, Hi-Lo SDs'!$B:$F,2,FALSE),$H:$I,2,FALSE))</f>
        <v/>
      </c>
      <c r="O87" s="59" t="s">
        <v>88</v>
      </c>
      <c r="P87" s="60" t="s">
        <v>88</v>
      </c>
      <c r="Q87" s="66" t="str">
        <f>IFERROR((IF(AND($G86&lt;(VLOOKUP($J87,'Medians, Hi-Lo SDs'!$B:$F,3,FALSE)),$G87&gt;=(VLOOKUP($J87,'Medians, Hi-Lo SDs'!$B:$F,3,FALSE))),(VLOOKUP($J87,'Medians, Hi-Lo SDs'!$B:$F,3,FALSE))-$G86,""))/($F87)*($C87-$C86)+($C86),"")</f>
        <v/>
      </c>
      <c r="R87" s="65" t="str">
        <f t="shared" si="22"/>
        <v/>
      </c>
      <c r="S87" s="65" t="str">
        <f>IF(R87="","",R87/VLOOKUP(VLOOKUP($J87,'Medians, Hi-Lo SDs'!$B:$F,3,FALSE),$H:$I,2,FALSE))</f>
        <v/>
      </c>
      <c r="T87" s="70" t="str">
        <f t="shared" si="23"/>
        <v/>
      </c>
      <c r="U87" s="68" t="str">
        <f t="shared" si="24"/>
        <v/>
      </c>
      <c r="V87" s="69" t="str">
        <f t="shared" si="20"/>
        <v/>
      </c>
      <c r="W87" s="66" t="str">
        <f>IFERROR((IF(AND($G86&lt;(VLOOKUP($J87,'Medians, Hi-Lo SDs'!$B:$F,4,FALSE)),$G87&gt;=(VLOOKUP($J87,'Medians, Hi-Lo SDs'!$B:$F,4,FALSE))),(VLOOKUP($J87,'Medians, Hi-Lo SDs'!$B:$F,4,FALSE))-$G86,""))/($F87)*($C87-$C86)+($C86),"")</f>
        <v/>
      </c>
      <c r="X87" s="65" t="str">
        <f t="shared" si="25"/>
        <v/>
      </c>
      <c r="Y87" s="65" t="str">
        <f>IF(X87="","",X87/VLOOKUP(VLOOKUP($J87,'Medians, Hi-Lo SDs'!$B:$F,4,FALSE),$H:$I,2,FALSE))</f>
        <v/>
      </c>
      <c r="Z87" s="70" t="str">
        <f t="shared" si="26"/>
        <v/>
      </c>
      <c r="AA87" s="68" t="str">
        <f t="shared" si="27"/>
        <v/>
      </c>
      <c r="AB87" s="66" t="str">
        <f>IFERROR((IF(AND($G86&lt;(VLOOKUP($J87,'Medians, Hi-Lo SDs'!$B:$F,5,FALSE)),$G87&gt;=(VLOOKUP($J87,'Medians, Hi-Lo SDs'!$B:$F,5,FALSE))),(VLOOKUP($J87,'Medians, Hi-Lo SDs'!$B:$F,5,FALSE))-$G86,""))/($F87)*($C87-$C86)+($C86),"")</f>
        <v/>
      </c>
      <c r="AC87" s="65" t="str">
        <f t="shared" si="28"/>
        <v/>
      </c>
      <c r="AD87" s="65" t="str">
        <f>IF(AC87="","",AC87/VLOOKUP(VLOOKUP($J87,'Medians, Hi-Lo SDs'!$B:$F,5,FALSE),$H:$I,2,FALSE))</f>
        <v/>
      </c>
      <c r="AE87" s="59" t="s">
        <v>88</v>
      </c>
      <c r="AF87" s="60" t="s">
        <v>88</v>
      </c>
    </row>
    <row r="88" spans="1:32" ht="17" x14ac:dyDescent="0.2">
      <c r="A88" s="99"/>
      <c r="B88" s="100"/>
      <c r="C88" s="91" t="s">
        <v>134</v>
      </c>
      <c r="D88" s="88">
        <v>47</v>
      </c>
      <c r="E88" s="89">
        <v>100</v>
      </c>
      <c r="F88" s="89">
        <v>100</v>
      </c>
      <c r="G88" s="92"/>
      <c r="J88" s="64" t="str">
        <f t="shared" si="18"/>
        <v>a0580</v>
      </c>
      <c r="K88" s="71">
        <f t="shared" si="19"/>
        <v>4.2553191489361701</v>
      </c>
      <c r="L88" s="65" t="str">
        <f>IFERROR((IF(AND($G87&lt;(VLOOKUP($J88,'Medians, Hi-Lo SDs'!$B:$F,2,FALSE)),$G88&gt;=(VLOOKUP($J88,'Medians, Hi-Lo SDs'!$B:$F,2,FALSE))),(VLOOKUP($J88,'Medians, Hi-Lo SDs'!$B:$F,2,FALSE))-$G87,""))/($F88)*($C88-$C87)+($C87),"")</f>
        <v/>
      </c>
      <c r="M88" s="65" t="str">
        <f t="shared" si="21"/>
        <v/>
      </c>
      <c r="N88" s="65" t="str">
        <f>IF(M88="","",M88/VLOOKUP(VLOOKUP($J88,'Medians, Hi-Lo SDs'!$B:$F,2,FALSE),$H:$I,2,FALSE))</f>
        <v/>
      </c>
      <c r="O88" s="59" t="s">
        <v>88</v>
      </c>
      <c r="P88" s="60" t="s">
        <v>88</v>
      </c>
      <c r="Q88" s="66" t="str">
        <f>IFERROR((IF(AND($G87&lt;(VLOOKUP($J88,'Medians, Hi-Lo SDs'!$B:$F,3,FALSE)),$G88&gt;=(VLOOKUP($J88,'Medians, Hi-Lo SDs'!$B:$F,3,FALSE))),(VLOOKUP($J88,'Medians, Hi-Lo SDs'!$B:$F,3,FALSE))-$G87,""))/($F88)*($C88-$C87)+($C87),"")</f>
        <v/>
      </c>
      <c r="R88" s="65" t="str">
        <f t="shared" si="22"/>
        <v/>
      </c>
      <c r="S88" s="65" t="str">
        <f>IF(R88="","",R88/VLOOKUP(VLOOKUP($J88,'Medians, Hi-Lo SDs'!$B:$F,3,FALSE),$H:$I,2,FALSE))</f>
        <v/>
      </c>
      <c r="T88" s="70" t="str">
        <f t="shared" si="23"/>
        <v/>
      </c>
      <c r="U88" s="68" t="str">
        <f t="shared" si="24"/>
        <v/>
      </c>
      <c r="V88" s="69" t="str">
        <f t="shared" si="20"/>
        <v/>
      </c>
      <c r="W88" s="66" t="str">
        <f>IFERROR((IF(AND($G87&lt;(VLOOKUP($J88,'Medians, Hi-Lo SDs'!$B:$F,4,FALSE)),$G88&gt;=(VLOOKUP($J88,'Medians, Hi-Lo SDs'!$B:$F,4,FALSE))),(VLOOKUP($J88,'Medians, Hi-Lo SDs'!$B:$F,4,FALSE))-$G87,""))/($F88)*($C88-$C87)+($C87),"")</f>
        <v/>
      </c>
      <c r="X88" s="65" t="str">
        <f t="shared" si="25"/>
        <v/>
      </c>
      <c r="Y88" s="65" t="str">
        <f>IF(X88="","",X88/VLOOKUP(VLOOKUP($J88,'Medians, Hi-Lo SDs'!$B:$F,4,FALSE),$H:$I,2,FALSE))</f>
        <v/>
      </c>
      <c r="Z88" s="70" t="str">
        <f t="shared" si="26"/>
        <v/>
      </c>
      <c r="AA88" s="68" t="str">
        <f t="shared" si="27"/>
        <v/>
      </c>
      <c r="AB88" s="66" t="str">
        <f>IFERROR((IF(AND($G87&lt;(VLOOKUP($J88,'Medians, Hi-Lo SDs'!$B:$F,5,FALSE)),$G88&gt;=(VLOOKUP($J88,'Medians, Hi-Lo SDs'!$B:$F,5,FALSE))),(VLOOKUP($J88,'Medians, Hi-Lo SDs'!$B:$F,5,FALSE))-$G87,""))/($F88)*($C88-$C87)+($C87),"")</f>
        <v/>
      </c>
      <c r="AC88" s="65" t="str">
        <f t="shared" si="28"/>
        <v/>
      </c>
      <c r="AD88" s="65" t="str">
        <f>IF(AC88="","",AC88/VLOOKUP(VLOOKUP($J88,'Medians, Hi-Lo SDs'!$B:$F,5,FALSE),$H:$I,2,FALSE))</f>
        <v/>
      </c>
      <c r="AE88" s="59" t="s">
        <v>88</v>
      </c>
      <c r="AF88" s="60" t="s">
        <v>88</v>
      </c>
    </row>
    <row r="89" spans="1:32" ht="16" x14ac:dyDescent="0.2">
      <c r="A89" s="99" t="s">
        <v>49</v>
      </c>
      <c r="B89" s="100" t="s">
        <v>107</v>
      </c>
      <c r="C89" s="87" t="s">
        <v>151</v>
      </c>
      <c r="D89" s="88">
        <v>1</v>
      </c>
      <c r="E89" s="89">
        <v>1.3513513513513513</v>
      </c>
      <c r="F89" s="89">
        <v>1.3513513513513513</v>
      </c>
      <c r="G89" s="90">
        <v>1.3513513513513513</v>
      </c>
      <c r="J89" s="64" t="str">
        <f t="shared" si="18"/>
        <v>a0580</v>
      </c>
      <c r="K89" s="71">
        <f t="shared" si="19"/>
        <v>4.2553191489361701</v>
      </c>
      <c r="L89" s="65" t="str">
        <f>IFERROR((IF(AND($G88&lt;(VLOOKUP($J89,'Medians, Hi-Lo SDs'!$B:$F,2,FALSE)),$G89&gt;=(VLOOKUP($J89,'Medians, Hi-Lo SDs'!$B:$F,2,FALSE))),(VLOOKUP($J89,'Medians, Hi-Lo SDs'!$B:$F,2,FALSE))-$G88,""))/($F89)*($C89-$C88)+($C88),"")</f>
        <v/>
      </c>
      <c r="M89" s="65" t="str">
        <f t="shared" si="21"/>
        <v/>
      </c>
      <c r="N89" s="65" t="str">
        <f>IF(M89="","",M89/VLOOKUP(VLOOKUP($J89,'Medians, Hi-Lo SDs'!$B:$F,2,FALSE),$H:$I,2,FALSE))</f>
        <v/>
      </c>
      <c r="O89" s="59" t="s">
        <v>88</v>
      </c>
      <c r="P89" s="60" t="s">
        <v>88</v>
      </c>
      <c r="Q89" s="66" t="str">
        <f>IFERROR((IF(AND($G88&lt;(VLOOKUP($J89,'Medians, Hi-Lo SDs'!$B:$F,3,FALSE)),$G89&gt;=(VLOOKUP($J89,'Medians, Hi-Lo SDs'!$B:$F,3,FALSE))),(VLOOKUP($J89,'Medians, Hi-Lo SDs'!$B:$F,3,FALSE))-$G88,""))/($F89)*($C89-$C88)+($C88),"")</f>
        <v/>
      </c>
      <c r="R89" s="65" t="str">
        <f t="shared" si="22"/>
        <v/>
      </c>
      <c r="S89" s="65" t="str">
        <f>IF(R89="","",R89/VLOOKUP(VLOOKUP($J89,'Medians, Hi-Lo SDs'!$B:$F,3,FALSE),$H:$I,2,FALSE))</f>
        <v/>
      </c>
      <c r="T89" s="70" t="str">
        <f t="shared" si="23"/>
        <v/>
      </c>
      <c r="U89" s="68" t="str">
        <f t="shared" si="24"/>
        <v/>
      </c>
      <c r="V89" s="69" t="str">
        <f t="shared" si="20"/>
        <v/>
      </c>
      <c r="W89" s="66" t="str">
        <f>IFERROR((IF(AND($G88&lt;(VLOOKUP($J89,'Medians, Hi-Lo SDs'!$B:$F,4,FALSE)),$G89&gt;=(VLOOKUP($J89,'Medians, Hi-Lo SDs'!$B:$F,4,FALSE))),(VLOOKUP($J89,'Medians, Hi-Lo SDs'!$B:$F,4,FALSE))-$G88,""))/($F89)*($C89-$C88)+($C88),"")</f>
        <v/>
      </c>
      <c r="X89" s="65" t="str">
        <f t="shared" si="25"/>
        <v/>
      </c>
      <c r="Y89" s="65" t="str">
        <f>IF(X89="","",X89/VLOOKUP(VLOOKUP($J89,'Medians, Hi-Lo SDs'!$B:$F,4,FALSE),$H:$I,2,FALSE))</f>
        <v/>
      </c>
      <c r="Z89" s="70" t="str">
        <f t="shared" si="26"/>
        <v/>
      </c>
      <c r="AA89" s="68" t="str">
        <f t="shared" si="27"/>
        <v/>
      </c>
      <c r="AB89" s="66" t="str">
        <f>IFERROR((IF(AND($G88&lt;(VLOOKUP($J89,'Medians, Hi-Lo SDs'!$B:$F,5,FALSE)),$G89&gt;=(VLOOKUP($J89,'Medians, Hi-Lo SDs'!$B:$F,5,FALSE))),(VLOOKUP($J89,'Medians, Hi-Lo SDs'!$B:$F,5,FALSE))-$G88,""))/($F89)*($C89-$C88)+($C88),"")</f>
        <v/>
      </c>
      <c r="AC89" s="65" t="str">
        <f t="shared" si="28"/>
        <v/>
      </c>
      <c r="AD89" s="65" t="str">
        <f>IF(AC89="","",AC89/VLOOKUP(VLOOKUP($J89,'Medians, Hi-Lo SDs'!$B:$F,5,FALSE),$H:$I,2,FALSE))</f>
        <v/>
      </c>
      <c r="AE89" s="59" t="s">
        <v>88</v>
      </c>
      <c r="AF89" s="60" t="s">
        <v>88</v>
      </c>
    </row>
    <row r="90" spans="1:32" ht="16" x14ac:dyDescent="0.2">
      <c r="A90" s="99"/>
      <c r="B90" s="100"/>
      <c r="C90" s="87" t="s">
        <v>112</v>
      </c>
      <c r="D90" s="88">
        <v>1</v>
      </c>
      <c r="E90" s="89">
        <v>1.3513513513513513</v>
      </c>
      <c r="F90" s="89">
        <v>1.3513513513513513</v>
      </c>
      <c r="G90" s="90">
        <v>2.7027027027027026</v>
      </c>
      <c r="J90" s="64" t="str">
        <f t="shared" si="18"/>
        <v>a0600</v>
      </c>
      <c r="K90" s="71">
        <f t="shared" si="19"/>
        <v>2.7027027027027026</v>
      </c>
      <c r="L90" s="65" t="str">
        <f>IFERROR((IF(AND($G89&lt;(VLOOKUP($J90,'Medians, Hi-Lo SDs'!$B:$F,2,FALSE)),$G90&gt;=(VLOOKUP($J90,'Medians, Hi-Lo SDs'!$B:$F,2,FALSE))),(VLOOKUP($J90,'Medians, Hi-Lo SDs'!$B:$F,2,FALSE))-$G89,""))/($F90)*($C90-$C89)+($C89),"")</f>
        <v/>
      </c>
      <c r="M90" s="65" t="str">
        <f t="shared" si="21"/>
        <v/>
      </c>
      <c r="N90" s="65" t="str">
        <f>IF(M90="","",M90/VLOOKUP(VLOOKUP($J90,'Medians, Hi-Lo SDs'!$B:$F,2,FALSE),$H:$I,2,FALSE))</f>
        <v/>
      </c>
      <c r="O90" s="59" t="s">
        <v>88</v>
      </c>
      <c r="P90" s="60" t="s">
        <v>88</v>
      </c>
      <c r="Q90" s="66" t="str">
        <f>IFERROR((IF(AND($G89&lt;(VLOOKUP($J90,'Medians, Hi-Lo SDs'!$B:$F,3,FALSE)),$G90&gt;=(VLOOKUP($J90,'Medians, Hi-Lo SDs'!$B:$F,3,FALSE))),(VLOOKUP($J90,'Medians, Hi-Lo SDs'!$B:$F,3,FALSE))-$G89,""))/($F90)*($C90-$C89)+($C89),"")</f>
        <v/>
      </c>
      <c r="R90" s="65" t="str">
        <f t="shared" si="22"/>
        <v/>
      </c>
      <c r="S90" s="65" t="str">
        <f>IF(R90="","",R90/VLOOKUP(VLOOKUP($J90,'Medians, Hi-Lo SDs'!$B:$F,3,FALSE),$H:$I,2,FALSE))</f>
        <v/>
      </c>
      <c r="T90" s="70" t="str">
        <f t="shared" si="23"/>
        <v/>
      </c>
      <c r="U90" s="68" t="str">
        <f t="shared" si="24"/>
        <v/>
      </c>
      <c r="V90" s="69" t="str">
        <f t="shared" si="20"/>
        <v/>
      </c>
      <c r="W90" s="66" t="str">
        <f>IFERROR((IF(AND($G89&lt;(VLOOKUP($J90,'Medians, Hi-Lo SDs'!$B:$F,4,FALSE)),$G90&gt;=(VLOOKUP($J90,'Medians, Hi-Lo SDs'!$B:$F,4,FALSE))),(VLOOKUP($J90,'Medians, Hi-Lo SDs'!$B:$F,4,FALSE))-$G89,""))/($F90)*($C90-$C89)+($C89),"")</f>
        <v/>
      </c>
      <c r="X90" s="65" t="str">
        <f t="shared" si="25"/>
        <v/>
      </c>
      <c r="Y90" s="65" t="str">
        <f>IF(X90="","",X90/VLOOKUP(VLOOKUP($J90,'Medians, Hi-Lo SDs'!$B:$F,4,FALSE),$H:$I,2,FALSE))</f>
        <v/>
      </c>
      <c r="Z90" s="70" t="str">
        <f t="shared" si="26"/>
        <v/>
      </c>
      <c r="AA90" s="68" t="str">
        <f t="shared" si="27"/>
        <v/>
      </c>
      <c r="AB90" s="66" t="str">
        <f>IFERROR((IF(AND($G89&lt;(VLOOKUP($J90,'Medians, Hi-Lo SDs'!$B:$F,5,FALSE)),$G90&gt;=(VLOOKUP($J90,'Medians, Hi-Lo SDs'!$B:$F,5,FALSE))),(VLOOKUP($J90,'Medians, Hi-Lo SDs'!$B:$F,5,FALSE))-$G89,""))/($F90)*($C90-$C89)+($C89),"")</f>
        <v/>
      </c>
      <c r="AC90" s="65" t="str">
        <f t="shared" si="28"/>
        <v/>
      </c>
      <c r="AD90" s="65" t="str">
        <f>IF(AC90="","",AC90/VLOOKUP(VLOOKUP($J90,'Medians, Hi-Lo SDs'!$B:$F,5,FALSE),$H:$I,2,FALSE))</f>
        <v/>
      </c>
      <c r="AE90" s="59" t="s">
        <v>88</v>
      </c>
      <c r="AF90" s="60" t="s">
        <v>88</v>
      </c>
    </row>
    <row r="91" spans="1:32" ht="16" x14ac:dyDescent="0.2">
      <c r="A91" s="99"/>
      <c r="B91" s="100"/>
      <c r="C91" s="87" t="s">
        <v>113</v>
      </c>
      <c r="D91" s="88">
        <v>1</v>
      </c>
      <c r="E91" s="89">
        <v>1.3513513513513513</v>
      </c>
      <c r="F91" s="89">
        <v>1.3513513513513513</v>
      </c>
      <c r="G91" s="90">
        <v>4.0540540540540544</v>
      </c>
      <c r="J91" s="64" t="str">
        <f t="shared" si="18"/>
        <v>a0600</v>
      </c>
      <c r="K91" s="71">
        <f t="shared" si="19"/>
        <v>2.7027027027027026</v>
      </c>
      <c r="L91" s="65" t="str">
        <f>IFERROR((IF(AND($G90&lt;(VLOOKUP($J91,'Medians, Hi-Lo SDs'!$B:$F,2,FALSE)),$G91&gt;=(VLOOKUP($J91,'Medians, Hi-Lo SDs'!$B:$F,2,FALSE))),(VLOOKUP($J91,'Medians, Hi-Lo SDs'!$B:$F,2,FALSE))-$G90,""))/($F91)*($C91-$C90)+($C90),"")</f>
        <v/>
      </c>
      <c r="M91" s="65" t="str">
        <f t="shared" si="21"/>
        <v/>
      </c>
      <c r="N91" s="65" t="str">
        <f>IF(M91="","",M91/VLOOKUP(VLOOKUP($J91,'Medians, Hi-Lo SDs'!$B:$F,2,FALSE),$H:$I,2,FALSE))</f>
        <v/>
      </c>
      <c r="O91" s="59" t="s">
        <v>88</v>
      </c>
      <c r="P91" s="60" t="s">
        <v>88</v>
      </c>
      <c r="Q91" s="66" t="str">
        <f>IFERROR((IF(AND($G90&lt;(VLOOKUP($J91,'Medians, Hi-Lo SDs'!$B:$F,3,FALSE)),$G91&gt;=(VLOOKUP($J91,'Medians, Hi-Lo SDs'!$B:$F,3,FALSE))),(VLOOKUP($J91,'Medians, Hi-Lo SDs'!$B:$F,3,FALSE))-$G90,""))/($F91)*($C91-$C90)+($C90),"")</f>
        <v/>
      </c>
      <c r="R91" s="65" t="str">
        <f t="shared" si="22"/>
        <v/>
      </c>
      <c r="S91" s="65" t="str">
        <f>IF(R91="","",R91/VLOOKUP(VLOOKUP($J91,'Medians, Hi-Lo SDs'!$B:$F,3,FALSE),$H:$I,2,FALSE))</f>
        <v/>
      </c>
      <c r="T91" s="70" t="str">
        <f t="shared" si="23"/>
        <v/>
      </c>
      <c r="U91" s="68" t="str">
        <f t="shared" si="24"/>
        <v/>
      </c>
      <c r="V91" s="69" t="str">
        <f t="shared" si="20"/>
        <v/>
      </c>
      <c r="W91" s="66" t="str">
        <f>IFERROR((IF(AND($G90&lt;(VLOOKUP($J91,'Medians, Hi-Lo SDs'!$B:$F,4,FALSE)),$G91&gt;=(VLOOKUP($J91,'Medians, Hi-Lo SDs'!$B:$F,4,FALSE))),(VLOOKUP($J91,'Medians, Hi-Lo SDs'!$B:$F,4,FALSE))-$G90,""))/($F91)*($C91-$C90)+($C90),"")</f>
        <v/>
      </c>
      <c r="X91" s="65" t="str">
        <f t="shared" si="25"/>
        <v/>
      </c>
      <c r="Y91" s="65" t="str">
        <f>IF(X91="","",X91/VLOOKUP(VLOOKUP($J91,'Medians, Hi-Lo SDs'!$B:$F,4,FALSE),$H:$I,2,FALSE))</f>
        <v/>
      </c>
      <c r="Z91" s="70" t="str">
        <f t="shared" si="26"/>
        <v/>
      </c>
      <c r="AA91" s="68" t="str">
        <f t="shared" si="27"/>
        <v/>
      </c>
      <c r="AB91" s="66" t="str">
        <f>IFERROR((IF(AND($G90&lt;(VLOOKUP($J91,'Medians, Hi-Lo SDs'!$B:$F,5,FALSE)),$G91&gt;=(VLOOKUP($J91,'Medians, Hi-Lo SDs'!$B:$F,5,FALSE))),(VLOOKUP($J91,'Medians, Hi-Lo SDs'!$B:$F,5,FALSE))-$G90,""))/($F91)*($C91-$C90)+($C90),"")</f>
        <v/>
      </c>
      <c r="AC91" s="65" t="str">
        <f t="shared" si="28"/>
        <v/>
      </c>
      <c r="AD91" s="65" t="str">
        <f>IF(AC91="","",AC91/VLOOKUP(VLOOKUP($J91,'Medians, Hi-Lo SDs'!$B:$F,5,FALSE),$H:$I,2,FALSE))</f>
        <v/>
      </c>
      <c r="AE91" s="59" t="s">
        <v>88</v>
      </c>
      <c r="AF91" s="60" t="s">
        <v>88</v>
      </c>
    </row>
    <row r="92" spans="1:32" ht="16" x14ac:dyDescent="0.2">
      <c r="A92" s="99"/>
      <c r="B92" s="100"/>
      <c r="C92" s="87" t="s">
        <v>114</v>
      </c>
      <c r="D92" s="88">
        <v>2</v>
      </c>
      <c r="E92" s="89">
        <v>2.7027027027027026</v>
      </c>
      <c r="F92" s="89">
        <v>2.7027027027027026</v>
      </c>
      <c r="G92" s="90">
        <v>6.756756756756757</v>
      </c>
      <c r="J92" s="64" t="str">
        <f t="shared" si="18"/>
        <v>a0600</v>
      </c>
      <c r="K92" s="71">
        <f t="shared" si="19"/>
        <v>2.7027027027027026</v>
      </c>
      <c r="L92" s="65">
        <f>IFERROR((IF(AND($G91&lt;(VLOOKUP($J92,'Medians, Hi-Lo SDs'!$B:$F,2,FALSE)),$G92&gt;=(VLOOKUP($J92,'Medians, Hi-Lo SDs'!$B:$F,2,FALSE))),(VLOOKUP($J92,'Medians, Hi-Lo SDs'!$B:$F,2,FALSE))-$G91,""))/($F92)*($C92-$C91)+($C91),"")</f>
        <v>20.350000000000001</v>
      </c>
      <c r="M92" s="65">
        <f t="shared" si="21"/>
        <v>15.149999999999999</v>
      </c>
      <c r="N92" s="65">
        <f>IF(M92="","",M92/VLOOKUP(VLOOKUP($J92,'Medians, Hi-Lo SDs'!$B:$F,2,FALSE),$H:$I,2,FALSE))</f>
        <v>9.2102863395951111</v>
      </c>
      <c r="O92" s="59" t="s">
        <v>88</v>
      </c>
      <c r="P92" s="60" t="s">
        <v>88</v>
      </c>
      <c r="Q92" s="66" t="str">
        <f>IFERROR((IF(AND($G91&lt;(VLOOKUP($J92,'Medians, Hi-Lo SDs'!$B:$F,3,FALSE)),$G92&gt;=(VLOOKUP($J92,'Medians, Hi-Lo SDs'!$B:$F,3,FALSE))),(VLOOKUP($J92,'Medians, Hi-Lo SDs'!$B:$F,3,FALSE))-$G91,""))/($F92)*($C92-$C91)+($C91),"")</f>
        <v/>
      </c>
      <c r="R92" s="65" t="str">
        <f t="shared" si="22"/>
        <v/>
      </c>
      <c r="S92" s="65" t="str">
        <f>IF(R92="","",R92/VLOOKUP(VLOOKUP($J92,'Medians, Hi-Lo SDs'!$B:$F,3,FALSE),$H:$I,2,FALSE))</f>
        <v/>
      </c>
      <c r="T92" s="70" t="str">
        <f t="shared" si="23"/>
        <v/>
      </c>
      <c r="U92" s="68">
        <f t="shared" si="24"/>
        <v>9.2102863395951111</v>
      </c>
      <c r="V92" s="69" t="str">
        <f t="shared" si="20"/>
        <v/>
      </c>
      <c r="W92" s="66" t="str">
        <f>IFERROR((IF(AND($G91&lt;(VLOOKUP($J92,'Medians, Hi-Lo SDs'!$B:$F,4,FALSE)),$G92&gt;=(VLOOKUP($J92,'Medians, Hi-Lo SDs'!$B:$F,4,FALSE))),(VLOOKUP($J92,'Medians, Hi-Lo SDs'!$B:$F,4,FALSE))-$G91,""))/($F92)*($C92-$C91)+($C91),"")</f>
        <v/>
      </c>
      <c r="X92" s="65" t="str">
        <f t="shared" si="25"/>
        <v/>
      </c>
      <c r="Y92" s="65" t="str">
        <f>IF(X92="","",X92/VLOOKUP(VLOOKUP($J92,'Medians, Hi-Lo SDs'!$B:$F,4,FALSE),$H:$I,2,FALSE))</f>
        <v/>
      </c>
      <c r="Z92" s="70" t="str">
        <f t="shared" si="26"/>
        <v/>
      </c>
      <c r="AA92" s="68" t="str">
        <f t="shared" si="27"/>
        <v/>
      </c>
      <c r="AB92" s="66" t="str">
        <f>IFERROR((IF(AND($G91&lt;(VLOOKUP($J92,'Medians, Hi-Lo SDs'!$B:$F,5,FALSE)),$G92&gt;=(VLOOKUP($J92,'Medians, Hi-Lo SDs'!$B:$F,5,FALSE))),(VLOOKUP($J92,'Medians, Hi-Lo SDs'!$B:$F,5,FALSE))-$G91,""))/($F92)*($C92-$C91)+($C91),"")</f>
        <v/>
      </c>
      <c r="AC92" s="65" t="str">
        <f t="shared" si="28"/>
        <v/>
      </c>
      <c r="AD92" s="65" t="str">
        <f>IF(AC92="","",AC92/VLOOKUP(VLOOKUP($J92,'Medians, Hi-Lo SDs'!$B:$F,5,FALSE),$H:$I,2,FALSE))</f>
        <v/>
      </c>
      <c r="AE92" s="59" t="s">
        <v>88</v>
      </c>
      <c r="AF92" s="60" t="s">
        <v>88</v>
      </c>
    </row>
    <row r="93" spans="1:32" ht="16" x14ac:dyDescent="0.2">
      <c r="A93" s="99"/>
      <c r="B93" s="100"/>
      <c r="C93" s="87" t="s">
        <v>115</v>
      </c>
      <c r="D93" s="88">
        <v>3</v>
      </c>
      <c r="E93" s="89">
        <v>4.0540540540540544</v>
      </c>
      <c r="F93" s="89">
        <v>4.0540540540540544</v>
      </c>
      <c r="G93" s="90">
        <v>10.810810810810811</v>
      </c>
      <c r="J93" s="64" t="str">
        <f t="shared" si="18"/>
        <v>a0600</v>
      </c>
      <c r="K93" s="71">
        <f t="shared" si="19"/>
        <v>2.7027027027027026</v>
      </c>
      <c r="L93" s="65" t="str">
        <f>IFERROR((IF(AND($G92&lt;(VLOOKUP($J93,'Medians, Hi-Lo SDs'!$B:$F,2,FALSE)),$G93&gt;=(VLOOKUP($J93,'Medians, Hi-Lo SDs'!$B:$F,2,FALSE))),(VLOOKUP($J93,'Medians, Hi-Lo SDs'!$B:$F,2,FALSE))-$G92,""))/($F93)*($C93-$C92)+($C92),"")</f>
        <v/>
      </c>
      <c r="M93" s="65" t="str">
        <f t="shared" si="21"/>
        <v/>
      </c>
      <c r="N93" s="65" t="str">
        <f>IF(M93="","",M93/VLOOKUP(VLOOKUP($J93,'Medians, Hi-Lo SDs'!$B:$F,2,FALSE),$H:$I,2,FALSE))</f>
        <v/>
      </c>
      <c r="O93" s="59" t="s">
        <v>88</v>
      </c>
      <c r="P93" s="60" t="s">
        <v>88</v>
      </c>
      <c r="Q93" s="66">
        <f>IFERROR((IF(AND($G92&lt;(VLOOKUP($J93,'Medians, Hi-Lo SDs'!$B:$F,3,FALSE)),$G93&gt;=(VLOOKUP($J93,'Medians, Hi-Lo SDs'!$B:$F,3,FALSE))),(VLOOKUP($J93,'Medians, Hi-Lo SDs'!$B:$F,3,FALSE))-$G92,""))/($F93)*($C93-$C92)+($C92),"")</f>
        <v>21.8</v>
      </c>
      <c r="R93" s="65">
        <f t="shared" si="22"/>
        <v>13.7</v>
      </c>
      <c r="S93" s="65">
        <f>IF(R93="","",R93/VLOOKUP(VLOOKUP($J93,'Medians, Hi-Lo SDs'!$B:$F,3,FALSE),$H:$I,2,FALSE))</f>
        <v>10.689762796504368</v>
      </c>
      <c r="T93" s="70">
        <f t="shared" si="23"/>
        <v>9.9500245680497397</v>
      </c>
      <c r="U93" s="68" t="str">
        <f t="shared" si="24"/>
        <v/>
      </c>
      <c r="V93" s="69" t="str">
        <f t="shared" si="20"/>
        <v/>
      </c>
      <c r="W93" s="66" t="str">
        <f>IFERROR((IF(AND($G92&lt;(VLOOKUP($J93,'Medians, Hi-Lo SDs'!$B:$F,4,FALSE)),$G93&gt;=(VLOOKUP($J93,'Medians, Hi-Lo SDs'!$B:$F,4,FALSE))),(VLOOKUP($J93,'Medians, Hi-Lo SDs'!$B:$F,4,FALSE))-$G92,""))/($F93)*($C93-$C92)+($C92),"")</f>
        <v/>
      </c>
      <c r="X93" s="65" t="str">
        <f t="shared" si="25"/>
        <v/>
      </c>
      <c r="Y93" s="65" t="str">
        <f>IF(X93="","",X93/VLOOKUP(VLOOKUP($J93,'Medians, Hi-Lo SDs'!$B:$F,4,FALSE),$H:$I,2,FALSE))</f>
        <v/>
      </c>
      <c r="Z93" s="70" t="str">
        <f t="shared" si="26"/>
        <v/>
      </c>
      <c r="AA93" s="68" t="str">
        <f t="shared" si="27"/>
        <v/>
      </c>
      <c r="AB93" s="66" t="str">
        <f>IFERROR((IF(AND($G92&lt;(VLOOKUP($J93,'Medians, Hi-Lo SDs'!$B:$F,5,FALSE)),$G93&gt;=(VLOOKUP($J93,'Medians, Hi-Lo SDs'!$B:$F,5,FALSE))),(VLOOKUP($J93,'Medians, Hi-Lo SDs'!$B:$F,5,FALSE))-$G92,""))/($F93)*($C93-$C92)+($C92),"")</f>
        <v/>
      </c>
      <c r="AC93" s="65" t="str">
        <f t="shared" si="28"/>
        <v/>
      </c>
      <c r="AD93" s="65" t="str">
        <f>IF(AC93="","",AC93/VLOOKUP(VLOOKUP($J93,'Medians, Hi-Lo SDs'!$B:$F,5,FALSE),$H:$I,2,FALSE))</f>
        <v/>
      </c>
      <c r="AE93" s="59" t="s">
        <v>88</v>
      </c>
      <c r="AF93" s="60" t="s">
        <v>88</v>
      </c>
    </row>
    <row r="94" spans="1:32" ht="16" x14ac:dyDescent="0.2">
      <c r="A94" s="99"/>
      <c r="B94" s="100"/>
      <c r="C94" s="87" t="s">
        <v>116</v>
      </c>
      <c r="D94" s="88">
        <v>2</v>
      </c>
      <c r="E94" s="89">
        <v>2.7027027027027026</v>
      </c>
      <c r="F94" s="89">
        <v>2.7027027027027026</v>
      </c>
      <c r="G94" s="90">
        <v>13.513513513513514</v>
      </c>
      <c r="J94" s="64" t="str">
        <f t="shared" si="18"/>
        <v>a0600</v>
      </c>
      <c r="K94" s="71">
        <f t="shared" si="19"/>
        <v>2.7027027027027026</v>
      </c>
      <c r="L94" s="65" t="str">
        <f>IFERROR((IF(AND($G93&lt;(VLOOKUP($J94,'Medians, Hi-Lo SDs'!$B:$F,2,FALSE)),$G94&gt;=(VLOOKUP($J94,'Medians, Hi-Lo SDs'!$B:$F,2,FALSE))),(VLOOKUP($J94,'Medians, Hi-Lo SDs'!$B:$F,2,FALSE))-$G93,""))/($F94)*($C94-$C93)+($C93),"")</f>
        <v/>
      </c>
      <c r="M94" s="65" t="str">
        <f t="shared" si="21"/>
        <v/>
      </c>
      <c r="N94" s="65" t="str">
        <f>IF(M94="","",M94/VLOOKUP(VLOOKUP($J94,'Medians, Hi-Lo SDs'!$B:$F,2,FALSE),$H:$I,2,FALSE))</f>
        <v/>
      </c>
      <c r="O94" s="59" t="s">
        <v>88</v>
      </c>
      <c r="P94" s="60" t="s">
        <v>88</v>
      </c>
      <c r="Q94" s="66" t="str">
        <f>IFERROR((IF(AND($G93&lt;(VLOOKUP($J94,'Medians, Hi-Lo SDs'!$B:$F,3,FALSE)),$G94&gt;=(VLOOKUP($J94,'Medians, Hi-Lo SDs'!$B:$F,3,FALSE))),(VLOOKUP($J94,'Medians, Hi-Lo SDs'!$B:$F,3,FALSE))-$G93,""))/($F94)*($C94-$C93)+($C93),"")</f>
        <v/>
      </c>
      <c r="R94" s="65" t="str">
        <f t="shared" si="22"/>
        <v/>
      </c>
      <c r="S94" s="65" t="str">
        <f>IF(R94="","",R94/VLOOKUP(VLOOKUP($J94,'Medians, Hi-Lo SDs'!$B:$F,3,FALSE),$H:$I,2,FALSE))</f>
        <v/>
      </c>
      <c r="T94" s="70" t="str">
        <f t="shared" si="23"/>
        <v/>
      </c>
      <c r="U94" s="68" t="str">
        <f t="shared" si="24"/>
        <v/>
      </c>
      <c r="V94" s="69" t="str">
        <f t="shared" si="20"/>
        <v/>
      </c>
      <c r="W94" s="66" t="str">
        <f>IFERROR((IF(AND($G93&lt;(VLOOKUP($J94,'Medians, Hi-Lo SDs'!$B:$F,4,FALSE)),$G94&gt;=(VLOOKUP($J94,'Medians, Hi-Lo SDs'!$B:$F,4,FALSE))),(VLOOKUP($J94,'Medians, Hi-Lo SDs'!$B:$F,4,FALSE))-$G93,""))/($F94)*($C94-$C93)+($C93),"")</f>
        <v/>
      </c>
      <c r="X94" s="65" t="str">
        <f t="shared" si="25"/>
        <v/>
      </c>
      <c r="Y94" s="65" t="str">
        <f>IF(X94="","",X94/VLOOKUP(VLOOKUP($J94,'Medians, Hi-Lo SDs'!$B:$F,4,FALSE),$H:$I,2,FALSE))</f>
        <v/>
      </c>
      <c r="Z94" s="70" t="str">
        <f t="shared" si="26"/>
        <v/>
      </c>
      <c r="AA94" s="68" t="str">
        <f t="shared" si="27"/>
        <v/>
      </c>
      <c r="AB94" s="66" t="str">
        <f>IFERROR((IF(AND($G93&lt;(VLOOKUP($J94,'Medians, Hi-Lo SDs'!$B:$F,5,FALSE)),$G94&gt;=(VLOOKUP($J94,'Medians, Hi-Lo SDs'!$B:$F,5,FALSE))),(VLOOKUP($J94,'Medians, Hi-Lo SDs'!$B:$F,5,FALSE))-$G93,""))/($F94)*($C94-$C93)+($C93),"")</f>
        <v/>
      </c>
      <c r="AC94" s="65" t="str">
        <f t="shared" si="28"/>
        <v/>
      </c>
      <c r="AD94" s="65" t="str">
        <f>IF(AC94="","",AC94/VLOOKUP(VLOOKUP($J94,'Medians, Hi-Lo SDs'!$B:$F,5,FALSE),$H:$I,2,FALSE))</f>
        <v/>
      </c>
      <c r="AE94" s="59" t="s">
        <v>88</v>
      </c>
      <c r="AF94" s="60" t="s">
        <v>88</v>
      </c>
    </row>
    <row r="95" spans="1:32" ht="16" x14ac:dyDescent="0.2">
      <c r="A95" s="99"/>
      <c r="B95" s="100"/>
      <c r="C95" s="87" t="s">
        <v>117</v>
      </c>
      <c r="D95" s="88">
        <v>2</v>
      </c>
      <c r="E95" s="89">
        <v>2.7027027027027026</v>
      </c>
      <c r="F95" s="89">
        <v>2.7027027027027026</v>
      </c>
      <c r="G95" s="90">
        <v>16.216216216216218</v>
      </c>
      <c r="J95" s="64" t="str">
        <f t="shared" si="18"/>
        <v>a0600</v>
      </c>
      <c r="K95" s="71">
        <f t="shared" si="19"/>
        <v>2.7027027027027026</v>
      </c>
      <c r="L95" s="65" t="str">
        <f>IFERROR((IF(AND($G94&lt;(VLOOKUP($J95,'Medians, Hi-Lo SDs'!$B:$F,2,FALSE)),$G95&gt;=(VLOOKUP($J95,'Medians, Hi-Lo SDs'!$B:$F,2,FALSE))),(VLOOKUP($J95,'Medians, Hi-Lo SDs'!$B:$F,2,FALSE))-$G94,""))/($F95)*($C95-$C94)+($C94),"")</f>
        <v/>
      </c>
      <c r="M95" s="65" t="str">
        <f t="shared" si="21"/>
        <v/>
      </c>
      <c r="N95" s="65" t="str">
        <f>IF(M95="","",M95/VLOOKUP(VLOOKUP($J95,'Medians, Hi-Lo SDs'!$B:$F,2,FALSE),$H:$I,2,FALSE))</f>
        <v/>
      </c>
      <c r="O95" s="59" t="s">
        <v>88</v>
      </c>
      <c r="P95" s="60" t="s">
        <v>88</v>
      </c>
      <c r="Q95" s="66" t="str">
        <f>IFERROR((IF(AND($G94&lt;(VLOOKUP($J95,'Medians, Hi-Lo SDs'!$B:$F,3,FALSE)),$G95&gt;=(VLOOKUP($J95,'Medians, Hi-Lo SDs'!$B:$F,3,FALSE))),(VLOOKUP($J95,'Medians, Hi-Lo SDs'!$B:$F,3,FALSE))-$G94,""))/($F95)*($C95-$C94)+($C94),"")</f>
        <v/>
      </c>
      <c r="R95" s="65" t="str">
        <f t="shared" si="22"/>
        <v/>
      </c>
      <c r="S95" s="65" t="str">
        <f>IF(R95="","",R95/VLOOKUP(VLOOKUP($J95,'Medians, Hi-Lo SDs'!$B:$F,3,FALSE),$H:$I,2,FALSE))</f>
        <v/>
      </c>
      <c r="T95" s="70" t="str">
        <f t="shared" si="23"/>
        <v/>
      </c>
      <c r="U95" s="68" t="str">
        <f t="shared" si="24"/>
        <v/>
      </c>
      <c r="V95" s="69" t="str">
        <f t="shared" si="20"/>
        <v/>
      </c>
      <c r="W95" s="66" t="str">
        <f>IFERROR((IF(AND($G94&lt;(VLOOKUP($J95,'Medians, Hi-Lo SDs'!$B:$F,4,FALSE)),$G95&gt;=(VLOOKUP($J95,'Medians, Hi-Lo SDs'!$B:$F,4,FALSE))),(VLOOKUP($J95,'Medians, Hi-Lo SDs'!$B:$F,4,FALSE))-$G94,""))/($F95)*($C95-$C94)+($C94),"")</f>
        <v/>
      </c>
      <c r="X95" s="65" t="str">
        <f t="shared" si="25"/>
        <v/>
      </c>
      <c r="Y95" s="65" t="str">
        <f>IF(X95="","",X95/VLOOKUP(VLOOKUP($J95,'Medians, Hi-Lo SDs'!$B:$F,4,FALSE),$H:$I,2,FALSE))</f>
        <v/>
      </c>
      <c r="Z95" s="70" t="str">
        <f t="shared" si="26"/>
        <v/>
      </c>
      <c r="AA95" s="68" t="str">
        <f t="shared" si="27"/>
        <v/>
      </c>
      <c r="AB95" s="66" t="str">
        <f>IFERROR((IF(AND($G94&lt;(VLOOKUP($J95,'Medians, Hi-Lo SDs'!$B:$F,5,FALSE)),$G95&gt;=(VLOOKUP($J95,'Medians, Hi-Lo SDs'!$B:$F,5,FALSE))),(VLOOKUP($J95,'Medians, Hi-Lo SDs'!$B:$F,5,FALSE))-$G94,""))/($F95)*($C95-$C94)+($C94),"")</f>
        <v/>
      </c>
      <c r="AC95" s="65" t="str">
        <f t="shared" si="28"/>
        <v/>
      </c>
      <c r="AD95" s="65" t="str">
        <f>IF(AC95="","",AC95/VLOOKUP(VLOOKUP($J95,'Medians, Hi-Lo SDs'!$B:$F,5,FALSE),$H:$I,2,FALSE))</f>
        <v/>
      </c>
      <c r="AE95" s="59" t="s">
        <v>88</v>
      </c>
      <c r="AF95" s="60" t="s">
        <v>88</v>
      </c>
    </row>
    <row r="96" spans="1:32" ht="16" x14ac:dyDescent="0.2">
      <c r="A96" s="99"/>
      <c r="B96" s="100"/>
      <c r="C96" s="87" t="s">
        <v>118</v>
      </c>
      <c r="D96" s="88">
        <v>1</v>
      </c>
      <c r="E96" s="89">
        <v>1.3513513513513513</v>
      </c>
      <c r="F96" s="89">
        <v>1.3513513513513513</v>
      </c>
      <c r="G96" s="90">
        <v>17.567567567567568</v>
      </c>
      <c r="J96" s="64" t="str">
        <f t="shared" si="18"/>
        <v>a0600</v>
      </c>
      <c r="K96" s="71">
        <f t="shared" si="19"/>
        <v>2.7027027027027026</v>
      </c>
      <c r="L96" s="65" t="str">
        <f>IFERROR((IF(AND($G95&lt;(VLOOKUP($J96,'Medians, Hi-Lo SDs'!$B:$F,2,FALSE)),$G96&gt;=(VLOOKUP($J96,'Medians, Hi-Lo SDs'!$B:$F,2,FALSE))),(VLOOKUP($J96,'Medians, Hi-Lo SDs'!$B:$F,2,FALSE))-$G95,""))/($F96)*($C96-$C95)+($C95),"")</f>
        <v/>
      </c>
      <c r="M96" s="65" t="str">
        <f t="shared" si="21"/>
        <v/>
      </c>
      <c r="N96" s="65" t="str">
        <f>IF(M96="","",M96/VLOOKUP(VLOOKUP($J96,'Medians, Hi-Lo SDs'!$B:$F,2,FALSE),$H:$I,2,FALSE))</f>
        <v/>
      </c>
      <c r="O96" s="59" t="s">
        <v>88</v>
      </c>
      <c r="P96" s="60" t="s">
        <v>88</v>
      </c>
      <c r="Q96" s="66" t="str">
        <f>IFERROR((IF(AND($G95&lt;(VLOOKUP($J96,'Medians, Hi-Lo SDs'!$B:$F,3,FALSE)),$G96&gt;=(VLOOKUP($J96,'Medians, Hi-Lo SDs'!$B:$F,3,FALSE))),(VLOOKUP($J96,'Medians, Hi-Lo SDs'!$B:$F,3,FALSE))-$G95,""))/($F96)*($C96-$C95)+($C95),"")</f>
        <v/>
      </c>
      <c r="R96" s="65" t="str">
        <f t="shared" si="22"/>
        <v/>
      </c>
      <c r="S96" s="65" t="str">
        <f>IF(R96="","",R96/VLOOKUP(VLOOKUP($J96,'Medians, Hi-Lo SDs'!$B:$F,3,FALSE),$H:$I,2,FALSE))</f>
        <v/>
      </c>
      <c r="T96" s="70" t="str">
        <f t="shared" si="23"/>
        <v/>
      </c>
      <c r="U96" s="68" t="str">
        <f t="shared" si="24"/>
        <v/>
      </c>
      <c r="V96" s="69" t="str">
        <f t="shared" si="20"/>
        <v/>
      </c>
      <c r="W96" s="66" t="str">
        <f>IFERROR((IF(AND($G95&lt;(VLOOKUP($J96,'Medians, Hi-Lo SDs'!$B:$F,4,FALSE)),$G96&gt;=(VLOOKUP($J96,'Medians, Hi-Lo SDs'!$B:$F,4,FALSE))),(VLOOKUP($J96,'Medians, Hi-Lo SDs'!$B:$F,4,FALSE))-$G95,""))/($F96)*($C96-$C95)+($C95),"")</f>
        <v/>
      </c>
      <c r="X96" s="65" t="str">
        <f t="shared" si="25"/>
        <v/>
      </c>
      <c r="Y96" s="65" t="str">
        <f>IF(X96="","",X96/VLOOKUP(VLOOKUP($J96,'Medians, Hi-Lo SDs'!$B:$F,4,FALSE),$H:$I,2,FALSE))</f>
        <v/>
      </c>
      <c r="Z96" s="70" t="str">
        <f t="shared" si="26"/>
        <v/>
      </c>
      <c r="AA96" s="68" t="str">
        <f t="shared" si="27"/>
        <v/>
      </c>
      <c r="AB96" s="66" t="str">
        <f>IFERROR((IF(AND($G95&lt;(VLOOKUP($J96,'Medians, Hi-Lo SDs'!$B:$F,5,FALSE)),$G96&gt;=(VLOOKUP($J96,'Medians, Hi-Lo SDs'!$B:$F,5,FALSE))),(VLOOKUP($J96,'Medians, Hi-Lo SDs'!$B:$F,5,FALSE))-$G95,""))/($F96)*($C96-$C95)+($C95),"")</f>
        <v/>
      </c>
      <c r="AC96" s="65" t="str">
        <f t="shared" si="28"/>
        <v/>
      </c>
      <c r="AD96" s="65" t="str">
        <f>IF(AC96="","",AC96/VLOOKUP(VLOOKUP($J96,'Medians, Hi-Lo SDs'!$B:$F,5,FALSE),$H:$I,2,FALSE))</f>
        <v/>
      </c>
      <c r="AE96" s="59" t="s">
        <v>88</v>
      </c>
      <c r="AF96" s="60" t="s">
        <v>88</v>
      </c>
    </row>
    <row r="97" spans="1:32" ht="16" x14ac:dyDescent="0.2">
      <c r="A97" s="99"/>
      <c r="B97" s="100"/>
      <c r="C97" s="87" t="s">
        <v>119</v>
      </c>
      <c r="D97" s="88">
        <v>4</v>
      </c>
      <c r="E97" s="89">
        <v>5.4054054054054053</v>
      </c>
      <c r="F97" s="89">
        <v>5.4054054054054053</v>
      </c>
      <c r="G97" s="90">
        <v>22.972972972972975</v>
      </c>
      <c r="J97" s="64" t="str">
        <f t="shared" si="18"/>
        <v>a0600</v>
      </c>
      <c r="K97" s="71">
        <f t="shared" si="19"/>
        <v>2.7027027027027026</v>
      </c>
      <c r="L97" s="65" t="str">
        <f>IFERROR((IF(AND($G96&lt;(VLOOKUP($J97,'Medians, Hi-Lo SDs'!$B:$F,2,FALSE)),$G97&gt;=(VLOOKUP($J97,'Medians, Hi-Lo SDs'!$B:$F,2,FALSE))),(VLOOKUP($J97,'Medians, Hi-Lo SDs'!$B:$F,2,FALSE))-$G96,""))/($F97)*($C97-$C96)+($C96),"")</f>
        <v/>
      </c>
      <c r="M97" s="65" t="str">
        <f t="shared" si="21"/>
        <v/>
      </c>
      <c r="N97" s="65" t="str">
        <f>IF(M97="","",M97/VLOOKUP(VLOOKUP($J97,'Medians, Hi-Lo SDs'!$B:$F,2,FALSE),$H:$I,2,FALSE))</f>
        <v/>
      </c>
      <c r="O97" s="59" t="s">
        <v>88</v>
      </c>
      <c r="P97" s="60" t="s">
        <v>88</v>
      </c>
      <c r="Q97" s="66" t="str">
        <f>IFERROR((IF(AND($G96&lt;(VLOOKUP($J97,'Medians, Hi-Lo SDs'!$B:$F,3,FALSE)),$G97&gt;=(VLOOKUP($J97,'Medians, Hi-Lo SDs'!$B:$F,3,FALSE))),(VLOOKUP($J97,'Medians, Hi-Lo SDs'!$B:$F,3,FALSE))-$G96,""))/($F97)*($C97-$C96)+($C96),"")</f>
        <v/>
      </c>
      <c r="R97" s="65" t="str">
        <f t="shared" si="22"/>
        <v/>
      </c>
      <c r="S97" s="65" t="str">
        <f>IF(R97="","",R97/VLOOKUP(VLOOKUP($J97,'Medians, Hi-Lo SDs'!$B:$F,3,FALSE),$H:$I,2,FALSE))</f>
        <v/>
      </c>
      <c r="T97" s="70" t="str">
        <f t="shared" si="23"/>
        <v/>
      </c>
      <c r="U97" s="68" t="str">
        <f t="shared" si="24"/>
        <v/>
      </c>
      <c r="V97" s="69" t="str">
        <f t="shared" si="20"/>
        <v/>
      </c>
      <c r="W97" s="66" t="str">
        <f>IFERROR((IF(AND($G96&lt;(VLOOKUP($J97,'Medians, Hi-Lo SDs'!$B:$F,4,FALSE)),$G97&gt;=(VLOOKUP($J97,'Medians, Hi-Lo SDs'!$B:$F,4,FALSE))),(VLOOKUP($J97,'Medians, Hi-Lo SDs'!$B:$F,4,FALSE))-$G96,""))/($F97)*($C97-$C96)+($C96),"")</f>
        <v/>
      </c>
      <c r="X97" s="65" t="str">
        <f t="shared" si="25"/>
        <v/>
      </c>
      <c r="Y97" s="65" t="str">
        <f>IF(X97="","",X97/VLOOKUP(VLOOKUP($J97,'Medians, Hi-Lo SDs'!$B:$F,4,FALSE),$H:$I,2,FALSE))</f>
        <v/>
      </c>
      <c r="Z97" s="70" t="str">
        <f t="shared" si="26"/>
        <v/>
      </c>
      <c r="AA97" s="68" t="str">
        <f t="shared" si="27"/>
        <v/>
      </c>
      <c r="AB97" s="66" t="str">
        <f>IFERROR((IF(AND($G96&lt;(VLOOKUP($J97,'Medians, Hi-Lo SDs'!$B:$F,5,FALSE)),$G97&gt;=(VLOOKUP($J97,'Medians, Hi-Lo SDs'!$B:$F,5,FALSE))),(VLOOKUP($J97,'Medians, Hi-Lo SDs'!$B:$F,5,FALSE))-$G96,""))/($F97)*($C97-$C96)+($C96),"")</f>
        <v/>
      </c>
      <c r="AC97" s="65" t="str">
        <f t="shared" si="28"/>
        <v/>
      </c>
      <c r="AD97" s="65" t="str">
        <f>IF(AC97="","",AC97/VLOOKUP(VLOOKUP($J97,'Medians, Hi-Lo SDs'!$B:$F,5,FALSE),$H:$I,2,FALSE))</f>
        <v/>
      </c>
      <c r="AE97" s="59" t="s">
        <v>88</v>
      </c>
      <c r="AF97" s="60" t="s">
        <v>88</v>
      </c>
    </row>
    <row r="98" spans="1:32" ht="16" x14ac:dyDescent="0.2">
      <c r="A98" s="99"/>
      <c r="B98" s="100"/>
      <c r="C98" s="87" t="s">
        <v>121</v>
      </c>
      <c r="D98" s="88">
        <v>4</v>
      </c>
      <c r="E98" s="89">
        <v>5.4054054054054053</v>
      </c>
      <c r="F98" s="89">
        <v>5.4054054054054053</v>
      </c>
      <c r="G98" s="90">
        <v>28.378378378378379</v>
      </c>
      <c r="J98" s="64" t="str">
        <f t="shared" si="18"/>
        <v>a0600</v>
      </c>
      <c r="K98" s="71">
        <f t="shared" si="19"/>
        <v>2.7027027027027026</v>
      </c>
      <c r="L98" s="65" t="str">
        <f>IFERROR((IF(AND($G97&lt;(VLOOKUP($J98,'Medians, Hi-Lo SDs'!$B:$F,2,FALSE)),$G98&gt;=(VLOOKUP($J98,'Medians, Hi-Lo SDs'!$B:$F,2,FALSE))),(VLOOKUP($J98,'Medians, Hi-Lo SDs'!$B:$F,2,FALSE))-$G97,""))/($F98)*($C98-$C97)+($C97),"")</f>
        <v/>
      </c>
      <c r="M98" s="65" t="str">
        <f t="shared" si="21"/>
        <v/>
      </c>
      <c r="N98" s="65" t="str">
        <f>IF(M98="","",M98/VLOOKUP(VLOOKUP($J98,'Medians, Hi-Lo SDs'!$B:$F,2,FALSE),$H:$I,2,FALSE))</f>
        <v/>
      </c>
      <c r="O98" s="59" t="s">
        <v>88</v>
      </c>
      <c r="P98" s="60" t="s">
        <v>88</v>
      </c>
      <c r="Q98" s="66" t="str">
        <f>IFERROR((IF(AND($G97&lt;(VLOOKUP($J98,'Medians, Hi-Lo SDs'!$B:$F,3,FALSE)),$G98&gt;=(VLOOKUP($J98,'Medians, Hi-Lo SDs'!$B:$F,3,FALSE))),(VLOOKUP($J98,'Medians, Hi-Lo SDs'!$B:$F,3,FALSE))-$G97,""))/($F98)*($C98-$C97)+($C97),"")</f>
        <v/>
      </c>
      <c r="R98" s="65" t="str">
        <f t="shared" si="22"/>
        <v/>
      </c>
      <c r="S98" s="65" t="str">
        <f>IF(R98="","",R98/VLOOKUP(VLOOKUP($J98,'Medians, Hi-Lo SDs'!$B:$F,3,FALSE),$H:$I,2,FALSE))</f>
        <v/>
      </c>
      <c r="T98" s="70" t="str">
        <f t="shared" si="23"/>
        <v/>
      </c>
      <c r="U98" s="68" t="str">
        <f t="shared" si="24"/>
        <v/>
      </c>
      <c r="V98" s="69" t="str">
        <f t="shared" si="20"/>
        <v/>
      </c>
      <c r="W98" s="66" t="str">
        <f>IFERROR((IF(AND($G97&lt;(VLOOKUP($J98,'Medians, Hi-Lo SDs'!$B:$F,4,FALSE)),$G98&gt;=(VLOOKUP($J98,'Medians, Hi-Lo SDs'!$B:$F,4,FALSE))),(VLOOKUP($J98,'Medians, Hi-Lo SDs'!$B:$F,4,FALSE))-$G97,""))/($F98)*($C98-$C97)+($C97),"")</f>
        <v/>
      </c>
      <c r="X98" s="65" t="str">
        <f t="shared" si="25"/>
        <v/>
      </c>
      <c r="Y98" s="65" t="str">
        <f>IF(X98="","",X98/VLOOKUP(VLOOKUP($J98,'Medians, Hi-Lo SDs'!$B:$F,4,FALSE),$H:$I,2,FALSE))</f>
        <v/>
      </c>
      <c r="Z98" s="70" t="str">
        <f t="shared" si="26"/>
        <v/>
      </c>
      <c r="AA98" s="68" t="str">
        <f t="shared" si="27"/>
        <v/>
      </c>
      <c r="AB98" s="66" t="str">
        <f>IFERROR((IF(AND($G97&lt;(VLOOKUP($J98,'Medians, Hi-Lo SDs'!$B:$F,5,FALSE)),$G98&gt;=(VLOOKUP($J98,'Medians, Hi-Lo SDs'!$B:$F,5,FALSE))),(VLOOKUP($J98,'Medians, Hi-Lo SDs'!$B:$F,5,FALSE))-$G97,""))/($F98)*($C98-$C97)+($C97),"")</f>
        <v/>
      </c>
      <c r="AC98" s="65" t="str">
        <f t="shared" si="28"/>
        <v/>
      </c>
      <c r="AD98" s="65" t="str">
        <f>IF(AC98="","",AC98/VLOOKUP(VLOOKUP($J98,'Medians, Hi-Lo SDs'!$B:$F,5,FALSE),$H:$I,2,FALSE))</f>
        <v/>
      </c>
      <c r="AE98" s="59" t="s">
        <v>88</v>
      </c>
      <c r="AF98" s="60" t="s">
        <v>88</v>
      </c>
    </row>
    <row r="99" spans="1:32" ht="16" x14ac:dyDescent="0.2">
      <c r="A99" s="99"/>
      <c r="B99" s="100"/>
      <c r="C99" s="87" t="s">
        <v>135</v>
      </c>
      <c r="D99" s="88">
        <v>3</v>
      </c>
      <c r="E99" s="89">
        <v>4.0540540540540544</v>
      </c>
      <c r="F99" s="89">
        <v>4.0540540540540544</v>
      </c>
      <c r="G99" s="90">
        <v>32.432432432432435</v>
      </c>
      <c r="J99" s="64" t="str">
        <f t="shared" si="18"/>
        <v>a0600</v>
      </c>
      <c r="K99" s="71">
        <f t="shared" si="19"/>
        <v>2.7027027027027026</v>
      </c>
      <c r="L99" s="65" t="str">
        <f>IFERROR((IF(AND($G98&lt;(VLOOKUP($J99,'Medians, Hi-Lo SDs'!$B:$F,2,FALSE)),$G99&gt;=(VLOOKUP($J99,'Medians, Hi-Lo SDs'!$B:$F,2,FALSE))),(VLOOKUP($J99,'Medians, Hi-Lo SDs'!$B:$F,2,FALSE))-$G98,""))/($F99)*($C99-$C98)+($C98),"")</f>
        <v/>
      </c>
      <c r="M99" s="65" t="str">
        <f t="shared" si="21"/>
        <v/>
      </c>
      <c r="N99" s="65" t="str">
        <f>IF(M99="","",M99/VLOOKUP(VLOOKUP($J99,'Medians, Hi-Lo SDs'!$B:$F,2,FALSE),$H:$I,2,FALSE))</f>
        <v/>
      </c>
      <c r="O99" s="59" t="s">
        <v>88</v>
      </c>
      <c r="P99" s="60" t="s">
        <v>88</v>
      </c>
      <c r="Q99" s="66" t="str">
        <f>IFERROR((IF(AND($G98&lt;(VLOOKUP($J99,'Medians, Hi-Lo SDs'!$B:$F,3,FALSE)),$G99&gt;=(VLOOKUP($J99,'Medians, Hi-Lo SDs'!$B:$F,3,FALSE))),(VLOOKUP($J99,'Medians, Hi-Lo SDs'!$B:$F,3,FALSE))-$G98,""))/($F99)*($C99-$C98)+($C98),"")</f>
        <v/>
      </c>
      <c r="R99" s="65" t="str">
        <f t="shared" si="22"/>
        <v/>
      </c>
      <c r="S99" s="65" t="str">
        <f>IF(R99="","",R99/VLOOKUP(VLOOKUP($J99,'Medians, Hi-Lo SDs'!$B:$F,3,FALSE),$H:$I,2,FALSE))</f>
        <v/>
      </c>
      <c r="T99" s="70" t="str">
        <f t="shared" si="23"/>
        <v/>
      </c>
      <c r="U99" s="68" t="str">
        <f t="shared" si="24"/>
        <v/>
      </c>
      <c r="V99" s="69" t="str">
        <f t="shared" si="20"/>
        <v/>
      </c>
      <c r="W99" s="66" t="str">
        <f>IFERROR((IF(AND($G98&lt;(VLOOKUP($J99,'Medians, Hi-Lo SDs'!$B:$F,4,FALSE)),$G99&gt;=(VLOOKUP($J99,'Medians, Hi-Lo SDs'!$B:$F,4,FALSE))),(VLOOKUP($J99,'Medians, Hi-Lo SDs'!$B:$F,4,FALSE))-$G98,""))/($F99)*($C99-$C98)+($C98),"")</f>
        <v/>
      </c>
      <c r="X99" s="65" t="str">
        <f t="shared" si="25"/>
        <v/>
      </c>
      <c r="Y99" s="65" t="str">
        <f>IF(X99="","",X99/VLOOKUP(VLOOKUP($J99,'Medians, Hi-Lo SDs'!$B:$F,4,FALSE),$H:$I,2,FALSE))</f>
        <v/>
      </c>
      <c r="Z99" s="70" t="str">
        <f t="shared" si="26"/>
        <v/>
      </c>
      <c r="AA99" s="68" t="str">
        <f t="shared" si="27"/>
        <v/>
      </c>
      <c r="AB99" s="66" t="str">
        <f>IFERROR((IF(AND($G98&lt;(VLOOKUP($J99,'Medians, Hi-Lo SDs'!$B:$F,5,FALSE)),$G99&gt;=(VLOOKUP($J99,'Medians, Hi-Lo SDs'!$B:$F,5,FALSE))),(VLOOKUP($J99,'Medians, Hi-Lo SDs'!$B:$F,5,FALSE))-$G98,""))/($F99)*($C99-$C98)+($C98),"")</f>
        <v/>
      </c>
      <c r="AC99" s="65" t="str">
        <f t="shared" si="28"/>
        <v/>
      </c>
      <c r="AD99" s="65" t="str">
        <f>IF(AC99="","",AC99/VLOOKUP(VLOOKUP($J99,'Medians, Hi-Lo SDs'!$B:$F,5,FALSE),$H:$I,2,FALSE))</f>
        <v/>
      </c>
      <c r="AE99" s="59" t="s">
        <v>88</v>
      </c>
      <c r="AF99" s="60" t="s">
        <v>88</v>
      </c>
    </row>
    <row r="100" spans="1:32" ht="16" x14ac:dyDescent="0.2">
      <c r="A100" s="99"/>
      <c r="B100" s="100"/>
      <c r="C100" s="87" t="s">
        <v>143</v>
      </c>
      <c r="D100" s="88">
        <v>3</v>
      </c>
      <c r="E100" s="89">
        <v>4.0540540540540544</v>
      </c>
      <c r="F100" s="89">
        <v>4.0540540540540544</v>
      </c>
      <c r="G100" s="90">
        <v>36.486486486486484</v>
      </c>
      <c r="J100" s="64" t="str">
        <f t="shared" si="18"/>
        <v>a0600</v>
      </c>
      <c r="K100" s="71">
        <f t="shared" si="19"/>
        <v>2.7027027027027026</v>
      </c>
      <c r="L100" s="65" t="str">
        <f>IFERROR((IF(AND($G99&lt;(VLOOKUP($J100,'Medians, Hi-Lo SDs'!$B:$F,2,FALSE)),$G100&gt;=(VLOOKUP($J100,'Medians, Hi-Lo SDs'!$B:$F,2,FALSE))),(VLOOKUP($J100,'Medians, Hi-Lo SDs'!$B:$F,2,FALSE))-$G99,""))/($F100)*($C100-$C99)+($C99),"")</f>
        <v/>
      </c>
      <c r="M100" s="65" t="str">
        <f t="shared" si="21"/>
        <v/>
      </c>
      <c r="N100" s="65" t="str">
        <f>IF(M100="","",M100/VLOOKUP(VLOOKUP($J100,'Medians, Hi-Lo SDs'!$B:$F,2,FALSE),$H:$I,2,FALSE))</f>
        <v/>
      </c>
      <c r="O100" s="59" t="s">
        <v>88</v>
      </c>
      <c r="P100" s="60" t="s">
        <v>88</v>
      </c>
      <c r="Q100" s="66" t="str">
        <f>IFERROR((IF(AND($G99&lt;(VLOOKUP($J100,'Medians, Hi-Lo SDs'!$B:$F,3,FALSE)),$G100&gt;=(VLOOKUP($J100,'Medians, Hi-Lo SDs'!$B:$F,3,FALSE))),(VLOOKUP($J100,'Medians, Hi-Lo SDs'!$B:$F,3,FALSE))-$G99,""))/($F100)*($C100-$C99)+($C99),"")</f>
        <v/>
      </c>
      <c r="R100" s="65" t="str">
        <f t="shared" si="22"/>
        <v/>
      </c>
      <c r="S100" s="65" t="str">
        <f>IF(R100="","",R100/VLOOKUP(VLOOKUP($J100,'Medians, Hi-Lo SDs'!$B:$F,3,FALSE),$H:$I,2,FALSE))</f>
        <v/>
      </c>
      <c r="T100" s="70" t="str">
        <f t="shared" si="23"/>
        <v/>
      </c>
      <c r="U100" s="68" t="str">
        <f t="shared" si="24"/>
        <v/>
      </c>
      <c r="V100" s="69" t="str">
        <f t="shared" si="20"/>
        <v/>
      </c>
      <c r="W100" s="66" t="str">
        <f>IFERROR((IF(AND($G99&lt;(VLOOKUP($J100,'Medians, Hi-Lo SDs'!$B:$F,4,FALSE)),$G100&gt;=(VLOOKUP($J100,'Medians, Hi-Lo SDs'!$B:$F,4,FALSE))),(VLOOKUP($J100,'Medians, Hi-Lo SDs'!$B:$F,4,FALSE))-$G99,""))/($F100)*($C100-$C99)+($C99),"")</f>
        <v/>
      </c>
      <c r="X100" s="65" t="str">
        <f t="shared" si="25"/>
        <v/>
      </c>
      <c r="Y100" s="65" t="str">
        <f>IF(X100="","",X100/VLOOKUP(VLOOKUP($J100,'Medians, Hi-Lo SDs'!$B:$F,4,FALSE),$H:$I,2,FALSE))</f>
        <v/>
      </c>
      <c r="Z100" s="70" t="str">
        <f t="shared" si="26"/>
        <v/>
      </c>
      <c r="AA100" s="68" t="str">
        <f t="shared" si="27"/>
        <v/>
      </c>
      <c r="AB100" s="66" t="str">
        <f>IFERROR((IF(AND($G99&lt;(VLOOKUP($J100,'Medians, Hi-Lo SDs'!$B:$F,5,FALSE)),$G100&gt;=(VLOOKUP($J100,'Medians, Hi-Lo SDs'!$B:$F,5,FALSE))),(VLOOKUP($J100,'Medians, Hi-Lo SDs'!$B:$F,5,FALSE))-$G99,""))/($F100)*($C100-$C99)+($C99),"")</f>
        <v/>
      </c>
      <c r="AC100" s="65" t="str">
        <f t="shared" si="28"/>
        <v/>
      </c>
      <c r="AD100" s="65" t="str">
        <f>IF(AC100="","",AC100/VLOOKUP(VLOOKUP($J100,'Medians, Hi-Lo SDs'!$B:$F,5,FALSE),$H:$I,2,FALSE))</f>
        <v/>
      </c>
      <c r="AE100" s="59" t="s">
        <v>88</v>
      </c>
      <c r="AF100" s="60" t="s">
        <v>88</v>
      </c>
    </row>
    <row r="101" spans="1:32" ht="16" x14ac:dyDescent="0.2">
      <c r="A101" s="99"/>
      <c r="B101" s="100"/>
      <c r="C101" s="87" t="s">
        <v>122</v>
      </c>
      <c r="D101" s="88">
        <v>2</v>
      </c>
      <c r="E101" s="89">
        <v>2.7027027027027026</v>
      </c>
      <c r="F101" s="89">
        <v>2.7027027027027026</v>
      </c>
      <c r="G101" s="90">
        <v>39.189189189189186</v>
      </c>
      <c r="J101" s="64" t="str">
        <f t="shared" si="18"/>
        <v>a0600</v>
      </c>
      <c r="K101" s="71">
        <f t="shared" si="19"/>
        <v>2.7027027027027026</v>
      </c>
      <c r="L101" s="65" t="str">
        <f>IFERROR((IF(AND($G100&lt;(VLOOKUP($J101,'Medians, Hi-Lo SDs'!$B:$F,2,FALSE)),$G101&gt;=(VLOOKUP($J101,'Medians, Hi-Lo SDs'!$B:$F,2,FALSE))),(VLOOKUP($J101,'Medians, Hi-Lo SDs'!$B:$F,2,FALSE))-$G100,""))/($F101)*($C101-$C100)+($C100),"")</f>
        <v/>
      </c>
      <c r="M101" s="65" t="str">
        <f t="shared" si="21"/>
        <v/>
      </c>
      <c r="N101" s="65" t="str">
        <f>IF(M101="","",M101/VLOOKUP(VLOOKUP($J101,'Medians, Hi-Lo SDs'!$B:$F,2,FALSE),$H:$I,2,FALSE))</f>
        <v/>
      </c>
      <c r="O101" s="59" t="s">
        <v>88</v>
      </c>
      <c r="P101" s="60" t="s">
        <v>88</v>
      </c>
      <c r="Q101" s="66" t="str">
        <f>IFERROR((IF(AND($G100&lt;(VLOOKUP($J101,'Medians, Hi-Lo SDs'!$B:$F,3,FALSE)),$G101&gt;=(VLOOKUP($J101,'Medians, Hi-Lo SDs'!$B:$F,3,FALSE))),(VLOOKUP($J101,'Medians, Hi-Lo SDs'!$B:$F,3,FALSE))-$G100,""))/($F101)*($C101-$C100)+($C100),"")</f>
        <v/>
      </c>
      <c r="R101" s="65" t="str">
        <f t="shared" si="22"/>
        <v/>
      </c>
      <c r="S101" s="65" t="str">
        <f>IF(R101="","",R101/VLOOKUP(VLOOKUP($J101,'Medians, Hi-Lo SDs'!$B:$F,3,FALSE),$H:$I,2,FALSE))</f>
        <v/>
      </c>
      <c r="T101" s="70" t="str">
        <f t="shared" si="23"/>
        <v/>
      </c>
      <c r="U101" s="68" t="str">
        <f t="shared" si="24"/>
        <v/>
      </c>
      <c r="V101" s="69" t="str">
        <f t="shared" si="20"/>
        <v/>
      </c>
      <c r="W101" s="66" t="str">
        <f>IFERROR((IF(AND($G100&lt;(VLOOKUP($J101,'Medians, Hi-Lo SDs'!$B:$F,4,FALSE)),$G101&gt;=(VLOOKUP($J101,'Medians, Hi-Lo SDs'!$B:$F,4,FALSE))),(VLOOKUP($J101,'Medians, Hi-Lo SDs'!$B:$F,4,FALSE))-$G100,""))/($F101)*($C101-$C100)+($C100),"")</f>
        <v/>
      </c>
      <c r="X101" s="65" t="str">
        <f t="shared" si="25"/>
        <v/>
      </c>
      <c r="Y101" s="65" t="str">
        <f>IF(X101="","",X101/VLOOKUP(VLOOKUP($J101,'Medians, Hi-Lo SDs'!$B:$F,4,FALSE),$H:$I,2,FALSE))</f>
        <v/>
      </c>
      <c r="Z101" s="70" t="str">
        <f t="shared" si="26"/>
        <v/>
      </c>
      <c r="AA101" s="68" t="str">
        <f t="shared" si="27"/>
        <v/>
      </c>
      <c r="AB101" s="66" t="str">
        <f>IFERROR((IF(AND($G100&lt;(VLOOKUP($J101,'Medians, Hi-Lo SDs'!$B:$F,5,FALSE)),$G101&gt;=(VLOOKUP($J101,'Medians, Hi-Lo SDs'!$B:$F,5,FALSE))),(VLOOKUP($J101,'Medians, Hi-Lo SDs'!$B:$F,5,FALSE))-$G100,""))/($F101)*($C101-$C100)+($C100),"")</f>
        <v/>
      </c>
      <c r="AC101" s="65" t="str">
        <f t="shared" si="28"/>
        <v/>
      </c>
      <c r="AD101" s="65" t="str">
        <f>IF(AC101="","",AC101/VLOOKUP(VLOOKUP($J101,'Medians, Hi-Lo SDs'!$B:$F,5,FALSE),$H:$I,2,FALSE))</f>
        <v/>
      </c>
      <c r="AE101" s="59" t="s">
        <v>88</v>
      </c>
      <c r="AF101" s="60" t="s">
        <v>88</v>
      </c>
    </row>
    <row r="102" spans="1:32" ht="16" x14ac:dyDescent="0.2">
      <c r="A102" s="99"/>
      <c r="B102" s="100"/>
      <c r="C102" s="87" t="s">
        <v>124</v>
      </c>
      <c r="D102" s="88">
        <v>4</v>
      </c>
      <c r="E102" s="89">
        <v>5.4054054054054053</v>
      </c>
      <c r="F102" s="89">
        <v>5.4054054054054053</v>
      </c>
      <c r="G102" s="90">
        <v>44.594594594594597</v>
      </c>
      <c r="J102" s="64" t="str">
        <f t="shared" si="18"/>
        <v>a0600</v>
      </c>
      <c r="K102" s="71">
        <f t="shared" si="19"/>
        <v>2.7027027027027026</v>
      </c>
      <c r="L102" s="65" t="str">
        <f>IFERROR((IF(AND($G101&lt;(VLOOKUP($J102,'Medians, Hi-Lo SDs'!$B:$F,2,FALSE)),$G102&gt;=(VLOOKUP($J102,'Medians, Hi-Lo SDs'!$B:$F,2,FALSE))),(VLOOKUP($J102,'Medians, Hi-Lo SDs'!$B:$F,2,FALSE))-$G101,""))/($F102)*($C102-$C101)+($C101),"")</f>
        <v/>
      </c>
      <c r="M102" s="65" t="str">
        <f t="shared" si="21"/>
        <v/>
      </c>
      <c r="N102" s="65" t="str">
        <f>IF(M102="","",M102/VLOOKUP(VLOOKUP($J102,'Medians, Hi-Lo SDs'!$B:$F,2,FALSE),$H:$I,2,FALSE))</f>
        <v/>
      </c>
      <c r="O102" s="59" t="s">
        <v>88</v>
      </c>
      <c r="P102" s="60" t="s">
        <v>88</v>
      </c>
      <c r="Q102" s="66" t="str">
        <f>IFERROR((IF(AND($G101&lt;(VLOOKUP($J102,'Medians, Hi-Lo SDs'!$B:$F,3,FALSE)),$G102&gt;=(VLOOKUP($J102,'Medians, Hi-Lo SDs'!$B:$F,3,FALSE))),(VLOOKUP($J102,'Medians, Hi-Lo SDs'!$B:$F,3,FALSE))-$G101,""))/($F102)*($C102-$C101)+($C101),"")</f>
        <v/>
      </c>
      <c r="R102" s="65" t="str">
        <f t="shared" si="22"/>
        <v/>
      </c>
      <c r="S102" s="65" t="str">
        <f>IF(R102="","",R102/VLOOKUP(VLOOKUP($J102,'Medians, Hi-Lo SDs'!$B:$F,3,FALSE),$H:$I,2,FALSE))</f>
        <v/>
      </c>
      <c r="T102" s="70" t="str">
        <f t="shared" si="23"/>
        <v/>
      </c>
      <c r="U102" s="68" t="str">
        <f t="shared" si="24"/>
        <v/>
      </c>
      <c r="V102" s="69" t="str">
        <f t="shared" si="20"/>
        <v/>
      </c>
      <c r="W102" s="66" t="str">
        <f>IFERROR((IF(AND($G101&lt;(VLOOKUP($J102,'Medians, Hi-Lo SDs'!$B:$F,4,FALSE)),$G102&gt;=(VLOOKUP($J102,'Medians, Hi-Lo SDs'!$B:$F,4,FALSE))),(VLOOKUP($J102,'Medians, Hi-Lo SDs'!$B:$F,4,FALSE))-$G101,""))/($F102)*($C102-$C101)+($C101),"")</f>
        <v/>
      </c>
      <c r="X102" s="65" t="str">
        <f t="shared" si="25"/>
        <v/>
      </c>
      <c r="Y102" s="65" t="str">
        <f>IF(X102="","",X102/VLOOKUP(VLOOKUP($J102,'Medians, Hi-Lo SDs'!$B:$F,4,FALSE),$H:$I,2,FALSE))</f>
        <v/>
      </c>
      <c r="Z102" s="70" t="str">
        <f t="shared" si="26"/>
        <v/>
      </c>
      <c r="AA102" s="68" t="str">
        <f t="shared" si="27"/>
        <v/>
      </c>
      <c r="AB102" s="66" t="str">
        <f>IFERROR((IF(AND($G101&lt;(VLOOKUP($J102,'Medians, Hi-Lo SDs'!$B:$F,5,FALSE)),$G102&gt;=(VLOOKUP($J102,'Medians, Hi-Lo SDs'!$B:$F,5,FALSE))),(VLOOKUP($J102,'Medians, Hi-Lo SDs'!$B:$F,5,FALSE))-$G101,""))/($F102)*($C102-$C101)+($C101),"")</f>
        <v/>
      </c>
      <c r="AC102" s="65" t="str">
        <f t="shared" si="28"/>
        <v/>
      </c>
      <c r="AD102" s="65" t="str">
        <f>IF(AC102="","",AC102/VLOOKUP(VLOOKUP($J102,'Medians, Hi-Lo SDs'!$B:$F,5,FALSE),$H:$I,2,FALSE))</f>
        <v/>
      </c>
      <c r="AE102" s="59" t="s">
        <v>88</v>
      </c>
      <c r="AF102" s="60" t="s">
        <v>88</v>
      </c>
    </row>
    <row r="103" spans="1:32" ht="16" x14ac:dyDescent="0.2">
      <c r="A103" s="99"/>
      <c r="B103" s="100"/>
      <c r="C103" s="87" t="s">
        <v>125</v>
      </c>
      <c r="D103" s="88">
        <v>1</v>
      </c>
      <c r="E103" s="89">
        <v>1.3513513513513513</v>
      </c>
      <c r="F103" s="89">
        <v>1.3513513513513513</v>
      </c>
      <c r="G103" s="90">
        <v>45.945945945945951</v>
      </c>
      <c r="J103" s="64" t="str">
        <f t="shared" si="18"/>
        <v>a0600</v>
      </c>
      <c r="K103" s="71">
        <f t="shared" si="19"/>
        <v>2.7027027027027026</v>
      </c>
      <c r="L103" s="65" t="str">
        <f>IFERROR((IF(AND($G102&lt;(VLOOKUP($J103,'Medians, Hi-Lo SDs'!$B:$F,2,FALSE)),$G103&gt;=(VLOOKUP($J103,'Medians, Hi-Lo SDs'!$B:$F,2,FALSE))),(VLOOKUP($J103,'Medians, Hi-Lo SDs'!$B:$F,2,FALSE))-$G102,""))/($F103)*($C103-$C102)+($C102),"")</f>
        <v/>
      </c>
      <c r="M103" s="65" t="str">
        <f t="shared" si="21"/>
        <v/>
      </c>
      <c r="N103" s="65" t="str">
        <f>IF(M103="","",M103/VLOOKUP(VLOOKUP($J103,'Medians, Hi-Lo SDs'!$B:$F,2,FALSE),$H:$I,2,FALSE))</f>
        <v/>
      </c>
      <c r="O103" s="59" t="s">
        <v>88</v>
      </c>
      <c r="P103" s="60" t="s">
        <v>88</v>
      </c>
      <c r="Q103" s="66" t="str">
        <f>IFERROR((IF(AND($G102&lt;(VLOOKUP($J103,'Medians, Hi-Lo SDs'!$B:$F,3,FALSE)),$G103&gt;=(VLOOKUP($J103,'Medians, Hi-Lo SDs'!$B:$F,3,FALSE))),(VLOOKUP($J103,'Medians, Hi-Lo SDs'!$B:$F,3,FALSE))-$G102,""))/($F103)*($C103-$C102)+($C102),"")</f>
        <v/>
      </c>
      <c r="R103" s="65" t="str">
        <f t="shared" si="22"/>
        <v/>
      </c>
      <c r="S103" s="65" t="str">
        <f>IF(R103="","",R103/VLOOKUP(VLOOKUP($J103,'Medians, Hi-Lo SDs'!$B:$F,3,FALSE),$H:$I,2,FALSE))</f>
        <v/>
      </c>
      <c r="T103" s="70" t="str">
        <f t="shared" si="23"/>
        <v/>
      </c>
      <c r="U103" s="68" t="str">
        <f t="shared" si="24"/>
        <v/>
      </c>
      <c r="V103" s="69" t="str">
        <f t="shared" si="20"/>
        <v/>
      </c>
      <c r="W103" s="66" t="str">
        <f>IFERROR((IF(AND($G102&lt;(VLOOKUP($J103,'Medians, Hi-Lo SDs'!$B:$F,4,FALSE)),$G103&gt;=(VLOOKUP($J103,'Medians, Hi-Lo SDs'!$B:$F,4,FALSE))),(VLOOKUP($J103,'Medians, Hi-Lo SDs'!$B:$F,4,FALSE))-$G102,""))/($F103)*($C103-$C102)+($C102),"")</f>
        <v/>
      </c>
      <c r="X103" s="65" t="str">
        <f t="shared" si="25"/>
        <v/>
      </c>
      <c r="Y103" s="65" t="str">
        <f>IF(X103="","",X103/VLOOKUP(VLOOKUP($J103,'Medians, Hi-Lo SDs'!$B:$F,4,FALSE),$H:$I,2,FALSE))</f>
        <v/>
      </c>
      <c r="Z103" s="70" t="str">
        <f t="shared" si="26"/>
        <v/>
      </c>
      <c r="AA103" s="68" t="str">
        <f t="shared" si="27"/>
        <v/>
      </c>
      <c r="AB103" s="66" t="str">
        <f>IFERROR((IF(AND($G102&lt;(VLOOKUP($J103,'Medians, Hi-Lo SDs'!$B:$F,5,FALSE)),$G103&gt;=(VLOOKUP($J103,'Medians, Hi-Lo SDs'!$B:$F,5,FALSE))),(VLOOKUP($J103,'Medians, Hi-Lo SDs'!$B:$F,5,FALSE))-$G102,""))/($F103)*($C103-$C102)+($C102),"")</f>
        <v/>
      </c>
      <c r="AC103" s="65" t="str">
        <f t="shared" si="28"/>
        <v/>
      </c>
      <c r="AD103" s="65" t="str">
        <f>IF(AC103="","",AC103/VLOOKUP(VLOOKUP($J103,'Medians, Hi-Lo SDs'!$B:$F,5,FALSE),$H:$I,2,FALSE))</f>
        <v/>
      </c>
      <c r="AE103" s="59" t="s">
        <v>88</v>
      </c>
      <c r="AF103" s="60" t="s">
        <v>88</v>
      </c>
    </row>
    <row r="104" spans="1:32" ht="16" x14ac:dyDescent="0.2">
      <c r="A104" s="99"/>
      <c r="B104" s="100"/>
      <c r="C104" s="87" t="s">
        <v>126</v>
      </c>
      <c r="D104" s="88">
        <v>2</v>
      </c>
      <c r="E104" s="89">
        <v>2.7027027027027026</v>
      </c>
      <c r="F104" s="89">
        <v>2.7027027027027026</v>
      </c>
      <c r="G104" s="90">
        <v>48.648648648648653</v>
      </c>
      <c r="J104" s="64" t="str">
        <f t="shared" si="18"/>
        <v>a0600</v>
      </c>
      <c r="K104" s="71">
        <f t="shared" si="19"/>
        <v>2.7027027027027026</v>
      </c>
      <c r="L104" s="65" t="str">
        <f>IFERROR((IF(AND($G103&lt;(VLOOKUP($J104,'Medians, Hi-Lo SDs'!$B:$F,2,FALSE)),$G104&gt;=(VLOOKUP($J104,'Medians, Hi-Lo SDs'!$B:$F,2,FALSE))),(VLOOKUP($J104,'Medians, Hi-Lo SDs'!$B:$F,2,FALSE))-$G103,""))/($F104)*($C104-$C103)+($C103),"")</f>
        <v/>
      </c>
      <c r="M104" s="65" t="str">
        <f t="shared" si="21"/>
        <v/>
      </c>
      <c r="N104" s="65" t="str">
        <f>IF(M104="","",M104/VLOOKUP(VLOOKUP($J104,'Medians, Hi-Lo SDs'!$B:$F,2,FALSE),$H:$I,2,FALSE))</f>
        <v/>
      </c>
      <c r="O104" s="59" t="s">
        <v>88</v>
      </c>
      <c r="P104" s="60" t="s">
        <v>88</v>
      </c>
      <c r="Q104" s="66" t="str">
        <f>IFERROR((IF(AND($G103&lt;(VLOOKUP($J104,'Medians, Hi-Lo SDs'!$B:$F,3,FALSE)),$G104&gt;=(VLOOKUP($J104,'Medians, Hi-Lo SDs'!$B:$F,3,FALSE))),(VLOOKUP($J104,'Medians, Hi-Lo SDs'!$B:$F,3,FALSE))-$G103,""))/($F104)*($C104-$C103)+($C103),"")</f>
        <v/>
      </c>
      <c r="R104" s="65" t="str">
        <f t="shared" si="22"/>
        <v/>
      </c>
      <c r="S104" s="65" t="str">
        <f>IF(R104="","",R104/VLOOKUP(VLOOKUP($J104,'Medians, Hi-Lo SDs'!$B:$F,3,FALSE),$H:$I,2,FALSE))</f>
        <v/>
      </c>
      <c r="T104" s="70" t="str">
        <f t="shared" si="23"/>
        <v/>
      </c>
      <c r="U104" s="68" t="str">
        <f t="shared" si="24"/>
        <v/>
      </c>
      <c r="V104" s="69" t="str">
        <f t="shared" si="20"/>
        <v/>
      </c>
      <c r="W104" s="66" t="str">
        <f>IFERROR((IF(AND($G103&lt;(VLOOKUP($J104,'Medians, Hi-Lo SDs'!$B:$F,4,FALSE)),$G104&gt;=(VLOOKUP($J104,'Medians, Hi-Lo SDs'!$B:$F,4,FALSE))),(VLOOKUP($J104,'Medians, Hi-Lo SDs'!$B:$F,4,FALSE))-$G103,""))/($F104)*($C104-$C103)+($C103),"")</f>
        <v/>
      </c>
      <c r="X104" s="65" t="str">
        <f t="shared" si="25"/>
        <v/>
      </c>
      <c r="Y104" s="65" t="str">
        <f>IF(X104="","",X104/VLOOKUP(VLOOKUP($J104,'Medians, Hi-Lo SDs'!$B:$F,4,FALSE),$H:$I,2,FALSE))</f>
        <v/>
      </c>
      <c r="Z104" s="70" t="str">
        <f t="shared" si="26"/>
        <v/>
      </c>
      <c r="AA104" s="68" t="str">
        <f t="shared" si="27"/>
        <v/>
      </c>
      <c r="AB104" s="66" t="str">
        <f>IFERROR((IF(AND($G103&lt;(VLOOKUP($J104,'Medians, Hi-Lo SDs'!$B:$F,5,FALSE)),$G104&gt;=(VLOOKUP($J104,'Medians, Hi-Lo SDs'!$B:$F,5,FALSE))),(VLOOKUP($J104,'Medians, Hi-Lo SDs'!$B:$F,5,FALSE))-$G103,""))/($F104)*($C104-$C103)+($C103),"")</f>
        <v/>
      </c>
      <c r="AC104" s="65" t="str">
        <f t="shared" si="28"/>
        <v/>
      </c>
      <c r="AD104" s="65" t="str">
        <f>IF(AC104="","",AC104/VLOOKUP(VLOOKUP($J104,'Medians, Hi-Lo SDs'!$B:$F,5,FALSE),$H:$I,2,FALSE))</f>
        <v/>
      </c>
      <c r="AE104" s="59" t="s">
        <v>88</v>
      </c>
      <c r="AF104" s="60" t="s">
        <v>88</v>
      </c>
    </row>
    <row r="105" spans="1:32" ht="16" x14ac:dyDescent="0.2">
      <c r="A105" s="99"/>
      <c r="B105" s="100"/>
      <c r="C105" s="87" t="s">
        <v>127</v>
      </c>
      <c r="D105" s="88">
        <v>2</v>
      </c>
      <c r="E105" s="89">
        <v>2.7027027027027026</v>
      </c>
      <c r="F105" s="89">
        <v>2.7027027027027026</v>
      </c>
      <c r="G105" s="90">
        <v>51.351351351351347</v>
      </c>
      <c r="J105" s="64" t="str">
        <f t="shared" si="18"/>
        <v>a0600</v>
      </c>
      <c r="K105" s="71">
        <f t="shared" si="19"/>
        <v>2.7027027027027026</v>
      </c>
      <c r="L105" s="65" t="str">
        <f>IFERROR((IF(AND($G104&lt;(VLOOKUP($J105,'Medians, Hi-Lo SDs'!$B:$F,2,FALSE)),$G105&gt;=(VLOOKUP($J105,'Medians, Hi-Lo SDs'!$B:$F,2,FALSE))),(VLOOKUP($J105,'Medians, Hi-Lo SDs'!$B:$F,2,FALSE))-$G104,""))/($F105)*($C105-$C104)+($C104),"")</f>
        <v/>
      </c>
      <c r="M105" s="65" t="str">
        <f t="shared" si="21"/>
        <v/>
      </c>
      <c r="N105" s="65" t="str">
        <f>IF(M105="","",M105/VLOOKUP(VLOOKUP($J105,'Medians, Hi-Lo SDs'!$B:$F,2,FALSE),$H:$I,2,FALSE))</f>
        <v/>
      </c>
      <c r="O105" s="59" t="s">
        <v>88</v>
      </c>
      <c r="P105" s="60" t="s">
        <v>88</v>
      </c>
      <c r="Q105" s="66" t="str">
        <f>IFERROR((IF(AND($G104&lt;(VLOOKUP($J105,'Medians, Hi-Lo SDs'!$B:$F,3,FALSE)),$G105&gt;=(VLOOKUP($J105,'Medians, Hi-Lo SDs'!$B:$F,3,FALSE))),(VLOOKUP($J105,'Medians, Hi-Lo SDs'!$B:$F,3,FALSE))-$G104,""))/($F105)*($C105-$C104)+($C104),"")</f>
        <v/>
      </c>
      <c r="R105" s="65" t="str">
        <f t="shared" si="22"/>
        <v/>
      </c>
      <c r="S105" s="65" t="str">
        <f>IF(R105="","",R105/VLOOKUP(VLOOKUP($J105,'Medians, Hi-Lo SDs'!$B:$F,3,FALSE),$H:$I,2,FALSE))</f>
        <v/>
      </c>
      <c r="T105" s="70" t="str">
        <f t="shared" si="23"/>
        <v/>
      </c>
      <c r="U105" s="68" t="str">
        <f t="shared" si="24"/>
        <v/>
      </c>
      <c r="V105" s="69">
        <f t="shared" si="20"/>
        <v>35.5</v>
      </c>
      <c r="W105" s="66" t="str">
        <f>IFERROR((IF(AND($G104&lt;(VLOOKUP($J105,'Medians, Hi-Lo SDs'!$B:$F,4,FALSE)),$G105&gt;=(VLOOKUP($J105,'Medians, Hi-Lo SDs'!$B:$F,4,FALSE))),(VLOOKUP($J105,'Medians, Hi-Lo SDs'!$B:$F,4,FALSE))-$G104,""))/($F105)*($C105-$C104)+($C104),"")</f>
        <v/>
      </c>
      <c r="X105" s="65" t="str">
        <f t="shared" si="25"/>
        <v/>
      </c>
      <c r="Y105" s="65" t="str">
        <f>IF(X105="","",X105/VLOOKUP(VLOOKUP($J105,'Medians, Hi-Lo SDs'!$B:$F,4,FALSE),$H:$I,2,FALSE))</f>
        <v/>
      </c>
      <c r="Z105" s="70" t="str">
        <f t="shared" si="26"/>
        <v/>
      </c>
      <c r="AA105" s="68" t="str">
        <f t="shared" si="27"/>
        <v/>
      </c>
      <c r="AB105" s="66" t="str">
        <f>IFERROR((IF(AND($G104&lt;(VLOOKUP($J105,'Medians, Hi-Lo SDs'!$B:$F,5,FALSE)),$G105&gt;=(VLOOKUP($J105,'Medians, Hi-Lo SDs'!$B:$F,5,FALSE))),(VLOOKUP($J105,'Medians, Hi-Lo SDs'!$B:$F,5,FALSE))-$G104,""))/($F105)*($C105-$C104)+($C104),"")</f>
        <v/>
      </c>
      <c r="AC105" s="65" t="str">
        <f t="shared" si="28"/>
        <v/>
      </c>
      <c r="AD105" s="65" t="str">
        <f>IF(AC105="","",AC105/VLOOKUP(VLOOKUP($J105,'Medians, Hi-Lo SDs'!$B:$F,5,FALSE),$H:$I,2,FALSE))</f>
        <v/>
      </c>
      <c r="AE105" s="59" t="s">
        <v>88</v>
      </c>
      <c r="AF105" s="60" t="s">
        <v>88</v>
      </c>
    </row>
    <row r="106" spans="1:32" ht="16" x14ac:dyDescent="0.2">
      <c r="A106" s="99"/>
      <c r="B106" s="100"/>
      <c r="C106" s="87" t="s">
        <v>128</v>
      </c>
      <c r="D106" s="88">
        <v>3</v>
      </c>
      <c r="E106" s="89">
        <v>4.0540540540540544</v>
      </c>
      <c r="F106" s="89">
        <v>4.0540540540540544</v>
      </c>
      <c r="G106" s="90">
        <v>55.405405405405403</v>
      </c>
      <c r="J106" s="64" t="str">
        <f t="shared" si="18"/>
        <v>a0600</v>
      </c>
      <c r="K106" s="71">
        <f t="shared" si="19"/>
        <v>2.7027027027027026</v>
      </c>
      <c r="L106" s="65" t="str">
        <f>IFERROR((IF(AND($G105&lt;(VLOOKUP($J106,'Medians, Hi-Lo SDs'!$B:$F,2,FALSE)),$G106&gt;=(VLOOKUP($J106,'Medians, Hi-Lo SDs'!$B:$F,2,FALSE))),(VLOOKUP($J106,'Medians, Hi-Lo SDs'!$B:$F,2,FALSE))-$G105,""))/($F106)*($C106-$C105)+($C105),"")</f>
        <v/>
      </c>
      <c r="M106" s="65" t="str">
        <f t="shared" si="21"/>
        <v/>
      </c>
      <c r="N106" s="65" t="str">
        <f>IF(M106="","",M106/VLOOKUP(VLOOKUP($J106,'Medians, Hi-Lo SDs'!$B:$F,2,FALSE),$H:$I,2,FALSE))</f>
        <v/>
      </c>
      <c r="O106" s="59" t="s">
        <v>88</v>
      </c>
      <c r="P106" s="60" t="s">
        <v>88</v>
      </c>
      <c r="Q106" s="66" t="str">
        <f>IFERROR((IF(AND($G105&lt;(VLOOKUP($J106,'Medians, Hi-Lo SDs'!$B:$F,3,FALSE)),$G106&gt;=(VLOOKUP($J106,'Medians, Hi-Lo SDs'!$B:$F,3,FALSE))),(VLOOKUP($J106,'Medians, Hi-Lo SDs'!$B:$F,3,FALSE))-$G105,""))/($F106)*($C106-$C105)+($C105),"")</f>
        <v/>
      </c>
      <c r="R106" s="65" t="str">
        <f t="shared" si="22"/>
        <v/>
      </c>
      <c r="S106" s="65" t="str">
        <f>IF(R106="","",R106/VLOOKUP(VLOOKUP($J106,'Medians, Hi-Lo SDs'!$B:$F,3,FALSE),$H:$I,2,FALSE))</f>
        <v/>
      </c>
      <c r="T106" s="70" t="str">
        <f t="shared" si="23"/>
        <v/>
      </c>
      <c r="U106" s="68" t="str">
        <f t="shared" si="24"/>
        <v/>
      </c>
      <c r="V106" s="69" t="str">
        <f t="shared" si="20"/>
        <v/>
      </c>
      <c r="W106" s="66" t="str">
        <f>IFERROR((IF(AND($G105&lt;(VLOOKUP($J106,'Medians, Hi-Lo SDs'!$B:$F,4,FALSE)),$G106&gt;=(VLOOKUP($J106,'Medians, Hi-Lo SDs'!$B:$F,4,FALSE))),(VLOOKUP($J106,'Medians, Hi-Lo SDs'!$B:$F,4,FALSE))-$G105,""))/($F106)*($C106-$C105)+($C105),"")</f>
        <v/>
      </c>
      <c r="X106" s="65" t="str">
        <f t="shared" si="25"/>
        <v/>
      </c>
      <c r="Y106" s="65" t="str">
        <f>IF(X106="","",X106/VLOOKUP(VLOOKUP($J106,'Medians, Hi-Lo SDs'!$B:$F,4,FALSE),$H:$I,2,FALSE))</f>
        <v/>
      </c>
      <c r="Z106" s="70" t="str">
        <f t="shared" si="26"/>
        <v/>
      </c>
      <c r="AA106" s="68" t="str">
        <f t="shared" si="27"/>
        <v/>
      </c>
      <c r="AB106" s="66" t="str">
        <f>IFERROR((IF(AND($G105&lt;(VLOOKUP($J106,'Medians, Hi-Lo SDs'!$B:$F,5,FALSE)),$G106&gt;=(VLOOKUP($J106,'Medians, Hi-Lo SDs'!$B:$F,5,FALSE))),(VLOOKUP($J106,'Medians, Hi-Lo SDs'!$B:$F,5,FALSE))-$G105,""))/($F106)*($C106-$C105)+($C105),"")</f>
        <v/>
      </c>
      <c r="AC106" s="65" t="str">
        <f t="shared" si="28"/>
        <v/>
      </c>
      <c r="AD106" s="65" t="str">
        <f>IF(AC106="","",AC106/VLOOKUP(VLOOKUP($J106,'Medians, Hi-Lo SDs'!$B:$F,5,FALSE),$H:$I,2,FALSE))</f>
        <v/>
      </c>
      <c r="AE106" s="59" t="s">
        <v>88</v>
      </c>
      <c r="AF106" s="60" t="s">
        <v>88</v>
      </c>
    </row>
    <row r="107" spans="1:32" ht="16" x14ac:dyDescent="0.2">
      <c r="A107" s="99"/>
      <c r="B107" s="100"/>
      <c r="C107" s="87" t="s">
        <v>129</v>
      </c>
      <c r="D107" s="88">
        <v>2</v>
      </c>
      <c r="E107" s="89">
        <v>2.7027027027027026</v>
      </c>
      <c r="F107" s="89">
        <v>2.7027027027027026</v>
      </c>
      <c r="G107" s="90">
        <v>58.108108108108105</v>
      </c>
      <c r="J107" s="64" t="str">
        <f t="shared" si="18"/>
        <v>a0600</v>
      </c>
      <c r="K107" s="71">
        <f t="shared" si="19"/>
        <v>2.7027027027027026</v>
      </c>
      <c r="L107" s="65" t="str">
        <f>IFERROR((IF(AND($G106&lt;(VLOOKUP($J107,'Medians, Hi-Lo SDs'!$B:$F,2,FALSE)),$G107&gt;=(VLOOKUP($J107,'Medians, Hi-Lo SDs'!$B:$F,2,FALSE))),(VLOOKUP($J107,'Medians, Hi-Lo SDs'!$B:$F,2,FALSE))-$G106,""))/($F107)*($C107-$C106)+($C106),"")</f>
        <v/>
      </c>
      <c r="M107" s="65" t="str">
        <f t="shared" si="21"/>
        <v/>
      </c>
      <c r="N107" s="65" t="str">
        <f>IF(M107="","",M107/VLOOKUP(VLOOKUP($J107,'Medians, Hi-Lo SDs'!$B:$F,2,FALSE),$H:$I,2,FALSE))</f>
        <v/>
      </c>
      <c r="O107" s="59" t="s">
        <v>88</v>
      </c>
      <c r="P107" s="60" t="s">
        <v>88</v>
      </c>
      <c r="Q107" s="66" t="str">
        <f>IFERROR((IF(AND($G106&lt;(VLOOKUP($J107,'Medians, Hi-Lo SDs'!$B:$F,3,FALSE)),$G107&gt;=(VLOOKUP($J107,'Medians, Hi-Lo SDs'!$B:$F,3,FALSE))),(VLOOKUP($J107,'Medians, Hi-Lo SDs'!$B:$F,3,FALSE))-$G106,""))/($F107)*($C107-$C106)+($C106),"")</f>
        <v/>
      </c>
      <c r="R107" s="65" t="str">
        <f t="shared" si="22"/>
        <v/>
      </c>
      <c r="S107" s="65" t="str">
        <f>IF(R107="","",R107/VLOOKUP(VLOOKUP($J107,'Medians, Hi-Lo SDs'!$B:$F,3,FALSE),$H:$I,2,FALSE))</f>
        <v/>
      </c>
      <c r="T107" s="70" t="str">
        <f t="shared" si="23"/>
        <v/>
      </c>
      <c r="U107" s="68" t="str">
        <f t="shared" si="24"/>
        <v/>
      </c>
      <c r="V107" s="69" t="str">
        <f t="shared" si="20"/>
        <v/>
      </c>
      <c r="W107" s="66" t="str">
        <f>IFERROR((IF(AND($G106&lt;(VLOOKUP($J107,'Medians, Hi-Lo SDs'!$B:$F,4,FALSE)),$G107&gt;=(VLOOKUP($J107,'Medians, Hi-Lo SDs'!$B:$F,4,FALSE))),(VLOOKUP($J107,'Medians, Hi-Lo SDs'!$B:$F,4,FALSE))-$G106,""))/($F107)*($C107-$C106)+($C106),"")</f>
        <v/>
      </c>
      <c r="X107" s="65" t="str">
        <f t="shared" si="25"/>
        <v/>
      </c>
      <c r="Y107" s="65" t="str">
        <f>IF(X107="","",X107/VLOOKUP(VLOOKUP($J107,'Medians, Hi-Lo SDs'!$B:$F,4,FALSE),$H:$I,2,FALSE))</f>
        <v/>
      </c>
      <c r="Z107" s="70" t="str">
        <f t="shared" si="26"/>
        <v/>
      </c>
      <c r="AA107" s="68" t="str">
        <f t="shared" si="27"/>
        <v/>
      </c>
      <c r="AB107" s="66" t="str">
        <f>IFERROR((IF(AND($G106&lt;(VLOOKUP($J107,'Medians, Hi-Lo SDs'!$B:$F,5,FALSE)),$G107&gt;=(VLOOKUP($J107,'Medians, Hi-Lo SDs'!$B:$F,5,FALSE))),(VLOOKUP($J107,'Medians, Hi-Lo SDs'!$B:$F,5,FALSE))-$G106,""))/($F107)*($C107-$C106)+($C106),"")</f>
        <v/>
      </c>
      <c r="AC107" s="65" t="str">
        <f t="shared" si="28"/>
        <v/>
      </c>
      <c r="AD107" s="65" t="str">
        <f>IF(AC107="","",AC107/VLOOKUP(VLOOKUP($J107,'Medians, Hi-Lo SDs'!$B:$F,5,FALSE),$H:$I,2,FALSE))</f>
        <v/>
      </c>
      <c r="AE107" s="59" t="s">
        <v>88</v>
      </c>
      <c r="AF107" s="60" t="s">
        <v>88</v>
      </c>
    </row>
    <row r="108" spans="1:32" ht="16" x14ac:dyDescent="0.2">
      <c r="A108" s="99"/>
      <c r="B108" s="100"/>
      <c r="C108" s="87" t="s">
        <v>130</v>
      </c>
      <c r="D108" s="88">
        <v>1</v>
      </c>
      <c r="E108" s="89">
        <v>1.3513513513513513</v>
      </c>
      <c r="F108" s="89">
        <v>1.3513513513513513</v>
      </c>
      <c r="G108" s="90">
        <v>59.45945945945946</v>
      </c>
      <c r="J108" s="64" t="str">
        <f t="shared" si="18"/>
        <v>a0600</v>
      </c>
      <c r="K108" s="71">
        <f t="shared" si="19"/>
        <v>2.7027027027027026</v>
      </c>
      <c r="L108" s="65" t="str">
        <f>IFERROR((IF(AND($G107&lt;(VLOOKUP($J108,'Medians, Hi-Lo SDs'!$B:$F,2,FALSE)),$G108&gt;=(VLOOKUP($J108,'Medians, Hi-Lo SDs'!$B:$F,2,FALSE))),(VLOOKUP($J108,'Medians, Hi-Lo SDs'!$B:$F,2,FALSE))-$G107,""))/($F108)*($C108-$C107)+($C107),"")</f>
        <v/>
      </c>
      <c r="M108" s="65" t="str">
        <f t="shared" si="21"/>
        <v/>
      </c>
      <c r="N108" s="65" t="str">
        <f>IF(M108="","",M108/VLOOKUP(VLOOKUP($J108,'Medians, Hi-Lo SDs'!$B:$F,2,FALSE),$H:$I,2,FALSE))</f>
        <v/>
      </c>
      <c r="O108" s="59" t="s">
        <v>88</v>
      </c>
      <c r="P108" s="60" t="s">
        <v>88</v>
      </c>
      <c r="Q108" s="66" t="str">
        <f>IFERROR((IF(AND($G107&lt;(VLOOKUP($J108,'Medians, Hi-Lo SDs'!$B:$F,3,FALSE)),$G108&gt;=(VLOOKUP($J108,'Medians, Hi-Lo SDs'!$B:$F,3,FALSE))),(VLOOKUP($J108,'Medians, Hi-Lo SDs'!$B:$F,3,FALSE))-$G107,""))/($F108)*($C108-$C107)+($C107),"")</f>
        <v/>
      </c>
      <c r="R108" s="65" t="str">
        <f t="shared" si="22"/>
        <v/>
      </c>
      <c r="S108" s="65" t="str">
        <f>IF(R108="","",R108/VLOOKUP(VLOOKUP($J108,'Medians, Hi-Lo SDs'!$B:$F,3,FALSE),$H:$I,2,FALSE))</f>
        <v/>
      </c>
      <c r="T108" s="70" t="str">
        <f t="shared" si="23"/>
        <v/>
      </c>
      <c r="U108" s="68" t="str">
        <f t="shared" si="24"/>
        <v/>
      </c>
      <c r="V108" s="69" t="str">
        <f t="shared" si="20"/>
        <v/>
      </c>
      <c r="W108" s="66" t="str">
        <f>IFERROR((IF(AND($G107&lt;(VLOOKUP($J108,'Medians, Hi-Lo SDs'!$B:$F,4,FALSE)),$G108&gt;=(VLOOKUP($J108,'Medians, Hi-Lo SDs'!$B:$F,4,FALSE))),(VLOOKUP($J108,'Medians, Hi-Lo SDs'!$B:$F,4,FALSE))-$G107,""))/($F108)*($C108-$C107)+($C107),"")</f>
        <v/>
      </c>
      <c r="X108" s="65" t="str">
        <f t="shared" si="25"/>
        <v/>
      </c>
      <c r="Y108" s="65" t="str">
        <f>IF(X108="","",X108/VLOOKUP(VLOOKUP($J108,'Medians, Hi-Lo SDs'!$B:$F,4,FALSE),$H:$I,2,FALSE))</f>
        <v/>
      </c>
      <c r="Z108" s="70" t="str">
        <f t="shared" si="26"/>
        <v/>
      </c>
      <c r="AA108" s="68" t="str">
        <f t="shared" si="27"/>
        <v/>
      </c>
      <c r="AB108" s="66" t="str">
        <f>IFERROR((IF(AND($G107&lt;(VLOOKUP($J108,'Medians, Hi-Lo SDs'!$B:$F,5,FALSE)),$G108&gt;=(VLOOKUP($J108,'Medians, Hi-Lo SDs'!$B:$F,5,FALSE))),(VLOOKUP($J108,'Medians, Hi-Lo SDs'!$B:$F,5,FALSE))-$G107,""))/($F108)*($C108-$C107)+($C107),"")</f>
        <v/>
      </c>
      <c r="AC108" s="65" t="str">
        <f t="shared" si="28"/>
        <v/>
      </c>
      <c r="AD108" s="65" t="str">
        <f>IF(AC108="","",AC108/VLOOKUP(VLOOKUP($J108,'Medians, Hi-Lo SDs'!$B:$F,5,FALSE),$H:$I,2,FALSE))</f>
        <v/>
      </c>
      <c r="AE108" s="59" t="s">
        <v>88</v>
      </c>
      <c r="AF108" s="60" t="s">
        <v>88</v>
      </c>
    </row>
    <row r="109" spans="1:32" ht="16" x14ac:dyDescent="0.2">
      <c r="A109" s="99"/>
      <c r="B109" s="100"/>
      <c r="C109" s="87" t="s">
        <v>131</v>
      </c>
      <c r="D109" s="88">
        <v>1</v>
      </c>
      <c r="E109" s="89">
        <v>1.3513513513513513</v>
      </c>
      <c r="F109" s="89">
        <v>1.3513513513513513</v>
      </c>
      <c r="G109" s="90">
        <v>60.810810810810814</v>
      </c>
      <c r="J109" s="64" t="str">
        <f t="shared" si="18"/>
        <v>a0600</v>
      </c>
      <c r="K109" s="71">
        <f t="shared" si="19"/>
        <v>2.7027027027027026</v>
      </c>
      <c r="L109" s="65" t="str">
        <f>IFERROR((IF(AND($G108&lt;(VLOOKUP($J109,'Medians, Hi-Lo SDs'!$B:$F,2,FALSE)),$G109&gt;=(VLOOKUP($J109,'Medians, Hi-Lo SDs'!$B:$F,2,FALSE))),(VLOOKUP($J109,'Medians, Hi-Lo SDs'!$B:$F,2,FALSE))-$G108,""))/($F109)*($C109-$C108)+($C108),"")</f>
        <v/>
      </c>
      <c r="M109" s="65" t="str">
        <f t="shared" si="21"/>
        <v/>
      </c>
      <c r="N109" s="65" t="str">
        <f>IF(M109="","",M109/VLOOKUP(VLOOKUP($J109,'Medians, Hi-Lo SDs'!$B:$F,2,FALSE),$H:$I,2,FALSE))</f>
        <v/>
      </c>
      <c r="O109" s="59" t="s">
        <v>88</v>
      </c>
      <c r="P109" s="60" t="s">
        <v>88</v>
      </c>
      <c r="Q109" s="66" t="str">
        <f>IFERROR((IF(AND($G108&lt;(VLOOKUP($J109,'Medians, Hi-Lo SDs'!$B:$F,3,FALSE)),$G109&gt;=(VLOOKUP($J109,'Medians, Hi-Lo SDs'!$B:$F,3,FALSE))),(VLOOKUP($J109,'Medians, Hi-Lo SDs'!$B:$F,3,FALSE))-$G108,""))/($F109)*($C109-$C108)+($C108),"")</f>
        <v/>
      </c>
      <c r="R109" s="65" t="str">
        <f t="shared" si="22"/>
        <v/>
      </c>
      <c r="S109" s="65" t="str">
        <f>IF(R109="","",R109/VLOOKUP(VLOOKUP($J109,'Medians, Hi-Lo SDs'!$B:$F,3,FALSE),$H:$I,2,FALSE))</f>
        <v/>
      </c>
      <c r="T109" s="70" t="str">
        <f t="shared" si="23"/>
        <v/>
      </c>
      <c r="U109" s="68" t="str">
        <f t="shared" si="24"/>
        <v/>
      </c>
      <c r="V109" s="69" t="str">
        <f t="shared" si="20"/>
        <v/>
      </c>
      <c r="W109" s="66" t="str">
        <f>IFERROR((IF(AND($G108&lt;(VLOOKUP($J109,'Medians, Hi-Lo SDs'!$B:$F,4,FALSE)),$G109&gt;=(VLOOKUP($J109,'Medians, Hi-Lo SDs'!$B:$F,4,FALSE))),(VLOOKUP($J109,'Medians, Hi-Lo SDs'!$B:$F,4,FALSE))-$G108,""))/($F109)*($C109-$C108)+($C108),"")</f>
        <v/>
      </c>
      <c r="X109" s="65" t="str">
        <f t="shared" si="25"/>
        <v/>
      </c>
      <c r="Y109" s="65" t="str">
        <f>IF(X109="","",X109/VLOOKUP(VLOOKUP($J109,'Medians, Hi-Lo SDs'!$B:$F,4,FALSE),$H:$I,2,FALSE))</f>
        <v/>
      </c>
      <c r="Z109" s="70" t="str">
        <f t="shared" si="26"/>
        <v/>
      </c>
      <c r="AA109" s="68" t="str">
        <f t="shared" si="27"/>
        <v/>
      </c>
      <c r="AB109" s="66" t="str">
        <f>IFERROR((IF(AND($G108&lt;(VLOOKUP($J109,'Medians, Hi-Lo SDs'!$B:$F,5,FALSE)),$G109&gt;=(VLOOKUP($J109,'Medians, Hi-Lo SDs'!$B:$F,5,FALSE))),(VLOOKUP($J109,'Medians, Hi-Lo SDs'!$B:$F,5,FALSE))-$G108,""))/($F109)*($C109-$C108)+($C108),"")</f>
        <v/>
      </c>
      <c r="AC109" s="65" t="str">
        <f t="shared" si="28"/>
        <v/>
      </c>
      <c r="AD109" s="65" t="str">
        <f>IF(AC109="","",AC109/VLOOKUP(VLOOKUP($J109,'Medians, Hi-Lo SDs'!$B:$F,5,FALSE),$H:$I,2,FALSE))</f>
        <v/>
      </c>
      <c r="AE109" s="59" t="s">
        <v>88</v>
      </c>
      <c r="AF109" s="60" t="s">
        <v>88</v>
      </c>
    </row>
    <row r="110" spans="1:32" ht="16" x14ac:dyDescent="0.2">
      <c r="A110" s="99"/>
      <c r="B110" s="100"/>
      <c r="C110" s="87" t="s">
        <v>136</v>
      </c>
      <c r="D110" s="88">
        <v>4</v>
      </c>
      <c r="E110" s="89">
        <v>5.4054054054054053</v>
      </c>
      <c r="F110" s="89">
        <v>5.4054054054054053</v>
      </c>
      <c r="G110" s="90">
        <v>66.21621621621621</v>
      </c>
      <c r="J110" s="64" t="str">
        <f t="shared" si="18"/>
        <v>a0600</v>
      </c>
      <c r="K110" s="71">
        <f t="shared" si="19"/>
        <v>2.7027027027027026</v>
      </c>
      <c r="L110" s="65" t="str">
        <f>IFERROR((IF(AND($G109&lt;(VLOOKUP($J110,'Medians, Hi-Lo SDs'!$B:$F,2,FALSE)),$G110&gt;=(VLOOKUP($J110,'Medians, Hi-Lo SDs'!$B:$F,2,FALSE))),(VLOOKUP($J110,'Medians, Hi-Lo SDs'!$B:$F,2,FALSE))-$G109,""))/($F110)*($C110-$C109)+($C109),"")</f>
        <v/>
      </c>
      <c r="M110" s="65" t="str">
        <f t="shared" si="21"/>
        <v/>
      </c>
      <c r="N110" s="65" t="str">
        <f>IF(M110="","",M110/VLOOKUP(VLOOKUP($J110,'Medians, Hi-Lo SDs'!$B:$F,2,FALSE),$H:$I,2,FALSE))</f>
        <v/>
      </c>
      <c r="O110" s="59" t="s">
        <v>88</v>
      </c>
      <c r="P110" s="60" t="s">
        <v>88</v>
      </c>
      <c r="Q110" s="66" t="str">
        <f>IFERROR((IF(AND($G109&lt;(VLOOKUP($J110,'Medians, Hi-Lo SDs'!$B:$F,3,FALSE)),$G110&gt;=(VLOOKUP($J110,'Medians, Hi-Lo SDs'!$B:$F,3,FALSE))),(VLOOKUP($J110,'Medians, Hi-Lo SDs'!$B:$F,3,FALSE))-$G109,""))/($F110)*($C110-$C109)+($C109),"")</f>
        <v/>
      </c>
      <c r="R110" s="65" t="str">
        <f t="shared" si="22"/>
        <v/>
      </c>
      <c r="S110" s="65" t="str">
        <f>IF(R110="","",R110/VLOOKUP(VLOOKUP($J110,'Medians, Hi-Lo SDs'!$B:$F,3,FALSE),$H:$I,2,FALSE))</f>
        <v/>
      </c>
      <c r="T110" s="70" t="str">
        <f t="shared" si="23"/>
        <v/>
      </c>
      <c r="U110" s="68" t="str">
        <f t="shared" si="24"/>
        <v/>
      </c>
      <c r="V110" s="69" t="str">
        <f t="shared" si="20"/>
        <v/>
      </c>
      <c r="W110" s="66" t="str">
        <f>IFERROR((IF(AND($G109&lt;(VLOOKUP($J110,'Medians, Hi-Lo SDs'!$B:$F,4,FALSE)),$G110&gt;=(VLOOKUP($J110,'Medians, Hi-Lo SDs'!$B:$F,4,FALSE))),(VLOOKUP($J110,'Medians, Hi-Lo SDs'!$B:$F,4,FALSE))-$G109,""))/($F110)*($C110-$C109)+($C109),"")</f>
        <v/>
      </c>
      <c r="X110" s="65" t="str">
        <f t="shared" si="25"/>
        <v/>
      </c>
      <c r="Y110" s="65" t="str">
        <f>IF(X110="","",X110/VLOOKUP(VLOOKUP($J110,'Medians, Hi-Lo SDs'!$B:$F,4,FALSE),$H:$I,2,FALSE))</f>
        <v/>
      </c>
      <c r="Z110" s="70" t="str">
        <f t="shared" si="26"/>
        <v/>
      </c>
      <c r="AA110" s="68" t="str">
        <f t="shared" si="27"/>
        <v/>
      </c>
      <c r="AB110" s="66" t="str">
        <f>IFERROR((IF(AND($G109&lt;(VLOOKUP($J110,'Medians, Hi-Lo SDs'!$B:$F,5,FALSE)),$G110&gt;=(VLOOKUP($J110,'Medians, Hi-Lo SDs'!$B:$F,5,FALSE))),(VLOOKUP($J110,'Medians, Hi-Lo SDs'!$B:$F,5,FALSE))-$G109,""))/($F110)*($C110-$C109)+($C109),"")</f>
        <v/>
      </c>
      <c r="AC110" s="65" t="str">
        <f t="shared" si="28"/>
        <v/>
      </c>
      <c r="AD110" s="65" t="str">
        <f>IF(AC110="","",AC110/VLOOKUP(VLOOKUP($J110,'Medians, Hi-Lo SDs'!$B:$F,5,FALSE),$H:$I,2,FALSE))</f>
        <v/>
      </c>
      <c r="AE110" s="59" t="s">
        <v>88</v>
      </c>
      <c r="AF110" s="60" t="s">
        <v>88</v>
      </c>
    </row>
    <row r="111" spans="1:32" ht="16" x14ac:dyDescent="0.2">
      <c r="A111" s="99"/>
      <c r="B111" s="100"/>
      <c r="C111" s="87" t="s">
        <v>132</v>
      </c>
      <c r="D111" s="88">
        <v>4</v>
      </c>
      <c r="E111" s="89">
        <v>5.4054054054054053</v>
      </c>
      <c r="F111" s="89">
        <v>5.4054054054054053</v>
      </c>
      <c r="G111" s="90">
        <v>71.621621621621628</v>
      </c>
      <c r="J111" s="64" t="str">
        <f t="shared" si="18"/>
        <v>a0600</v>
      </c>
      <c r="K111" s="71">
        <f t="shared" si="19"/>
        <v>2.7027027027027026</v>
      </c>
      <c r="L111" s="65" t="str">
        <f>IFERROR((IF(AND($G110&lt;(VLOOKUP($J111,'Medians, Hi-Lo SDs'!$B:$F,2,FALSE)),$G111&gt;=(VLOOKUP($J111,'Medians, Hi-Lo SDs'!$B:$F,2,FALSE))),(VLOOKUP($J111,'Medians, Hi-Lo SDs'!$B:$F,2,FALSE))-$G110,""))/($F111)*($C111-$C110)+($C110),"")</f>
        <v/>
      </c>
      <c r="M111" s="65" t="str">
        <f t="shared" si="21"/>
        <v/>
      </c>
      <c r="N111" s="65" t="str">
        <f>IF(M111="","",M111/VLOOKUP(VLOOKUP($J111,'Medians, Hi-Lo SDs'!$B:$F,2,FALSE),$H:$I,2,FALSE))</f>
        <v/>
      </c>
      <c r="O111" s="59" t="s">
        <v>88</v>
      </c>
      <c r="P111" s="60" t="s">
        <v>88</v>
      </c>
      <c r="Q111" s="66" t="str">
        <f>IFERROR((IF(AND($G110&lt;(VLOOKUP($J111,'Medians, Hi-Lo SDs'!$B:$F,3,FALSE)),$G111&gt;=(VLOOKUP($J111,'Medians, Hi-Lo SDs'!$B:$F,3,FALSE))),(VLOOKUP($J111,'Medians, Hi-Lo SDs'!$B:$F,3,FALSE))-$G110,""))/($F111)*($C111-$C110)+($C110),"")</f>
        <v/>
      </c>
      <c r="R111" s="65" t="str">
        <f t="shared" si="22"/>
        <v/>
      </c>
      <c r="S111" s="65" t="str">
        <f>IF(R111="","",R111/VLOOKUP(VLOOKUP($J111,'Medians, Hi-Lo SDs'!$B:$F,3,FALSE),$H:$I,2,FALSE))</f>
        <v/>
      </c>
      <c r="T111" s="70" t="str">
        <f t="shared" si="23"/>
        <v/>
      </c>
      <c r="U111" s="68" t="str">
        <f t="shared" si="24"/>
        <v/>
      </c>
      <c r="V111" s="69" t="str">
        <f t="shared" si="20"/>
        <v/>
      </c>
      <c r="W111" s="66" t="str">
        <f>IFERROR((IF(AND($G110&lt;(VLOOKUP($J111,'Medians, Hi-Lo SDs'!$B:$F,4,FALSE)),$G111&gt;=(VLOOKUP($J111,'Medians, Hi-Lo SDs'!$B:$F,4,FALSE))),(VLOOKUP($J111,'Medians, Hi-Lo SDs'!$B:$F,4,FALSE))-$G110,""))/($F111)*($C111-$C110)+($C110),"")</f>
        <v/>
      </c>
      <c r="X111" s="65" t="str">
        <f t="shared" si="25"/>
        <v/>
      </c>
      <c r="Y111" s="65" t="str">
        <f>IF(X111="","",X111/VLOOKUP(VLOOKUP($J111,'Medians, Hi-Lo SDs'!$B:$F,4,FALSE),$H:$I,2,FALSE))</f>
        <v/>
      </c>
      <c r="Z111" s="70" t="str">
        <f t="shared" si="26"/>
        <v/>
      </c>
      <c r="AA111" s="68" t="str">
        <f t="shared" si="27"/>
        <v/>
      </c>
      <c r="AB111" s="66" t="str">
        <f>IFERROR((IF(AND($G110&lt;(VLOOKUP($J111,'Medians, Hi-Lo SDs'!$B:$F,5,FALSE)),$G111&gt;=(VLOOKUP($J111,'Medians, Hi-Lo SDs'!$B:$F,5,FALSE))),(VLOOKUP($J111,'Medians, Hi-Lo SDs'!$B:$F,5,FALSE))-$G110,""))/($F111)*($C111-$C110)+($C110),"")</f>
        <v/>
      </c>
      <c r="AC111" s="65" t="str">
        <f t="shared" si="28"/>
        <v/>
      </c>
      <c r="AD111" s="65" t="str">
        <f>IF(AC111="","",AC111/VLOOKUP(VLOOKUP($J111,'Medians, Hi-Lo SDs'!$B:$F,5,FALSE),$H:$I,2,FALSE))</f>
        <v/>
      </c>
      <c r="AE111" s="59" t="s">
        <v>88</v>
      </c>
      <c r="AF111" s="60" t="s">
        <v>88</v>
      </c>
    </row>
    <row r="112" spans="1:32" ht="16" x14ac:dyDescent="0.2">
      <c r="A112" s="99"/>
      <c r="B112" s="100"/>
      <c r="C112" s="87" t="s">
        <v>144</v>
      </c>
      <c r="D112" s="88">
        <v>1</v>
      </c>
      <c r="E112" s="89">
        <v>1.3513513513513513</v>
      </c>
      <c r="F112" s="89">
        <v>1.3513513513513513</v>
      </c>
      <c r="G112" s="90">
        <v>72.972972972972968</v>
      </c>
      <c r="J112" s="64" t="str">
        <f t="shared" si="18"/>
        <v>a0600</v>
      </c>
      <c r="K112" s="71">
        <f t="shared" si="19"/>
        <v>2.7027027027027026</v>
      </c>
      <c r="L112" s="65" t="str">
        <f>IFERROR((IF(AND($G111&lt;(VLOOKUP($J112,'Medians, Hi-Lo SDs'!$B:$F,2,FALSE)),$G112&gt;=(VLOOKUP($J112,'Medians, Hi-Lo SDs'!$B:$F,2,FALSE))),(VLOOKUP($J112,'Medians, Hi-Lo SDs'!$B:$F,2,FALSE))-$G111,""))/($F112)*($C112-$C111)+($C111),"")</f>
        <v/>
      </c>
      <c r="M112" s="65" t="str">
        <f t="shared" si="21"/>
        <v/>
      </c>
      <c r="N112" s="65" t="str">
        <f>IF(M112="","",M112/VLOOKUP(VLOOKUP($J112,'Medians, Hi-Lo SDs'!$B:$F,2,FALSE),$H:$I,2,FALSE))</f>
        <v/>
      </c>
      <c r="O112" s="59" t="s">
        <v>88</v>
      </c>
      <c r="P112" s="60" t="s">
        <v>88</v>
      </c>
      <c r="Q112" s="66" t="str">
        <f>IFERROR((IF(AND($G111&lt;(VLOOKUP($J112,'Medians, Hi-Lo SDs'!$B:$F,3,FALSE)),$G112&gt;=(VLOOKUP($J112,'Medians, Hi-Lo SDs'!$B:$F,3,FALSE))),(VLOOKUP($J112,'Medians, Hi-Lo SDs'!$B:$F,3,FALSE))-$G111,""))/($F112)*($C112-$C111)+($C111),"")</f>
        <v/>
      </c>
      <c r="R112" s="65" t="str">
        <f t="shared" si="22"/>
        <v/>
      </c>
      <c r="S112" s="65" t="str">
        <f>IF(R112="","",R112/VLOOKUP(VLOOKUP($J112,'Medians, Hi-Lo SDs'!$B:$F,3,FALSE),$H:$I,2,FALSE))</f>
        <v/>
      </c>
      <c r="T112" s="70" t="str">
        <f t="shared" si="23"/>
        <v/>
      </c>
      <c r="U112" s="68" t="str">
        <f t="shared" si="24"/>
        <v/>
      </c>
      <c r="V112" s="69" t="str">
        <f t="shared" si="20"/>
        <v/>
      </c>
      <c r="W112" s="66" t="str">
        <f>IFERROR((IF(AND($G111&lt;(VLOOKUP($J112,'Medians, Hi-Lo SDs'!$B:$F,4,FALSE)),$G112&gt;=(VLOOKUP($J112,'Medians, Hi-Lo SDs'!$B:$F,4,FALSE))),(VLOOKUP($J112,'Medians, Hi-Lo SDs'!$B:$F,4,FALSE))-$G111,""))/($F112)*($C112-$C111)+($C111),"")</f>
        <v/>
      </c>
      <c r="X112" s="65" t="str">
        <f t="shared" si="25"/>
        <v/>
      </c>
      <c r="Y112" s="65" t="str">
        <f>IF(X112="","",X112/VLOOKUP(VLOOKUP($J112,'Medians, Hi-Lo SDs'!$B:$F,4,FALSE),$H:$I,2,FALSE))</f>
        <v/>
      </c>
      <c r="Z112" s="70" t="str">
        <f t="shared" si="26"/>
        <v/>
      </c>
      <c r="AA112" s="68" t="str">
        <f t="shared" si="27"/>
        <v/>
      </c>
      <c r="AB112" s="66" t="str">
        <f>IFERROR((IF(AND($G111&lt;(VLOOKUP($J112,'Medians, Hi-Lo SDs'!$B:$F,5,FALSE)),$G112&gt;=(VLOOKUP($J112,'Medians, Hi-Lo SDs'!$B:$F,5,FALSE))),(VLOOKUP($J112,'Medians, Hi-Lo SDs'!$B:$F,5,FALSE))-$G111,""))/($F112)*($C112-$C111)+($C111),"")</f>
        <v/>
      </c>
      <c r="AC112" s="65" t="str">
        <f t="shared" si="28"/>
        <v/>
      </c>
      <c r="AD112" s="65" t="str">
        <f>IF(AC112="","",AC112/VLOOKUP(VLOOKUP($J112,'Medians, Hi-Lo SDs'!$B:$F,5,FALSE),$H:$I,2,FALSE))</f>
        <v/>
      </c>
      <c r="AE112" s="59" t="s">
        <v>88</v>
      </c>
      <c r="AF112" s="60" t="s">
        <v>88</v>
      </c>
    </row>
    <row r="113" spans="1:32" ht="16" x14ac:dyDescent="0.2">
      <c r="A113" s="99"/>
      <c r="B113" s="100"/>
      <c r="C113" s="87" t="s">
        <v>152</v>
      </c>
      <c r="D113" s="88">
        <v>2</v>
      </c>
      <c r="E113" s="89">
        <v>2.7027027027027026</v>
      </c>
      <c r="F113" s="89">
        <v>2.7027027027027026</v>
      </c>
      <c r="G113" s="90">
        <v>75.675675675675677</v>
      </c>
      <c r="J113" s="64" t="str">
        <f t="shared" si="18"/>
        <v>a0600</v>
      </c>
      <c r="K113" s="71">
        <f t="shared" si="19"/>
        <v>2.7027027027027026</v>
      </c>
      <c r="L113" s="65" t="str">
        <f>IFERROR((IF(AND($G112&lt;(VLOOKUP($J113,'Medians, Hi-Lo SDs'!$B:$F,2,FALSE)),$G113&gt;=(VLOOKUP($J113,'Medians, Hi-Lo SDs'!$B:$F,2,FALSE))),(VLOOKUP($J113,'Medians, Hi-Lo SDs'!$B:$F,2,FALSE))-$G112,""))/($F113)*($C113-$C112)+($C112),"")</f>
        <v/>
      </c>
      <c r="M113" s="65" t="str">
        <f t="shared" si="21"/>
        <v/>
      </c>
      <c r="N113" s="65" t="str">
        <f>IF(M113="","",M113/VLOOKUP(VLOOKUP($J113,'Medians, Hi-Lo SDs'!$B:$F,2,FALSE),$H:$I,2,FALSE))</f>
        <v/>
      </c>
      <c r="O113" s="59" t="s">
        <v>88</v>
      </c>
      <c r="P113" s="60" t="s">
        <v>88</v>
      </c>
      <c r="Q113" s="66" t="str">
        <f>IFERROR((IF(AND($G112&lt;(VLOOKUP($J113,'Medians, Hi-Lo SDs'!$B:$F,3,FALSE)),$G113&gt;=(VLOOKUP($J113,'Medians, Hi-Lo SDs'!$B:$F,3,FALSE))),(VLOOKUP($J113,'Medians, Hi-Lo SDs'!$B:$F,3,FALSE))-$G112,""))/($F113)*($C113-$C112)+($C112),"")</f>
        <v/>
      </c>
      <c r="R113" s="65" t="str">
        <f t="shared" si="22"/>
        <v/>
      </c>
      <c r="S113" s="65" t="str">
        <f>IF(R113="","",R113/VLOOKUP(VLOOKUP($J113,'Medians, Hi-Lo SDs'!$B:$F,3,FALSE),$H:$I,2,FALSE))</f>
        <v/>
      </c>
      <c r="T113" s="70" t="str">
        <f t="shared" si="23"/>
        <v/>
      </c>
      <c r="U113" s="68" t="str">
        <f t="shared" si="24"/>
        <v/>
      </c>
      <c r="V113" s="69" t="str">
        <f t="shared" si="20"/>
        <v/>
      </c>
      <c r="W113" s="66" t="str">
        <f>IFERROR((IF(AND($G112&lt;(VLOOKUP($J113,'Medians, Hi-Lo SDs'!$B:$F,4,FALSE)),$G113&gt;=(VLOOKUP($J113,'Medians, Hi-Lo SDs'!$B:$F,4,FALSE))),(VLOOKUP($J113,'Medians, Hi-Lo SDs'!$B:$F,4,FALSE))-$G112,""))/($F113)*($C113-$C112)+($C112),"")</f>
        <v/>
      </c>
      <c r="X113" s="65" t="str">
        <f t="shared" si="25"/>
        <v/>
      </c>
      <c r="Y113" s="65" t="str">
        <f>IF(X113="","",X113/VLOOKUP(VLOOKUP($J113,'Medians, Hi-Lo SDs'!$B:$F,4,FALSE),$H:$I,2,FALSE))</f>
        <v/>
      </c>
      <c r="Z113" s="70" t="str">
        <f t="shared" si="26"/>
        <v/>
      </c>
      <c r="AA113" s="68" t="str">
        <f t="shared" si="27"/>
        <v/>
      </c>
      <c r="AB113" s="66" t="str">
        <f>IFERROR((IF(AND($G112&lt;(VLOOKUP($J113,'Medians, Hi-Lo SDs'!$B:$F,5,FALSE)),$G113&gt;=(VLOOKUP($J113,'Medians, Hi-Lo SDs'!$B:$F,5,FALSE))),(VLOOKUP($J113,'Medians, Hi-Lo SDs'!$B:$F,5,FALSE))-$G112,""))/($F113)*($C113-$C112)+($C112),"")</f>
        <v/>
      </c>
      <c r="AC113" s="65" t="str">
        <f t="shared" si="28"/>
        <v/>
      </c>
      <c r="AD113" s="65" t="str">
        <f>IF(AC113="","",AC113/VLOOKUP(VLOOKUP($J113,'Medians, Hi-Lo SDs'!$B:$F,5,FALSE),$H:$I,2,FALSE))</f>
        <v/>
      </c>
      <c r="AE113" s="59" t="s">
        <v>88</v>
      </c>
      <c r="AF113" s="60" t="s">
        <v>88</v>
      </c>
    </row>
    <row r="114" spans="1:32" ht="16" x14ac:dyDescent="0.2">
      <c r="A114" s="99"/>
      <c r="B114" s="100"/>
      <c r="C114" s="87" t="s">
        <v>133</v>
      </c>
      <c r="D114" s="88">
        <v>1</v>
      </c>
      <c r="E114" s="89">
        <v>1.3513513513513513</v>
      </c>
      <c r="F114" s="89">
        <v>1.3513513513513513</v>
      </c>
      <c r="G114" s="90">
        <v>77.027027027027032</v>
      </c>
      <c r="J114" s="64" t="str">
        <f t="shared" si="18"/>
        <v>a0600</v>
      </c>
      <c r="K114" s="71">
        <f t="shared" si="19"/>
        <v>2.7027027027027026</v>
      </c>
      <c r="L114" s="65" t="str">
        <f>IFERROR((IF(AND($G113&lt;(VLOOKUP($J114,'Medians, Hi-Lo SDs'!$B:$F,2,FALSE)),$G114&gt;=(VLOOKUP($J114,'Medians, Hi-Lo SDs'!$B:$F,2,FALSE))),(VLOOKUP($J114,'Medians, Hi-Lo SDs'!$B:$F,2,FALSE))-$G113,""))/($F114)*($C114-$C113)+($C113),"")</f>
        <v/>
      </c>
      <c r="M114" s="65" t="str">
        <f t="shared" si="21"/>
        <v/>
      </c>
      <c r="N114" s="65" t="str">
        <f>IF(M114="","",M114/VLOOKUP(VLOOKUP($J114,'Medians, Hi-Lo SDs'!$B:$F,2,FALSE),$H:$I,2,FALSE))</f>
        <v/>
      </c>
      <c r="O114" s="59" t="s">
        <v>88</v>
      </c>
      <c r="P114" s="60" t="s">
        <v>88</v>
      </c>
      <c r="Q114" s="66" t="str">
        <f>IFERROR((IF(AND($G113&lt;(VLOOKUP($J114,'Medians, Hi-Lo SDs'!$B:$F,3,FALSE)),$G114&gt;=(VLOOKUP($J114,'Medians, Hi-Lo SDs'!$B:$F,3,FALSE))),(VLOOKUP($J114,'Medians, Hi-Lo SDs'!$B:$F,3,FALSE))-$G113,""))/($F114)*($C114-$C113)+($C113),"")</f>
        <v/>
      </c>
      <c r="R114" s="65" t="str">
        <f t="shared" si="22"/>
        <v/>
      </c>
      <c r="S114" s="65" t="str">
        <f>IF(R114="","",R114/VLOOKUP(VLOOKUP($J114,'Medians, Hi-Lo SDs'!$B:$F,3,FALSE),$H:$I,2,FALSE))</f>
        <v/>
      </c>
      <c r="T114" s="70" t="str">
        <f t="shared" si="23"/>
        <v/>
      </c>
      <c r="U114" s="68" t="str">
        <f t="shared" si="24"/>
        <v/>
      </c>
      <c r="V114" s="69" t="str">
        <f t="shared" si="20"/>
        <v/>
      </c>
      <c r="W114" s="66" t="str">
        <f>IFERROR((IF(AND($G113&lt;(VLOOKUP($J114,'Medians, Hi-Lo SDs'!$B:$F,4,FALSE)),$G114&gt;=(VLOOKUP($J114,'Medians, Hi-Lo SDs'!$B:$F,4,FALSE))),(VLOOKUP($J114,'Medians, Hi-Lo SDs'!$B:$F,4,FALSE))-$G113,""))/($F114)*($C114-$C113)+($C113),"")</f>
        <v/>
      </c>
      <c r="X114" s="65" t="str">
        <f t="shared" si="25"/>
        <v/>
      </c>
      <c r="Y114" s="65" t="str">
        <f>IF(X114="","",X114/VLOOKUP(VLOOKUP($J114,'Medians, Hi-Lo SDs'!$B:$F,4,FALSE),$H:$I,2,FALSE))</f>
        <v/>
      </c>
      <c r="Z114" s="70" t="str">
        <f t="shared" si="26"/>
        <v/>
      </c>
      <c r="AA114" s="68" t="str">
        <f t="shared" si="27"/>
        <v/>
      </c>
      <c r="AB114" s="66" t="str">
        <f>IFERROR((IF(AND($G113&lt;(VLOOKUP($J114,'Medians, Hi-Lo SDs'!$B:$F,5,FALSE)),$G114&gt;=(VLOOKUP($J114,'Medians, Hi-Lo SDs'!$B:$F,5,FALSE))),(VLOOKUP($J114,'Medians, Hi-Lo SDs'!$B:$F,5,FALSE))-$G113,""))/($F114)*($C114-$C113)+($C113),"")</f>
        <v/>
      </c>
      <c r="AC114" s="65" t="str">
        <f t="shared" si="28"/>
        <v/>
      </c>
      <c r="AD114" s="65" t="str">
        <f>IF(AC114="","",AC114/VLOOKUP(VLOOKUP($J114,'Medians, Hi-Lo SDs'!$B:$F,5,FALSE),$H:$I,2,FALSE))</f>
        <v/>
      </c>
      <c r="AE114" s="59" t="s">
        <v>88</v>
      </c>
      <c r="AF114" s="60" t="s">
        <v>88</v>
      </c>
    </row>
    <row r="115" spans="1:32" ht="16" x14ac:dyDescent="0.2">
      <c r="A115" s="99"/>
      <c r="B115" s="100"/>
      <c r="C115" s="87" t="s">
        <v>153</v>
      </c>
      <c r="D115" s="88">
        <v>1</v>
      </c>
      <c r="E115" s="89">
        <v>1.3513513513513513</v>
      </c>
      <c r="F115" s="89">
        <v>1.3513513513513513</v>
      </c>
      <c r="G115" s="90">
        <v>78.378378378378372</v>
      </c>
      <c r="J115" s="64" t="str">
        <f t="shared" si="18"/>
        <v>a0600</v>
      </c>
      <c r="K115" s="71">
        <f t="shared" si="19"/>
        <v>2.7027027027027026</v>
      </c>
      <c r="L115" s="65" t="str">
        <f>IFERROR((IF(AND($G114&lt;(VLOOKUP($J115,'Medians, Hi-Lo SDs'!$B:$F,2,FALSE)),$G115&gt;=(VLOOKUP($J115,'Medians, Hi-Lo SDs'!$B:$F,2,FALSE))),(VLOOKUP($J115,'Medians, Hi-Lo SDs'!$B:$F,2,FALSE))-$G114,""))/($F115)*($C115-$C114)+($C114),"")</f>
        <v/>
      </c>
      <c r="M115" s="65" t="str">
        <f t="shared" si="21"/>
        <v/>
      </c>
      <c r="N115" s="65" t="str">
        <f>IF(M115="","",M115/VLOOKUP(VLOOKUP($J115,'Medians, Hi-Lo SDs'!$B:$F,2,FALSE),$H:$I,2,FALSE))</f>
        <v/>
      </c>
      <c r="O115" s="59" t="s">
        <v>88</v>
      </c>
      <c r="P115" s="60" t="s">
        <v>88</v>
      </c>
      <c r="Q115" s="66" t="str">
        <f>IFERROR((IF(AND($G114&lt;(VLOOKUP($J115,'Medians, Hi-Lo SDs'!$B:$F,3,FALSE)),$G115&gt;=(VLOOKUP($J115,'Medians, Hi-Lo SDs'!$B:$F,3,FALSE))),(VLOOKUP($J115,'Medians, Hi-Lo SDs'!$B:$F,3,FALSE))-$G114,""))/($F115)*($C115-$C114)+($C114),"")</f>
        <v/>
      </c>
      <c r="R115" s="65" t="str">
        <f t="shared" si="22"/>
        <v/>
      </c>
      <c r="S115" s="65" t="str">
        <f>IF(R115="","",R115/VLOOKUP(VLOOKUP($J115,'Medians, Hi-Lo SDs'!$B:$F,3,FALSE),$H:$I,2,FALSE))</f>
        <v/>
      </c>
      <c r="T115" s="70" t="str">
        <f t="shared" si="23"/>
        <v/>
      </c>
      <c r="U115" s="68" t="str">
        <f t="shared" si="24"/>
        <v/>
      </c>
      <c r="V115" s="69" t="str">
        <f t="shared" si="20"/>
        <v/>
      </c>
      <c r="W115" s="66" t="str">
        <f>IFERROR((IF(AND($G114&lt;(VLOOKUP($J115,'Medians, Hi-Lo SDs'!$B:$F,4,FALSE)),$G115&gt;=(VLOOKUP($J115,'Medians, Hi-Lo SDs'!$B:$F,4,FALSE))),(VLOOKUP($J115,'Medians, Hi-Lo SDs'!$B:$F,4,FALSE))-$G114,""))/($F115)*($C115-$C114)+($C114),"")</f>
        <v/>
      </c>
      <c r="X115" s="65" t="str">
        <f t="shared" si="25"/>
        <v/>
      </c>
      <c r="Y115" s="65" t="str">
        <f>IF(X115="","",X115/VLOOKUP(VLOOKUP($J115,'Medians, Hi-Lo SDs'!$B:$F,4,FALSE),$H:$I,2,FALSE))</f>
        <v/>
      </c>
      <c r="Z115" s="70" t="str">
        <f t="shared" si="26"/>
        <v/>
      </c>
      <c r="AA115" s="68" t="str">
        <f t="shared" si="27"/>
        <v/>
      </c>
      <c r="AB115" s="66" t="str">
        <f>IFERROR((IF(AND($G114&lt;(VLOOKUP($J115,'Medians, Hi-Lo SDs'!$B:$F,5,FALSE)),$G115&gt;=(VLOOKUP($J115,'Medians, Hi-Lo SDs'!$B:$F,5,FALSE))),(VLOOKUP($J115,'Medians, Hi-Lo SDs'!$B:$F,5,FALSE))-$G114,""))/($F115)*($C115-$C114)+($C114),"")</f>
        <v/>
      </c>
      <c r="AC115" s="65" t="str">
        <f t="shared" si="28"/>
        <v/>
      </c>
      <c r="AD115" s="65" t="str">
        <f>IF(AC115="","",AC115/VLOOKUP(VLOOKUP($J115,'Medians, Hi-Lo SDs'!$B:$F,5,FALSE),$H:$I,2,FALSE))</f>
        <v/>
      </c>
      <c r="AE115" s="59" t="s">
        <v>88</v>
      </c>
      <c r="AF115" s="60" t="s">
        <v>88</v>
      </c>
    </row>
    <row r="116" spans="1:32" ht="16" x14ac:dyDescent="0.2">
      <c r="A116" s="99"/>
      <c r="B116" s="100"/>
      <c r="C116" s="87" t="s">
        <v>137</v>
      </c>
      <c r="D116" s="88">
        <v>3</v>
      </c>
      <c r="E116" s="89">
        <v>4.0540540540540544</v>
      </c>
      <c r="F116" s="89">
        <v>4.0540540540540544</v>
      </c>
      <c r="G116" s="90">
        <v>82.432432432432435</v>
      </c>
      <c r="J116" s="64" t="str">
        <f t="shared" si="18"/>
        <v>a0600</v>
      </c>
      <c r="K116" s="71">
        <f t="shared" si="19"/>
        <v>2.7027027027027026</v>
      </c>
      <c r="L116" s="65" t="str">
        <f>IFERROR((IF(AND($G115&lt;(VLOOKUP($J116,'Medians, Hi-Lo SDs'!$B:$F,2,FALSE)),$G116&gt;=(VLOOKUP($J116,'Medians, Hi-Lo SDs'!$B:$F,2,FALSE))),(VLOOKUP($J116,'Medians, Hi-Lo SDs'!$B:$F,2,FALSE))-$G115,""))/($F116)*($C116-$C115)+($C115),"")</f>
        <v/>
      </c>
      <c r="M116" s="65" t="str">
        <f t="shared" si="21"/>
        <v/>
      </c>
      <c r="N116" s="65" t="str">
        <f>IF(M116="","",M116/VLOOKUP(VLOOKUP($J116,'Medians, Hi-Lo SDs'!$B:$F,2,FALSE),$H:$I,2,FALSE))</f>
        <v/>
      </c>
      <c r="O116" s="59" t="s">
        <v>88</v>
      </c>
      <c r="P116" s="60" t="s">
        <v>88</v>
      </c>
      <c r="Q116" s="66" t="str">
        <f>IFERROR((IF(AND($G115&lt;(VLOOKUP($J116,'Medians, Hi-Lo SDs'!$B:$F,3,FALSE)),$G116&gt;=(VLOOKUP($J116,'Medians, Hi-Lo SDs'!$B:$F,3,FALSE))),(VLOOKUP($J116,'Medians, Hi-Lo SDs'!$B:$F,3,FALSE))-$G115,""))/($F116)*($C116-$C115)+($C115),"")</f>
        <v/>
      </c>
      <c r="R116" s="65" t="str">
        <f t="shared" si="22"/>
        <v/>
      </c>
      <c r="S116" s="65" t="str">
        <f>IF(R116="","",R116/VLOOKUP(VLOOKUP($J116,'Medians, Hi-Lo SDs'!$B:$F,3,FALSE),$H:$I,2,FALSE))</f>
        <v/>
      </c>
      <c r="T116" s="70" t="str">
        <f t="shared" si="23"/>
        <v/>
      </c>
      <c r="U116" s="68" t="str">
        <f t="shared" si="24"/>
        <v/>
      </c>
      <c r="V116" s="69" t="str">
        <f t="shared" si="20"/>
        <v/>
      </c>
      <c r="W116" s="66" t="str">
        <f>IFERROR((IF(AND($G115&lt;(VLOOKUP($J116,'Medians, Hi-Lo SDs'!$B:$F,4,FALSE)),$G116&gt;=(VLOOKUP($J116,'Medians, Hi-Lo SDs'!$B:$F,4,FALSE))),(VLOOKUP($J116,'Medians, Hi-Lo SDs'!$B:$F,4,FALSE))-$G115,""))/($F116)*($C116-$C115)+($C115),"")</f>
        <v/>
      </c>
      <c r="X116" s="65" t="str">
        <f t="shared" si="25"/>
        <v/>
      </c>
      <c r="Y116" s="65" t="str">
        <f>IF(X116="","",X116/VLOOKUP(VLOOKUP($J116,'Medians, Hi-Lo SDs'!$B:$F,4,FALSE),$H:$I,2,FALSE))</f>
        <v/>
      </c>
      <c r="Z116" s="70" t="str">
        <f t="shared" si="26"/>
        <v/>
      </c>
      <c r="AA116" s="68" t="str">
        <f t="shared" si="27"/>
        <v/>
      </c>
      <c r="AB116" s="66" t="str">
        <f>IFERROR((IF(AND($G115&lt;(VLOOKUP($J116,'Medians, Hi-Lo SDs'!$B:$F,5,FALSE)),$G116&gt;=(VLOOKUP($J116,'Medians, Hi-Lo SDs'!$B:$F,5,FALSE))),(VLOOKUP($J116,'Medians, Hi-Lo SDs'!$B:$F,5,FALSE))-$G115,""))/($F116)*($C116-$C115)+($C115),"")</f>
        <v/>
      </c>
      <c r="AC116" s="65" t="str">
        <f t="shared" si="28"/>
        <v/>
      </c>
      <c r="AD116" s="65" t="str">
        <f>IF(AC116="","",AC116/VLOOKUP(VLOOKUP($J116,'Medians, Hi-Lo SDs'!$B:$F,5,FALSE),$H:$I,2,FALSE))</f>
        <v/>
      </c>
      <c r="AE116" s="59" t="s">
        <v>88</v>
      </c>
      <c r="AF116" s="60" t="s">
        <v>88</v>
      </c>
    </row>
    <row r="117" spans="1:32" ht="16" x14ac:dyDescent="0.2">
      <c r="A117" s="99"/>
      <c r="B117" s="100"/>
      <c r="C117" s="87" t="s">
        <v>154</v>
      </c>
      <c r="D117" s="88">
        <v>2</v>
      </c>
      <c r="E117" s="89">
        <v>2.7027027027027026</v>
      </c>
      <c r="F117" s="89">
        <v>2.7027027027027026</v>
      </c>
      <c r="G117" s="90">
        <v>85.13513513513513</v>
      </c>
      <c r="J117" s="64" t="str">
        <f t="shared" si="18"/>
        <v>a0600</v>
      </c>
      <c r="K117" s="71">
        <f t="shared" si="19"/>
        <v>2.7027027027027026</v>
      </c>
      <c r="L117" s="65" t="str">
        <f>IFERROR((IF(AND($G116&lt;(VLOOKUP($J117,'Medians, Hi-Lo SDs'!$B:$F,2,FALSE)),$G117&gt;=(VLOOKUP($J117,'Medians, Hi-Lo SDs'!$B:$F,2,FALSE))),(VLOOKUP($J117,'Medians, Hi-Lo SDs'!$B:$F,2,FALSE))-$G116,""))/($F117)*($C117-$C116)+($C116),"")</f>
        <v/>
      </c>
      <c r="M117" s="65" t="str">
        <f t="shared" si="21"/>
        <v/>
      </c>
      <c r="N117" s="65" t="str">
        <f>IF(M117="","",M117/VLOOKUP(VLOOKUP($J117,'Medians, Hi-Lo SDs'!$B:$F,2,FALSE),$H:$I,2,FALSE))</f>
        <v/>
      </c>
      <c r="O117" s="59" t="s">
        <v>88</v>
      </c>
      <c r="P117" s="60" t="s">
        <v>88</v>
      </c>
      <c r="Q117" s="66" t="str">
        <f>IFERROR((IF(AND($G116&lt;(VLOOKUP($J117,'Medians, Hi-Lo SDs'!$B:$F,3,FALSE)),$G117&gt;=(VLOOKUP($J117,'Medians, Hi-Lo SDs'!$B:$F,3,FALSE))),(VLOOKUP($J117,'Medians, Hi-Lo SDs'!$B:$F,3,FALSE))-$G116,""))/($F117)*($C117-$C116)+($C116),"")</f>
        <v/>
      </c>
      <c r="R117" s="65" t="str">
        <f t="shared" si="22"/>
        <v/>
      </c>
      <c r="S117" s="65" t="str">
        <f>IF(R117="","",R117/VLOOKUP(VLOOKUP($J117,'Medians, Hi-Lo SDs'!$B:$F,3,FALSE),$H:$I,2,FALSE))</f>
        <v/>
      </c>
      <c r="T117" s="70" t="str">
        <f t="shared" si="23"/>
        <v/>
      </c>
      <c r="U117" s="68" t="str">
        <f t="shared" si="24"/>
        <v/>
      </c>
      <c r="V117" s="69" t="str">
        <f t="shared" si="20"/>
        <v/>
      </c>
      <c r="W117" s="66" t="str">
        <f>IFERROR((IF(AND($G116&lt;(VLOOKUP($J117,'Medians, Hi-Lo SDs'!$B:$F,4,FALSE)),$G117&gt;=(VLOOKUP($J117,'Medians, Hi-Lo SDs'!$B:$F,4,FALSE))),(VLOOKUP($J117,'Medians, Hi-Lo SDs'!$B:$F,4,FALSE))-$G116,""))/($F117)*($C117-$C116)+($C116),"")</f>
        <v/>
      </c>
      <c r="X117" s="65" t="str">
        <f t="shared" si="25"/>
        <v/>
      </c>
      <c r="Y117" s="65" t="str">
        <f>IF(X117="","",X117/VLOOKUP(VLOOKUP($J117,'Medians, Hi-Lo SDs'!$B:$F,4,FALSE),$H:$I,2,FALSE))</f>
        <v/>
      </c>
      <c r="Z117" s="70" t="str">
        <f t="shared" si="26"/>
        <v/>
      </c>
      <c r="AA117" s="68" t="str">
        <f t="shared" si="27"/>
        <v/>
      </c>
      <c r="AB117" s="66" t="str">
        <f>IFERROR((IF(AND($G116&lt;(VLOOKUP($J117,'Medians, Hi-Lo SDs'!$B:$F,5,FALSE)),$G117&gt;=(VLOOKUP($J117,'Medians, Hi-Lo SDs'!$B:$F,5,FALSE))),(VLOOKUP($J117,'Medians, Hi-Lo SDs'!$B:$F,5,FALSE))-$G116,""))/($F117)*($C117-$C116)+($C116),"")</f>
        <v/>
      </c>
      <c r="AC117" s="65" t="str">
        <f t="shared" si="28"/>
        <v/>
      </c>
      <c r="AD117" s="65" t="str">
        <f>IF(AC117="","",AC117/VLOOKUP(VLOOKUP($J117,'Medians, Hi-Lo SDs'!$B:$F,5,FALSE),$H:$I,2,FALSE))</f>
        <v/>
      </c>
      <c r="AE117" s="59" t="s">
        <v>88</v>
      </c>
      <c r="AF117" s="60" t="s">
        <v>88</v>
      </c>
    </row>
    <row r="118" spans="1:32" ht="16" x14ac:dyDescent="0.2">
      <c r="A118" s="99"/>
      <c r="B118" s="100"/>
      <c r="C118" s="87" t="s">
        <v>145</v>
      </c>
      <c r="D118" s="88">
        <v>2</v>
      </c>
      <c r="E118" s="89">
        <v>2.7027027027027026</v>
      </c>
      <c r="F118" s="89">
        <v>2.7027027027027026</v>
      </c>
      <c r="G118" s="90">
        <v>87.837837837837839</v>
      </c>
      <c r="J118" s="64" t="str">
        <f t="shared" si="18"/>
        <v>a0600</v>
      </c>
      <c r="K118" s="71">
        <f t="shared" si="19"/>
        <v>2.7027027027027026</v>
      </c>
      <c r="L118" s="65" t="str">
        <f>IFERROR((IF(AND($G117&lt;(VLOOKUP($J118,'Medians, Hi-Lo SDs'!$B:$F,2,FALSE)),$G118&gt;=(VLOOKUP($J118,'Medians, Hi-Lo SDs'!$B:$F,2,FALSE))),(VLOOKUP($J118,'Medians, Hi-Lo SDs'!$B:$F,2,FALSE))-$G117,""))/($F118)*($C118-$C117)+($C117),"")</f>
        <v/>
      </c>
      <c r="M118" s="65" t="str">
        <f t="shared" si="21"/>
        <v/>
      </c>
      <c r="N118" s="65" t="str">
        <f>IF(M118="","",M118/VLOOKUP(VLOOKUP($J118,'Medians, Hi-Lo SDs'!$B:$F,2,FALSE),$H:$I,2,FALSE))</f>
        <v/>
      </c>
      <c r="O118" s="59" t="s">
        <v>88</v>
      </c>
      <c r="P118" s="60" t="s">
        <v>88</v>
      </c>
      <c r="Q118" s="66" t="str">
        <f>IFERROR((IF(AND($G117&lt;(VLOOKUP($J118,'Medians, Hi-Lo SDs'!$B:$F,3,FALSE)),$G118&gt;=(VLOOKUP($J118,'Medians, Hi-Lo SDs'!$B:$F,3,FALSE))),(VLOOKUP($J118,'Medians, Hi-Lo SDs'!$B:$F,3,FALSE))-$G117,""))/($F118)*($C118-$C117)+($C117),"")</f>
        <v/>
      </c>
      <c r="R118" s="65" t="str">
        <f t="shared" si="22"/>
        <v/>
      </c>
      <c r="S118" s="65" t="str">
        <f>IF(R118="","",R118/VLOOKUP(VLOOKUP($J118,'Medians, Hi-Lo SDs'!$B:$F,3,FALSE),$H:$I,2,FALSE))</f>
        <v/>
      </c>
      <c r="T118" s="70" t="str">
        <f t="shared" si="23"/>
        <v/>
      </c>
      <c r="U118" s="68" t="str">
        <f t="shared" si="24"/>
        <v/>
      </c>
      <c r="V118" s="69" t="str">
        <f t="shared" si="20"/>
        <v/>
      </c>
      <c r="W118" s="66" t="str">
        <f>IFERROR((IF(AND($G117&lt;(VLOOKUP($J118,'Medians, Hi-Lo SDs'!$B:$F,4,FALSE)),$G118&gt;=(VLOOKUP($J118,'Medians, Hi-Lo SDs'!$B:$F,4,FALSE))),(VLOOKUP($J118,'Medians, Hi-Lo SDs'!$B:$F,4,FALSE))-$G117,""))/($F118)*($C118-$C117)+($C117),"")</f>
        <v/>
      </c>
      <c r="X118" s="65" t="str">
        <f t="shared" si="25"/>
        <v/>
      </c>
      <c r="Y118" s="65" t="str">
        <f>IF(X118="","",X118/VLOOKUP(VLOOKUP($J118,'Medians, Hi-Lo SDs'!$B:$F,4,FALSE),$H:$I,2,FALSE))</f>
        <v/>
      </c>
      <c r="Z118" s="70" t="str">
        <f t="shared" si="26"/>
        <v/>
      </c>
      <c r="AA118" s="68" t="str">
        <f t="shared" si="27"/>
        <v/>
      </c>
      <c r="AB118" s="66" t="str">
        <f>IFERROR((IF(AND($G117&lt;(VLOOKUP($J118,'Medians, Hi-Lo SDs'!$B:$F,5,FALSE)),$G118&gt;=(VLOOKUP($J118,'Medians, Hi-Lo SDs'!$B:$F,5,FALSE))),(VLOOKUP($J118,'Medians, Hi-Lo SDs'!$B:$F,5,FALSE))-$G117,""))/($F118)*($C118-$C117)+($C117),"")</f>
        <v/>
      </c>
      <c r="AC118" s="65" t="str">
        <f t="shared" si="28"/>
        <v/>
      </c>
      <c r="AD118" s="65" t="str">
        <f>IF(AC118="","",AC118/VLOOKUP(VLOOKUP($J118,'Medians, Hi-Lo SDs'!$B:$F,5,FALSE),$H:$I,2,FALSE))</f>
        <v/>
      </c>
      <c r="AE118" s="59" t="s">
        <v>88</v>
      </c>
      <c r="AF118" s="60" t="s">
        <v>88</v>
      </c>
    </row>
    <row r="119" spans="1:32" ht="16" x14ac:dyDescent="0.2">
      <c r="A119" s="99"/>
      <c r="B119" s="100"/>
      <c r="C119" s="87" t="s">
        <v>155</v>
      </c>
      <c r="D119" s="88">
        <v>1</v>
      </c>
      <c r="E119" s="89">
        <v>1.3513513513513513</v>
      </c>
      <c r="F119" s="89">
        <v>1.3513513513513513</v>
      </c>
      <c r="G119" s="90">
        <v>89.189189189189193</v>
      </c>
      <c r="J119" s="64" t="str">
        <f t="shared" si="18"/>
        <v>a0600</v>
      </c>
      <c r="K119" s="71">
        <f t="shared" si="19"/>
        <v>2.7027027027027026</v>
      </c>
      <c r="L119" s="65" t="str">
        <f>IFERROR((IF(AND($G118&lt;(VLOOKUP($J119,'Medians, Hi-Lo SDs'!$B:$F,2,FALSE)),$G119&gt;=(VLOOKUP($J119,'Medians, Hi-Lo SDs'!$B:$F,2,FALSE))),(VLOOKUP($J119,'Medians, Hi-Lo SDs'!$B:$F,2,FALSE))-$G118,""))/($F119)*($C119-$C118)+($C118),"")</f>
        <v/>
      </c>
      <c r="M119" s="65" t="str">
        <f t="shared" si="21"/>
        <v/>
      </c>
      <c r="N119" s="65" t="str">
        <f>IF(M119="","",M119/VLOOKUP(VLOOKUP($J119,'Medians, Hi-Lo SDs'!$B:$F,2,FALSE),$H:$I,2,FALSE))</f>
        <v/>
      </c>
      <c r="O119" s="59" t="s">
        <v>88</v>
      </c>
      <c r="P119" s="60" t="s">
        <v>88</v>
      </c>
      <c r="Q119" s="66" t="str">
        <f>IFERROR((IF(AND($G118&lt;(VLOOKUP($J119,'Medians, Hi-Lo SDs'!$B:$F,3,FALSE)),$G119&gt;=(VLOOKUP($J119,'Medians, Hi-Lo SDs'!$B:$F,3,FALSE))),(VLOOKUP($J119,'Medians, Hi-Lo SDs'!$B:$F,3,FALSE))-$G118,""))/($F119)*($C119-$C118)+($C118),"")</f>
        <v/>
      </c>
      <c r="R119" s="65" t="str">
        <f t="shared" si="22"/>
        <v/>
      </c>
      <c r="S119" s="65" t="str">
        <f>IF(R119="","",R119/VLOOKUP(VLOOKUP($J119,'Medians, Hi-Lo SDs'!$B:$F,3,FALSE),$H:$I,2,FALSE))</f>
        <v/>
      </c>
      <c r="T119" s="70" t="str">
        <f t="shared" si="23"/>
        <v/>
      </c>
      <c r="U119" s="68" t="str">
        <f t="shared" si="24"/>
        <v/>
      </c>
      <c r="V119" s="69" t="str">
        <f t="shared" si="20"/>
        <v/>
      </c>
      <c r="W119" s="66" t="str">
        <f>IFERROR((IF(AND($G118&lt;(VLOOKUP($J119,'Medians, Hi-Lo SDs'!$B:$F,4,FALSE)),$G119&gt;=(VLOOKUP($J119,'Medians, Hi-Lo SDs'!$B:$F,4,FALSE))),(VLOOKUP($J119,'Medians, Hi-Lo SDs'!$B:$F,4,FALSE))-$G118,""))/($F119)*($C119-$C118)+($C118),"")</f>
        <v/>
      </c>
      <c r="X119" s="65" t="str">
        <f t="shared" si="25"/>
        <v/>
      </c>
      <c r="Y119" s="65" t="str">
        <f>IF(X119="","",X119/VLOOKUP(VLOOKUP($J119,'Medians, Hi-Lo SDs'!$B:$F,4,FALSE),$H:$I,2,FALSE))</f>
        <v/>
      </c>
      <c r="Z119" s="70" t="str">
        <f t="shared" si="26"/>
        <v/>
      </c>
      <c r="AA119" s="68" t="str">
        <f t="shared" si="27"/>
        <v/>
      </c>
      <c r="AB119" s="66" t="str">
        <f>IFERROR((IF(AND($G118&lt;(VLOOKUP($J119,'Medians, Hi-Lo SDs'!$B:$F,5,FALSE)),$G119&gt;=(VLOOKUP($J119,'Medians, Hi-Lo SDs'!$B:$F,5,FALSE))),(VLOOKUP($J119,'Medians, Hi-Lo SDs'!$B:$F,5,FALSE))-$G118,""))/($F119)*($C119-$C118)+($C118),"")</f>
        <v/>
      </c>
      <c r="AC119" s="65" t="str">
        <f t="shared" si="28"/>
        <v/>
      </c>
      <c r="AD119" s="65" t="str">
        <f>IF(AC119="","",AC119/VLOOKUP(VLOOKUP($J119,'Medians, Hi-Lo SDs'!$B:$F,5,FALSE),$H:$I,2,FALSE))</f>
        <v/>
      </c>
      <c r="AE119" s="59" t="s">
        <v>88</v>
      </c>
      <c r="AF119" s="60" t="s">
        <v>88</v>
      </c>
    </row>
    <row r="120" spans="1:32" ht="16" x14ac:dyDescent="0.2">
      <c r="A120" s="99"/>
      <c r="B120" s="100"/>
      <c r="C120" s="87" t="s">
        <v>139</v>
      </c>
      <c r="D120" s="88">
        <v>3</v>
      </c>
      <c r="E120" s="89">
        <v>4.0540540540540544</v>
      </c>
      <c r="F120" s="89">
        <v>4.0540540540540544</v>
      </c>
      <c r="G120" s="90">
        <v>93.243243243243242</v>
      </c>
      <c r="J120" s="64" t="str">
        <f t="shared" si="18"/>
        <v>a0600</v>
      </c>
      <c r="K120" s="71">
        <f t="shared" si="19"/>
        <v>2.7027027027027026</v>
      </c>
      <c r="L120" s="65" t="str">
        <f>IFERROR((IF(AND($G119&lt;(VLOOKUP($J120,'Medians, Hi-Lo SDs'!$B:$F,2,FALSE)),$G120&gt;=(VLOOKUP($J120,'Medians, Hi-Lo SDs'!$B:$F,2,FALSE))),(VLOOKUP($J120,'Medians, Hi-Lo SDs'!$B:$F,2,FALSE))-$G119,""))/($F120)*($C120-$C119)+($C119),"")</f>
        <v/>
      </c>
      <c r="M120" s="65" t="str">
        <f t="shared" si="21"/>
        <v/>
      </c>
      <c r="N120" s="65" t="str">
        <f>IF(M120="","",M120/VLOOKUP(VLOOKUP($J120,'Medians, Hi-Lo SDs'!$B:$F,2,FALSE),$H:$I,2,FALSE))</f>
        <v/>
      </c>
      <c r="O120" s="59" t="s">
        <v>88</v>
      </c>
      <c r="P120" s="60" t="s">
        <v>88</v>
      </c>
      <c r="Q120" s="66" t="str">
        <f>IFERROR((IF(AND($G119&lt;(VLOOKUP($J120,'Medians, Hi-Lo SDs'!$B:$F,3,FALSE)),$G120&gt;=(VLOOKUP($J120,'Medians, Hi-Lo SDs'!$B:$F,3,FALSE))),(VLOOKUP($J120,'Medians, Hi-Lo SDs'!$B:$F,3,FALSE))-$G119,""))/($F120)*($C120-$C119)+($C119),"")</f>
        <v/>
      </c>
      <c r="R120" s="65" t="str">
        <f t="shared" si="22"/>
        <v/>
      </c>
      <c r="S120" s="65" t="str">
        <f>IF(R120="","",R120/VLOOKUP(VLOOKUP($J120,'Medians, Hi-Lo SDs'!$B:$F,3,FALSE),$H:$I,2,FALSE))</f>
        <v/>
      </c>
      <c r="T120" s="70" t="str">
        <f t="shared" si="23"/>
        <v/>
      </c>
      <c r="U120" s="68" t="str">
        <f t="shared" si="24"/>
        <v/>
      </c>
      <c r="V120" s="69" t="str">
        <f t="shared" si="20"/>
        <v/>
      </c>
      <c r="W120" s="66">
        <f>IFERROR((IF(AND($G119&lt;(VLOOKUP($J120,'Medians, Hi-Lo SDs'!$B:$F,4,FALSE)),$G120&gt;=(VLOOKUP($J120,'Medians, Hi-Lo SDs'!$B:$F,4,FALSE))),(VLOOKUP($J120,'Medians, Hi-Lo SDs'!$B:$F,4,FALSE))-$G119,""))/($F120)*($C120-$C119)+($C119),"")</f>
        <v>53.199999999999996</v>
      </c>
      <c r="X120" s="65">
        <f t="shared" si="25"/>
        <v>17.699999999999996</v>
      </c>
      <c r="Y120" s="65">
        <f>IF(X120="","",X120/VLOOKUP(VLOOKUP($J120,'Medians, Hi-Lo SDs'!$B:$F,4,FALSE),$H:$I,2,FALSE))</f>
        <v>13.81086142322097</v>
      </c>
      <c r="Z120" s="70">
        <f t="shared" si="26"/>
        <v>12.726453266173072</v>
      </c>
      <c r="AA120" s="68" t="str">
        <f t="shared" si="27"/>
        <v/>
      </c>
      <c r="AB120" s="66" t="str">
        <f>IFERROR((IF(AND($G119&lt;(VLOOKUP($J120,'Medians, Hi-Lo SDs'!$B:$F,5,FALSE)),$G120&gt;=(VLOOKUP($J120,'Medians, Hi-Lo SDs'!$B:$F,5,FALSE))),(VLOOKUP($J120,'Medians, Hi-Lo SDs'!$B:$F,5,FALSE))-$G119,""))/($F120)*($C120-$C119)+($C119),"")</f>
        <v/>
      </c>
      <c r="AC120" s="65" t="str">
        <f t="shared" si="28"/>
        <v/>
      </c>
      <c r="AD120" s="65" t="str">
        <f>IF(AC120="","",AC120/VLOOKUP(VLOOKUP($J120,'Medians, Hi-Lo SDs'!$B:$F,5,FALSE),$H:$I,2,FALSE))</f>
        <v/>
      </c>
      <c r="AE120" s="59" t="s">
        <v>88</v>
      </c>
      <c r="AF120" s="60" t="s">
        <v>88</v>
      </c>
    </row>
    <row r="121" spans="1:32" ht="16" x14ac:dyDescent="0.2">
      <c r="A121" s="99"/>
      <c r="B121" s="100"/>
      <c r="C121" s="87" t="s">
        <v>156</v>
      </c>
      <c r="D121" s="88">
        <v>2</v>
      </c>
      <c r="E121" s="89">
        <v>2.7027027027027026</v>
      </c>
      <c r="F121" s="89">
        <v>2.7027027027027026</v>
      </c>
      <c r="G121" s="90">
        <v>95.945945945945937</v>
      </c>
      <c r="J121" s="64" t="str">
        <f t="shared" si="18"/>
        <v>a0600</v>
      </c>
      <c r="K121" s="71">
        <f t="shared" si="19"/>
        <v>2.7027027027027026</v>
      </c>
      <c r="L121" s="65" t="str">
        <f>IFERROR((IF(AND($G120&lt;(VLOOKUP($J121,'Medians, Hi-Lo SDs'!$B:$F,2,FALSE)),$G121&gt;=(VLOOKUP($J121,'Medians, Hi-Lo SDs'!$B:$F,2,FALSE))),(VLOOKUP($J121,'Medians, Hi-Lo SDs'!$B:$F,2,FALSE))-$G120,""))/($F121)*($C121-$C120)+($C120),"")</f>
        <v/>
      </c>
      <c r="M121" s="65" t="str">
        <f t="shared" si="21"/>
        <v/>
      </c>
      <c r="N121" s="65" t="str">
        <f>IF(M121="","",M121/VLOOKUP(VLOOKUP($J121,'Medians, Hi-Lo SDs'!$B:$F,2,FALSE),$H:$I,2,FALSE))</f>
        <v/>
      </c>
      <c r="O121" s="59" t="s">
        <v>88</v>
      </c>
      <c r="P121" s="60" t="s">
        <v>88</v>
      </c>
      <c r="Q121" s="66" t="str">
        <f>IFERROR((IF(AND($G120&lt;(VLOOKUP($J121,'Medians, Hi-Lo SDs'!$B:$F,3,FALSE)),$G121&gt;=(VLOOKUP($J121,'Medians, Hi-Lo SDs'!$B:$F,3,FALSE))),(VLOOKUP($J121,'Medians, Hi-Lo SDs'!$B:$F,3,FALSE))-$G120,""))/($F121)*($C121-$C120)+($C120),"")</f>
        <v/>
      </c>
      <c r="R121" s="65" t="str">
        <f t="shared" si="22"/>
        <v/>
      </c>
      <c r="S121" s="65" t="str">
        <f>IF(R121="","",R121/VLOOKUP(VLOOKUP($J121,'Medians, Hi-Lo SDs'!$B:$F,3,FALSE),$H:$I,2,FALSE))</f>
        <v/>
      </c>
      <c r="T121" s="70" t="str">
        <f t="shared" si="23"/>
        <v/>
      </c>
      <c r="U121" s="68" t="str">
        <f t="shared" si="24"/>
        <v/>
      </c>
      <c r="V121" s="69" t="str">
        <f t="shared" si="20"/>
        <v/>
      </c>
      <c r="W121" s="66" t="str">
        <f>IFERROR((IF(AND($G120&lt;(VLOOKUP($J121,'Medians, Hi-Lo SDs'!$B:$F,4,FALSE)),$G121&gt;=(VLOOKUP($J121,'Medians, Hi-Lo SDs'!$B:$F,4,FALSE))),(VLOOKUP($J121,'Medians, Hi-Lo SDs'!$B:$F,4,FALSE))-$G120,""))/($F121)*($C121-$C120)+($C120),"")</f>
        <v/>
      </c>
      <c r="X121" s="65" t="str">
        <f t="shared" si="25"/>
        <v/>
      </c>
      <c r="Y121" s="65" t="str">
        <f>IF(X121="","",X121/VLOOKUP(VLOOKUP($J121,'Medians, Hi-Lo SDs'!$B:$F,4,FALSE),$H:$I,2,FALSE))</f>
        <v/>
      </c>
      <c r="Z121" s="70" t="str">
        <f t="shared" si="26"/>
        <v/>
      </c>
      <c r="AA121" s="68">
        <f t="shared" si="27"/>
        <v>11.642045109125174</v>
      </c>
      <c r="AB121" s="66">
        <f>IFERROR((IF(AND($G120&lt;(VLOOKUP($J121,'Medians, Hi-Lo SDs'!$B:$F,5,FALSE)),$G121&gt;=(VLOOKUP($J121,'Medians, Hi-Lo SDs'!$B:$F,5,FALSE))),(VLOOKUP($J121,'Medians, Hi-Lo SDs'!$B:$F,5,FALSE))-$G120,""))/($F121)*($C121-$C120)+($C120),"")</f>
        <v>54.65</v>
      </c>
      <c r="AC121" s="65">
        <f t="shared" si="28"/>
        <v>19.149999999999999</v>
      </c>
      <c r="AD121" s="65">
        <f>IF(AC121="","",AC121/VLOOKUP(VLOOKUP($J121,'Medians, Hi-Lo SDs'!$B:$F,5,FALSE),$H:$I,2,FALSE))</f>
        <v>11.642045109125174</v>
      </c>
      <c r="AE121" s="59" t="s">
        <v>88</v>
      </c>
      <c r="AF121" s="60" t="s">
        <v>88</v>
      </c>
    </row>
    <row r="122" spans="1:32" ht="16" x14ac:dyDescent="0.2">
      <c r="A122" s="99"/>
      <c r="B122" s="100"/>
      <c r="C122" s="87" t="s">
        <v>157</v>
      </c>
      <c r="D122" s="88">
        <v>1</v>
      </c>
      <c r="E122" s="89">
        <v>1.3513513513513513</v>
      </c>
      <c r="F122" s="89">
        <v>1.3513513513513513</v>
      </c>
      <c r="G122" s="90">
        <v>97.297297297297305</v>
      </c>
      <c r="J122" s="64" t="str">
        <f t="shared" si="18"/>
        <v>a0600</v>
      </c>
      <c r="K122" s="71">
        <f t="shared" si="19"/>
        <v>2.7027027027027026</v>
      </c>
      <c r="L122" s="65" t="str">
        <f>IFERROR((IF(AND($G121&lt;(VLOOKUP($J122,'Medians, Hi-Lo SDs'!$B:$F,2,FALSE)),$G122&gt;=(VLOOKUP($J122,'Medians, Hi-Lo SDs'!$B:$F,2,FALSE))),(VLOOKUP($J122,'Medians, Hi-Lo SDs'!$B:$F,2,FALSE))-$G121,""))/($F122)*($C122-$C121)+($C121),"")</f>
        <v/>
      </c>
      <c r="M122" s="65" t="str">
        <f t="shared" si="21"/>
        <v/>
      </c>
      <c r="N122" s="65" t="str">
        <f>IF(M122="","",M122/VLOOKUP(VLOOKUP($J122,'Medians, Hi-Lo SDs'!$B:$F,2,FALSE),$H:$I,2,FALSE))</f>
        <v/>
      </c>
      <c r="O122" s="59" t="s">
        <v>88</v>
      </c>
      <c r="P122" s="60" t="s">
        <v>88</v>
      </c>
      <c r="Q122" s="66" t="str">
        <f>IFERROR((IF(AND($G121&lt;(VLOOKUP($J122,'Medians, Hi-Lo SDs'!$B:$F,3,FALSE)),$G122&gt;=(VLOOKUP($J122,'Medians, Hi-Lo SDs'!$B:$F,3,FALSE))),(VLOOKUP($J122,'Medians, Hi-Lo SDs'!$B:$F,3,FALSE))-$G121,""))/($F122)*($C122-$C121)+($C121),"")</f>
        <v/>
      </c>
      <c r="R122" s="65" t="str">
        <f t="shared" si="22"/>
        <v/>
      </c>
      <c r="S122" s="65" t="str">
        <f>IF(R122="","",R122/VLOOKUP(VLOOKUP($J122,'Medians, Hi-Lo SDs'!$B:$F,3,FALSE),$H:$I,2,FALSE))</f>
        <v/>
      </c>
      <c r="T122" s="70" t="str">
        <f t="shared" si="23"/>
        <v/>
      </c>
      <c r="U122" s="68" t="str">
        <f t="shared" si="24"/>
        <v/>
      </c>
      <c r="V122" s="69" t="str">
        <f t="shared" si="20"/>
        <v/>
      </c>
      <c r="W122" s="66" t="str">
        <f>IFERROR((IF(AND($G121&lt;(VLOOKUP($J122,'Medians, Hi-Lo SDs'!$B:$F,4,FALSE)),$G122&gt;=(VLOOKUP($J122,'Medians, Hi-Lo SDs'!$B:$F,4,FALSE))),(VLOOKUP($J122,'Medians, Hi-Lo SDs'!$B:$F,4,FALSE))-$G121,""))/($F122)*($C122-$C121)+($C121),"")</f>
        <v/>
      </c>
      <c r="X122" s="65" t="str">
        <f t="shared" si="25"/>
        <v/>
      </c>
      <c r="Y122" s="65" t="str">
        <f>IF(X122="","",X122/VLOOKUP(VLOOKUP($J122,'Medians, Hi-Lo SDs'!$B:$F,4,FALSE),$H:$I,2,FALSE))</f>
        <v/>
      </c>
      <c r="Z122" s="70" t="str">
        <f t="shared" si="26"/>
        <v/>
      </c>
      <c r="AA122" s="68" t="str">
        <f t="shared" si="27"/>
        <v/>
      </c>
      <c r="AB122" s="66" t="str">
        <f>IFERROR((IF(AND($G121&lt;(VLOOKUP($J122,'Medians, Hi-Lo SDs'!$B:$F,5,FALSE)),$G122&gt;=(VLOOKUP($J122,'Medians, Hi-Lo SDs'!$B:$F,5,FALSE))),(VLOOKUP($J122,'Medians, Hi-Lo SDs'!$B:$F,5,FALSE))-$G121,""))/($F122)*($C122-$C121)+($C121),"")</f>
        <v/>
      </c>
      <c r="AC122" s="65" t="str">
        <f t="shared" si="28"/>
        <v/>
      </c>
      <c r="AD122" s="65" t="str">
        <f>IF(AC122="","",AC122/VLOOKUP(VLOOKUP($J122,'Medians, Hi-Lo SDs'!$B:$F,5,FALSE),$H:$I,2,FALSE))</f>
        <v/>
      </c>
      <c r="AE122" s="59" t="s">
        <v>88</v>
      </c>
      <c r="AF122" s="60" t="s">
        <v>88</v>
      </c>
    </row>
    <row r="123" spans="1:32" ht="16" x14ac:dyDescent="0.2">
      <c r="A123" s="99"/>
      <c r="B123" s="100"/>
      <c r="C123" s="87" t="s">
        <v>148</v>
      </c>
      <c r="D123" s="88">
        <v>1</v>
      </c>
      <c r="E123" s="89">
        <v>1.3513513513513513</v>
      </c>
      <c r="F123" s="89">
        <v>1.3513513513513513</v>
      </c>
      <c r="G123" s="90">
        <v>98.648648648648646</v>
      </c>
      <c r="J123" s="64" t="str">
        <f t="shared" si="18"/>
        <v>a0600</v>
      </c>
      <c r="K123" s="71">
        <f t="shared" si="19"/>
        <v>2.7027027027027026</v>
      </c>
      <c r="L123" s="65" t="str">
        <f>IFERROR((IF(AND($G122&lt;(VLOOKUP($J123,'Medians, Hi-Lo SDs'!$B:$F,2,FALSE)),$G123&gt;=(VLOOKUP($J123,'Medians, Hi-Lo SDs'!$B:$F,2,FALSE))),(VLOOKUP($J123,'Medians, Hi-Lo SDs'!$B:$F,2,FALSE))-$G122,""))/($F123)*($C123-$C122)+($C122),"")</f>
        <v/>
      </c>
      <c r="M123" s="65" t="str">
        <f t="shared" si="21"/>
        <v/>
      </c>
      <c r="N123" s="65" t="str">
        <f>IF(M123="","",M123/VLOOKUP(VLOOKUP($J123,'Medians, Hi-Lo SDs'!$B:$F,2,FALSE),$H:$I,2,FALSE))</f>
        <v/>
      </c>
      <c r="O123" s="59" t="s">
        <v>88</v>
      </c>
      <c r="P123" s="60" t="s">
        <v>88</v>
      </c>
      <c r="Q123" s="66" t="str">
        <f>IFERROR((IF(AND($G122&lt;(VLOOKUP($J123,'Medians, Hi-Lo SDs'!$B:$F,3,FALSE)),$G123&gt;=(VLOOKUP($J123,'Medians, Hi-Lo SDs'!$B:$F,3,FALSE))),(VLOOKUP($J123,'Medians, Hi-Lo SDs'!$B:$F,3,FALSE))-$G122,""))/($F123)*($C123-$C122)+($C122),"")</f>
        <v/>
      </c>
      <c r="R123" s="65" t="str">
        <f t="shared" si="22"/>
        <v/>
      </c>
      <c r="S123" s="65" t="str">
        <f>IF(R123="","",R123/VLOOKUP(VLOOKUP($J123,'Medians, Hi-Lo SDs'!$B:$F,3,FALSE),$H:$I,2,FALSE))</f>
        <v/>
      </c>
      <c r="T123" s="70" t="str">
        <f t="shared" si="23"/>
        <v/>
      </c>
      <c r="U123" s="68" t="str">
        <f t="shared" si="24"/>
        <v/>
      </c>
      <c r="V123" s="69" t="str">
        <f t="shared" si="20"/>
        <v/>
      </c>
      <c r="W123" s="66" t="str">
        <f>IFERROR((IF(AND($G122&lt;(VLOOKUP($J123,'Medians, Hi-Lo SDs'!$B:$F,4,FALSE)),$G123&gt;=(VLOOKUP($J123,'Medians, Hi-Lo SDs'!$B:$F,4,FALSE))),(VLOOKUP($J123,'Medians, Hi-Lo SDs'!$B:$F,4,FALSE))-$G122,""))/($F123)*($C123-$C122)+($C122),"")</f>
        <v/>
      </c>
      <c r="X123" s="65" t="str">
        <f t="shared" si="25"/>
        <v/>
      </c>
      <c r="Y123" s="65" t="str">
        <f>IF(X123="","",X123/VLOOKUP(VLOOKUP($J123,'Medians, Hi-Lo SDs'!$B:$F,4,FALSE),$H:$I,2,FALSE))</f>
        <v/>
      </c>
      <c r="Z123" s="70" t="str">
        <f t="shared" si="26"/>
        <v/>
      </c>
      <c r="AA123" s="68" t="str">
        <f t="shared" si="27"/>
        <v/>
      </c>
      <c r="AB123" s="66" t="str">
        <f>IFERROR((IF(AND($G122&lt;(VLOOKUP($J123,'Medians, Hi-Lo SDs'!$B:$F,5,FALSE)),$G123&gt;=(VLOOKUP($J123,'Medians, Hi-Lo SDs'!$B:$F,5,FALSE))),(VLOOKUP($J123,'Medians, Hi-Lo SDs'!$B:$F,5,FALSE))-$G122,""))/($F123)*($C123-$C122)+($C122),"")</f>
        <v/>
      </c>
      <c r="AC123" s="65" t="str">
        <f t="shared" si="28"/>
        <v/>
      </c>
      <c r="AD123" s="65" t="str">
        <f>IF(AC123="","",AC123/VLOOKUP(VLOOKUP($J123,'Medians, Hi-Lo SDs'!$B:$F,5,FALSE),$H:$I,2,FALSE))</f>
        <v/>
      </c>
      <c r="AE123" s="59" t="s">
        <v>88</v>
      </c>
      <c r="AF123" s="60" t="s">
        <v>88</v>
      </c>
    </row>
    <row r="124" spans="1:32" ht="16" x14ac:dyDescent="0.2">
      <c r="A124" s="99"/>
      <c r="B124" s="100"/>
      <c r="C124" s="87" t="s">
        <v>158</v>
      </c>
      <c r="D124" s="88">
        <v>1</v>
      </c>
      <c r="E124" s="89">
        <v>1.3513513513513513</v>
      </c>
      <c r="F124" s="89">
        <v>1.3513513513513513</v>
      </c>
      <c r="G124" s="90">
        <v>100</v>
      </c>
      <c r="J124" s="64" t="str">
        <f t="shared" si="18"/>
        <v>a0600</v>
      </c>
      <c r="K124" s="71">
        <f t="shared" si="19"/>
        <v>2.7027027027027026</v>
      </c>
      <c r="L124" s="65" t="str">
        <f>IFERROR((IF(AND($G123&lt;(VLOOKUP($J124,'Medians, Hi-Lo SDs'!$B:$F,2,FALSE)),$G124&gt;=(VLOOKUP($J124,'Medians, Hi-Lo SDs'!$B:$F,2,FALSE))),(VLOOKUP($J124,'Medians, Hi-Lo SDs'!$B:$F,2,FALSE))-$G123,""))/($F124)*($C124-$C123)+($C123),"")</f>
        <v/>
      </c>
      <c r="M124" s="65" t="str">
        <f t="shared" si="21"/>
        <v/>
      </c>
      <c r="N124" s="65" t="str">
        <f>IF(M124="","",M124/VLOOKUP(VLOOKUP($J124,'Medians, Hi-Lo SDs'!$B:$F,2,FALSE),$H:$I,2,FALSE))</f>
        <v/>
      </c>
      <c r="O124" s="59" t="s">
        <v>88</v>
      </c>
      <c r="P124" s="60" t="s">
        <v>88</v>
      </c>
      <c r="Q124" s="66" t="str">
        <f>IFERROR((IF(AND($G123&lt;(VLOOKUP($J124,'Medians, Hi-Lo SDs'!$B:$F,3,FALSE)),$G124&gt;=(VLOOKUP($J124,'Medians, Hi-Lo SDs'!$B:$F,3,FALSE))),(VLOOKUP($J124,'Medians, Hi-Lo SDs'!$B:$F,3,FALSE))-$G123,""))/($F124)*($C124-$C123)+($C123),"")</f>
        <v/>
      </c>
      <c r="R124" s="65" t="str">
        <f t="shared" si="22"/>
        <v/>
      </c>
      <c r="S124" s="65" t="str">
        <f>IF(R124="","",R124/VLOOKUP(VLOOKUP($J124,'Medians, Hi-Lo SDs'!$B:$F,3,FALSE),$H:$I,2,FALSE))</f>
        <v/>
      </c>
      <c r="T124" s="70" t="str">
        <f t="shared" si="23"/>
        <v/>
      </c>
      <c r="U124" s="68" t="str">
        <f t="shared" si="24"/>
        <v/>
      </c>
      <c r="V124" s="69" t="str">
        <f t="shared" si="20"/>
        <v/>
      </c>
      <c r="W124" s="66" t="str">
        <f>IFERROR((IF(AND($G123&lt;(VLOOKUP($J124,'Medians, Hi-Lo SDs'!$B:$F,4,FALSE)),$G124&gt;=(VLOOKUP($J124,'Medians, Hi-Lo SDs'!$B:$F,4,FALSE))),(VLOOKUP($J124,'Medians, Hi-Lo SDs'!$B:$F,4,FALSE))-$G123,""))/($F124)*($C124-$C123)+($C123),"")</f>
        <v/>
      </c>
      <c r="X124" s="65" t="str">
        <f t="shared" si="25"/>
        <v/>
      </c>
      <c r="Y124" s="65" t="str">
        <f>IF(X124="","",X124/VLOOKUP(VLOOKUP($J124,'Medians, Hi-Lo SDs'!$B:$F,4,FALSE),$H:$I,2,FALSE))</f>
        <v/>
      </c>
      <c r="Z124" s="70" t="str">
        <f t="shared" si="26"/>
        <v/>
      </c>
      <c r="AA124" s="68" t="str">
        <f t="shared" si="27"/>
        <v/>
      </c>
      <c r="AB124" s="66" t="str">
        <f>IFERROR((IF(AND($G123&lt;(VLOOKUP($J124,'Medians, Hi-Lo SDs'!$B:$F,5,FALSE)),$G124&gt;=(VLOOKUP($J124,'Medians, Hi-Lo SDs'!$B:$F,5,FALSE))),(VLOOKUP($J124,'Medians, Hi-Lo SDs'!$B:$F,5,FALSE))-$G123,""))/($F124)*($C124-$C123)+($C123),"")</f>
        <v/>
      </c>
      <c r="AC124" s="65" t="str">
        <f t="shared" si="28"/>
        <v/>
      </c>
      <c r="AD124" s="65" t="str">
        <f>IF(AC124="","",AC124/VLOOKUP(VLOOKUP($J124,'Medians, Hi-Lo SDs'!$B:$F,5,FALSE),$H:$I,2,FALSE))</f>
        <v/>
      </c>
      <c r="AE124" s="59" t="s">
        <v>88</v>
      </c>
      <c r="AF124" s="60" t="s">
        <v>88</v>
      </c>
    </row>
    <row r="125" spans="1:32" ht="17" x14ac:dyDescent="0.2">
      <c r="A125" s="99"/>
      <c r="B125" s="100"/>
      <c r="C125" s="91" t="s">
        <v>134</v>
      </c>
      <c r="D125" s="88">
        <v>74</v>
      </c>
      <c r="E125" s="89">
        <v>100</v>
      </c>
      <c r="F125" s="89">
        <v>100</v>
      </c>
      <c r="G125" s="92"/>
      <c r="J125" s="64" t="str">
        <f t="shared" si="18"/>
        <v>a0600</v>
      </c>
      <c r="K125" s="71">
        <f t="shared" si="19"/>
        <v>2.7027027027027026</v>
      </c>
      <c r="L125" s="65" t="str">
        <f>IFERROR((IF(AND($G124&lt;(VLOOKUP($J125,'Medians, Hi-Lo SDs'!$B:$F,2,FALSE)),$G125&gt;=(VLOOKUP($J125,'Medians, Hi-Lo SDs'!$B:$F,2,FALSE))),(VLOOKUP($J125,'Medians, Hi-Lo SDs'!$B:$F,2,FALSE))-$G124,""))/($F125)*($C125-$C124)+($C124),"")</f>
        <v/>
      </c>
      <c r="M125" s="65" t="str">
        <f t="shared" si="21"/>
        <v/>
      </c>
      <c r="N125" s="65" t="str">
        <f>IF(M125="","",M125/VLOOKUP(VLOOKUP($J125,'Medians, Hi-Lo SDs'!$B:$F,2,FALSE),$H:$I,2,FALSE))</f>
        <v/>
      </c>
      <c r="O125" s="59" t="s">
        <v>88</v>
      </c>
      <c r="P125" s="60" t="s">
        <v>88</v>
      </c>
      <c r="Q125" s="66" t="str">
        <f>IFERROR((IF(AND($G124&lt;(VLOOKUP($J125,'Medians, Hi-Lo SDs'!$B:$F,3,FALSE)),$G125&gt;=(VLOOKUP($J125,'Medians, Hi-Lo SDs'!$B:$F,3,FALSE))),(VLOOKUP($J125,'Medians, Hi-Lo SDs'!$B:$F,3,FALSE))-$G124,""))/($F125)*($C125-$C124)+($C124),"")</f>
        <v/>
      </c>
      <c r="R125" s="65" t="str">
        <f t="shared" si="22"/>
        <v/>
      </c>
      <c r="S125" s="65" t="str">
        <f>IF(R125="","",R125/VLOOKUP(VLOOKUP($J125,'Medians, Hi-Lo SDs'!$B:$F,3,FALSE),$H:$I,2,FALSE))</f>
        <v/>
      </c>
      <c r="T125" s="70" t="str">
        <f t="shared" si="23"/>
        <v/>
      </c>
      <c r="U125" s="68" t="str">
        <f t="shared" si="24"/>
        <v/>
      </c>
      <c r="V125" s="69" t="str">
        <f t="shared" si="20"/>
        <v/>
      </c>
      <c r="W125" s="66" t="str">
        <f>IFERROR((IF(AND($G124&lt;(VLOOKUP($J125,'Medians, Hi-Lo SDs'!$B:$F,4,FALSE)),$G125&gt;=(VLOOKUP($J125,'Medians, Hi-Lo SDs'!$B:$F,4,FALSE))),(VLOOKUP($J125,'Medians, Hi-Lo SDs'!$B:$F,4,FALSE))-$G124,""))/($F125)*($C125-$C124)+($C124),"")</f>
        <v/>
      </c>
      <c r="X125" s="65" t="str">
        <f t="shared" si="25"/>
        <v/>
      </c>
      <c r="Y125" s="65" t="str">
        <f>IF(X125="","",X125/VLOOKUP(VLOOKUP($J125,'Medians, Hi-Lo SDs'!$B:$F,4,FALSE),$H:$I,2,FALSE))</f>
        <v/>
      </c>
      <c r="Z125" s="70" t="str">
        <f t="shared" si="26"/>
        <v/>
      </c>
      <c r="AA125" s="68" t="str">
        <f t="shared" si="27"/>
        <v/>
      </c>
      <c r="AB125" s="66" t="str">
        <f>IFERROR((IF(AND($G124&lt;(VLOOKUP($J125,'Medians, Hi-Lo SDs'!$B:$F,5,FALSE)),$G125&gt;=(VLOOKUP($J125,'Medians, Hi-Lo SDs'!$B:$F,5,FALSE))),(VLOOKUP($J125,'Medians, Hi-Lo SDs'!$B:$F,5,FALSE))-$G124,""))/($F125)*($C125-$C124)+($C124),"")</f>
        <v/>
      </c>
      <c r="AC125" s="65" t="str">
        <f t="shared" si="28"/>
        <v/>
      </c>
      <c r="AD125" s="65" t="str">
        <f>IF(AC125="","",AC125/VLOOKUP(VLOOKUP($J125,'Medians, Hi-Lo SDs'!$B:$F,5,FALSE),$H:$I,2,FALSE))</f>
        <v/>
      </c>
      <c r="AE125" s="59" t="s">
        <v>88</v>
      </c>
      <c r="AF125" s="60" t="s">
        <v>88</v>
      </c>
    </row>
    <row r="126" spans="1:32" ht="16" x14ac:dyDescent="0.2">
      <c r="A126" s="99" t="s">
        <v>50</v>
      </c>
      <c r="B126" s="100" t="s">
        <v>107</v>
      </c>
      <c r="C126" s="87" t="s">
        <v>113</v>
      </c>
      <c r="D126" s="88">
        <v>2</v>
      </c>
      <c r="E126" s="89">
        <v>3.8461538461538463</v>
      </c>
      <c r="F126" s="89">
        <v>3.8461538461538463</v>
      </c>
      <c r="G126" s="90">
        <v>3.8461538461538463</v>
      </c>
      <c r="J126" s="64" t="str">
        <f t="shared" si="18"/>
        <v>a0600</v>
      </c>
      <c r="K126" s="71">
        <f t="shared" si="19"/>
        <v>2.7027027027027026</v>
      </c>
      <c r="L126" s="65" t="str">
        <f>IFERROR((IF(AND($G125&lt;(VLOOKUP($J126,'Medians, Hi-Lo SDs'!$B:$F,2,FALSE)),$G126&gt;=(VLOOKUP($J126,'Medians, Hi-Lo SDs'!$B:$F,2,FALSE))),(VLOOKUP($J126,'Medians, Hi-Lo SDs'!$B:$F,2,FALSE))-$G125,""))/($F126)*($C126-$C125)+($C125),"")</f>
        <v/>
      </c>
      <c r="M126" s="65" t="str">
        <f t="shared" si="21"/>
        <v/>
      </c>
      <c r="N126" s="65" t="str">
        <f>IF(M126="","",M126/VLOOKUP(VLOOKUP($J126,'Medians, Hi-Lo SDs'!$B:$F,2,FALSE),$H:$I,2,FALSE))</f>
        <v/>
      </c>
      <c r="O126" s="59" t="s">
        <v>88</v>
      </c>
      <c r="P126" s="60" t="s">
        <v>88</v>
      </c>
      <c r="Q126" s="66" t="str">
        <f>IFERROR((IF(AND($G125&lt;(VLOOKUP($J126,'Medians, Hi-Lo SDs'!$B:$F,3,FALSE)),$G126&gt;=(VLOOKUP($J126,'Medians, Hi-Lo SDs'!$B:$F,3,FALSE))),(VLOOKUP($J126,'Medians, Hi-Lo SDs'!$B:$F,3,FALSE))-$G125,""))/($F126)*($C126-$C125)+($C125),"")</f>
        <v/>
      </c>
      <c r="R126" s="65" t="str">
        <f t="shared" si="22"/>
        <v/>
      </c>
      <c r="S126" s="65" t="str">
        <f>IF(R126="","",R126/VLOOKUP(VLOOKUP($J126,'Medians, Hi-Lo SDs'!$B:$F,3,FALSE),$H:$I,2,FALSE))</f>
        <v/>
      </c>
      <c r="T126" s="70" t="str">
        <f t="shared" si="23"/>
        <v/>
      </c>
      <c r="U126" s="68" t="str">
        <f t="shared" si="24"/>
        <v/>
      </c>
      <c r="V126" s="69" t="str">
        <f t="shared" si="20"/>
        <v/>
      </c>
      <c r="W126" s="66" t="str">
        <f>IFERROR((IF(AND($G125&lt;(VLOOKUP($J126,'Medians, Hi-Lo SDs'!$B:$F,4,FALSE)),$G126&gt;=(VLOOKUP($J126,'Medians, Hi-Lo SDs'!$B:$F,4,FALSE))),(VLOOKUP($J126,'Medians, Hi-Lo SDs'!$B:$F,4,FALSE))-$G125,""))/($F126)*($C126-$C125)+($C125),"")</f>
        <v/>
      </c>
      <c r="X126" s="65" t="str">
        <f t="shared" si="25"/>
        <v/>
      </c>
      <c r="Y126" s="65" t="str">
        <f>IF(X126="","",X126/VLOOKUP(VLOOKUP($J126,'Medians, Hi-Lo SDs'!$B:$F,4,FALSE),$H:$I,2,FALSE))</f>
        <v/>
      </c>
      <c r="Z126" s="70" t="str">
        <f t="shared" si="26"/>
        <v/>
      </c>
      <c r="AA126" s="68" t="str">
        <f t="shared" si="27"/>
        <v/>
      </c>
      <c r="AB126" s="66" t="str">
        <f>IFERROR((IF(AND($G125&lt;(VLOOKUP($J126,'Medians, Hi-Lo SDs'!$B:$F,5,FALSE)),$G126&gt;=(VLOOKUP($J126,'Medians, Hi-Lo SDs'!$B:$F,5,FALSE))),(VLOOKUP($J126,'Medians, Hi-Lo SDs'!$B:$F,5,FALSE))-$G125,""))/($F126)*($C126-$C125)+($C125),"")</f>
        <v/>
      </c>
      <c r="AC126" s="65" t="str">
        <f t="shared" si="28"/>
        <v/>
      </c>
      <c r="AD126" s="65" t="str">
        <f>IF(AC126="","",AC126/VLOOKUP(VLOOKUP($J126,'Medians, Hi-Lo SDs'!$B:$F,5,FALSE),$H:$I,2,FALSE))</f>
        <v/>
      </c>
      <c r="AE126" s="59" t="s">
        <v>88</v>
      </c>
      <c r="AF126" s="60" t="s">
        <v>88</v>
      </c>
    </row>
    <row r="127" spans="1:32" ht="16" x14ac:dyDescent="0.2">
      <c r="A127" s="99"/>
      <c r="B127" s="100"/>
      <c r="C127" s="87" t="s">
        <v>114</v>
      </c>
      <c r="D127" s="88">
        <v>1</v>
      </c>
      <c r="E127" s="89">
        <v>1.9230769230769231</v>
      </c>
      <c r="F127" s="89">
        <v>1.9230769230769231</v>
      </c>
      <c r="G127" s="90">
        <v>5.7692307692307692</v>
      </c>
      <c r="J127" s="64" t="str">
        <f t="shared" si="18"/>
        <v>a0640</v>
      </c>
      <c r="K127" s="71">
        <f t="shared" si="19"/>
        <v>5.7692307692307692</v>
      </c>
      <c r="L127" s="65">
        <f>IFERROR((IF(AND($G126&lt;(VLOOKUP($J127,'Medians, Hi-Lo SDs'!$B:$F,2,FALSE)),$G127&gt;=(VLOOKUP($J127,'Medians, Hi-Lo SDs'!$B:$F,2,FALSE))),(VLOOKUP($J127,'Medians, Hi-Lo SDs'!$B:$F,2,FALSE))-$G126,""))/($F127)*($C127-$C126)+($C126),"")</f>
        <v>20.6</v>
      </c>
      <c r="M127" s="65">
        <f t="shared" si="21"/>
        <v>17.733333333333334</v>
      </c>
      <c r="N127" s="65">
        <f>IF(M127="","",M127/VLOOKUP(VLOOKUP($J127,'Medians, Hi-Lo SDs'!$B:$F,2,FALSE),$H:$I,2,FALSE))</f>
        <v>10.780797211583279</v>
      </c>
      <c r="O127" s="59" t="s">
        <v>88</v>
      </c>
      <c r="P127" s="60" t="s">
        <v>88</v>
      </c>
      <c r="Q127" s="66" t="str">
        <f>IFERROR((IF(AND($G126&lt;(VLOOKUP($J127,'Medians, Hi-Lo SDs'!$B:$F,3,FALSE)),$G127&gt;=(VLOOKUP($J127,'Medians, Hi-Lo SDs'!$B:$F,3,FALSE))),(VLOOKUP($J127,'Medians, Hi-Lo SDs'!$B:$F,3,FALSE))-$G126,""))/($F127)*($C127-$C126)+($C126),"")</f>
        <v/>
      </c>
      <c r="R127" s="65" t="str">
        <f t="shared" si="22"/>
        <v/>
      </c>
      <c r="S127" s="65" t="str">
        <f>IF(R127="","",R127/VLOOKUP(VLOOKUP($J127,'Medians, Hi-Lo SDs'!$B:$F,3,FALSE),$H:$I,2,FALSE))</f>
        <v/>
      </c>
      <c r="T127" s="70" t="str">
        <f t="shared" si="23"/>
        <v/>
      </c>
      <c r="U127" s="68">
        <f t="shared" si="24"/>
        <v>10.780797211583279</v>
      </c>
      <c r="V127" s="69" t="str">
        <f t="shared" si="20"/>
        <v/>
      </c>
      <c r="W127" s="66" t="str">
        <f>IFERROR((IF(AND($G126&lt;(VLOOKUP($J127,'Medians, Hi-Lo SDs'!$B:$F,4,FALSE)),$G127&gt;=(VLOOKUP($J127,'Medians, Hi-Lo SDs'!$B:$F,4,FALSE))),(VLOOKUP($J127,'Medians, Hi-Lo SDs'!$B:$F,4,FALSE))-$G126,""))/($F127)*($C127-$C126)+($C126),"")</f>
        <v/>
      </c>
      <c r="X127" s="65" t="str">
        <f t="shared" si="25"/>
        <v/>
      </c>
      <c r="Y127" s="65" t="str">
        <f>IF(X127="","",X127/VLOOKUP(VLOOKUP($J127,'Medians, Hi-Lo SDs'!$B:$F,4,FALSE),$H:$I,2,FALSE))</f>
        <v/>
      </c>
      <c r="Z127" s="70" t="str">
        <f t="shared" si="26"/>
        <v/>
      </c>
      <c r="AA127" s="68" t="str">
        <f t="shared" si="27"/>
        <v/>
      </c>
      <c r="AB127" s="66" t="str">
        <f>IFERROR((IF(AND($G126&lt;(VLOOKUP($J127,'Medians, Hi-Lo SDs'!$B:$F,5,FALSE)),$G127&gt;=(VLOOKUP($J127,'Medians, Hi-Lo SDs'!$B:$F,5,FALSE))),(VLOOKUP($J127,'Medians, Hi-Lo SDs'!$B:$F,5,FALSE))-$G126,""))/($F127)*($C127-$C126)+($C126),"")</f>
        <v/>
      </c>
      <c r="AC127" s="65" t="str">
        <f t="shared" si="28"/>
        <v/>
      </c>
      <c r="AD127" s="65" t="str">
        <f>IF(AC127="","",AC127/VLOOKUP(VLOOKUP($J127,'Medians, Hi-Lo SDs'!$B:$F,5,FALSE),$H:$I,2,FALSE))</f>
        <v/>
      </c>
      <c r="AE127" s="59" t="s">
        <v>88</v>
      </c>
      <c r="AF127" s="60" t="s">
        <v>88</v>
      </c>
    </row>
    <row r="128" spans="1:32" ht="16" x14ac:dyDescent="0.2">
      <c r="A128" s="99"/>
      <c r="B128" s="100"/>
      <c r="C128" s="87" t="s">
        <v>118</v>
      </c>
      <c r="D128" s="88">
        <v>1</v>
      </c>
      <c r="E128" s="89">
        <v>1.9230769230769231</v>
      </c>
      <c r="F128" s="89">
        <v>1.9230769230769231</v>
      </c>
      <c r="G128" s="90">
        <v>7.6923076923076925</v>
      </c>
      <c r="J128" s="64" t="str">
        <f t="shared" si="18"/>
        <v>a0640</v>
      </c>
      <c r="K128" s="71">
        <f t="shared" si="19"/>
        <v>5.7692307692307692</v>
      </c>
      <c r="L128" s="65" t="str">
        <f>IFERROR((IF(AND($G127&lt;(VLOOKUP($J128,'Medians, Hi-Lo SDs'!$B:$F,2,FALSE)),$G128&gt;=(VLOOKUP($J128,'Medians, Hi-Lo SDs'!$B:$F,2,FALSE))),(VLOOKUP($J128,'Medians, Hi-Lo SDs'!$B:$F,2,FALSE))-$G127,""))/($F128)*($C128-$C127)+($C127),"")</f>
        <v/>
      </c>
      <c r="M128" s="65" t="str">
        <f t="shared" si="21"/>
        <v/>
      </c>
      <c r="N128" s="65" t="str">
        <f>IF(M128="","",M128/VLOOKUP(VLOOKUP($J128,'Medians, Hi-Lo SDs'!$B:$F,2,FALSE),$H:$I,2,FALSE))</f>
        <v/>
      </c>
      <c r="O128" s="59" t="s">
        <v>88</v>
      </c>
      <c r="P128" s="60" t="s">
        <v>88</v>
      </c>
      <c r="Q128" s="66" t="str">
        <f>IFERROR((IF(AND($G127&lt;(VLOOKUP($J128,'Medians, Hi-Lo SDs'!$B:$F,3,FALSE)),$G128&gt;=(VLOOKUP($J128,'Medians, Hi-Lo SDs'!$B:$F,3,FALSE))),(VLOOKUP($J128,'Medians, Hi-Lo SDs'!$B:$F,3,FALSE))-$G127,""))/($F128)*($C128-$C127)+($C127),"")</f>
        <v/>
      </c>
      <c r="R128" s="65" t="str">
        <f t="shared" si="22"/>
        <v/>
      </c>
      <c r="S128" s="65" t="str">
        <f>IF(R128="","",R128/VLOOKUP(VLOOKUP($J128,'Medians, Hi-Lo SDs'!$B:$F,3,FALSE),$H:$I,2,FALSE))</f>
        <v/>
      </c>
      <c r="T128" s="70" t="str">
        <f t="shared" si="23"/>
        <v/>
      </c>
      <c r="U128" s="68" t="str">
        <f t="shared" si="24"/>
        <v/>
      </c>
      <c r="V128" s="69" t="str">
        <f t="shared" si="20"/>
        <v/>
      </c>
      <c r="W128" s="66" t="str">
        <f>IFERROR((IF(AND($G127&lt;(VLOOKUP($J128,'Medians, Hi-Lo SDs'!$B:$F,4,FALSE)),$G128&gt;=(VLOOKUP($J128,'Medians, Hi-Lo SDs'!$B:$F,4,FALSE))),(VLOOKUP($J128,'Medians, Hi-Lo SDs'!$B:$F,4,FALSE))-$G127,""))/($F128)*($C128-$C127)+($C127),"")</f>
        <v/>
      </c>
      <c r="X128" s="65" t="str">
        <f t="shared" si="25"/>
        <v/>
      </c>
      <c r="Y128" s="65" t="str">
        <f>IF(X128="","",X128/VLOOKUP(VLOOKUP($J128,'Medians, Hi-Lo SDs'!$B:$F,4,FALSE),$H:$I,2,FALSE))</f>
        <v/>
      </c>
      <c r="Z128" s="70" t="str">
        <f t="shared" si="26"/>
        <v/>
      </c>
      <c r="AA128" s="68" t="str">
        <f t="shared" si="27"/>
        <v/>
      </c>
      <c r="AB128" s="66" t="str">
        <f>IFERROR((IF(AND($G127&lt;(VLOOKUP($J128,'Medians, Hi-Lo SDs'!$B:$F,5,FALSE)),$G128&gt;=(VLOOKUP($J128,'Medians, Hi-Lo SDs'!$B:$F,5,FALSE))),(VLOOKUP($J128,'Medians, Hi-Lo SDs'!$B:$F,5,FALSE))-$G127,""))/($F128)*($C128-$C127)+($C127),"")</f>
        <v/>
      </c>
      <c r="AC128" s="65" t="str">
        <f t="shared" si="28"/>
        <v/>
      </c>
      <c r="AD128" s="65" t="str">
        <f>IF(AC128="","",AC128/VLOOKUP(VLOOKUP($J128,'Medians, Hi-Lo SDs'!$B:$F,5,FALSE),$H:$I,2,FALSE))</f>
        <v/>
      </c>
      <c r="AE128" s="59" t="s">
        <v>88</v>
      </c>
      <c r="AF128" s="60" t="s">
        <v>88</v>
      </c>
    </row>
    <row r="129" spans="1:32" ht="16" x14ac:dyDescent="0.2">
      <c r="A129" s="99"/>
      <c r="B129" s="100"/>
      <c r="C129" s="87" t="s">
        <v>120</v>
      </c>
      <c r="D129" s="88">
        <v>1</v>
      </c>
      <c r="E129" s="89">
        <v>1.9230769230769231</v>
      </c>
      <c r="F129" s="89">
        <v>1.9230769230769231</v>
      </c>
      <c r="G129" s="90">
        <v>9.6153846153846168</v>
      </c>
      <c r="J129" s="64" t="str">
        <f t="shared" si="18"/>
        <v>a0640</v>
      </c>
      <c r="K129" s="71">
        <f t="shared" si="19"/>
        <v>5.7692307692307692</v>
      </c>
      <c r="L129" s="65" t="str">
        <f>IFERROR((IF(AND($G128&lt;(VLOOKUP($J129,'Medians, Hi-Lo SDs'!$B:$F,2,FALSE)),$G129&gt;=(VLOOKUP($J129,'Medians, Hi-Lo SDs'!$B:$F,2,FALSE))),(VLOOKUP($J129,'Medians, Hi-Lo SDs'!$B:$F,2,FALSE))-$G128,""))/($F129)*($C129-$C128)+($C128),"")</f>
        <v/>
      </c>
      <c r="M129" s="65" t="str">
        <f t="shared" si="21"/>
        <v/>
      </c>
      <c r="N129" s="65" t="str">
        <f>IF(M129="","",M129/VLOOKUP(VLOOKUP($J129,'Medians, Hi-Lo SDs'!$B:$F,2,FALSE),$H:$I,2,FALSE))</f>
        <v/>
      </c>
      <c r="O129" s="59" t="s">
        <v>88</v>
      </c>
      <c r="P129" s="60" t="s">
        <v>88</v>
      </c>
      <c r="Q129" s="66" t="str">
        <f>IFERROR((IF(AND($G128&lt;(VLOOKUP($J129,'Medians, Hi-Lo SDs'!$B:$F,3,FALSE)),$G129&gt;=(VLOOKUP($J129,'Medians, Hi-Lo SDs'!$B:$F,3,FALSE))),(VLOOKUP($J129,'Medians, Hi-Lo SDs'!$B:$F,3,FALSE))-$G128,""))/($F129)*($C129-$C128)+($C128),"")</f>
        <v/>
      </c>
      <c r="R129" s="65" t="str">
        <f t="shared" si="22"/>
        <v/>
      </c>
      <c r="S129" s="65" t="str">
        <f>IF(R129="","",R129/VLOOKUP(VLOOKUP($J129,'Medians, Hi-Lo SDs'!$B:$F,3,FALSE),$H:$I,2,FALSE))</f>
        <v/>
      </c>
      <c r="T129" s="70" t="str">
        <f t="shared" si="23"/>
        <v/>
      </c>
      <c r="U129" s="68" t="str">
        <f t="shared" si="24"/>
        <v/>
      </c>
      <c r="V129" s="69" t="str">
        <f t="shared" si="20"/>
        <v/>
      </c>
      <c r="W129" s="66" t="str">
        <f>IFERROR((IF(AND($G128&lt;(VLOOKUP($J129,'Medians, Hi-Lo SDs'!$B:$F,4,FALSE)),$G129&gt;=(VLOOKUP($J129,'Medians, Hi-Lo SDs'!$B:$F,4,FALSE))),(VLOOKUP($J129,'Medians, Hi-Lo SDs'!$B:$F,4,FALSE))-$G128,""))/($F129)*($C129-$C128)+($C128),"")</f>
        <v/>
      </c>
      <c r="X129" s="65" t="str">
        <f t="shared" si="25"/>
        <v/>
      </c>
      <c r="Y129" s="65" t="str">
        <f>IF(X129="","",X129/VLOOKUP(VLOOKUP($J129,'Medians, Hi-Lo SDs'!$B:$F,4,FALSE),$H:$I,2,FALSE))</f>
        <v/>
      </c>
      <c r="Z129" s="70" t="str">
        <f t="shared" si="26"/>
        <v/>
      </c>
      <c r="AA129" s="68" t="str">
        <f t="shared" si="27"/>
        <v/>
      </c>
      <c r="AB129" s="66" t="str">
        <f>IFERROR((IF(AND($G128&lt;(VLOOKUP($J129,'Medians, Hi-Lo SDs'!$B:$F,5,FALSE)),$G129&gt;=(VLOOKUP($J129,'Medians, Hi-Lo SDs'!$B:$F,5,FALSE))),(VLOOKUP($J129,'Medians, Hi-Lo SDs'!$B:$F,5,FALSE))-$G128,""))/($F129)*($C129-$C128)+($C128),"")</f>
        <v/>
      </c>
      <c r="AC129" s="65" t="str">
        <f t="shared" si="28"/>
        <v/>
      </c>
      <c r="AD129" s="65" t="str">
        <f>IF(AC129="","",AC129/VLOOKUP(VLOOKUP($J129,'Medians, Hi-Lo SDs'!$B:$F,5,FALSE),$H:$I,2,FALSE))</f>
        <v/>
      </c>
      <c r="AE129" s="59" t="s">
        <v>88</v>
      </c>
      <c r="AF129" s="60" t="s">
        <v>88</v>
      </c>
    </row>
    <row r="130" spans="1:32" ht="16" x14ac:dyDescent="0.2">
      <c r="A130" s="99"/>
      <c r="B130" s="100"/>
      <c r="C130" s="87" t="s">
        <v>121</v>
      </c>
      <c r="D130" s="88">
        <v>3</v>
      </c>
      <c r="E130" s="89">
        <v>5.7692307692307692</v>
      </c>
      <c r="F130" s="89">
        <v>5.7692307692307692</v>
      </c>
      <c r="G130" s="90">
        <v>15.384615384615385</v>
      </c>
      <c r="J130" s="64" t="str">
        <f t="shared" si="18"/>
        <v>a0640</v>
      </c>
      <c r="K130" s="71">
        <f t="shared" si="19"/>
        <v>5.7692307692307692</v>
      </c>
      <c r="L130" s="65" t="str">
        <f>IFERROR((IF(AND($G129&lt;(VLOOKUP($J130,'Medians, Hi-Lo SDs'!$B:$F,2,FALSE)),$G130&gt;=(VLOOKUP($J130,'Medians, Hi-Lo SDs'!$B:$F,2,FALSE))),(VLOOKUP($J130,'Medians, Hi-Lo SDs'!$B:$F,2,FALSE))-$G129,""))/($F130)*($C130-$C129)+($C129),"")</f>
        <v/>
      </c>
      <c r="M130" s="65" t="str">
        <f t="shared" si="21"/>
        <v/>
      </c>
      <c r="N130" s="65" t="str">
        <f>IF(M130="","",M130/VLOOKUP(VLOOKUP($J130,'Medians, Hi-Lo SDs'!$B:$F,2,FALSE),$H:$I,2,FALSE))</f>
        <v/>
      </c>
      <c r="O130" s="59" t="s">
        <v>88</v>
      </c>
      <c r="P130" s="60" t="s">
        <v>88</v>
      </c>
      <c r="Q130" s="66">
        <f>IFERROR((IF(AND($G129&lt;(VLOOKUP($J130,'Medians, Hi-Lo SDs'!$B:$F,3,FALSE)),$G130&gt;=(VLOOKUP($J130,'Medians, Hi-Lo SDs'!$B:$F,3,FALSE))),(VLOOKUP($J130,'Medians, Hi-Lo SDs'!$B:$F,3,FALSE))-$G129,""))/($F130)*($C130-$C129)+($C129),"")</f>
        <v>27.066666666666666</v>
      </c>
      <c r="R130" s="65">
        <f t="shared" si="22"/>
        <v>11.266666666666669</v>
      </c>
      <c r="S130" s="65">
        <f>IF(R130="","",R130/VLOOKUP(VLOOKUP($J130,'Medians, Hi-Lo SDs'!$B:$F,3,FALSE),$H:$I,2,FALSE))</f>
        <v>8.7910944652517706</v>
      </c>
      <c r="T130" s="70">
        <f t="shared" si="23"/>
        <v>9.7859458384175255</v>
      </c>
      <c r="U130" s="68" t="str">
        <f t="shared" si="24"/>
        <v/>
      </c>
      <c r="V130" s="69" t="str">
        <f t="shared" si="20"/>
        <v/>
      </c>
      <c r="W130" s="66" t="str">
        <f>IFERROR((IF(AND($G129&lt;(VLOOKUP($J130,'Medians, Hi-Lo SDs'!$B:$F,4,FALSE)),$G130&gt;=(VLOOKUP($J130,'Medians, Hi-Lo SDs'!$B:$F,4,FALSE))),(VLOOKUP($J130,'Medians, Hi-Lo SDs'!$B:$F,4,FALSE))-$G129,""))/($F130)*($C130-$C129)+($C129),"")</f>
        <v/>
      </c>
      <c r="X130" s="65" t="str">
        <f t="shared" si="25"/>
        <v/>
      </c>
      <c r="Y130" s="65" t="str">
        <f>IF(X130="","",X130/VLOOKUP(VLOOKUP($J130,'Medians, Hi-Lo SDs'!$B:$F,4,FALSE),$H:$I,2,FALSE))</f>
        <v/>
      </c>
      <c r="Z130" s="70" t="str">
        <f t="shared" si="26"/>
        <v/>
      </c>
      <c r="AA130" s="68" t="str">
        <f t="shared" si="27"/>
        <v/>
      </c>
      <c r="AB130" s="66" t="str">
        <f>IFERROR((IF(AND($G129&lt;(VLOOKUP($J130,'Medians, Hi-Lo SDs'!$B:$F,5,FALSE)),$G130&gt;=(VLOOKUP($J130,'Medians, Hi-Lo SDs'!$B:$F,5,FALSE))),(VLOOKUP($J130,'Medians, Hi-Lo SDs'!$B:$F,5,FALSE))-$G129,""))/($F130)*($C130-$C129)+($C129),"")</f>
        <v/>
      </c>
      <c r="AC130" s="65" t="str">
        <f t="shared" si="28"/>
        <v/>
      </c>
      <c r="AD130" s="65" t="str">
        <f>IF(AC130="","",AC130/VLOOKUP(VLOOKUP($J130,'Medians, Hi-Lo SDs'!$B:$F,5,FALSE),$H:$I,2,FALSE))</f>
        <v/>
      </c>
      <c r="AE130" s="59" t="s">
        <v>88</v>
      </c>
      <c r="AF130" s="60" t="s">
        <v>88</v>
      </c>
    </row>
    <row r="131" spans="1:32" ht="16" x14ac:dyDescent="0.2">
      <c r="A131" s="99"/>
      <c r="B131" s="100"/>
      <c r="C131" s="87" t="s">
        <v>135</v>
      </c>
      <c r="D131" s="88">
        <v>2</v>
      </c>
      <c r="E131" s="89">
        <v>3.8461538461538463</v>
      </c>
      <c r="F131" s="89">
        <v>3.8461538461538463</v>
      </c>
      <c r="G131" s="90">
        <v>19.230769230769234</v>
      </c>
      <c r="J131" s="64" t="str">
        <f t="shared" si="18"/>
        <v>a0640</v>
      </c>
      <c r="K131" s="71">
        <f t="shared" si="19"/>
        <v>5.7692307692307692</v>
      </c>
      <c r="L131" s="65" t="str">
        <f>IFERROR((IF(AND($G130&lt;(VLOOKUP($J131,'Medians, Hi-Lo SDs'!$B:$F,2,FALSE)),$G131&gt;=(VLOOKUP($J131,'Medians, Hi-Lo SDs'!$B:$F,2,FALSE))),(VLOOKUP($J131,'Medians, Hi-Lo SDs'!$B:$F,2,FALSE))-$G130,""))/($F131)*($C131-$C130)+($C130),"")</f>
        <v/>
      </c>
      <c r="M131" s="65" t="str">
        <f t="shared" si="21"/>
        <v/>
      </c>
      <c r="N131" s="65" t="str">
        <f>IF(M131="","",M131/VLOOKUP(VLOOKUP($J131,'Medians, Hi-Lo SDs'!$B:$F,2,FALSE),$H:$I,2,FALSE))</f>
        <v/>
      </c>
      <c r="O131" s="59" t="s">
        <v>88</v>
      </c>
      <c r="P131" s="60" t="s">
        <v>88</v>
      </c>
      <c r="Q131" s="66" t="str">
        <f>IFERROR((IF(AND($G130&lt;(VLOOKUP($J131,'Medians, Hi-Lo SDs'!$B:$F,3,FALSE)),$G131&gt;=(VLOOKUP($J131,'Medians, Hi-Lo SDs'!$B:$F,3,FALSE))),(VLOOKUP($J131,'Medians, Hi-Lo SDs'!$B:$F,3,FALSE))-$G130,""))/($F131)*($C131-$C130)+($C130),"")</f>
        <v/>
      </c>
      <c r="R131" s="65" t="str">
        <f t="shared" si="22"/>
        <v/>
      </c>
      <c r="S131" s="65" t="str">
        <f>IF(R131="","",R131/VLOOKUP(VLOOKUP($J131,'Medians, Hi-Lo SDs'!$B:$F,3,FALSE),$H:$I,2,FALSE))</f>
        <v/>
      </c>
      <c r="T131" s="70" t="str">
        <f t="shared" si="23"/>
        <v/>
      </c>
      <c r="U131" s="68" t="str">
        <f t="shared" si="24"/>
        <v/>
      </c>
      <c r="V131" s="69" t="str">
        <f t="shared" si="20"/>
        <v/>
      </c>
      <c r="W131" s="66" t="str">
        <f>IFERROR((IF(AND($G130&lt;(VLOOKUP($J131,'Medians, Hi-Lo SDs'!$B:$F,4,FALSE)),$G131&gt;=(VLOOKUP($J131,'Medians, Hi-Lo SDs'!$B:$F,4,FALSE))),(VLOOKUP($J131,'Medians, Hi-Lo SDs'!$B:$F,4,FALSE))-$G130,""))/($F131)*($C131-$C130)+($C130),"")</f>
        <v/>
      </c>
      <c r="X131" s="65" t="str">
        <f t="shared" si="25"/>
        <v/>
      </c>
      <c r="Y131" s="65" t="str">
        <f>IF(X131="","",X131/VLOOKUP(VLOOKUP($J131,'Medians, Hi-Lo SDs'!$B:$F,4,FALSE),$H:$I,2,FALSE))</f>
        <v/>
      </c>
      <c r="Z131" s="70" t="str">
        <f t="shared" si="26"/>
        <v/>
      </c>
      <c r="AA131" s="68" t="str">
        <f t="shared" si="27"/>
        <v/>
      </c>
      <c r="AB131" s="66" t="str">
        <f>IFERROR((IF(AND($G130&lt;(VLOOKUP($J131,'Medians, Hi-Lo SDs'!$B:$F,5,FALSE)),$G131&gt;=(VLOOKUP($J131,'Medians, Hi-Lo SDs'!$B:$F,5,FALSE))),(VLOOKUP($J131,'Medians, Hi-Lo SDs'!$B:$F,5,FALSE))-$G130,""))/($F131)*($C131-$C130)+($C130),"")</f>
        <v/>
      </c>
      <c r="AC131" s="65" t="str">
        <f t="shared" si="28"/>
        <v/>
      </c>
      <c r="AD131" s="65" t="str">
        <f>IF(AC131="","",AC131/VLOOKUP(VLOOKUP($J131,'Medians, Hi-Lo SDs'!$B:$F,5,FALSE),$H:$I,2,FALSE))</f>
        <v/>
      </c>
      <c r="AE131" s="59" t="s">
        <v>88</v>
      </c>
      <c r="AF131" s="60" t="s">
        <v>88</v>
      </c>
    </row>
    <row r="132" spans="1:32" ht="16" x14ac:dyDescent="0.2">
      <c r="A132" s="99"/>
      <c r="B132" s="100"/>
      <c r="C132" s="87" t="s">
        <v>143</v>
      </c>
      <c r="D132" s="88">
        <v>1</v>
      </c>
      <c r="E132" s="89">
        <v>1.9230769230769231</v>
      </c>
      <c r="F132" s="89">
        <v>1.9230769230769231</v>
      </c>
      <c r="G132" s="90">
        <v>21.153846153846153</v>
      </c>
      <c r="J132" s="64" t="str">
        <f t="shared" si="18"/>
        <v>a0640</v>
      </c>
      <c r="K132" s="71">
        <f t="shared" si="19"/>
        <v>5.7692307692307692</v>
      </c>
      <c r="L132" s="65" t="str">
        <f>IFERROR((IF(AND($G131&lt;(VLOOKUP($J132,'Medians, Hi-Lo SDs'!$B:$F,2,FALSE)),$G132&gt;=(VLOOKUP($J132,'Medians, Hi-Lo SDs'!$B:$F,2,FALSE))),(VLOOKUP($J132,'Medians, Hi-Lo SDs'!$B:$F,2,FALSE))-$G131,""))/($F132)*($C132-$C131)+($C131),"")</f>
        <v/>
      </c>
      <c r="M132" s="65" t="str">
        <f t="shared" si="21"/>
        <v/>
      </c>
      <c r="N132" s="65" t="str">
        <f>IF(M132="","",M132/VLOOKUP(VLOOKUP($J132,'Medians, Hi-Lo SDs'!$B:$F,2,FALSE),$H:$I,2,FALSE))</f>
        <v/>
      </c>
      <c r="O132" s="59" t="s">
        <v>88</v>
      </c>
      <c r="P132" s="60" t="s">
        <v>88</v>
      </c>
      <c r="Q132" s="66" t="str">
        <f>IFERROR((IF(AND($G131&lt;(VLOOKUP($J132,'Medians, Hi-Lo SDs'!$B:$F,3,FALSE)),$G132&gt;=(VLOOKUP($J132,'Medians, Hi-Lo SDs'!$B:$F,3,FALSE))),(VLOOKUP($J132,'Medians, Hi-Lo SDs'!$B:$F,3,FALSE))-$G131,""))/($F132)*($C132-$C131)+($C131),"")</f>
        <v/>
      </c>
      <c r="R132" s="65" t="str">
        <f t="shared" si="22"/>
        <v/>
      </c>
      <c r="S132" s="65" t="str">
        <f>IF(R132="","",R132/VLOOKUP(VLOOKUP($J132,'Medians, Hi-Lo SDs'!$B:$F,3,FALSE),$H:$I,2,FALSE))</f>
        <v/>
      </c>
      <c r="T132" s="70" t="str">
        <f t="shared" si="23"/>
        <v/>
      </c>
      <c r="U132" s="68" t="str">
        <f t="shared" si="24"/>
        <v/>
      </c>
      <c r="V132" s="69" t="str">
        <f t="shared" si="20"/>
        <v/>
      </c>
      <c r="W132" s="66" t="str">
        <f>IFERROR((IF(AND($G131&lt;(VLOOKUP($J132,'Medians, Hi-Lo SDs'!$B:$F,4,FALSE)),$G132&gt;=(VLOOKUP($J132,'Medians, Hi-Lo SDs'!$B:$F,4,FALSE))),(VLOOKUP($J132,'Medians, Hi-Lo SDs'!$B:$F,4,FALSE))-$G131,""))/($F132)*($C132-$C131)+($C131),"")</f>
        <v/>
      </c>
      <c r="X132" s="65" t="str">
        <f t="shared" si="25"/>
        <v/>
      </c>
      <c r="Y132" s="65" t="str">
        <f>IF(X132="","",X132/VLOOKUP(VLOOKUP($J132,'Medians, Hi-Lo SDs'!$B:$F,4,FALSE),$H:$I,2,FALSE))</f>
        <v/>
      </c>
      <c r="Z132" s="70" t="str">
        <f t="shared" si="26"/>
        <v/>
      </c>
      <c r="AA132" s="68" t="str">
        <f t="shared" si="27"/>
        <v/>
      </c>
      <c r="AB132" s="66" t="str">
        <f>IFERROR((IF(AND($G131&lt;(VLOOKUP($J132,'Medians, Hi-Lo SDs'!$B:$F,5,FALSE)),$G132&gt;=(VLOOKUP($J132,'Medians, Hi-Lo SDs'!$B:$F,5,FALSE))),(VLOOKUP($J132,'Medians, Hi-Lo SDs'!$B:$F,5,FALSE))-$G131,""))/($F132)*($C132-$C131)+($C131),"")</f>
        <v/>
      </c>
      <c r="AC132" s="65" t="str">
        <f t="shared" si="28"/>
        <v/>
      </c>
      <c r="AD132" s="65" t="str">
        <f>IF(AC132="","",AC132/VLOOKUP(VLOOKUP($J132,'Medians, Hi-Lo SDs'!$B:$F,5,FALSE),$H:$I,2,FALSE))</f>
        <v/>
      </c>
      <c r="AE132" s="59" t="s">
        <v>88</v>
      </c>
      <c r="AF132" s="60" t="s">
        <v>88</v>
      </c>
    </row>
    <row r="133" spans="1:32" ht="16" x14ac:dyDescent="0.2">
      <c r="A133" s="99"/>
      <c r="B133" s="100"/>
      <c r="C133" s="87" t="s">
        <v>123</v>
      </c>
      <c r="D133" s="88">
        <v>1</v>
      </c>
      <c r="E133" s="89">
        <v>1.9230769230769231</v>
      </c>
      <c r="F133" s="89">
        <v>1.9230769230769231</v>
      </c>
      <c r="G133" s="90">
        <v>23.076923076923077</v>
      </c>
      <c r="J133" s="64" t="str">
        <f t="shared" si="18"/>
        <v>a0640</v>
      </c>
      <c r="K133" s="71">
        <f t="shared" si="19"/>
        <v>5.7692307692307692</v>
      </c>
      <c r="L133" s="65" t="str">
        <f>IFERROR((IF(AND($G132&lt;(VLOOKUP($J133,'Medians, Hi-Lo SDs'!$B:$F,2,FALSE)),$G133&gt;=(VLOOKUP($J133,'Medians, Hi-Lo SDs'!$B:$F,2,FALSE))),(VLOOKUP($J133,'Medians, Hi-Lo SDs'!$B:$F,2,FALSE))-$G132,""))/($F133)*($C133-$C132)+($C132),"")</f>
        <v/>
      </c>
      <c r="M133" s="65" t="str">
        <f t="shared" si="21"/>
        <v/>
      </c>
      <c r="N133" s="65" t="str">
        <f>IF(M133="","",M133/VLOOKUP(VLOOKUP($J133,'Medians, Hi-Lo SDs'!$B:$F,2,FALSE),$H:$I,2,FALSE))</f>
        <v/>
      </c>
      <c r="O133" s="59" t="s">
        <v>88</v>
      </c>
      <c r="P133" s="60" t="s">
        <v>88</v>
      </c>
      <c r="Q133" s="66" t="str">
        <f>IFERROR((IF(AND($G132&lt;(VLOOKUP($J133,'Medians, Hi-Lo SDs'!$B:$F,3,FALSE)),$G133&gt;=(VLOOKUP($J133,'Medians, Hi-Lo SDs'!$B:$F,3,FALSE))),(VLOOKUP($J133,'Medians, Hi-Lo SDs'!$B:$F,3,FALSE))-$G132,""))/($F133)*($C133-$C132)+($C132),"")</f>
        <v/>
      </c>
      <c r="R133" s="65" t="str">
        <f t="shared" si="22"/>
        <v/>
      </c>
      <c r="S133" s="65" t="str">
        <f>IF(R133="","",R133/VLOOKUP(VLOOKUP($J133,'Medians, Hi-Lo SDs'!$B:$F,3,FALSE),$H:$I,2,FALSE))</f>
        <v/>
      </c>
      <c r="T133" s="70" t="str">
        <f t="shared" si="23"/>
        <v/>
      </c>
      <c r="U133" s="68" t="str">
        <f t="shared" si="24"/>
        <v/>
      </c>
      <c r="V133" s="69" t="str">
        <f t="shared" si="20"/>
        <v/>
      </c>
      <c r="W133" s="66" t="str">
        <f>IFERROR((IF(AND($G132&lt;(VLOOKUP($J133,'Medians, Hi-Lo SDs'!$B:$F,4,FALSE)),$G133&gt;=(VLOOKUP($J133,'Medians, Hi-Lo SDs'!$B:$F,4,FALSE))),(VLOOKUP($J133,'Medians, Hi-Lo SDs'!$B:$F,4,FALSE))-$G132,""))/($F133)*($C133-$C132)+($C132),"")</f>
        <v/>
      </c>
      <c r="X133" s="65" t="str">
        <f t="shared" si="25"/>
        <v/>
      </c>
      <c r="Y133" s="65" t="str">
        <f>IF(X133="","",X133/VLOOKUP(VLOOKUP($J133,'Medians, Hi-Lo SDs'!$B:$F,4,FALSE),$H:$I,2,FALSE))</f>
        <v/>
      </c>
      <c r="Z133" s="70" t="str">
        <f t="shared" si="26"/>
        <v/>
      </c>
      <c r="AA133" s="68" t="str">
        <f t="shared" si="27"/>
        <v/>
      </c>
      <c r="AB133" s="66" t="str">
        <f>IFERROR((IF(AND($G132&lt;(VLOOKUP($J133,'Medians, Hi-Lo SDs'!$B:$F,5,FALSE)),$G133&gt;=(VLOOKUP($J133,'Medians, Hi-Lo SDs'!$B:$F,5,FALSE))),(VLOOKUP($J133,'Medians, Hi-Lo SDs'!$B:$F,5,FALSE))-$G132,""))/($F133)*($C133-$C132)+($C132),"")</f>
        <v/>
      </c>
      <c r="AC133" s="65" t="str">
        <f t="shared" si="28"/>
        <v/>
      </c>
      <c r="AD133" s="65" t="str">
        <f>IF(AC133="","",AC133/VLOOKUP(VLOOKUP($J133,'Medians, Hi-Lo SDs'!$B:$F,5,FALSE),$H:$I,2,FALSE))</f>
        <v/>
      </c>
      <c r="AE133" s="59" t="s">
        <v>88</v>
      </c>
      <c r="AF133" s="60" t="s">
        <v>88</v>
      </c>
    </row>
    <row r="134" spans="1:32" ht="16" x14ac:dyDescent="0.2">
      <c r="A134" s="99"/>
      <c r="B134" s="100"/>
      <c r="C134" s="87" t="s">
        <v>124</v>
      </c>
      <c r="D134" s="88">
        <v>4</v>
      </c>
      <c r="E134" s="89">
        <v>7.6923076923076925</v>
      </c>
      <c r="F134" s="89">
        <v>7.6923076923076925</v>
      </c>
      <c r="G134" s="90">
        <v>30.76923076923077</v>
      </c>
      <c r="J134" s="64" t="str">
        <f t="shared" si="18"/>
        <v>a0640</v>
      </c>
      <c r="K134" s="71">
        <f t="shared" si="19"/>
        <v>5.7692307692307692</v>
      </c>
      <c r="L134" s="65" t="str">
        <f>IFERROR((IF(AND($G133&lt;(VLOOKUP($J134,'Medians, Hi-Lo SDs'!$B:$F,2,FALSE)),$G134&gt;=(VLOOKUP($J134,'Medians, Hi-Lo SDs'!$B:$F,2,FALSE))),(VLOOKUP($J134,'Medians, Hi-Lo SDs'!$B:$F,2,FALSE))-$G133,""))/($F134)*($C134-$C133)+($C133),"")</f>
        <v/>
      </c>
      <c r="M134" s="65" t="str">
        <f t="shared" si="21"/>
        <v/>
      </c>
      <c r="N134" s="65" t="str">
        <f>IF(M134="","",M134/VLOOKUP(VLOOKUP($J134,'Medians, Hi-Lo SDs'!$B:$F,2,FALSE),$H:$I,2,FALSE))</f>
        <v/>
      </c>
      <c r="O134" s="59" t="s">
        <v>88</v>
      </c>
      <c r="P134" s="60" t="s">
        <v>88</v>
      </c>
      <c r="Q134" s="66" t="str">
        <f>IFERROR((IF(AND($G133&lt;(VLOOKUP($J134,'Medians, Hi-Lo SDs'!$B:$F,3,FALSE)),$G134&gt;=(VLOOKUP($J134,'Medians, Hi-Lo SDs'!$B:$F,3,FALSE))),(VLOOKUP($J134,'Medians, Hi-Lo SDs'!$B:$F,3,FALSE))-$G133,""))/($F134)*($C134-$C133)+($C133),"")</f>
        <v/>
      </c>
      <c r="R134" s="65" t="str">
        <f t="shared" si="22"/>
        <v/>
      </c>
      <c r="S134" s="65" t="str">
        <f>IF(R134="","",R134/VLOOKUP(VLOOKUP($J134,'Medians, Hi-Lo SDs'!$B:$F,3,FALSE),$H:$I,2,FALSE))</f>
        <v/>
      </c>
      <c r="T134" s="70" t="str">
        <f t="shared" si="23"/>
        <v/>
      </c>
      <c r="U134" s="68" t="str">
        <f t="shared" si="24"/>
        <v/>
      </c>
      <c r="V134" s="69" t="str">
        <f t="shared" si="20"/>
        <v/>
      </c>
      <c r="W134" s="66" t="str">
        <f>IFERROR((IF(AND($G133&lt;(VLOOKUP($J134,'Medians, Hi-Lo SDs'!$B:$F,4,FALSE)),$G134&gt;=(VLOOKUP($J134,'Medians, Hi-Lo SDs'!$B:$F,4,FALSE))),(VLOOKUP($J134,'Medians, Hi-Lo SDs'!$B:$F,4,FALSE))-$G133,""))/($F134)*($C134-$C133)+($C133),"")</f>
        <v/>
      </c>
      <c r="X134" s="65" t="str">
        <f t="shared" si="25"/>
        <v/>
      </c>
      <c r="Y134" s="65" t="str">
        <f>IF(X134="","",X134/VLOOKUP(VLOOKUP($J134,'Medians, Hi-Lo SDs'!$B:$F,4,FALSE),$H:$I,2,FALSE))</f>
        <v/>
      </c>
      <c r="Z134" s="70" t="str">
        <f t="shared" si="26"/>
        <v/>
      </c>
      <c r="AA134" s="68" t="str">
        <f t="shared" si="27"/>
        <v/>
      </c>
      <c r="AB134" s="66" t="str">
        <f>IFERROR((IF(AND($G133&lt;(VLOOKUP($J134,'Medians, Hi-Lo SDs'!$B:$F,5,FALSE)),$G134&gt;=(VLOOKUP($J134,'Medians, Hi-Lo SDs'!$B:$F,5,FALSE))),(VLOOKUP($J134,'Medians, Hi-Lo SDs'!$B:$F,5,FALSE))-$G133,""))/($F134)*($C134-$C133)+($C133),"")</f>
        <v/>
      </c>
      <c r="AC134" s="65" t="str">
        <f t="shared" si="28"/>
        <v/>
      </c>
      <c r="AD134" s="65" t="str">
        <f>IF(AC134="","",AC134/VLOOKUP(VLOOKUP($J134,'Medians, Hi-Lo SDs'!$B:$F,5,FALSE),$H:$I,2,FALSE))</f>
        <v/>
      </c>
      <c r="AE134" s="59" t="s">
        <v>88</v>
      </c>
      <c r="AF134" s="60" t="s">
        <v>88</v>
      </c>
    </row>
    <row r="135" spans="1:32" ht="16" x14ac:dyDescent="0.2">
      <c r="A135" s="99"/>
      <c r="B135" s="100"/>
      <c r="C135" s="87" t="s">
        <v>125</v>
      </c>
      <c r="D135" s="88">
        <v>2</v>
      </c>
      <c r="E135" s="89">
        <v>3.8461538461538463</v>
      </c>
      <c r="F135" s="89">
        <v>3.8461538461538463</v>
      </c>
      <c r="G135" s="90">
        <v>34.615384615384613</v>
      </c>
      <c r="J135" s="64" t="str">
        <f t="shared" si="18"/>
        <v>a0640</v>
      </c>
      <c r="K135" s="71">
        <f t="shared" si="19"/>
        <v>5.7692307692307692</v>
      </c>
      <c r="L135" s="65" t="str">
        <f>IFERROR((IF(AND($G134&lt;(VLOOKUP($J135,'Medians, Hi-Lo SDs'!$B:$F,2,FALSE)),$G135&gt;=(VLOOKUP($J135,'Medians, Hi-Lo SDs'!$B:$F,2,FALSE))),(VLOOKUP($J135,'Medians, Hi-Lo SDs'!$B:$F,2,FALSE))-$G134,""))/($F135)*($C135-$C134)+($C134),"")</f>
        <v/>
      </c>
      <c r="M135" s="65" t="str">
        <f t="shared" si="21"/>
        <v/>
      </c>
      <c r="N135" s="65" t="str">
        <f>IF(M135="","",M135/VLOOKUP(VLOOKUP($J135,'Medians, Hi-Lo SDs'!$B:$F,2,FALSE),$H:$I,2,FALSE))</f>
        <v/>
      </c>
      <c r="O135" s="59" t="s">
        <v>88</v>
      </c>
      <c r="P135" s="60" t="s">
        <v>88</v>
      </c>
      <c r="Q135" s="66" t="str">
        <f>IFERROR((IF(AND($G134&lt;(VLOOKUP($J135,'Medians, Hi-Lo SDs'!$B:$F,3,FALSE)),$G135&gt;=(VLOOKUP($J135,'Medians, Hi-Lo SDs'!$B:$F,3,FALSE))),(VLOOKUP($J135,'Medians, Hi-Lo SDs'!$B:$F,3,FALSE))-$G134,""))/($F135)*($C135-$C134)+($C134),"")</f>
        <v/>
      </c>
      <c r="R135" s="65" t="str">
        <f t="shared" si="22"/>
        <v/>
      </c>
      <c r="S135" s="65" t="str">
        <f>IF(R135="","",R135/VLOOKUP(VLOOKUP($J135,'Medians, Hi-Lo SDs'!$B:$F,3,FALSE),$H:$I,2,FALSE))</f>
        <v/>
      </c>
      <c r="T135" s="70" t="str">
        <f t="shared" si="23"/>
        <v/>
      </c>
      <c r="U135" s="68" t="str">
        <f t="shared" si="24"/>
        <v/>
      </c>
      <c r="V135" s="69" t="str">
        <f t="shared" si="20"/>
        <v/>
      </c>
      <c r="W135" s="66" t="str">
        <f>IFERROR((IF(AND($G134&lt;(VLOOKUP($J135,'Medians, Hi-Lo SDs'!$B:$F,4,FALSE)),$G135&gt;=(VLOOKUP($J135,'Medians, Hi-Lo SDs'!$B:$F,4,FALSE))),(VLOOKUP($J135,'Medians, Hi-Lo SDs'!$B:$F,4,FALSE))-$G134,""))/($F135)*($C135-$C134)+($C134),"")</f>
        <v/>
      </c>
      <c r="X135" s="65" t="str">
        <f t="shared" si="25"/>
        <v/>
      </c>
      <c r="Y135" s="65" t="str">
        <f>IF(X135="","",X135/VLOOKUP(VLOOKUP($J135,'Medians, Hi-Lo SDs'!$B:$F,4,FALSE),$H:$I,2,FALSE))</f>
        <v/>
      </c>
      <c r="Z135" s="70" t="str">
        <f t="shared" si="26"/>
        <v/>
      </c>
      <c r="AA135" s="68" t="str">
        <f t="shared" si="27"/>
        <v/>
      </c>
      <c r="AB135" s="66" t="str">
        <f>IFERROR((IF(AND($G134&lt;(VLOOKUP($J135,'Medians, Hi-Lo SDs'!$B:$F,5,FALSE)),$G135&gt;=(VLOOKUP($J135,'Medians, Hi-Lo SDs'!$B:$F,5,FALSE))),(VLOOKUP($J135,'Medians, Hi-Lo SDs'!$B:$F,5,FALSE))-$G134,""))/($F135)*($C135-$C134)+($C134),"")</f>
        <v/>
      </c>
      <c r="AC135" s="65" t="str">
        <f t="shared" si="28"/>
        <v/>
      </c>
      <c r="AD135" s="65" t="str">
        <f>IF(AC135="","",AC135/VLOOKUP(VLOOKUP($J135,'Medians, Hi-Lo SDs'!$B:$F,5,FALSE),$H:$I,2,FALSE))</f>
        <v/>
      </c>
      <c r="AE135" s="59" t="s">
        <v>88</v>
      </c>
      <c r="AF135" s="60" t="s">
        <v>88</v>
      </c>
    </row>
    <row r="136" spans="1:32" ht="16" x14ac:dyDescent="0.2">
      <c r="A136" s="99"/>
      <c r="B136" s="100"/>
      <c r="C136" s="87" t="s">
        <v>126</v>
      </c>
      <c r="D136" s="88">
        <v>1</v>
      </c>
      <c r="E136" s="89">
        <v>1.9230769230769231</v>
      </c>
      <c r="F136" s="89">
        <v>1.9230769230769231</v>
      </c>
      <c r="G136" s="90">
        <v>36.538461538461533</v>
      </c>
      <c r="J136" s="64" t="str">
        <f t="shared" si="18"/>
        <v>a0640</v>
      </c>
      <c r="K136" s="71">
        <f t="shared" si="19"/>
        <v>5.7692307692307692</v>
      </c>
      <c r="L136" s="65" t="str">
        <f>IFERROR((IF(AND($G135&lt;(VLOOKUP($J136,'Medians, Hi-Lo SDs'!$B:$F,2,FALSE)),$G136&gt;=(VLOOKUP($J136,'Medians, Hi-Lo SDs'!$B:$F,2,FALSE))),(VLOOKUP($J136,'Medians, Hi-Lo SDs'!$B:$F,2,FALSE))-$G135,""))/($F136)*($C136-$C135)+($C135),"")</f>
        <v/>
      </c>
      <c r="M136" s="65" t="str">
        <f t="shared" si="21"/>
        <v/>
      </c>
      <c r="N136" s="65" t="str">
        <f>IF(M136="","",M136/VLOOKUP(VLOOKUP($J136,'Medians, Hi-Lo SDs'!$B:$F,2,FALSE),$H:$I,2,FALSE))</f>
        <v/>
      </c>
      <c r="O136" s="59" t="s">
        <v>88</v>
      </c>
      <c r="P136" s="60" t="s">
        <v>88</v>
      </c>
      <c r="Q136" s="66" t="str">
        <f>IFERROR((IF(AND($G135&lt;(VLOOKUP($J136,'Medians, Hi-Lo SDs'!$B:$F,3,FALSE)),$G136&gt;=(VLOOKUP($J136,'Medians, Hi-Lo SDs'!$B:$F,3,FALSE))),(VLOOKUP($J136,'Medians, Hi-Lo SDs'!$B:$F,3,FALSE))-$G135,""))/($F136)*($C136-$C135)+($C135),"")</f>
        <v/>
      </c>
      <c r="R136" s="65" t="str">
        <f t="shared" si="22"/>
        <v/>
      </c>
      <c r="S136" s="65" t="str">
        <f>IF(R136="","",R136/VLOOKUP(VLOOKUP($J136,'Medians, Hi-Lo SDs'!$B:$F,3,FALSE),$H:$I,2,FALSE))</f>
        <v/>
      </c>
      <c r="T136" s="70" t="str">
        <f t="shared" si="23"/>
        <v/>
      </c>
      <c r="U136" s="68" t="str">
        <f t="shared" si="24"/>
        <v/>
      </c>
      <c r="V136" s="69" t="str">
        <f t="shared" si="20"/>
        <v/>
      </c>
      <c r="W136" s="66" t="str">
        <f>IFERROR((IF(AND($G135&lt;(VLOOKUP($J136,'Medians, Hi-Lo SDs'!$B:$F,4,FALSE)),$G136&gt;=(VLOOKUP($J136,'Medians, Hi-Lo SDs'!$B:$F,4,FALSE))),(VLOOKUP($J136,'Medians, Hi-Lo SDs'!$B:$F,4,FALSE))-$G135,""))/($F136)*($C136-$C135)+($C135),"")</f>
        <v/>
      </c>
      <c r="X136" s="65" t="str">
        <f t="shared" si="25"/>
        <v/>
      </c>
      <c r="Y136" s="65" t="str">
        <f>IF(X136="","",X136/VLOOKUP(VLOOKUP($J136,'Medians, Hi-Lo SDs'!$B:$F,4,FALSE),$H:$I,2,FALSE))</f>
        <v/>
      </c>
      <c r="Z136" s="70" t="str">
        <f t="shared" si="26"/>
        <v/>
      </c>
      <c r="AA136" s="68" t="str">
        <f t="shared" si="27"/>
        <v/>
      </c>
      <c r="AB136" s="66" t="str">
        <f>IFERROR((IF(AND($G135&lt;(VLOOKUP($J136,'Medians, Hi-Lo SDs'!$B:$F,5,FALSE)),$G136&gt;=(VLOOKUP($J136,'Medians, Hi-Lo SDs'!$B:$F,5,FALSE))),(VLOOKUP($J136,'Medians, Hi-Lo SDs'!$B:$F,5,FALSE))-$G135,""))/($F136)*($C136-$C135)+($C135),"")</f>
        <v/>
      </c>
      <c r="AC136" s="65" t="str">
        <f t="shared" si="28"/>
        <v/>
      </c>
      <c r="AD136" s="65" t="str">
        <f>IF(AC136="","",AC136/VLOOKUP(VLOOKUP($J136,'Medians, Hi-Lo SDs'!$B:$F,5,FALSE),$H:$I,2,FALSE))</f>
        <v/>
      </c>
      <c r="AE136" s="59" t="s">
        <v>88</v>
      </c>
      <c r="AF136" s="60" t="s">
        <v>88</v>
      </c>
    </row>
    <row r="137" spans="1:32" ht="16" x14ac:dyDescent="0.2">
      <c r="A137" s="99"/>
      <c r="B137" s="100"/>
      <c r="C137" s="87" t="s">
        <v>127</v>
      </c>
      <c r="D137" s="88">
        <v>3</v>
      </c>
      <c r="E137" s="89">
        <v>5.7692307692307692</v>
      </c>
      <c r="F137" s="89">
        <v>5.7692307692307692</v>
      </c>
      <c r="G137" s="90">
        <v>42.307692307692307</v>
      </c>
      <c r="J137" s="64" t="str">
        <f t="shared" si="18"/>
        <v>a0640</v>
      </c>
      <c r="K137" s="71">
        <f t="shared" si="19"/>
        <v>5.7692307692307692</v>
      </c>
      <c r="L137" s="65" t="str">
        <f>IFERROR((IF(AND($G136&lt;(VLOOKUP($J137,'Medians, Hi-Lo SDs'!$B:$F,2,FALSE)),$G137&gt;=(VLOOKUP($J137,'Medians, Hi-Lo SDs'!$B:$F,2,FALSE))),(VLOOKUP($J137,'Medians, Hi-Lo SDs'!$B:$F,2,FALSE))-$G136,""))/($F137)*($C137-$C136)+($C136),"")</f>
        <v/>
      </c>
      <c r="M137" s="65" t="str">
        <f t="shared" si="21"/>
        <v/>
      </c>
      <c r="N137" s="65" t="str">
        <f>IF(M137="","",M137/VLOOKUP(VLOOKUP($J137,'Medians, Hi-Lo SDs'!$B:$F,2,FALSE),$H:$I,2,FALSE))</f>
        <v/>
      </c>
      <c r="O137" s="59" t="s">
        <v>88</v>
      </c>
      <c r="P137" s="60" t="s">
        <v>88</v>
      </c>
      <c r="Q137" s="66" t="str">
        <f>IFERROR((IF(AND($G136&lt;(VLOOKUP($J137,'Medians, Hi-Lo SDs'!$B:$F,3,FALSE)),$G137&gt;=(VLOOKUP($J137,'Medians, Hi-Lo SDs'!$B:$F,3,FALSE))),(VLOOKUP($J137,'Medians, Hi-Lo SDs'!$B:$F,3,FALSE))-$G136,""))/($F137)*($C137-$C136)+($C136),"")</f>
        <v/>
      </c>
      <c r="R137" s="65" t="str">
        <f t="shared" si="22"/>
        <v/>
      </c>
      <c r="S137" s="65" t="str">
        <f>IF(R137="","",R137/VLOOKUP(VLOOKUP($J137,'Medians, Hi-Lo SDs'!$B:$F,3,FALSE),$H:$I,2,FALSE))</f>
        <v/>
      </c>
      <c r="T137" s="70" t="str">
        <f t="shared" si="23"/>
        <v/>
      </c>
      <c r="U137" s="68" t="str">
        <f t="shared" si="24"/>
        <v/>
      </c>
      <c r="V137" s="69" t="str">
        <f t="shared" si="20"/>
        <v/>
      </c>
      <c r="W137" s="66" t="str">
        <f>IFERROR((IF(AND($G136&lt;(VLOOKUP($J137,'Medians, Hi-Lo SDs'!$B:$F,4,FALSE)),$G137&gt;=(VLOOKUP($J137,'Medians, Hi-Lo SDs'!$B:$F,4,FALSE))),(VLOOKUP($J137,'Medians, Hi-Lo SDs'!$B:$F,4,FALSE))-$G136,""))/($F137)*($C137-$C136)+($C136),"")</f>
        <v/>
      </c>
      <c r="X137" s="65" t="str">
        <f t="shared" si="25"/>
        <v/>
      </c>
      <c r="Y137" s="65" t="str">
        <f>IF(X137="","",X137/VLOOKUP(VLOOKUP($J137,'Medians, Hi-Lo SDs'!$B:$F,4,FALSE),$H:$I,2,FALSE))</f>
        <v/>
      </c>
      <c r="Z137" s="70" t="str">
        <f t="shared" si="26"/>
        <v/>
      </c>
      <c r="AA137" s="68" t="str">
        <f t="shared" si="27"/>
        <v/>
      </c>
      <c r="AB137" s="66" t="str">
        <f>IFERROR((IF(AND($G136&lt;(VLOOKUP($J137,'Medians, Hi-Lo SDs'!$B:$F,5,FALSE)),$G137&gt;=(VLOOKUP($J137,'Medians, Hi-Lo SDs'!$B:$F,5,FALSE))),(VLOOKUP($J137,'Medians, Hi-Lo SDs'!$B:$F,5,FALSE))-$G136,""))/($F137)*($C137-$C136)+($C136),"")</f>
        <v/>
      </c>
      <c r="AC137" s="65" t="str">
        <f t="shared" si="28"/>
        <v/>
      </c>
      <c r="AD137" s="65" t="str">
        <f>IF(AC137="","",AC137/VLOOKUP(VLOOKUP($J137,'Medians, Hi-Lo SDs'!$B:$F,5,FALSE),$H:$I,2,FALSE))</f>
        <v/>
      </c>
      <c r="AE137" s="59" t="s">
        <v>88</v>
      </c>
      <c r="AF137" s="60" t="s">
        <v>88</v>
      </c>
    </row>
    <row r="138" spans="1:32" ht="16" x14ac:dyDescent="0.2">
      <c r="A138" s="99"/>
      <c r="B138" s="100"/>
      <c r="C138" s="87" t="s">
        <v>128</v>
      </c>
      <c r="D138" s="88">
        <v>2</v>
      </c>
      <c r="E138" s="89">
        <v>3.8461538461538463</v>
      </c>
      <c r="F138" s="89">
        <v>3.8461538461538463</v>
      </c>
      <c r="G138" s="90">
        <v>46.153846153846153</v>
      </c>
      <c r="J138" s="64" t="str">
        <f t="shared" si="18"/>
        <v>a0640</v>
      </c>
      <c r="K138" s="71">
        <f t="shared" si="19"/>
        <v>5.7692307692307692</v>
      </c>
      <c r="L138" s="65" t="str">
        <f>IFERROR((IF(AND($G137&lt;(VLOOKUP($J138,'Medians, Hi-Lo SDs'!$B:$F,2,FALSE)),$G138&gt;=(VLOOKUP($J138,'Medians, Hi-Lo SDs'!$B:$F,2,FALSE))),(VLOOKUP($J138,'Medians, Hi-Lo SDs'!$B:$F,2,FALSE))-$G137,""))/($F138)*($C138-$C137)+($C137),"")</f>
        <v/>
      </c>
      <c r="M138" s="65" t="str">
        <f t="shared" si="21"/>
        <v/>
      </c>
      <c r="N138" s="65" t="str">
        <f>IF(M138="","",M138/VLOOKUP(VLOOKUP($J138,'Medians, Hi-Lo SDs'!$B:$F,2,FALSE),$H:$I,2,FALSE))</f>
        <v/>
      </c>
      <c r="O138" s="59" t="s">
        <v>88</v>
      </c>
      <c r="P138" s="60" t="s">
        <v>88</v>
      </c>
      <c r="Q138" s="66" t="str">
        <f>IFERROR((IF(AND($G137&lt;(VLOOKUP($J138,'Medians, Hi-Lo SDs'!$B:$F,3,FALSE)),$G138&gt;=(VLOOKUP($J138,'Medians, Hi-Lo SDs'!$B:$F,3,FALSE))),(VLOOKUP($J138,'Medians, Hi-Lo SDs'!$B:$F,3,FALSE))-$G137,""))/($F138)*($C138-$C137)+($C137),"")</f>
        <v/>
      </c>
      <c r="R138" s="65" t="str">
        <f t="shared" si="22"/>
        <v/>
      </c>
      <c r="S138" s="65" t="str">
        <f>IF(R138="","",R138/VLOOKUP(VLOOKUP($J138,'Medians, Hi-Lo SDs'!$B:$F,3,FALSE),$H:$I,2,FALSE))</f>
        <v/>
      </c>
      <c r="T138" s="70" t="str">
        <f t="shared" si="23"/>
        <v/>
      </c>
      <c r="U138" s="68" t="str">
        <f t="shared" si="24"/>
        <v/>
      </c>
      <c r="V138" s="69" t="str">
        <f t="shared" si="20"/>
        <v/>
      </c>
      <c r="W138" s="66" t="str">
        <f>IFERROR((IF(AND($G137&lt;(VLOOKUP($J138,'Medians, Hi-Lo SDs'!$B:$F,4,FALSE)),$G138&gt;=(VLOOKUP($J138,'Medians, Hi-Lo SDs'!$B:$F,4,FALSE))),(VLOOKUP($J138,'Medians, Hi-Lo SDs'!$B:$F,4,FALSE))-$G137,""))/($F138)*($C138-$C137)+($C137),"")</f>
        <v/>
      </c>
      <c r="X138" s="65" t="str">
        <f t="shared" si="25"/>
        <v/>
      </c>
      <c r="Y138" s="65" t="str">
        <f>IF(X138="","",X138/VLOOKUP(VLOOKUP($J138,'Medians, Hi-Lo SDs'!$B:$F,4,FALSE),$H:$I,2,FALSE))</f>
        <v/>
      </c>
      <c r="Z138" s="70" t="str">
        <f t="shared" si="26"/>
        <v/>
      </c>
      <c r="AA138" s="68" t="str">
        <f t="shared" si="27"/>
        <v/>
      </c>
      <c r="AB138" s="66" t="str">
        <f>IFERROR((IF(AND($G137&lt;(VLOOKUP($J138,'Medians, Hi-Lo SDs'!$B:$F,5,FALSE)),$G138&gt;=(VLOOKUP($J138,'Medians, Hi-Lo SDs'!$B:$F,5,FALSE))),(VLOOKUP($J138,'Medians, Hi-Lo SDs'!$B:$F,5,FALSE))-$G137,""))/($F138)*($C138-$C137)+($C137),"")</f>
        <v/>
      </c>
      <c r="AC138" s="65" t="str">
        <f t="shared" si="28"/>
        <v/>
      </c>
      <c r="AD138" s="65" t="str">
        <f>IF(AC138="","",AC138/VLOOKUP(VLOOKUP($J138,'Medians, Hi-Lo SDs'!$B:$F,5,FALSE),$H:$I,2,FALSE))</f>
        <v/>
      </c>
      <c r="AE138" s="59" t="s">
        <v>88</v>
      </c>
      <c r="AF138" s="60" t="s">
        <v>88</v>
      </c>
    </row>
    <row r="139" spans="1:32" ht="16" x14ac:dyDescent="0.2">
      <c r="A139" s="99"/>
      <c r="B139" s="100"/>
      <c r="C139" s="87" t="s">
        <v>129</v>
      </c>
      <c r="D139" s="88">
        <v>1</v>
      </c>
      <c r="E139" s="89">
        <v>1.9230769230769231</v>
      </c>
      <c r="F139" s="89">
        <v>1.9230769230769231</v>
      </c>
      <c r="G139" s="90">
        <v>48.07692307692308</v>
      </c>
      <c r="J139" s="64" t="str">
        <f t="shared" si="18"/>
        <v>a0640</v>
      </c>
      <c r="K139" s="71">
        <f t="shared" si="19"/>
        <v>5.7692307692307692</v>
      </c>
      <c r="L139" s="65" t="str">
        <f>IFERROR((IF(AND($G138&lt;(VLOOKUP($J139,'Medians, Hi-Lo SDs'!$B:$F,2,FALSE)),$G139&gt;=(VLOOKUP($J139,'Medians, Hi-Lo SDs'!$B:$F,2,FALSE))),(VLOOKUP($J139,'Medians, Hi-Lo SDs'!$B:$F,2,FALSE))-$G138,""))/($F139)*($C139-$C138)+($C138),"")</f>
        <v/>
      </c>
      <c r="M139" s="65" t="str">
        <f t="shared" si="21"/>
        <v/>
      </c>
      <c r="N139" s="65" t="str">
        <f>IF(M139="","",M139/VLOOKUP(VLOOKUP($J139,'Medians, Hi-Lo SDs'!$B:$F,2,FALSE),$H:$I,2,FALSE))</f>
        <v/>
      </c>
      <c r="O139" s="59" t="s">
        <v>88</v>
      </c>
      <c r="P139" s="60" t="s">
        <v>88</v>
      </c>
      <c r="Q139" s="66" t="str">
        <f>IFERROR((IF(AND($G138&lt;(VLOOKUP($J139,'Medians, Hi-Lo SDs'!$B:$F,3,FALSE)),$G139&gt;=(VLOOKUP($J139,'Medians, Hi-Lo SDs'!$B:$F,3,FALSE))),(VLOOKUP($J139,'Medians, Hi-Lo SDs'!$B:$F,3,FALSE))-$G138,""))/($F139)*($C139-$C138)+($C138),"")</f>
        <v/>
      </c>
      <c r="R139" s="65" t="str">
        <f t="shared" si="22"/>
        <v/>
      </c>
      <c r="S139" s="65" t="str">
        <f>IF(R139="","",R139/VLOOKUP(VLOOKUP($J139,'Medians, Hi-Lo SDs'!$B:$F,3,FALSE),$H:$I,2,FALSE))</f>
        <v/>
      </c>
      <c r="T139" s="70" t="str">
        <f t="shared" si="23"/>
        <v/>
      </c>
      <c r="U139" s="68" t="str">
        <f t="shared" si="24"/>
        <v/>
      </c>
      <c r="V139" s="69" t="str">
        <f t="shared" si="20"/>
        <v/>
      </c>
      <c r="W139" s="66" t="str">
        <f>IFERROR((IF(AND($G138&lt;(VLOOKUP($J139,'Medians, Hi-Lo SDs'!$B:$F,4,FALSE)),$G139&gt;=(VLOOKUP($J139,'Medians, Hi-Lo SDs'!$B:$F,4,FALSE))),(VLOOKUP($J139,'Medians, Hi-Lo SDs'!$B:$F,4,FALSE))-$G138,""))/($F139)*($C139-$C138)+($C138),"")</f>
        <v/>
      </c>
      <c r="X139" s="65" t="str">
        <f t="shared" si="25"/>
        <v/>
      </c>
      <c r="Y139" s="65" t="str">
        <f>IF(X139="","",X139/VLOOKUP(VLOOKUP($J139,'Medians, Hi-Lo SDs'!$B:$F,4,FALSE),$H:$I,2,FALSE))</f>
        <v/>
      </c>
      <c r="Z139" s="70" t="str">
        <f t="shared" si="26"/>
        <v/>
      </c>
      <c r="AA139" s="68" t="str">
        <f t="shared" si="27"/>
        <v/>
      </c>
      <c r="AB139" s="66" t="str">
        <f>IFERROR((IF(AND($G138&lt;(VLOOKUP($J139,'Medians, Hi-Lo SDs'!$B:$F,5,FALSE)),$G139&gt;=(VLOOKUP($J139,'Medians, Hi-Lo SDs'!$B:$F,5,FALSE))),(VLOOKUP($J139,'Medians, Hi-Lo SDs'!$B:$F,5,FALSE))-$G138,""))/($F139)*($C139-$C138)+($C138),"")</f>
        <v/>
      </c>
      <c r="AC139" s="65" t="str">
        <f t="shared" si="28"/>
        <v/>
      </c>
      <c r="AD139" s="65" t="str">
        <f>IF(AC139="","",AC139/VLOOKUP(VLOOKUP($J139,'Medians, Hi-Lo SDs'!$B:$F,5,FALSE),$H:$I,2,FALSE))</f>
        <v/>
      </c>
      <c r="AE139" s="59" t="s">
        <v>88</v>
      </c>
      <c r="AF139" s="60" t="s">
        <v>88</v>
      </c>
    </row>
    <row r="140" spans="1:32" ht="16" x14ac:dyDescent="0.2">
      <c r="A140" s="99"/>
      <c r="B140" s="100"/>
      <c r="C140" s="87" t="s">
        <v>130</v>
      </c>
      <c r="D140" s="88">
        <v>3</v>
      </c>
      <c r="E140" s="89">
        <v>5.7692307692307692</v>
      </c>
      <c r="F140" s="89">
        <v>5.7692307692307692</v>
      </c>
      <c r="G140" s="90">
        <v>53.846153846153847</v>
      </c>
      <c r="J140" s="64" t="str">
        <f t="shared" si="18"/>
        <v>a0640</v>
      </c>
      <c r="K140" s="71">
        <f t="shared" si="19"/>
        <v>5.7692307692307692</v>
      </c>
      <c r="L140" s="65" t="str">
        <f>IFERROR((IF(AND($G139&lt;(VLOOKUP($J140,'Medians, Hi-Lo SDs'!$B:$F,2,FALSE)),$G140&gt;=(VLOOKUP($J140,'Medians, Hi-Lo SDs'!$B:$F,2,FALSE))),(VLOOKUP($J140,'Medians, Hi-Lo SDs'!$B:$F,2,FALSE))-$G139,""))/($F140)*($C140-$C139)+($C139),"")</f>
        <v/>
      </c>
      <c r="M140" s="65" t="str">
        <f t="shared" si="21"/>
        <v/>
      </c>
      <c r="N140" s="65" t="str">
        <f>IF(M140="","",M140/VLOOKUP(VLOOKUP($J140,'Medians, Hi-Lo SDs'!$B:$F,2,FALSE),$H:$I,2,FALSE))</f>
        <v/>
      </c>
      <c r="O140" s="59" t="s">
        <v>88</v>
      </c>
      <c r="P140" s="60" t="s">
        <v>88</v>
      </c>
      <c r="Q140" s="66" t="str">
        <f>IFERROR((IF(AND($G139&lt;(VLOOKUP($J140,'Medians, Hi-Lo SDs'!$B:$F,3,FALSE)),$G140&gt;=(VLOOKUP($J140,'Medians, Hi-Lo SDs'!$B:$F,3,FALSE))),(VLOOKUP($J140,'Medians, Hi-Lo SDs'!$B:$F,3,FALSE))-$G139,""))/($F140)*($C140-$C139)+($C139),"")</f>
        <v/>
      </c>
      <c r="R140" s="65" t="str">
        <f t="shared" si="22"/>
        <v/>
      </c>
      <c r="S140" s="65" t="str">
        <f>IF(R140="","",R140/VLOOKUP(VLOOKUP($J140,'Medians, Hi-Lo SDs'!$B:$F,3,FALSE),$H:$I,2,FALSE))</f>
        <v/>
      </c>
      <c r="T140" s="70" t="str">
        <f t="shared" si="23"/>
        <v/>
      </c>
      <c r="U140" s="68" t="str">
        <f t="shared" si="24"/>
        <v/>
      </c>
      <c r="V140" s="69">
        <f t="shared" si="20"/>
        <v>38.333333333333336</v>
      </c>
      <c r="W140" s="66" t="str">
        <f>IFERROR((IF(AND($G139&lt;(VLOOKUP($J140,'Medians, Hi-Lo SDs'!$B:$F,4,FALSE)),$G140&gt;=(VLOOKUP($J140,'Medians, Hi-Lo SDs'!$B:$F,4,FALSE))),(VLOOKUP($J140,'Medians, Hi-Lo SDs'!$B:$F,4,FALSE))-$G139,""))/($F140)*($C140-$C139)+($C139),"")</f>
        <v/>
      </c>
      <c r="X140" s="65" t="str">
        <f t="shared" si="25"/>
        <v/>
      </c>
      <c r="Y140" s="65" t="str">
        <f>IF(X140="","",X140/VLOOKUP(VLOOKUP($J140,'Medians, Hi-Lo SDs'!$B:$F,4,FALSE),$H:$I,2,FALSE))</f>
        <v/>
      </c>
      <c r="Z140" s="70" t="str">
        <f t="shared" si="26"/>
        <v/>
      </c>
      <c r="AA140" s="68" t="str">
        <f t="shared" si="27"/>
        <v/>
      </c>
      <c r="AB140" s="66" t="str">
        <f>IFERROR((IF(AND($G139&lt;(VLOOKUP($J140,'Medians, Hi-Lo SDs'!$B:$F,5,FALSE)),$G140&gt;=(VLOOKUP($J140,'Medians, Hi-Lo SDs'!$B:$F,5,FALSE))),(VLOOKUP($J140,'Medians, Hi-Lo SDs'!$B:$F,5,FALSE))-$G139,""))/($F140)*($C140-$C139)+($C139),"")</f>
        <v/>
      </c>
      <c r="AC140" s="65" t="str">
        <f t="shared" si="28"/>
        <v/>
      </c>
      <c r="AD140" s="65" t="str">
        <f>IF(AC140="","",AC140/VLOOKUP(VLOOKUP($J140,'Medians, Hi-Lo SDs'!$B:$F,5,FALSE),$H:$I,2,FALSE))</f>
        <v/>
      </c>
      <c r="AE140" s="59" t="s">
        <v>88</v>
      </c>
      <c r="AF140" s="60" t="s">
        <v>88</v>
      </c>
    </row>
    <row r="141" spans="1:32" ht="16" x14ac:dyDescent="0.2">
      <c r="A141" s="99"/>
      <c r="B141" s="100"/>
      <c r="C141" s="87" t="s">
        <v>131</v>
      </c>
      <c r="D141" s="88">
        <v>1</v>
      </c>
      <c r="E141" s="89">
        <v>1.9230769230769231</v>
      </c>
      <c r="F141" s="89">
        <v>1.9230769230769231</v>
      </c>
      <c r="G141" s="90">
        <v>55.769230769230774</v>
      </c>
      <c r="J141" s="64" t="str">
        <f t="shared" ref="J141:J204" si="29">IF(LEFT(A140,1)="a",A140,J140)</f>
        <v>a0640</v>
      </c>
      <c r="K141" s="71">
        <f t="shared" ref="K141:K204" si="30">INDEX(G:G,MATCH(J141,J:J,0))</f>
        <v>5.7692307692307692</v>
      </c>
      <c r="L141" s="65" t="str">
        <f>IFERROR((IF(AND($G140&lt;(VLOOKUP($J141,'Medians, Hi-Lo SDs'!$B:$F,2,FALSE)),$G141&gt;=(VLOOKUP($J141,'Medians, Hi-Lo SDs'!$B:$F,2,FALSE))),(VLOOKUP($J141,'Medians, Hi-Lo SDs'!$B:$F,2,FALSE))-$G140,""))/($F141)*($C141-$C140)+($C140),"")</f>
        <v/>
      </c>
      <c r="M141" s="65" t="str">
        <f t="shared" si="21"/>
        <v/>
      </c>
      <c r="N141" s="65" t="str">
        <f>IF(M141="","",M141/VLOOKUP(VLOOKUP($J141,'Medians, Hi-Lo SDs'!$B:$F,2,FALSE),$H:$I,2,FALSE))</f>
        <v/>
      </c>
      <c r="O141" s="59" t="s">
        <v>88</v>
      </c>
      <c r="P141" s="60" t="s">
        <v>88</v>
      </c>
      <c r="Q141" s="66" t="str">
        <f>IFERROR((IF(AND($G140&lt;(VLOOKUP($J141,'Medians, Hi-Lo SDs'!$B:$F,3,FALSE)),$G141&gt;=(VLOOKUP($J141,'Medians, Hi-Lo SDs'!$B:$F,3,FALSE))),(VLOOKUP($J141,'Medians, Hi-Lo SDs'!$B:$F,3,FALSE))-$G140,""))/($F141)*($C141-$C140)+($C140),"")</f>
        <v/>
      </c>
      <c r="R141" s="65" t="str">
        <f t="shared" si="22"/>
        <v/>
      </c>
      <c r="S141" s="65" t="str">
        <f>IF(R141="","",R141/VLOOKUP(VLOOKUP($J141,'Medians, Hi-Lo SDs'!$B:$F,3,FALSE),$H:$I,2,FALSE))</f>
        <v/>
      </c>
      <c r="T141" s="70" t="str">
        <f t="shared" si="23"/>
        <v/>
      </c>
      <c r="U141" s="68" t="str">
        <f t="shared" si="24"/>
        <v/>
      </c>
      <c r="V141" s="69" t="str">
        <f t="shared" ref="V141:V204" si="31">IFERROR((IF(AND(G140&lt;(50),G141&gt;=(50)),(50)-G140,""))/(F141)*(C141-C140)+(C140),"")</f>
        <v/>
      </c>
      <c r="W141" s="66" t="str">
        <f>IFERROR((IF(AND($G140&lt;(VLOOKUP($J141,'Medians, Hi-Lo SDs'!$B:$F,4,FALSE)),$G141&gt;=(VLOOKUP($J141,'Medians, Hi-Lo SDs'!$B:$F,4,FALSE))),(VLOOKUP($J141,'Medians, Hi-Lo SDs'!$B:$F,4,FALSE))-$G140,""))/($F141)*($C141-$C140)+($C140),"")</f>
        <v/>
      </c>
      <c r="X141" s="65" t="str">
        <f t="shared" si="25"/>
        <v/>
      </c>
      <c r="Y141" s="65" t="str">
        <f>IF(X141="","",X141/VLOOKUP(VLOOKUP($J141,'Medians, Hi-Lo SDs'!$B:$F,4,FALSE),$H:$I,2,FALSE))</f>
        <v/>
      </c>
      <c r="Z141" s="70" t="str">
        <f t="shared" si="26"/>
        <v/>
      </c>
      <c r="AA141" s="68" t="str">
        <f t="shared" si="27"/>
        <v/>
      </c>
      <c r="AB141" s="66" t="str">
        <f>IFERROR((IF(AND($G140&lt;(VLOOKUP($J141,'Medians, Hi-Lo SDs'!$B:$F,5,FALSE)),$G141&gt;=(VLOOKUP($J141,'Medians, Hi-Lo SDs'!$B:$F,5,FALSE))),(VLOOKUP($J141,'Medians, Hi-Lo SDs'!$B:$F,5,FALSE))-$G140,""))/($F141)*($C141-$C140)+($C140),"")</f>
        <v/>
      </c>
      <c r="AC141" s="65" t="str">
        <f t="shared" si="28"/>
        <v/>
      </c>
      <c r="AD141" s="65" t="str">
        <f>IF(AC141="","",AC141/VLOOKUP(VLOOKUP($J141,'Medians, Hi-Lo SDs'!$B:$F,5,FALSE),$H:$I,2,FALSE))</f>
        <v/>
      </c>
      <c r="AE141" s="59" t="s">
        <v>88</v>
      </c>
      <c r="AF141" s="60" t="s">
        <v>88</v>
      </c>
    </row>
    <row r="142" spans="1:32" ht="16" x14ac:dyDescent="0.2">
      <c r="A142" s="99"/>
      <c r="B142" s="100"/>
      <c r="C142" s="87" t="s">
        <v>132</v>
      </c>
      <c r="D142" s="88">
        <v>3</v>
      </c>
      <c r="E142" s="89">
        <v>5.7692307692307692</v>
      </c>
      <c r="F142" s="89">
        <v>5.7692307692307692</v>
      </c>
      <c r="G142" s="90">
        <v>61.53846153846154</v>
      </c>
      <c r="J142" s="64" t="str">
        <f t="shared" si="29"/>
        <v>a0640</v>
      </c>
      <c r="K142" s="71">
        <f t="shared" si="30"/>
        <v>5.7692307692307692</v>
      </c>
      <c r="L142" s="65" t="str">
        <f>IFERROR((IF(AND($G141&lt;(VLOOKUP($J142,'Medians, Hi-Lo SDs'!$B:$F,2,FALSE)),$G142&gt;=(VLOOKUP($J142,'Medians, Hi-Lo SDs'!$B:$F,2,FALSE))),(VLOOKUP($J142,'Medians, Hi-Lo SDs'!$B:$F,2,FALSE))-$G141,""))/($F142)*($C142-$C141)+($C141),"")</f>
        <v/>
      </c>
      <c r="M142" s="65" t="str">
        <f t="shared" ref="M142:M205" si="32">IF(L142="","",SUMIF($J:$J,$J142,$V:$V)-L142)</f>
        <v/>
      </c>
      <c r="N142" s="65" t="str">
        <f>IF(M142="","",M142/VLOOKUP(VLOOKUP($J142,'Medians, Hi-Lo SDs'!$B:$F,2,FALSE),$H:$I,2,FALSE))</f>
        <v/>
      </c>
      <c r="O142" s="59" t="s">
        <v>88</v>
      </c>
      <c r="P142" s="60" t="s">
        <v>88</v>
      </c>
      <c r="Q142" s="66" t="str">
        <f>IFERROR((IF(AND($G141&lt;(VLOOKUP($J142,'Medians, Hi-Lo SDs'!$B:$F,3,FALSE)),$G142&gt;=(VLOOKUP($J142,'Medians, Hi-Lo SDs'!$B:$F,3,FALSE))),(VLOOKUP($J142,'Medians, Hi-Lo SDs'!$B:$F,3,FALSE))-$G141,""))/($F142)*($C142-$C141)+($C141),"")</f>
        <v/>
      </c>
      <c r="R142" s="65" t="str">
        <f t="shared" ref="R142:R205" si="33">IF(Q142="","",SUMIF($J:$J,$J142,$V:$V)-Q142)</f>
        <v/>
      </c>
      <c r="S142" s="65" t="str">
        <f>IF(R142="","",R142/VLOOKUP(VLOOKUP($J142,'Medians, Hi-Lo SDs'!$B:$F,3,FALSE),$H:$I,2,FALSE))</f>
        <v/>
      </c>
      <c r="T142" s="70" t="str">
        <f t="shared" ref="T142:T205" si="34">IF(S142="","",IF(SUMIF($J:$J,$J142,N:N)=0,1/0,(SUMIF($J:$J,$J142,N:N)+SUMIF($J:$J,$J142,S:S))/2))</f>
        <v/>
      </c>
      <c r="U142" s="68" t="str">
        <f t="shared" ref="U142:U205" si="35">N142</f>
        <v/>
      </c>
      <c r="V142" s="69" t="str">
        <f t="shared" si="31"/>
        <v/>
      </c>
      <c r="W142" s="66" t="str">
        <f>IFERROR((IF(AND($G141&lt;(VLOOKUP($J142,'Medians, Hi-Lo SDs'!$B:$F,4,FALSE)),$G142&gt;=(VLOOKUP($J142,'Medians, Hi-Lo SDs'!$B:$F,4,FALSE))),(VLOOKUP($J142,'Medians, Hi-Lo SDs'!$B:$F,4,FALSE))-$G141,""))/($F142)*($C142-$C141)+($C141),"")</f>
        <v/>
      </c>
      <c r="X142" s="65" t="str">
        <f t="shared" ref="X142:X205" si="36">IF(W142="","",W142-SUMIF($J:$J,$J142,$V:$V))</f>
        <v/>
      </c>
      <c r="Y142" s="65" t="str">
        <f>IF(X142="","",X142/VLOOKUP(VLOOKUP($J142,'Medians, Hi-Lo SDs'!$B:$F,4,FALSE),$H:$I,2,FALSE))</f>
        <v/>
      </c>
      <c r="Z142" s="70" t="str">
        <f t="shared" ref="Z142:Z205" si="37">IF(Y142="","",(SUMIF($J:$J,$J142,Y:Y)+SUMIF($J:$J,$J142,AD:AD))/2)</f>
        <v/>
      </c>
      <c r="AA142" s="68" t="str">
        <f t="shared" ref="AA142:AA205" si="38">AD142</f>
        <v/>
      </c>
      <c r="AB142" s="66" t="str">
        <f>IFERROR((IF(AND($G141&lt;(VLOOKUP($J142,'Medians, Hi-Lo SDs'!$B:$F,5,FALSE)),$G142&gt;=(VLOOKUP($J142,'Medians, Hi-Lo SDs'!$B:$F,5,FALSE))),(VLOOKUP($J142,'Medians, Hi-Lo SDs'!$B:$F,5,FALSE))-$G141,""))/($F142)*($C142-$C141)+($C141),"")</f>
        <v/>
      </c>
      <c r="AC142" s="65" t="str">
        <f t="shared" ref="AC142:AC205" si="39">IF(AB142="","",AB142-SUMIF($J:$J,$J142,$V:$V))</f>
        <v/>
      </c>
      <c r="AD142" s="65" t="str">
        <f>IF(AC142="","",AC142/VLOOKUP(VLOOKUP($J142,'Medians, Hi-Lo SDs'!$B:$F,5,FALSE),$H:$I,2,FALSE))</f>
        <v/>
      </c>
      <c r="AE142" s="59" t="s">
        <v>88</v>
      </c>
      <c r="AF142" s="60" t="s">
        <v>88</v>
      </c>
    </row>
    <row r="143" spans="1:32" ht="16" x14ac:dyDescent="0.2">
      <c r="A143" s="99"/>
      <c r="B143" s="100"/>
      <c r="C143" s="87" t="s">
        <v>144</v>
      </c>
      <c r="D143" s="88">
        <v>3</v>
      </c>
      <c r="E143" s="89">
        <v>5.7692307692307692</v>
      </c>
      <c r="F143" s="89">
        <v>5.7692307692307692</v>
      </c>
      <c r="G143" s="90">
        <v>67.307692307692307</v>
      </c>
      <c r="J143" s="64" t="str">
        <f t="shared" si="29"/>
        <v>a0640</v>
      </c>
      <c r="K143" s="71">
        <f t="shared" si="30"/>
        <v>5.7692307692307692</v>
      </c>
      <c r="L143" s="65" t="str">
        <f>IFERROR((IF(AND($G142&lt;(VLOOKUP($J143,'Medians, Hi-Lo SDs'!$B:$F,2,FALSE)),$G143&gt;=(VLOOKUP($J143,'Medians, Hi-Lo SDs'!$B:$F,2,FALSE))),(VLOOKUP($J143,'Medians, Hi-Lo SDs'!$B:$F,2,FALSE))-$G142,""))/($F143)*($C143-$C142)+($C142),"")</f>
        <v/>
      </c>
      <c r="M143" s="65" t="str">
        <f t="shared" si="32"/>
        <v/>
      </c>
      <c r="N143" s="65" t="str">
        <f>IF(M143="","",M143/VLOOKUP(VLOOKUP($J143,'Medians, Hi-Lo SDs'!$B:$F,2,FALSE),$H:$I,2,FALSE))</f>
        <v/>
      </c>
      <c r="O143" s="59" t="s">
        <v>88</v>
      </c>
      <c r="P143" s="60" t="s">
        <v>88</v>
      </c>
      <c r="Q143" s="66" t="str">
        <f>IFERROR((IF(AND($G142&lt;(VLOOKUP($J143,'Medians, Hi-Lo SDs'!$B:$F,3,FALSE)),$G143&gt;=(VLOOKUP($J143,'Medians, Hi-Lo SDs'!$B:$F,3,FALSE))),(VLOOKUP($J143,'Medians, Hi-Lo SDs'!$B:$F,3,FALSE))-$G142,""))/($F143)*($C143-$C142)+($C142),"")</f>
        <v/>
      </c>
      <c r="R143" s="65" t="str">
        <f t="shared" si="33"/>
        <v/>
      </c>
      <c r="S143" s="65" t="str">
        <f>IF(R143="","",R143/VLOOKUP(VLOOKUP($J143,'Medians, Hi-Lo SDs'!$B:$F,3,FALSE),$H:$I,2,FALSE))</f>
        <v/>
      </c>
      <c r="T143" s="70" t="str">
        <f t="shared" si="34"/>
        <v/>
      </c>
      <c r="U143" s="68" t="str">
        <f t="shared" si="35"/>
        <v/>
      </c>
      <c r="V143" s="69" t="str">
        <f t="shared" si="31"/>
        <v/>
      </c>
      <c r="W143" s="66" t="str">
        <f>IFERROR((IF(AND($G142&lt;(VLOOKUP($J143,'Medians, Hi-Lo SDs'!$B:$F,4,FALSE)),$G143&gt;=(VLOOKUP($J143,'Medians, Hi-Lo SDs'!$B:$F,4,FALSE))),(VLOOKUP($J143,'Medians, Hi-Lo SDs'!$B:$F,4,FALSE))-$G142,""))/($F143)*($C143-$C142)+($C142),"")</f>
        <v/>
      </c>
      <c r="X143" s="65" t="str">
        <f t="shared" si="36"/>
        <v/>
      </c>
      <c r="Y143" s="65" t="str">
        <f>IF(X143="","",X143/VLOOKUP(VLOOKUP($J143,'Medians, Hi-Lo SDs'!$B:$F,4,FALSE),$H:$I,2,FALSE))</f>
        <v/>
      </c>
      <c r="Z143" s="70" t="str">
        <f t="shared" si="37"/>
        <v/>
      </c>
      <c r="AA143" s="68" t="str">
        <f t="shared" si="38"/>
        <v/>
      </c>
      <c r="AB143" s="66" t="str">
        <f>IFERROR((IF(AND($G142&lt;(VLOOKUP($J143,'Medians, Hi-Lo SDs'!$B:$F,5,FALSE)),$G143&gt;=(VLOOKUP($J143,'Medians, Hi-Lo SDs'!$B:$F,5,FALSE))),(VLOOKUP($J143,'Medians, Hi-Lo SDs'!$B:$F,5,FALSE))-$G142,""))/($F143)*($C143-$C142)+($C142),"")</f>
        <v/>
      </c>
      <c r="AC143" s="65" t="str">
        <f t="shared" si="39"/>
        <v/>
      </c>
      <c r="AD143" s="65" t="str">
        <f>IF(AC143="","",AC143/VLOOKUP(VLOOKUP($J143,'Medians, Hi-Lo SDs'!$B:$F,5,FALSE),$H:$I,2,FALSE))</f>
        <v/>
      </c>
      <c r="AE143" s="59" t="s">
        <v>88</v>
      </c>
      <c r="AF143" s="60" t="s">
        <v>88</v>
      </c>
    </row>
    <row r="144" spans="1:32" ht="16" x14ac:dyDescent="0.2">
      <c r="A144" s="99"/>
      <c r="B144" s="100"/>
      <c r="C144" s="87" t="s">
        <v>153</v>
      </c>
      <c r="D144" s="88">
        <v>1</v>
      </c>
      <c r="E144" s="89">
        <v>1.9230769230769231</v>
      </c>
      <c r="F144" s="89">
        <v>1.9230769230769231</v>
      </c>
      <c r="G144" s="90">
        <v>69.230769230769226</v>
      </c>
      <c r="J144" s="64" t="str">
        <f t="shared" si="29"/>
        <v>a0640</v>
      </c>
      <c r="K144" s="71">
        <f t="shared" si="30"/>
        <v>5.7692307692307692</v>
      </c>
      <c r="L144" s="65" t="str">
        <f>IFERROR((IF(AND($G143&lt;(VLOOKUP($J144,'Medians, Hi-Lo SDs'!$B:$F,2,FALSE)),$G144&gt;=(VLOOKUP($J144,'Medians, Hi-Lo SDs'!$B:$F,2,FALSE))),(VLOOKUP($J144,'Medians, Hi-Lo SDs'!$B:$F,2,FALSE))-$G143,""))/($F144)*($C144-$C143)+($C143),"")</f>
        <v/>
      </c>
      <c r="M144" s="65" t="str">
        <f t="shared" si="32"/>
        <v/>
      </c>
      <c r="N144" s="65" t="str">
        <f>IF(M144="","",M144/VLOOKUP(VLOOKUP($J144,'Medians, Hi-Lo SDs'!$B:$F,2,FALSE),$H:$I,2,FALSE))</f>
        <v/>
      </c>
      <c r="O144" s="59" t="s">
        <v>88</v>
      </c>
      <c r="P144" s="60" t="s">
        <v>88</v>
      </c>
      <c r="Q144" s="66" t="str">
        <f>IFERROR((IF(AND($G143&lt;(VLOOKUP($J144,'Medians, Hi-Lo SDs'!$B:$F,3,FALSE)),$G144&gt;=(VLOOKUP($J144,'Medians, Hi-Lo SDs'!$B:$F,3,FALSE))),(VLOOKUP($J144,'Medians, Hi-Lo SDs'!$B:$F,3,FALSE))-$G143,""))/($F144)*($C144-$C143)+($C143),"")</f>
        <v/>
      </c>
      <c r="R144" s="65" t="str">
        <f t="shared" si="33"/>
        <v/>
      </c>
      <c r="S144" s="65" t="str">
        <f>IF(R144="","",R144/VLOOKUP(VLOOKUP($J144,'Medians, Hi-Lo SDs'!$B:$F,3,FALSE),$H:$I,2,FALSE))</f>
        <v/>
      </c>
      <c r="T144" s="70" t="str">
        <f t="shared" si="34"/>
        <v/>
      </c>
      <c r="U144" s="68" t="str">
        <f t="shared" si="35"/>
        <v/>
      </c>
      <c r="V144" s="69" t="str">
        <f t="shared" si="31"/>
        <v/>
      </c>
      <c r="W144" s="66" t="str">
        <f>IFERROR((IF(AND($G143&lt;(VLOOKUP($J144,'Medians, Hi-Lo SDs'!$B:$F,4,FALSE)),$G144&gt;=(VLOOKUP($J144,'Medians, Hi-Lo SDs'!$B:$F,4,FALSE))),(VLOOKUP($J144,'Medians, Hi-Lo SDs'!$B:$F,4,FALSE))-$G143,""))/($F144)*($C144-$C143)+($C143),"")</f>
        <v/>
      </c>
      <c r="X144" s="65" t="str">
        <f t="shared" si="36"/>
        <v/>
      </c>
      <c r="Y144" s="65" t="str">
        <f>IF(X144="","",X144/VLOOKUP(VLOOKUP($J144,'Medians, Hi-Lo SDs'!$B:$F,4,FALSE),$H:$I,2,FALSE))</f>
        <v/>
      </c>
      <c r="Z144" s="70" t="str">
        <f t="shared" si="37"/>
        <v/>
      </c>
      <c r="AA144" s="68" t="str">
        <f t="shared" si="38"/>
        <v/>
      </c>
      <c r="AB144" s="66" t="str">
        <f>IFERROR((IF(AND($G143&lt;(VLOOKUP($J144,'Medians, Hi-Lo SDs'!$B:$F,5,FALSE)),$G144&gt;=(VLOOKUP($J144,'Medians, Hi-Lo SDs'!$B:$F,5,FALSE))),(VLOOKUP($J144,'Medians, Hi-Lo SDs'!$B:$F,5,FALSE))-$G143,""))/($F144)*($C144-$C143)+($C143),"")</f>
        <v/>
      </c>
      <c r="AC144" s="65" t="str">
        <f t="shared" si="39"/>
        <v/>
      </c>
      <c r="AD144" s="65" t="str">
        <f>IF(AC144="","",AC144/VLOOKUP(VLOOKUP($J144,'Medians, Hi-Lo SDs'!$B:$F,5,FALSE),$H:$I,2,FALSE))</f>
        <v/>
      </c>
      <c r="AE144" s="59" t="s">
        <v>88</v>
      </c>
      <c r="AF144" s="60" t="s">
        <v>88</v>
      </c>
    </row>
    <row r="145" spans="1:32" ht="16" x14ac:dyDescent="0.2">
      <c r="A145" s="99"/>
      <c r="B145" s="100"/>
      <c r="C145" s="87" t="s">
        <v>154</v>
      </c>
      <c r="D145" s="88">
        <v>2</v>
      </c>
      <c r="E145" s="89">
        <v>3.8461538461538463</v>
      </c>
      <c r="F145" s="89">
        <v>3.8461538461538463</v>
      </c>
      <c r="G145" s="90">
        <v>73.076923076923066</v>
      </c>
      <c r="J145" s="64" t="str">
        <f t="shared" si="29"/>
        <v>a0640</v>
      </c>
      <c r="K145" s="71">
        <f t="shared" si="30"/>
        <v>5.7692307692307692</v>
      </c>
      <c r="L145" s="65" t="str">
        <f>IFERROR((IF(AND($G144&lt;(VLOOKUP($J145,'Medians, Hi-Lo SDs'!$B:$F,2,FALSE)),$G145&gt;=(VLOOKUP($J145,'Medians, Hi-Lo SDs'!$B:$F,2,FALSE))),(VLOOKUP($J145,'Medians, Hi-Lo SDs'!$B:$F,2,FALSE))-$G144,""))/($F145)*($C145-$C144)+($C144),"")</f>
        <v/>
      </c>
      <c r="M145" s="65" t="str">
        <f t="shared" si="32"/>
        <v/>
      </c>
      <c r="N145" s="65" t="str">
        <f>IF(M145="","",M145/VLOOKUP(VLOOKUP($J145,'Medians, Hi-Lo SDs'!$B:$F,2,FALSE),$H:$I,2,FALSE))</f>
        <v/>
      </c>
      <c r="O145" s="59" t="s">
        <v>88</v>
      </c>
      <c r="P145" s="60" t="s">
        <v>88</v>
      </c>
      <c r="Q145" s="66" t="str">
        <f>IFERROR((IF(AND($G144&lt;(VLOOKUP($J145,'Medians, Hi-Lo SDs'!$B:$F,3,FALSE)),$G145&gt;=(VLOOKUP($J145,'Medians, Hi-Lo SDs'!$B:$F,3,FALSE))),(VLOOKUP($J145,'Medians, Hi-Lo SDs'!$B:$F,3,FALSE))-$G144,""))/($F145)*($C145-$C144)+($C144),"")</f>
        <v/>
      </c>
      <c r="R145" s="65" t="str">
        <f t="shared" si="33"/>
        <v/>
      </c>
      <c r="S145" s="65" t="str">
        <f>IF(R145="","",R145/VLOOKUP(VLOOKUP($J145,'Medians, Hi-Lo SDs'!$B:$F,3,FALSE),$H:$I,2,FALSE))</f>
        <v/>
      </c>
      <c r="T145" s="70" t="str">
        <f t="shared" si="34"/>
        <v/>
      </c>
      <c r="U145" s="68" t="str">
        <f t="shared" si="35"/>
        <v/>
      </c>
      <c r="V145" s="69" t="str">
        <f t="shared" si="31"/>
        <v/>
      </c>
      <c r="W145" s="66" t="str">
        <f>IFERROR((IF(AND($G144&lt;(VLOOKUP($J145,'Medians, Hi-Lo SDs'!$B:$F,4,FALSE)),$G145&gt;=(VLOOKUP($J145,'Medians, Hi-Lo SDs'!$B:$F,4,FALSE))),(VLOOKUP($J145,'Medians, Hi-Lo SDs'!$B:$F,4,FALSE))-$G144,""))/($F145)*($C145-$C144)+($C144),"")</f>
        <v/>
      </c>
      <c r="X145" s="65" t="str">
        <f t="shared" si="36"/>
        <v/>
      </c>
      <c r="Y145" s="65" t="str">
        <f>IF(X145="","",X145/VLOOKUP(VLOOKUP($J145,'Medians, Hi-Lo SDs'!$B:$F,4,FALSE),$H:$I,2,FALSE))</f>
        <v/>
      </c>
      <c r="Z145" s="70" t="str">
        <f t="shared" si="37"/>
        <v/>
      </c>
      <c r="AA145" s="68" t="str">
        <f t="shared" si="38"/>
        <v/>
      </c>
      <c r="AB145" s="66" t="str">
        <f>IFERROR((IF(AND($G144&lt;(VLOOKUP($J145,'Medians, Hi-Lo SDs'!$B:$F,5,FALSE)),$G145&gt;=(VLOOKUP($J145,'Medians, Hi-Lo SDs'!$B:$F,5,FALSE))),(VLOOKUP($J145,'Medians, Hi-Lo SDs'!$B:$F,5,FALSE))-$G144,""))/($F145)*($C145-$C144)+($C144),"")</f>
        <v/>
      </c>
      <c r="AC145" s="65" t="str">
        <f t="shared" si="39"/>
        <v/>
      </c>
      <c r="AD145" s="65" t="str">
        <f>IF(AC145="","",AC145/VLOOKUP(VLOOKUP($J145,'Medians, Hi-Lo SDs'!$B:$F,5,FALSE),$H:$I,2,FALSE))</f>
        <v/>
      </c>
      <c r="AE145" s="59" t="s">
        <v>88</v>
      </c>
      <c r="AF145" s="60" t="s">
        <v>88</v>
      </c>
    </row>
    <row r="146" spans="1:32" ht="16" x14ac:dyDescent="0.2">
      <c r="A146" s="99"/>
      <c r="B146" s="100"/>
      <c r="C146" s="87" t="s">
        <v>138</v>
      </c>
      <c r="D146" s="88">
        <v>3</v>
      </c>
      <c r="E146" s="89">
        <v>5.7692307692307692</v>
      </c>
      <c r="F146" s="89">
        <v>5.7692307692307692</v>
      </c>
      <c r="G146" s="90">
        <v>78.84615384615384</v>
      </c>
      <c r="J146" s="64" t="str">
        <f t="shared" si="29"/>
        <v>a0640</v>
      </c>
      <c r="K146" s="71">
        <f t="shared" si="30"/>
        <v>5.7692307692307692</v>
      </c>
      <c r="L146" s="65" t="str">
        <f>IFERROR((IF(AND($G145&lt;(VLOOKUP($J146,'Medians, Hi-Lo SDs'!$B:$F,2,FALSE)),$G146&gt;=(VLOOKUP($J146,'Medians, Hi-Lo SDs'!$B:$F,2,FALSE))),(VLOOKUP($J146,'Medians, Hi-Lo SDs'!$B:$F,2,FALSE))-$G145,""))/($F146)*($C146-$C145)+($C145),"")</f>
        <v/>
      </c>
      <c r="M146" s="65" t="str">
        <f t="shared" si="32"/>
        <v/>
      </c>
      <c r="N146" s="65" t="str">
        <f>IF(M146="","",M146/VLOOKUP(VLOOKUP($J146,'Medians, Hi-Lo SDs'!$B:$F,2,FALSE),$H:$I,2,FALSE))</f>
        <v/>
      </c>
      <c r="O146" s="59" t="s">
        <v>88</v>
      </c>
      <c r="P146" s="60" t="s">
        <v>88</v>
      </c>
      <c r="Q146" s="66" t="str">
        <f>IFERROR((IF(AND($G145&lt;(VLOOKUP($J146,'Medians, Hi-Lo SDs'!$B:$F,3,FALSE)),$G146&gt;=(VLOOKUP($J146,'Medians, Hi-Lo SDs'!$B:$F,3,FALSE))),(VLOOKUP($J146,'Medians, Hi-Lo SDs'!$B:$F,3,FALSE))-$G145,""))/($F146)*($C146-$C145)+($C145),"")</f>
        <v/>
      </c>
      <c r="R146" s="65" t="str">
        <f t="shared" si="33"/>
        <v/>
      </c>
      <c r="S146" s="65" t="str">
        <f>IF(R146="","",R146/VLOOKUP(VLOOKUP($J146,'Medians, Hi-Lo SDs'!$B:$F,3,FALSE),$H:$I,2,FALSE))</f>
        <v/>
      </c>
      <c r="T146" s="70" t="str">
        <f t="shared" si="34"/>
        <v/>
      </c>
      <c r="U146" s="68" t="str">
        <f t="shared" si="35"/>
        <v/>
      </c>
      <c r="V146" s="69" t="str">
        <f t="shared" si="31"/>
        <v/>
      </c>
      <c r="W146" s="66" t="str">
        <f>IFERROR((IF(AND($G145&lt;(VLOOKUP($J146,'Medians, Hi-Lo SDs'!$B:$F,4,FALSE)),$G146&gt;=(VLOOKUP($J146,'Medians, Hi-Lo SDs'!$B:$F,4,FALSE))),(VLOOKUP($J146,'Medians, Hi-Lo SDs'!$B:$F,4,FALSE))-$G145,""))/($F146)*($C146-$C145)+($C145),"")</f>
        <v/>
      </c>
      <c r="X146" s="65" t="str">
        <f t="shared" si="36"/>
        <v/>
      </c>
      <c r="Y146" s="65" t="str">
        <f>IF(X146="","",X146/VLOOKUP(VLOOKUP($J146,'Medians, Hi-Lo SDs'!$B:$F,4,FALSE),$H:$I,2,FALSE))</f>
        <v/>
      </c>
      <c r="Z146" s="70" t="str">
        <f t="shared" si="37"/>
        <v/>
      </c>
      <c r="AA146" s="68" t="str">
        <f t="shared" si="38"/>
        <v/>
      </c>
      <c r="AB146" s="66" t="str">
        <f>IFERROR((IF(AND($G145&lt;(VLOOKUP($J146,'Medians, Hi-Lo SDs'!$B:$F,5,FALSE)),$G146&gt;=(VLOOKUP($J146,'Medians, Hi-Lo SDs'!$B:$F,5,FALSE))),(VLOOKUP($J146,'Medians, Hi-Lo SDs'!$B:$F,5,FALSE))-$G145,""))/($F146)*($C146-$C145)+($C145),"")</f>
        <v/>
      </c>
      <c r="AC146" s="65" t="str">
        <f t="shared" si="39"/>
        <v/>
      </c>
      <c r="AD146" s="65" t="str">
        <f>IF(AC146="","",AC146/VLOOKUP(VLOOKUP($J146,'Medians, Hi-Lo SDs'!$B:$F,5,FALSE),$H:$I,2,FALSE))</f>
        <v/>
      </c>
      <c r="AE146" s="59" t="s">
        <v>88</v>
      </c>
      <c r="AF146" s="60" t="s">
        <v>88</v>
      </c>
    </row>
    <row r="147" spans="1:32" ht="16" x14ac:dyDescent="0.2">
      <c r="A147" s="99"/>
      <c r="B147" s="100"/>
      <c r="C147" s="87" t="s">
        <v>159</v>
      </c>
      <c r="D147" s="88">
        <v>3</v>
      </c>
      <c r="E147" s="89">
        <v>5.7692307692307692</v>
      </c>
      <c r="F147" s="89">
        <v>5.7692307692307692</v>
      </c>
      <c r="G147" s="90">
        <v>84.615384615384613</v>
      </c>
      <c r="J147" s="64" t="str">
        <f t="shared" si="29"/>
        <v>a0640</v>
      </c>
      <c r="K147" s="71">
        <f t="shared" si="30"/>
        <v>5.7692307692307692</v>
      </c>
      <c r="L147" s="65" t="str">
        <f>IFERROR((IF(AND($G146&lt;(VLOOKUP($J147,'Medians, Hi-Lo SDs'!$B:$F,2,FALSE)),$G147&gt;=(VLOOKUP($J147,'Medians, Hi-Lo SDs'!$B:$F,2,FALSE))),(VLOOKUP($J147,'Medians, Hi-Lo SDs'!$B:$F,2,FALSE))-$G146,""))/($F147)*($C147-$C146)+($C146),"")</f>
        <v/>
      </c>
      <c r="M147" s="65" t="str">
        <f t="shared" si="32"/>
        <v/>
      </c>
      <c r="N147" s="65" t="str">
        <f>IF(M147="","",M147/VLOOKUP(VLOOKUP($J147,'Medians, Hi-Lo SDs'!$B:$F,2,FALSE),$H:$I,2,FALSE))</f>
        <v/>
      </c>
      <c r="O147" s="59" t="s">
        <v>88</v>
      </c>
      <c r="P147" s="60" t="s">
        <v>88</v>
      </c>
      <c r="Q147" s="66" t="str">
        <f>IFERROR((IF(AND($G146&lt;(VLOOKUP($J147,'Medians, Hi-Lo SDs'!$B:$F,3,FALSE)),$G147&gt;=(VLOOKUP($J147,'Medians, Hi-Lo SDs'!$B:$F,3,FALSE))),(VLOOKUP($J147,'Medians, Hi-Lo SDs'!$B:$F,3,FALSE))-$G146,""))/($F147)*($C147-$C146)+($C146),"")</f>
        <v/>
      </c>
      <c r="R147" s="65" t="str">
        <f t="shared" si="33"/>
        <v/>
      </c>
      <c r="S147" s="65" t="str">
        <f>IF(R147="","",R147/VLOOKUP(VLOOKUP($J147,'Medians, Hi-Lo SDs'!$B:$F,3,FALSE),$H:$I,2,FALSE))</f>
        <v/>
      </c>
      <c r="T147" s="70" t="str">
        <f t="shared" si="34"/>
        <v/>
      </c>
      <c r="U147" s="68" t="str">
        <f t="shared" si="35"/>
        <v/>
      </c>
      <c r="V147" s="69" t="str">
        <f t="shared" si="31"/>
        <v/>
      </c>
      <c r="W147" s="66" t="str">
        <f>IFERROR((IF(AND($G146&lt;(VLOOKUP($J147,'Medians, Hi-Lo SDs'!$B:$F,4,FALSE)),$G147&gt;=(VLOOKUP($J147,'Medians, Hi-Lo SDs'!$B:$F,4,FALSE))),(VLOOKUP($J147,'Medians, Hi-Lo SDs'!$B:$F,4,FALSE))-$G146,""))/($F147)*($C147-$C146)+($C146),"")</f>
        <v/>
      </c>
      <c r="X147" s="65" t="str">
        <f t="shared" si="36"/>
        <v/>
      </c>
      <c r="Y147" s="65" t="str">
        <f>IF(X147="","",X147/VLOOKUP(VLOOKUP($J147,'Medians, Hi-Lo SDs'!$B:$F,4,FALSE),$H:$I,2,FALSE))</f>
        <v/>
      </c>
      <c r="Z147" s="70" t="str">
        <f t="shared" si="37"/>
        <v/>
      </c>
      <c r="AA147" s="68" t="str">
        <f t="shared" si="38"/>
        <v/>
      </c>
      <c r="AB147" s="66" t="str">
        <f>IFERROR((IF(AND($G146&lt;(VLOOKUP($J147,'Medians, Hi-Lo SDs'!$B:$F,5,FALSE)),$G147&gt;=(VLOOKUP($J147,'Medians, Hi-Lo SDs'!$B:$F,5,FALSE))),(VLOOKUP($J147,'Medians, Hi-Lo SDs'!$B:$F,5,FALSE))-$G146,""))/($F147)*($C147-$C146)+($C146),"")</f>
        <v/>
      </c>
      <c r="AC147" s="65" t="str">
        <f t="shared" si="39"/>
        <v/>
      </c>
      <c r="AD147" s="65" t="str">
        <f>IF(AC147="","",AC147/VLOOKUP(VLOOKUP($J147,'Medians, Hi-Lo SDs'!$B:$F,5,FALSE),$H:$I,2,FALSE))</f>
        <v/>
      </c>
      <c r="AE147" s="59" t="s">
        <v>88</v>
      </c>
      <c r="AF147" s="60" t="s">
        <v>88</v>
      </c>
    </row>
    <row r="148" spans="1:32" ht="16" x14ac:dyDescent="0.2">
      <c r="A148" s="99"/>
      <c r="B148" s="100"/>
      <c r="C148" s="87" t="s">
        <v>156</v>
      </c>
      <c r="D148" s="88">
        <v>1</v>
      </c>
      <c r="E148" s="89">
        <v>1.9230769230769231</v>
      </c>
      <c r="F148" s="89">
        <v>1.9230769230769231</v>
      </c>
      <c r="G148" s="90">
        <v>86.538461538461547</v>
      </c>
      <c r="J148" s="64" t="str">
        <f t="shared" si="29"/>
        <v>a0640</v>
      </c>
      <c r="K148" s="71">
        <f t="shared" si="30"/>
        <v>5.7692307692307692</v>
      </c>
      <c r="L148" s="65" t="str">
        <f>IFERROR((IF(AND($G147&lt;(VLOOKUP($J148,'Medians, Hi-Lo SDs'!$B:$F,2,FALSE)),$G148&gt;=(VLOOKUP($J148,'Medians, Hi-Lo SDs'!$B:$F,2,FALSE))),(VLOOKUP($J148,'Medians, Hi-Lo SDs'!$B:$F,2,FALSE))-$G147,""))/($F148)*($C148-$C147)+($C147),"")</f>
        <v/>
      </c>
      <c r="M148" s="65" t="str">
        <f t="shared" si="32"/>
        <v/>
      </c>
      <c r="N148" s="65" t="str">
        <f>IF(M148="","",M148/VLOOKUP(VLOOKUP($J148,'Medians, Hi-Lo SDs'!$B:$F,2,FALSE),$H:$I,2,FALSE))</f>
        <v/>
      </c>
      <c r="O148" s="59" t="s">
        <v>88</v>
      </c>
      <c r="P148" s="60" t="s">
        <v>88</v>
      </c>
      <c r="Q148" s="66" t="str">
        <f>IFERROR((IF(AND($G147&lt;(VLOOKUP($J148,'Medians, Hi-Lo SDs'!$B:$F,3,FALSE)),$G148&gt;=(VLOOKUP($J148,'Medians, Hi-Lo SDs'!$B:$F,3,FALSE))),(VLOOKUP($J148,'Medians, Hi-Lo SDs'!$B:$F,3,FALSE))-$G147,""))/($F148)*($C148-$C147)+($C147),"")</f>
        <v/>
      </c>
      <c r="R148" s="65" t="str">
        <f t="shared" si="33"/>
        <v/>
      </c>
      <c r="S148" s="65" t="str">
        <f>IF(R148="","",R148/VLOOKUP(VLOOKUP($J148,'Medians, Hi-Lo SDs'!$B:$F,3,FALSE),$H:$I,2,FALSE))</f>
        <v/>
      </c>
      <c r="T148" s="70" t="str">
        <f t="shared" si="34"/>
        <v/>
      </c>
      <c r="U148" s="68" t="str">
        <f t="shared" si="35"/>
        <v/>
      </c>
      <c r="V148" s="69" t="str">
        <f t="shared" si="31"/>
        <v/>
      </c>
      <c r="W148" s="66" t="str">
        <f>IFERROR((IF(AND($G147&lt;(VLOOKUP($J148,'Medians, Hi-Lo SDs'!$B:$F,4,FALSE)),$G148&gt;=(VLOOKUP($J148,'Medians, Hi-Lo SDs'!$B:$F,4,FALSE))),(VLOOKUP($J148,'Medians, Hi-Lo SDs'!$B:$F,4,FALSE))-$G147,""))/($F148)*($C148-$C147)+($C147),"")</f>
        <v/>
      </c>
      <c r="X148" s="65" t="str">
        <f t="shared" si="36"/>
        <v/>
      </c>
      <c r="Y148" s="65" t="str">
        <f>IF(X148="","",X148/VLOOKUP(VLOOKUP($J148,'Medians, Hi-Lo SDs'!$B:$F,4,FALSE),$H:$I,2,FALSE))</f>
        <v/>
      </c>
      <c r="Z148" s="70" t="str">
        <f t="shared" si="37"/>
        <v/>
      </c>
      <c r="AA148" s="68" t="str">
        <f t="shared" si="38"/>
        <v/>
      </c>
      <c r="AB148" s="66" t="str">
        <f>IFERROR((IF(AND($G147&lt;(VLOOKUP($J148,'Medians, Hi-Lo SDs'!$B:$F,5,FALSE)),$G148&gt;=(VLOOKUP($J148,'Medians, Hi-Lo SDs'!$B:$F,5,FALSE))),(VLOOKUP($J148,'Medians, Hi-Lo SDs'!$B:$F,5,FALSE))-$G147,""))/($F148)*($C148-$C147)+($C147),"")</f>
        <v/>
      </c>
      <c r="AC148" s="65" t="str">
        <f t="shared" si="39"/>
        <v/>
      </c>
      <c r="AD148" s="65" t="str">
        <f>IF(AC148="","",AC148/VLOOKUP(VLOOKUP($J148,'Medians, Hi-Lo SDs'!$B:$F,5,FALSE),$H:$I,2,FALSE))</f>
        <v/>
      </c>
      <c r="AE148" s="59" t="s">
        <v>88</v>
      </c>
      <c r="AF148" s="60" t="s">
        <v>88</v>
      </c>
    </row>
    <row r="149" spans="1:32" ht="16" x14ac:dyDescent="0.2">
      <c r="A149" s="99"/>
      <c r="B149" s="100"/>
      <c r="C149" s="87" t="s">
        <v>146</v>
      </c>
      <c r="D149" s="88">
        <v>1</v>
      </c>
      <c r="E149" s="89">
        <v>1.9230769230769231</v>
      </c>
      <c r="F149" s="89">
        <v>1.9230769230769231</v>
      </c>
      <c r="G149" s="90">
        <v>88.461538461538453</v>
      </c>
      <c r="J149" s="64" t="str">
        <f t="shared" si="29"/>
        <v>a0640</v>
      </c>
      <c r="K149" s="71">
        <f t="shared" si="30"/>
        <v>5.7692307692307692</v>
      </c>
      <c r="L149" s="65" t="str">
        <f>IFERROR((IF(AND($G148&lt;(VLOOKUP($J149,'Medians, Hi-Lo SDs'!$B:$F,2,FALSE)),$G149&gt;=(VLOOKUP($J149,'Medians, Hi-Lo SDs'!$B:$F,2,FALSE))),(VLOOKUP($J149,'Medians, Hi-Lo SDs'!$B:$F,2,FALSE))-$G148,""))/($F149)*($C149-$C148)+($C148),"")</f>
        <v/>
      </c>
      <c r="M149" s="65" t="str">
        <f t="shared" si="32"/>
        <v/>
      </c>
      <c r="N149" s="65" t="str">
        <f>IF(M149="","",M149/VLOOKUP(VLOOKUP($J149,'Medians, Hi-Lo SDs'!$B:$F,2,FALSE),$H:$I,2,FALSE))</f>
        <v/>
      </c>
      <c r="O149" s="59" t="s">
        <v>88</v>
      </c>
      <c r="P149" s="60" t="s">
        <v>88</v>
      </c>
      <c r="Q149" s="66" t="str">
        <f>IFERROR((IF(AND($G148&lt;(VLOOKUP($J149,'Medians, Hi-Lo SDs'!$B:$F,3,FALSE)),$G149&gt;=(VLOOKUP($J149,'Medians, Hi-Lo SDs'!$B:$F,3,FALSE))),(VLOOKUP($J149,'Medians, Hi-Lo SDs'!$B:$F,3,FALSE))-$G148,""))/($F149)*($C149-$C148)+($C148),"")</f>
        <v/>
      </c>
      <c r="R149" s="65" t="str">
        <f t="shared" si="33"/>
        <v/>
      </c>
      <c r="S149" s="65" t="str">
        <f>IF(R149="","",R149/VLOOKUP(VLOOKUP($J149,'Medians, Hi-Lo SDs'!$B:$F,3,FALSE),$H:$I,2,FALSE))</f>
        <v/>
      </c>
      <c r="T149" s="70" t="str">
        <f t="shared" si="34"/>
        <v/>
      </c>
      <c r="U149" s="68" t="str">
        <f t="shared" si="35"/>
        <v/>
      </c>
      <c r="V149" s="69" t="str">
        <f t="shared" si="31"/>
        <v/>
      </c>
      <c r="W149" s="66" t="str">
        <f>IFERROR((IF(AND($G148&lt;(VLOOKUP($J149,'Medians, Hi-Lo SDs'!$B:$F,4,FALSE)),$G149&gt;=(VLOOKUP($J149,'Medians, Hi-Lo SDs'!$B:$F,4,FALSE))),(VLOOKUP($J149,'Medians, Hi-Lo SDs'!$B:$F,4,FALSE))-$G148,""))/($F149)*($C149-$C148)+($C148),"")</f>
        <v/>
      </c>
      <c r="X149" s="65" t="str">
        <f t="shared" si="36"/>
        <v/>
      </c>
      <c r="Y149" s="65" t="str">
        <f>IF(X149="","",X149/VLOOKUP(VLOOKUP($J149,'Medians, Hi-Lo SDs'!$B:$F,4,FALSE),$H:$I,2,FALSE))</f>
        <v/>
      </c>
      <c r="Z149" s="70" t="str">
        <f t="shared" si="37"/>
        <v/>
      </c>
      <c r="AA149" s="68" t="str">
        <f t="shared" si="38"/>
        <v/>
      </c>
      <c r="AB149" s="66" t="str">
        <f>IFERROR((IF(AND($G148&lt;(VLOOKUP($J149,'Medians, Hi-Lo SDs'!$B:$F,5,FALSE)),$G149&gt;=(VLOOKUP($J149,'Medians, Hi-Lo SDs'!$B:$F,5,FALSE))),(VLOOKUP($J149,'Medians, Hi-Lo SDs'!$B:$F,5,FALSE))-$G148,""))/($F149)*($C149-$C148)+($C148),"")</f>
        <v/>
      </c>
      <c r="AC149" s="65" t="str">
        <f t="shared" si="39"/>
        <v/>
      </c>
      <c r="AD149" s="65" t="str">
        <f>IF(AC149="","",AC149/VLOOKUP(VLOOKUP($J149,'Medians, Hi-Lo SDs'!$B:$F,5,FALSE),$H:$I,2,FALSE))</f>
        <v/>
      </c>
      <c r="AE149" s="59" t="s">
        <v>88</v>
      </c>
      <c r="AF149" s="60" t="s">
        <v>88</v>
      </c>
    </row>
    <row r="150" spans="1:32" ht="16" x14ac:dyDescent="0.2">
      <c r="A150" s="99"/>
      <c r="B150" s="100"/>
      <c r="C150" s="87" t="s">
        <v>140</v>
      </c>
      <c r="D150" s="88">
        <v>2</v>
      </c>
      <c r="E150" s="89">
        <v>3.8461538461538463</v>
      </c>
      <c r="F150" s="89">
        <v>3.8461538461538463</v>
      </c>
      <c r="G150" s="90">
        <v>92.307692307692307</v>
      </c>
      <c r="J150" s="64" t="str">
        <f t="shared" si="29"/>
        <v>a0640</v>
      </c>
      <c r="K150" s="71">
        <f t="shared" si="30"/>
        <v>5.7692307692307692</v>
      </c>
      <c r="L150" s="65" t="str">
        <f>IFERROR((IF(AND($G149&lt;(VLOOKUP($J150,'Medians, Hi-Lo SDs'!$B:$F,2,FALSE)),$G150&gt;=(VLOOKUP($J150,'Medians, Hi-Lo SDs'!$B:$F,2,FALSE))),(VLOOKUP($J150,'Medians, Hi-Lo SDs'!$B:$F,2,FALSE))-$G149,""))/($F150)*($C150-$C149)+($C149),"")</f>
        <v/>
      </c>
      <c r="M150" s="65" t="str">
        <f t="shared" si="32"/>
        <v/>
      </c>
      <c r="N150" s="65" t="str">
        <f>IF(M150="","",M150/VLOOKUP(VLOOKUP($J150,'Medians, Hi-Lo SDs'!$B:$F,2,FALSE),$H:$I,2,FALSE))</f>
        <v/>
      </c>
      <c r="O150" s="59" t="s">
        <v>88</v>
      </c>
      <c r="P150" s="60" t="s">
        <v>88</v>
      </c>
      <c r="Q150" s="66" t="str">
        <f>IFERROR((IF(AND($G149&lt;(VLOOKUP($J150,'Medians, Hi-Lo SDs'!$B:$F,3,FALSE)),$G150&gt;=(VLOOKUP($J150,'Medians, Hi-Lo SDs'!$B:$F,3,FALSE))),(VLOOKUP($J150,'Medians, Hi-Lo SDs'!$B:$F,3,FALSE))-$G149,""))/($F150)*($C150-$C149)+($C149),"")</f>
        <v/>
      </c>
      <c r="R150" s="65" t="str">
        <f t="shared" si="33"/>
        <v/>
      </c>
      <c r="S150" s="65" t="str">
        <f>IF(R150="","",R150/VLOOKUP(VLOOKUP($J150,'Medians, Hi-Lo SDs'!$B:$F,3,FALSE),$H:$I,2,FALSE))</f>
        <v/>
      </c>
      <c r="T150" s="70" t="str">
        <f t="shared" si="34"/>
        <v/>
      </c>
      <c r="U150" s="68" t="str">
        <f t="shared" si="35"/>
        <v/>
      </c>
      <c r="V150" s="69" t="str">
        <f t="shared" si="31"/>
        <v/>
      </c>
      <c r="W150" s="66">
        <f>IFERROR((IF(AND($G149&lt;(VLOOKUP($J150,'Medians, Hi-Lo SDs'!$B:$F,4,FALSE)),$G150&gt;=(VLOOKUP($J150,'Medians, Hi-Lo SDs'!$B:$F,4,FALSE))),(VLOOKUP($J150,'Medians, Hi-Lo SDs'!$B:$F,4,FALSE))-$G149,""))/($F150)*($C150-$C149)+($C149),"")</f>
        <v>57.400000000000006</v>
      </c>
      <c r="X150" s="65">
        <f t="shared" si="36"/>
        <v>19.06666666666667</v>
      </c>
      <c r="Y150" s="65">
        <f>IF(X150="","",X150/VLOOKUP(VLOOKUP($J150,'Medians, Hi-Lo SDs'!$B:$F,4,FALSE),$H:$I,2,FALSE))</f>
        <v>14.877236787349149</v>
      </c>
      <c r="Z150" s="70">
        <f t="shared" si="37"/>
        <v>13.963837758580244</v>
      </c>
      <c r="AA150" s="68" t="str">
        <f t="shared" si="38"/>
        <v/>
      </c>
      <c r="AB150" s="66" t="str">
        <f>IFERROR((IF(AND($G149&lt;(VLOOKUP($J150,'Medians, Hi-Lo SDs'!$B:$F,5,FALSE)),$G150&gt;=(VLOOKUP($J150,'Medians, Hi-Lo SDs'!$B:$F,5,FALSE))),(VLOOKUP($J150,'Medians, Hi-Lo SDs'!$B:$F,5,FALSE))-$G149,""))/($F150)*($C150-$C149)+($C149),"")</f>
        <v/>
      </c>
      <c r="AC150" s="65" t="str">
        <f t="shared" si="39"/>
        <v/>
      </c>
      <c r="AD150" s="65" t="str">
        <f>IF(AC150="","",AC150/VLOOKUP(VLOOKUP($J150,'Medians, Hi-Lo SDs'!$B:$F,5,FALSE),$H:$I,2,FALSE))</f>
        <v/>
      </c>
      <c r="AE150" s="59" t="s">
        <v>88</v>
      </c>
      <c r="AF150" s="60" t="s">
        <v>88</v>
      </c>
    </row>
    <row r="151" spans="1:32" ht="16" x14ac:dyDescent="0.2">
      <c r="A151" s="99"/>
      <c r="B151" s="100"/>
      <c r="C151" s="87" t="s">
        <v>160</v>
      </c>
      <c r="D151" s="88">
        <v>1</v>
      </c>
      <c r="E151" s="89">
        <v>1.9230769230769231</v>
      </c>
      <c r="F151" s="89">
        <v>1.9230769230769231</v>
      </c>
      <c r="G151" s="90">
        <v>94.230769230769226</v>
      </c>
      <c r="J151" s="64" t="str">
        <f t="shared" si="29"/>
        <v>a0640</v>
      </c>
      <c r="K151" s="71">
        <f t="shared" si="30"/>
        <v>5.7692307692307692</v>
      </c>
      <c r="L151" s="65" t="str">
        <f>IFERROR((IF(AND($G150&lt;(VLOOKUP($J151,'Medians, Hi-Lo SDs'!$B:$F,2,FALSE)),$G151&gt;=(VLOOKUP($J151,'Medians, Hi-Lo SDs'!$B:$F,2,FALSE))),(VLOOKUP($J151,'Medians, Hi-Lo SDs'!$B:$F,2,FALSE))-$G150,""))/($F151)*($C151-$C150)+($C150),"")</f>
        <v/>
      </c>
      <c r="M151" s="65" t="str">
        <f t="shared" si="32"/>
        <v/>
      </c>
      <c r="N151" s="65" t="str">
        <f>IF(M151="","",M151/VLOOKUP(VLOOKUP($J151,'Medians, Hi-Lo SDs'!$B:$F,2,FALSE),$H:$I,2,FALSE))</f>
        <v/>
      </c>
      <c r="O151" s="59" t="s">
        <v>88</v>
      </c>
      <c r="P151" s="60" t="s">
        <v>88</v>
      </c>
      <c r="Q151" s="66" t="str">
        <f>IFERROR((IF(AND($G150&lt;(VLOOKUP($J151,'Medians, Hi-Lo SDs'!$B:$F,3,FALSE)),$G151&gt;=(VLOOKUP($J151,'Medians, Hi-Lo SDs'!$B:$F,3,FALSE))),(VLOOKUP($J151,'Medians, Hi-Lo SDs'!$B:$F,3,FALSE))-$G150,""))/($F151)*($C151-$C150)+($C150),"")</f>
        <v/>
      </c>
      <c r="R151" s="65" t="str">
        <f t="shared" si="33"/>
        <v/>
      </c>
      <c r="S151" s="65" t="str">
        <f>IF(R151="","",R151/VLOOKUP(VLOOKUP($J151,'Medians, Hi-Lo SDs'!$B:$F,3,FALSE),$H:$I,2,FALSE))</f>
        <v/>
      </c>
      <c r="T151" s="70" t="str">
        <f t="shared" si="34"/>
        <v/>
      </c>
      <c r="U151" s="68" t="str">
        <f t="shared" si="35"/>
        <v/>
      </c>
      <c r="V151" s="69" t="str">
        <f t="shared" si="31"/>
        <v/>
      </c>
      <c r="W151" s="66" t="str">
        <f>IFERROR((IF(AND($G150&lt;(VLOOKUP($J151,'Medians, Hi-Lo SDs'!$B:$F,4,FALSE)),$G151&gt;=(VLOOKUP($J151,'Medians, Hi-Lo SDs'!$B:$F,4,FALSE))),(VLOOKUP($J151,'Medians, Hi-Lo SDs'!$B:$F,4,FALSE))-$G150,""))/($F151)*($C151-$C150)+($C150),"")</f>
        <v/>
      </c>
      <c r="X151" s="65" t="str">
        <f t="shared" si="36"/>
        <v/>
      </c>
      <c r="Y151" s="65" t="str">
        <f>IF(X151="","",X151/VLOOKUP(VLOOKUP($J151,'Medians, Hi-Lo SDs'!$B:$F,4,FALSE),$H:$I,2,FALSE))</f>
        <v/>
      </c>
      <c r="Z151" s="70" t="str">
        <f t="shared" si="37"/>
        <v/>
      </c>
      <c r="AA151" s="68" t="str">
        <f t="shared" si="38"/>
        <v/>
      </c>
      <c r="AB151" s="66" t="str">
        <f>IFERROR((IF(AND($G150&lt;(VLOOKUP($J151,'Medians, Hi-Lo SDs'!$B:$F,5,FALSE)),$G151&gt;=(VLOOKUP($J151,'Medians, Hi-Lo SDs'!$B:$F,5,FALSE))),(VLOOKUP($J151,'Medians, Hi-Lo SDs'!$B:$F,5,FALSE))-$G150,""))/($F151)*($C151-$C150)+($C150),"")</f>
        <v/>
      </c>
      <c r="AC151" s="65" t="str">
        <f t="shared" si="39"/>
        <v/>
      </c>
      <c r="AD151" s="65" t="str">
        <f>IF(AC151="","",AC151/VLOOKUP(VLOOKUP($J151,'Medians, Hi-Lo SDs'!$B:$F,5,FALSE),$H:$I,2,FALSE))</f>
        <v/>
      </c>
      <c r="AE151" s="59" t="s">
        <v>88</v>
      </c>
      <c r="AF151" s="60" t="s">
        <v>88</v>
      </c>
    </row>
    <row r="152" spans="1:32" ht="16" x14ac:dyDescent="0.2">
      <c r="A152" s="99"/>
      <c r="B152" s="100"/>
      <c r="C152" s="87" t="s">
        <v>161</v>
      </c>
      <c r="D152" s="88">
        <v>1</v>
      </c>
      <c r="E152" s="89">
        <v>1.9230769230769231</v>
      </c>
      <c r="F152" s="89">
        <v>1.9230769230769231</v>
      </c>
      <c r="G152" s="90">
        <v>96.15384615384616</v>
      </c>
      <c r="J152" s="64" t="str">
        <f t="shared" si="29"/>
        <v>a0640</v>
      </c>
      <c r="K152" s="71">
        <f t="shared" si="30"/>
        <v>5.7692307692307692</v>
      </c>
      <c r="L152" s="65" t="str">
        <f>IFERROR((IF(AND($G151&lt;(VLOOKUP($J152,'Medians, Hi-Lo SDs'!$B:$F,2,FALSE)),$G152&gt;=(VLOOKUP($J152,'Medians, Hi-Lo SDs'!$B:$F,2,FALSE))),(VLOOKUP($J152,'Medians, Hi-Lo SDs'!$B:$F,2,FALSE))-$G151,""))/($F152)*($C152-$C151)+($C151),"")</f>
        <v/>
      </c>
      <c r="M152" s="65" t="str">
        <f t="shared" si="32"/>
        <v/>
      </c>
      <c r="N152" s="65" t="str">
        <f>IF(M152="","",M152/VLOOKUP(VLOOKUP($J152,'Medians, Hi-Lo SDs'!$B:$F,2,FALSE),$H:$I,2,FALSE))</f>
        <v/>
      </c>
      <c r="O152" s="59" t="s">
        <v>88</v>
      </c>
      <c r="P152" s="60" t="s">
        <v>88</v>
      </c>
      <c r="Q152" s="66" t="str">
        <f>IFERROR((IF(AND($G151&lt;(VLOOKUP($J152,'Medians, Hi-Lo SDs'!$B:$F,3,FALSE)),$G152&gt;=(VLOOKUP($J152,'Medians, Hi-Lo SDs'!$B:$F,3,FALSE))),(VLOOKUP($J152,'Medians, Hi-Lo SDs'!$B:$F,3,FALSE))-$G151,""))/($F152)*($C152-$C151)+($C151),"")</f>
        <v/>
      </c>
      <c r="R152" s="65" t="str">
        <f t="shared" si="33"/>
        <v/>
      </c>
      <c r="S152" s="65" t="str">
        <f>IF(R152="","",R152/VLOOKUP(VLOOKUP($J152,'Medians, Hi-Lo SDs'!$B:$F,3,FALSE),$H:$I,2,FALSE))</f>
        <v/>
      </c>
      <c r="T152" s="70" t="str">
        <f t="shared" si="34"/>
        <v/>
      </c>
      <c r="U152" s="68" t="str">
        <f t="shared" si="35"/>
        <v/>
      </c>
      <c r="V152" s="69" t="str">
        <f t="shared" si="31"/>
        <v/>
      </c>
      <c r="W152" s="66" t="str">
        <f>IFERROR((IF(AND($G151&lt;(VLOOKUP($J152,'Medians, Hi-Lo SDs'!$B:$F,4,FALSE)),$G152&gt;=(VLOOKUP($J152,'Medians, Hi-Lo SDs'!$B:$F,4,FALSE))),(VLOOKUP($J152,'Medians, Hi-Lo SDs'!$B:$F,4,FALSE))-$G151,""))/($F152)*($C152-$C151)+($C151),"")</f>
        <v/>
      </c>
      <c r="X152" s="65" t="str">
        <f t="shared" si="36"/>
        <v/>
      </c>
      <c r="Y152" s="65" t="str">
        <f>IF(X152="","",X152/VLOOKUP(VLOOKUP($J152,'Medians, Hi-Lo SDs'!$B:$F,4,FALSE),$H:$I,2,FALSE))</f>
        <v/>
      </c>
      <c r="Z152" s="70" t="str">
        <f t="shared" si="37"/>
        <v/>
      </c>
      <c r="AA152" s="68">
        <f t="shared" si="38"/>
        <v>13.050438729811336</v>
      </c>
      <c r="AB152" s="66">
        <f>IFERROR((IF(AND($G151&lt;(VLOOKUP($J152,'Medians, Hi-Lo SDs'!$B:$F,5,FALSE)),$G152&gt;=(VLOOKUP($J152,'Medians, Hi-Lo SDs'!$B:$F,5,FALSE))),(VLOOKUP($J152,'Medians, Hi-Lo SDs'!$B:$F,5,FALSE))-$G151,""))/($F152)*($C152-$C151)+($C151),"")</f>
        <v>59.800000000000004</v>
      </c>
      <c r="AC152" s="65">
        <f t="shared" si="39"/>
        <v>21.466666666666669</v>
      </c>
      <c r="AD152" s="65">
        <f>IF(AC152="","",AC152/VLOOKUP(VLOOKUP($J152,'Medians, Hi-Lo SDs'!$B:$F,5,FALSE),$H:$I,2,FALSE))</f>
        <v>13.050438729811336</v>
      </c>
      <c r="AE152" s="59" t="s">
        <v>88</v>
      </c>
      <c r="AF152" s="60" t="s">
        <v>88</v>
      </c>
    </row>
    <row r="153" spans="1:32" ht="16" x14ac:dyDescent="0.2">
      <c r="A153" s="99"/>
      <c r="B153" s="100"/>
      <c r="C153" s="87" t="s">
        <v>162</v>
      </c>
      <c r="D153" s="88">
        <v>1</v>
      </c>
      <c r="E153" s="89">
        <v>1.9230769230769231</v>
      </c>
      <c r="F153" s="89">
        <v>1.9230769230769231</v>
      </c>
      <c r="G153" s="90">
        <v>98.076923076923066</v>
      </c>
      <c r="J153" s="64" t="str">
        <f t="shared" si="29"/>
        <v>a0640</v>
      </c>
      <c r="K153" s="71">
        <f t="shared" si="30"/>
        <v>5.7692307692307692</v>
      </c>
      <c r="L153" s="65" t="str">
        <f>IFERROR((IF(AND($G152&lt;(VLOOKUP($J153,'Medians, Hi-Lo SDs'!$B:$F,2,FALSE)),$G153&gt;=(VLOOKUP($J153,'Medians, Hi-Lo SDs'!$B:$F,2,FALSE))),(VLOOKUP($J153,'Medians, Hi-Lo SDs'!$B:$F,2,FALSE))-$G152,""))/($F153)*($C153-$C152)+($C152),"")</f>
        <v/>
      </c>
      <c r="M153" s="65" t="str">
        <f t="shared" si="32"/>
        <v/>
      </c>
      <c r="N153" s="65" t="str">
        <f>IF(M153="","",M153/VLOOKUP(VLOOKUP($J153,'Medians, Hi-Lo SDs'!$B:$F,2,FALSE),$H:$I,2,FALSE))</f>
        <v/>
      </c>
      <c r="O153" s="59" t="s">
        <v>88</v>
      </c>
      <c r="P153" s="60" t="s">
        <v>88</v>
      </c>
      <c r="Q153" s="66" t="str">
        <f>IFERROR((IF(AND($G152&lt;(VLOOKUP($J153,'Medians, Hi-Lo SDs'!$B:$F,3,FALSE)),$G153&gt;=(VLOOKUP($J153,'Medians, Hi-Lo SDs'!$B:$F,3,FALSE))),(VLOOKUP($J153,'Medians, Hi-Lo SDs'!$B:$F,3,FALSE))-$G152,""))/($F153)*($C153-$C152)+($C152),"")</f>
        <v/>
      </c>
      <c r="R153" s="65" t="str">
        <f t="shared" si="33"/>
        <v/>
      </c>
      <c r="S153" s="65" t="str">
        <f>IF(R153="","",R153/VLOOKUP(VLOOKUP($J153,'Medians, Hi-Lo SDs'!$B:$F,3,FALSE),$H:$I,2,FALSE))</f>
        <v/>
      </c>
      <c r="T153" s="70" t="str">
        <f t="shared" si="34"/>
        <v/>
      </c>
      <c r="U153" s="68" t="str">
        <f t="shared" si="35"/>
        <v/>
      </c>
      <c r="V153" s="69" t="str">
        <f t="shared" si="31"/>
        <v/>
      </c>
      <c r="W153" s="66" t="str">
        <f>IFERROR((IF(AND($G152&lt;(VLOOKUP($J153,'Medians, Hi-Lo SDs'!$B:$F,4,FALSE)),$G153&gt;=(VLOOKUP($J153,'Medians, Hi-Lo SDs'!$B:$F,4,FALSE))),(VLOOKUP($J153,'Medians, Hi-Lo SDs'!$B:$F,4,FALSE))-$G152,""))/($F153)*($C153-$C152)+($C152),"")</f>
        <v/>
      </c>
      <c r="X153" s="65" t="str">
        <f t="shared" si="36"/>
        <v/>
      </c>
      <c r="Y153" s="65" t="str">
        <f>IF(X153="","",X153/VLOOKUP(VLOOKUP($J153,'Medians, Hi-Lo SDs'!$B:$F,4,FALSE),$H:$I,2,FALSE))</f>
        <v/>
      </c>
      <c r="Z153" s="70" t="str">
        <f t="shared" si="37"/>
        <v/>
      </c>
      <c r="AA153" s="68" t="str">
        <f t="shared" si="38"/>
        <v/>
      </c>
      <c r="AB153" s="66" t="str">
        <f>IFERROR((IF(AND($G152&lt;(VLOOKUP($J153,'Medians, Hi-Lo SDs'!$B:$F,5,FALSE)),$G153&gt;=(VLOOKUP($J153,'Medians, Hi-Lo SDs'!$B:$F,5,FALSE))),(VLOOKUP($J153,'Medians, Hi-Lo SDs'!$B:$F,5,FALSE))-$G152,""))/($F153)*($C153-$C152)+($C152),"")</f>
        <v/>
      </c>
      <c r="AC153" s="65" t="str">
        <f t="shared" si="39"/>
        <v/>
      </c>
      <c r="AD153" s="65" t="str">
        <f>IF(AC153="","",AC153/VLOOKUP(VLOOKUP($J153,'Medians, Hi-Lo SDs'!$B:$F,5,FALSE),$H:$I,2,FALSE))</f>
        <v/>
      </c>
      <c r="AE153" s="59" t="s">
        <v>88</v>
      </c>
      <c r="AF153" s="60" t="s">
        <v>88</v>
      </c>
    </row>
    <row r="154" spans="1:32" ht="16" x14ac:dyDescent="0.2">
      <c r="A154" s="99"/>
      <c r="B154" s="100"/>
      <c r="C154" s="87" t="s">
        <v>163</v>
      </c>
      <c r="D154" s="88">
        <v>1</v>
      </c>
      <c r="E154" s="89">
        <v>1.9230769230769231</v>
      </c>
      <c r="F154" s="89">
        <v>1.9230769230769231</v>
      </c>
      <c r="G154" s="90">
        <v>100</v>
      </c>
      <c r="J154" s="64" t="str">
        <f t="shared" si="29"/>
        <v>a0640</v>
      </c>
      <c r="K154" s="71">
        <f t="shared" si="30"/>
        <v>5.7692307692307692</v>
      </c>
      <c r="L154" s="65" t="str">
        <f>IFERROR((IF(AND($G153&lt;(VLOOKUP($J154,'Medians, Hi-Lo SDs'!$B:$F,2,FALSE)),$G154&gt;=(VLOOKUP($J154,'Medians, Hi-Lo SDs'!$B:$F,2,FALSE))),(VLOOKUP($J154,'Medians, Hi-Lo SDs'!$B:$F,2,FALSE))-$G153,""))/($F154)*($C154-$C153)+($C153),"")</f>
        <v/>
      </c>
      <c r="M154" s="65" t="str">
        <f t="shared" si="32"/>
        <v/>
      </c>
      <c r="N154" s="65" t="str">
        <f>IF(M154="","",M154/VLOOKUP(VLOOKUP($J154,'Medians, Hi-Lo SDs'!$B:$F,2,FALSE),$H:$I,2,FALSE))</f>
        <v/>
      </c>
      <c r="O154" s="59" t="s">
        <v>88</v>
      </c>
      <c r="P154" s="60" t="s">
        <v>88</v>
      </c>
      <c r="Q154" s="66" t="str">
        <f>IFERROR((IF(AND($G153&lt;(VLOOKUP($J154,'Medians, Hi-Lo SDs'!$B:$F,3,FALSE)),$G154&gt;=(VLOOKUP($J154,'Medians, Hi-Lo SDs'!$B:$F,3,FALSE))),(VLOOKUP($J154,'Medians, Hi-Lo SDs'!$B:$F,3,FALSE))-$G153,""))/($F154)*($C154-$C153)+($C153),"")</f>
        <v/>
      </c>
      <c r="R154" s="65" t="str">
        <f t="shared" si="33"/>
        <v/>
      </c>
      <c r="S154" s="65" t="str">
        <f>IF(R154="","",R154/VLOOKUP(VLOOKUP($J154,'Medians, Hi-Lo SDs'!$B:$F,3,FALSE),$H:$I,2,FALSE))</f>
        <v/>
      </c>
      <c r="T154" s="70" t="str">
        <f t="shared" si="34"/>
        <v/>
      </c>
      <c r="U154" s="68" t="str">
        <f t="shared" si="35"/>
        <v/>
      </c>
      <c r="V154" s="69" t="str">
        <f t="shared" si="31"/>
        <v/>
      </c>
      <c r="W154" s="66" t="str">
        <f>IFERROR((IF(AND($G153&lt;(VLOOKUP($J154,'Medians, Hi-Lo SDs'!$B:$F,4,FALSE)),$G154&gt;=(VLOOKUP($J154,'Medians, Hi-Lo SDs'!$B:$F,4,FALSE))),(VLOOKUP($J154,'Medians, Hi-Lo SDs'!$B:$F,4,FALSE))-$G153,""))/($F154)*($C154-$C153)+($C153),"")</f>
        <v/>
      </c>
      <c r="X154" s="65" t="str">
        <f t="shared" si="36"/>
        <v/>
      </c>
      <c r="Y154" s="65" t="str">
        <f>IF(X154="","",X154/VLOOKUP(VLOOKUP($J154,'Medians, Hi-Lo SDs'!$B:$F,4,FALSE),$H:$I,2,FALSE))</f>
        <v/>
      </c>
      <c r="Z154" s="70" t="str">
        <f t="shared" si="37"/>
        <v/>
      </c>
      <c r="AA154" s="68" t="str">
        <f t="shared" si="38"/>
        <v/>
      </c>
      <c r="AB154" s="66" t="str">
        <f>IFERROR((IF(AND($G153&lt;(VLOOKUP($J154,'Medians, Hi-Lo SDs'!$B:$F,5,FALSE)),$G154&gt;=(VLOOKUP($J154,'Medians, Hi-Lo SDs'!$B:$F,5,FALSE))),(VLOOKUP($J154,'Medians, Hi-Lo SDs'!$B:$F,5,FALSE))-$G153,""))/($F154)*($C154-$C153)+($C153),"")</f>
        <v/>
      </c>
      <c r="AC154" s="65" t="str">
        <f t="shared" si="39"/>
        <v/>
      </c>
      <c r="AD154" s="65" t="str">
        <f>IF(AC154="","",AC154/VLOOKUP(VLOOKUP($J154,'Medians, Hi-Lo SDs'!$B:$F,5,FALSE),$H:$I,2,FALSE))</f>
        <v/>
      </c>
      <c r="AE154" s="59" t="s">
        <v>88</v>
      </c>
      <c r="AF154" s="60" t="s">
        <v>88</v>
      </c>
    </row>
    <row r="155" spans="1:32" ht="17" x14ac:dyDescent="0.2">
      <c r="A155" s="99"/>
      <c r="B155" s="100"/>
      <c r="C155" s="91" t="s">
        <v>134</v>
      </c>
      <c r="D155" s="88">
        <v>52</v>
      </c>
      <c r="E155" s="89">
        <v>100</v>
      </c>
      <c r="F155" s="89">
        <v>100</v>
      </c>
      <c r="G155" s="92"/>
      <c r="J155" s="64" t="str">
        <f t="shared" si="29"/>
        <v>a0640</v>
      </c>
      <c r="K155" s="71">
        <f t="shared" si="30"/>
        <v>5.7692307692307692</v>
      </c>
      <c r="L155" s="65" t="str">
        <f>IFERROR((IF(AND($G154&lt;(VLOOKUP($J155,'Medians, Hi-Lo SDs'!$B:$F,2,FALSE)),$G155&gt;=(VLOOKUP($J155,'Medians, Hi-Lo SDs'!$B:$F,2,FALSE))),(VLOOKUP($J155,'Medians, Hi-Lo SDs'!$B:$F,2,FALSE))-$G154,""))/($F155)*($C155-$C154)+($C154),"")</f>
        <v/>
      </c>
      <c r="M155" s="65" t="str">
        <f t="shared" si="32"/>
        <v/>
      </c>
      <c r="N155" s="65" t="str">
        <f>IF(M155="","",M155/VLOOKUP(VLOOKUP($J155,'Medians, Hi-Lo SDs'!$B:$F,2,FALSE),$H:$I,2,FALSE))</f>
        <v/>
      </c>
      <c r="O155" s="59" t="s">
        <v>88</v>
      </c>
      <c r="P155" s="60" t="s">
        <v>88</v>
      </c>
      <c r="Q155" s="66" t="str">
        <f>IFERROR((IF(AND($G154&lt;(VLOOKUP($J155,'Medians, Hi-Lo SDs'!$B:$F,3,FALSE)),$G155&gt;=(VLOOKUP($J155,'Medians, Hi-Lo SDs'!$B:$F,3,FALSE))),(VLOOKUP($J155,'Medians, Hi-Lo SDs'!$B:$F,3,FALSE))-$G154,""))/($F155)*($C155-$C154)+($C154),"")</f>
        <v/>
      </c>
      <c r="R155" s="65" t="str">
        <f t="shared" si="33"/>
        <v/>
      </c>
      <c r="S155" s="65" t="str">
        <f>IF(R155="","",R155/VLOOKUP(VLOOKUP($J155,'Medians, Hi-Lo SDs'!$B:$F,3,FALSE),$H:$I,2,FALSE))</f>
        <v/>
      </c>
      <c r="T155" s="70" t="str">
        <f t="shared" si="34"/>
        <v/>
      </c>
      <c r="U155" s="68" t="str">
        <f t="shared" si="35"/>
        <v/>
      </c>
      <c r="V155" s="69" t="str">
        <f t="shared" si="31"/>
        <v/>
      </c>
      <c r="W155" s="66" t="str">
        <f>IFERROR((IF(AND($G154&lt;(VLOOKUP($J155,'Medians, Hi-Lo SDs'!$B:$F,4,FALSE)),$G155&gt;=(VLOOKUP($J155,'Medians, Hi-Lo SDs'!$B:$F,4,FALSE))),(VLOOKUP($J155,'Medians, Hi-Lo SDs'!$B:$F,4,FALSE))-$G154,""))/($F155)*($C155-$C154)+($C154),"")</f>
        <v/>
      </c>
      <c r="X155" s="65" t="str">
        <f t="shared" si="36"/>
        <v/>
      </c>
      <c r="Y155" s="65" t="str">
        <f>IF(X155="","",X155/VLOOKUP(VLOOKUP($J155,'Medians, Hi-Lo SDs'!$B:$F,4,FALSE),$H:$I,2,FALSE))</f>
        <v/>
      </c>
      <c r="Z155" s="70" t="str">
        <f t="shared" si="37"/>
        <v/>
      </c>
      <c r="AA155" s="68" t="str">
        <f t="shared" si="38"/>
        <v/>
      </c>
      <c r="AB155" s="66" t="str">
        <f>IFERROR((IF(AND($G154&lt;(VLOOKUP($J155,'Medians, Hi-Lo SDs'!$B:$F,5,FALSE)),$G155&gt;=(VLOOKUP($J155,'Medians, Hi-Lo SDs'!$B:$F,5,FALSE))),(VLOOKUP($J155,'Medians, Hi-Lo SDs'!$B:$F,5,FALSE))-$G154,""))/($F155)*($C155-$C154)+($C154),"")</f>
        <v/>
      </c>
      <c r="AC155" s="65" t="str">
        <f t="shared" si="39"/>
        <v/>
      </c>
      <c r="AD155" s="65" t="str">
        <f>IF(AC155="","",AC155/VLOOKUP(VLOOKUP($J155,'Medians, Hi-Lo SDs'!$B:$F,5,FALSE),$H:$I,2,FALSE))</f>
        <v/>
      </c>
      <c r="AE155" s="59" t="s">
        <v>88</v>
      </c>
      <c r="AF155" s="60" t="s">
        <v>88</v>
      </c>
    </row>
    <row r="156" spans="1:32" ht="16" x14ac:dyDescent="0.2">
      <c r="A156" s="99" t="s">
        <v>51</v>
      </c>
      <c r="B156" s="100" t="s">
        <v>107</v>
      </c>
      <c r="C156" s="87" t="s">
        <v>164</v>
      </c>
      <c r="D156" s="88">
        <v>2</v>
      </c>
      <c r="E156" s="89">
        <v>3.7735849056603774</v>
      </c>
      <c r="F156" s="89">
        <v>3.7735849056603774</v>
      </c>
      <c r="G156" s="90">
        <v>3.7735849056603774</v>
      </c>
      <c r="J156" s="64" t="str">
        <f t="shared" si="29"/>
        <v>a0640</v>
      </c>
      <c r="K156" s="71">
        <f t="shared" si="30"/>
        <v>5.7692307692307692</v>
      </c>
      <c r="L156" s="65" t="str">
        <f>IFERROR((IF(AND($G155&lt;(VLOOKUP($J156,'Medians, Hi-Lo SDs'!$B:$F,2,FALSE)),$G156&gt;=(VLOOKUP($J156,'Medians, Hi-Lo SDs'!$B:$F,2,FALSE))),(VLOOKUP($J156,'Medians, Hi-Lo SDs'!$B:$F,2,FALSE))-$G155,""))/($F156)*($C156-$C155)+($C155),"")</f>
        <v/>
      </c>
      <c r="M156" s="65" t="str">
        <f t="shared" si="32"/>
        <v/>
      </c>
      <c r="N156" s="65" t="str">
        <f>IF(M156="","",M156/VLOOKUP(VLOOKUP($J156,'Medians, Hi-Lo SDs'!$B:$F,2,FALSE),$H:$I,2,FALSE))</f>
        <v/>
      </c>
      <c r="O156" s="59" t="s">
        <v>88</v>
      </c>
      <c r="P156" s="60" t="s">
        <v>88</v>
      </c>
      <c r="Q156" s="66" t="str">
        <f>IFERROR((IF(AND($G155&lt;(VLOOKUP($J156,'Medians, Hi-Lo SDs'!$B:$F,3,FALSE)),$G156&gt;=(VLOOKUP($J156,'Medians, Hi-Lo SDs'!$B:$F,3,FALSE))),(VLOOKUP($J156,'Medians, Hi-Lo SDs'!$B:$F,3,FALSE))-$G155,""))/($F156)*($C156-$C155)+($C155),"")</f>
        <v/>
      </c>
      <c r="R156" s="65" t="str">
        <f t="shared" si="33"/>
        <v/>
      </c>
      <c r="S156" s="65" t="str">
        <f>IF(R156="","",R156/VLOOKUP(VLOOKUP($J156,'Medians, Hi-Lo SDs'!$B:$F,3,FALSE),$H:$I,2,FALSE))</f>
        <v/>
      </c>
      <c r="T156" s="70" t="str">
        <f t="shared" si="34"/>
        <v/>
      </c>
      <c r="U156" s="68" t="str">
        <f t="shared" si="35"/>
        <v/>
      </c>
      <c r="V156" s="69" t="str">
        <f t="shared" si="31"/>
        <v/>
      </c>
      <c r="W156" s="66" t="str">
        <f>IFERROR((IF(AND($G155&lt;(VLOOKUP($J156,'Medians, Hi-Lo SDs'!$B:$F,4,FALSE)),$G156&gt;=(VLOOKUP($J156,'Medians, Hi-Lo SDs'!$B:$F,4,FALSE))),(VLOOKUP($J156,'Medians, Hi-Lo SDs'!$B:$F,4,FALSE))-$G155,""))/($F156)*($C156-$C155)+($C155),"")</f>
        <v/>
      </c>
      <c r="X156" s="65" t="str">
        <f t="shared" si="36"/>
        <v/>
      </c>
      <c r="Y156" s="65" t="str">
        <f>IF(X156="","",X156/VLOOKUP(VLOOKUP($J156,'Medians, Hi-Lo SDs'!$B:$F,4,FALSE),$H:$I,2,FALSE))</f>
        <v/>
      </c>
      <c r="Z156" s="70" t="str">
        <f t="shared" si="37"/>
        <v/>
      </c>
      <c r="AA156" s="68" t="str">
        <f t="shared" si="38"/>
        <v/>
      </c>
      <c r="AB156" s="66" t="str">
        <f>IFERROR((IF(AND($G155&lt;(VLOOKUP($J156,'Medians, Hi-Lo SDs'!$B:$F,5,FALSE)),$G156&gt;=(VLOOKUP($J156,'Medians, Hi-Lo SDs'!$B:$F,5,FALSE))),(VLOOKUP($J156,'Medians, Hi-Lo SDs'!$B:$F,5,FALSE))-$G155,""))/($F156)*($C156-$C155)+($C155),"")</f>
        <v/>
      </c>
      <c r="AC156" s="65" t="str">
        <f t="shared" si="39"/>
        <v/>
      </c>
      <c r="AD156" s="65" t="str">
        <f>IF(AC156="","",AC156/VLOOKUP(VLOOKUP($J156,'Medians, Hi-Lo SDs'!$B:$F,5,FALSE),$H:$I,2,FALSE))</f>
        <v/>
      </c>
      <c r="AE156" s="59" t="s">
        <v>88</v>
      </c>
      <c r="AF156" s="60" t="s">
        <v>88</v>
      </c>
    </row>
    <row r="157" spans="1:32" ht="16" x14ac:dyDescent="0.2">
      <c r="A157" s="99"/>
      <c r="B157" s="100"/>
      <c r="C157" s="87" t="s">
        <v>115</v>
      </c>
      <c r="D157" s="88">
        <v>1</v>
      </c>
      <c r="E157" s="89">
        <v>1.8867924528301887</v>
      </c>
      <c r="F157" s="89">
        <v>1.8867924528301887</v>
      </c>
      <c r="G157" s="90">
        <v>5.6603773584905666</v>
      </c>
      <c r="J157" s="64" t="str">
        <f t="shared" si="29"/>
        <v>a0680</v>
      </c>
      <c r="K157" s="71">
        <f t="shared" si="30"/>
        <v>5.6603773584905666</v>
      </c>
      <c r="L157" s="65">
        <f>IFERROR((IF(AND($G156&lt;(VLOOKUP($J157,'Medians, Hi-Lo SDs'!$B:$F,2,FALSE)),$G157&gt;=(VLOOKUP($J157,'Medians, Hi-Lo SDs'!$B:$F,2,FALSE))),(VLOOKUP($J157,'Medians, Hi-Lo SDs'!$B:$F,2,FALSE))-$G156,""))/($F157)*($C157-$C156)+($C156),"")</f>
        <v>19.2</v>
      </c>
      <c r="M157" s="65">
        <f t="shared" si="32"/>
        <v>19.55</v>
      </c>
      <c r="N157" s="65">
        <f>IF(M157="","",M157/VLOOKUP(VLOOKUP($J157,'Medians, Hi-Lo SDs'!$B:$F,2,FALSE),$H:$I,2,FALSE))</f>
        <v>11.885220986078181</v>
      </c>
      <c r="O157" s="59" t="s">
        <v>88</v>
      </c>
      <c r="P157" s="60" t="s">
        <v>88</v>
      </c>
      <c r="Q157" s="66" t="str">
        <f>IFERROR((IF(AND($G156&lt;(VLOOKUP($J157,'Medians, Hi-Lo SDs'!$B:$F,3,FALSE)),$G157&gt;=(VLOOKUP($J157,'Medians, Hi-Lo SDs'!$B:$F,3,FALSE))),(VLOOKUP($J157,'Medians, Hi-Lo SDs'!$B:$F,3,FALSE))-$G156,""))/($F157)*($C157-$C156)+($C156),"")</f>
        <v/>
      </c>
      <c r="R157" s="65" t="str">
        <f t="shared" si="33"/>
        <v/>
      </c>
      <c r="S157" s="65" t="str">
        <f>IF(R157="","",R157/VLOOKUP(VLOOKUP($J157,'Medians, Hi-Lo SDs'!$B:$F,3,FALSE),$H:$I,2,FALSE))</f>
        <v/>
      </c>
      <c r="T157" s="70" t="str">
        <f t="shared" si="34"/>
        <v/>
      </c>
      <c r="U157" s="68">
        <f t="shared" si="35"/>
        <v>11.885220986078181</v>
      </c>
      <c r="V157" s="69" t="str">
        <f t="shared" si="31"/>
        <v/>
      </c>
      <c r="W157" s="66" t="str">
        <f>IFERROR((IF(AND($G156&lt;(VLOOKUP($J157,'Medians, Hi-Lo SDs'!$B:$F,4,FALSE)),$G157&gt;=(VLOOKUP($J157,'Medians, Hi-Lo SDs'!$B:$F,4,FALSE))),(VLOOKUP($J157,'Medians, Hi-Lo SDs'!$B:$F,4,FALSE))-$G156,""))/($F157)*($C157-$C156)+($C156),"")</f>
        <v/>
      </c>
      <c r="X157" s="65" t="str">
        <f t="shared" si="36"/>
        <v/>
      </c>
      <c r="Y157" s="65" t="str">
        <f>IF(X157="","",X157/VLOOKUP(VLOOKUP($J157,'Medians, Hi-Lo SDs'!$B:$F,4,FALSE),$H:$I,2,FALSE))</f>
        <v/>
      </c>
      <c r="Z157" s="70" t="str">
        <f t="shared" si="37"/>
        <v/>
      </c>
      <c r="AA157" s="68" t="str">
        <f t="shared" si="38"/>
        <v/>
      </c>
      <c r="AB157" s="66" t="str">
        <f>IFERROR((IF(AND($G156&lt;(VLOOKUP($J157,'Medians, Hi-Lo SDs'!$B:$F,5,FALSE)),$G157&gt;=(VLOOKUP($J157,'Medians, Hi-Lo SDs'!$B:$F,5,FALSE))),(VLOOKUP($J157,'Medians, Hi-Lo SDs'!$B:$F,5,FALSE))-$G156,""))/($F157)*($C157-$C156)+($C156),"")</f>
        <v/>
      </c>
      <c r="AC157" s="65" t="str">
        <f t="shared" si="39"/>
        <v/>
      </c>
      <c r="AD157" s="65" t="str">
        <f>IF(AC157="","",AC157/VLOOKUP(VLOOKUP($J157,'Medians, Hi-Lo SDs'!$B:$F,5,FALSE),$H:$I,2,FALSE))</f>
        <v/>
      </c>
      <c r="AE157" s="59" t="s">
        <v>88</v>
      </c>
      <c r="AF157" s="60" t="s">
        <v>88</v>
      </c>
    </row>
    <row r="158" spans="1:32" ht="16" x14ac:dyDescent="0.2">
      <c r="A158" s="99"/>
      <c r="B158" s="100"/>
      <c r="C158" s="87" t="s">
        <v>117</v>
      </c>
      <c r="D158" s="88">
        <v>1</v>
      </c>
      <c r="E158" s="89">
        <v>1.8867924528301887</v>
      </c>
      <c r="F158" s="89">
        <v>1.8867924528301887</v>
      </c>
      <c r="G158" s="90">
        <v>7.5471698113207548</v>
      </c>
      <c r="J158" s="64" t="str">
        <f t="shared" si="29"/>
        <v>a0680</v>
      </c>
      <c r="K158" s="71">
        <f t="shared" si="30"/>
        <v>5.6603773584905666</v>
      </c>
      <c r="L158" s="65" t="str">
        <f>IFERROR((IF(AND($G157&lt;(VLOOKUP($J158,'Medians, Hi-Lo SDs'!$B:$F,2,FALSE)),$G158&gt;=(VLOOKUP($J158,'Medians, Hi-Lo SDs'!$B:$F,2,FALSE))),(VLOOKUP($J158,'Medians, Hi-Lo SDs'!$B:$F,2,FALSE))-$G157,""))/($F158)*($C158-$C157)+($C157),"")</f>
        <v/>
      </c>
      <c r="M158" s="65" t="str">
        <f t="shared" si="32"/>
        <v/>
      </c>
      <c r="N158" s="65" t="str">
        <f>IF(M158="","",M158/VLOOKUP(VLOOKUP($J158,'Medians, Hi-Lo SDs'!$B:$F,2,FALSE),$H:$I,2,FALSE))</f>
        <v/>
      </c>
      <c r="O158" s="59" t="s">
        <v>88</v>
      </c>
      <c r="P158" s="60" t="s">
        <v>88</v>
      </c>
      <c r="Q158" s="66" t="str">
        <f>IFERROR((IF(AND($G157&lt;(VLOOKUP($J158,'Medians, Hi-Lo SDs'!$B:$F,3,FALSE)),$G158&gt;=(VLOOKUP($J158,'Medians, Hi-Lo SDs'!$B:$F,3,FALSE))),(VLOOKUP($J158,'Medians, Hi-Lo SDs'!$B:$F,3,FALSE))-$G157,""))/($F158)*($C158-$C157)+($C157),"")</f>
        <v/>
      </c>
      <c r="R158" s="65" t="str">
        <f t="shared" si="33"/>
        <v/>
      </c>
      <c r="S158" s="65" t="str">
        <f>IF(R158="","",R158/VLOOKUP(VLOOKUP($J158,'Medians, Hi-Lo SDs'!$B:$F,3,FALSE),$H:$I,2,FALSE))</f>
        <v/>
      </c>
      <c r="T158" s="70" t="str">
        <f t="shared" si="34"/>
        <v/>
      </c>
      <c r="U158" s="68" t="str">
        <f t="shared" si="35"/>
        <v/>
      </c>
      <c r="V158" s="69" t="str">
        <f t="shared" si="31"/>
        <v/>
      </c>
      <c r="W158" s="66" t="str">
        <f>IFERROR((IF(AND($G157&lt;(VLOOKUP($J158,'Medians, Hi-Lo SDs'!$B:$F,4,FALSE)),$G158&gt;=(VLOOKUP($J158,'Medians, Hi-Lo SDs'!$B:$F,4,FALSE))),(VLOOKUP($J158,'Medians, Hi-Lo SDs'!$B:$F,4,FALSE))-$G157,""))/($F158)*($C158-$C157)+($C157),"")</f>
        <v/>
      </c>
      <c r="X158" s="65" t="str">
        <f t="shared" si="36"/>
        <v/>
      </c>
      <c r="Y158" s="65" t="str">
        <f>IF(X158="","",X158/VLOOKUP(VLOOKUP($J158,'Medians, Hi-Lo SDs'!$B:$F,4,FALSE),$H:$I,2,FALSE))</f>
        <v/>
      </c>
      <c r="Z158" s="70" t="str">
        <f t="shared" si="37"/>
        <v/>
      </c>
      <c r="AA158" s="68" t="str">
        <f t="shared" si="38"/>
        <v/>
      </c>
      <c r="AB158" s="66" t="str">
        <f>IFERROR((IF(AND($G157&lt;(VLOOKUP($J158,'Medians, Hi-Lo SDs'!$B:$F,5,FALSE)),$G158&gt;=(VLOOKUP($J158,'Medians, Hi-Lo SDs'!$B:$F,5,FALSE))),(VLOOKUP($J158,'Medians, Hi-Lo SDs'!$B:$F,5,FALSE))-$G157,""))/($F158)*($C158-$C157)+($C157),"")</f>
        <v/>
      </c>
      <c r="AC158" s="65" t="str">
        <f t="shared" si="39"/>
        <v/>
      </c>
      <c r="AD158" s="65" t="str">
        <f>IF(AC158="","",AC158/VLOOKUP(VLOOKUP($J158,'Medians, Hi-Lo SDs'!$B:$F,5,FALSE),$H:$I,2,FALSE))</f>
        <v/>
      </c>
      <c r="AE158" s="59" t="s">
        <v>88</v>
      </c>
      <c r="AF158" s="60" t="s">
        <v>88</v>
      </c>
    </row>
    <row r="159" spans="1:32" ht="16" x14ac:dyDescent="0.2">
      <c r="A159" s="99"/>
      <c r="B159" s="100"/>
      <c r="C159" s="87" t="s">
        <v>120</v>
      </c>
      <c r="D159" s="88">
        <v>3</v>
      </c>
      <c r="E159" s="89">
        <v>5.6603773584905666</v>
      </c>
      <c r="F159" s="89">
        <v>5.6603773584905666</v>
      </c>
      <c r="G159" s="90">
        <v>13.20754716981132</v>
      </c>
      <c r="J159" s="64" t="str">
        <f t="shared" si="29"/>
        <v>a0680</v>
      </c>
      <c r="K159" s="71">
        <f t="shared" si="30"/>
        <v>5.6603773584905666</v>
      </c>
      <c r="L159" s="65" t="str">
        <f>IFERROR((IF(AND($G158&lt;(VLOOKUP($J159,'Medians, Hi-Lo SDs'!$B:$F,2,FALSE)),$G159&gt;=(VLOOKUP($J159,'Medians, Hi-Lo SDs'!$B:$F,2,FALSE))),(VLOOKUP($J159,'Medians, Hi-Lo SDs'!$B:$F,2,FALSE))-$G158,""))/($F159)*($C159-$C158)+($C158),"")</f>
        <v/>
      </c>
      <c r="M159" s="65" t="str">
        <f t="shared" si="32"/>
        <v/>
      </c>
      <c r="N159" s="65" t="str">
        <f>IF(M159="","",M159/VLOOKUP(VLOOKUP($J159,'Medians, Hi-Lo SDs'!$B:$F,2,FALSE),$H:$I,2,FALSE))</f>
        <v/>
      </c>
      <c r="O159" s="59" t="s">
        <v>88</v>
      </c>
      <c r="P159" s="60" t="s">
        <v>88</v>
      </c>
      <c r="Q159" s="66">
        <f>IFERROR((IF(AND($G158&lt;(VLOOKUP($J159,'Medians, Hi-Lo SDs'!$B:$F,3,FALSE)),$G159&gt;=(VLOOKUP($J159,'Medians, Hi-Lo SDs'!$B:$F,3,FALSE))),(VLOOKUP($J159,'Medians, Hi-Lo SDs'!$B:$F,3,FALSE))-$G158,""))/($F159)*($C159-$C158)+($C158),"")</f>
        <v>25.3</v>
      </c>
      <c r="R159" s="65">
        <f t="shared" si="33"/>
        <v>13.45</v>
      </c>
      <c r="S159" s="65">
        <f>IF(R159="","",R159/VLOOKUP(VLOOKUP($J159,'Medians, Hi-Lo SDs'!$B:$F,3,FALSE),$H:$I,2,FALSE))</f>
        <v>10.494694132334581</v>
      </c>
      <c r="T159" s="70">
        <f t="shared" si="34"/>
        <v>11.18995755920638</v>
      </c>
      <c r="U159" s="68" t="str">
        <f t="shared" si="35"/>
        <v/>
      </c>
      <c r="V159" s="69" t="str">
        <f t="shared" si="31"/>
        <v/>
      </c>
      <c r="W159" s="66" t="str">
        <f>IFERROR((IF(AND($G158&lt;(VLOOKUP($J159,'Medians, Hi-Lo SDs'!$B:$F,4,FALSE)),$G159&gt;=(VLOOKUP($J159,'Medians, Hi-Lo SDs'!$B:$F,4,FALSE))),(VLOOKUP($J159,'Medians, Hi-Lo SDs'!$B:$F,4,FALSE))-$G158,""))/($F159)*($C159-$C158)+($C158),"")</f>
        <v/>
      </c>
      <c r="X159" s="65" t="str">
        <f t="shared" si="36"/>
        <v/>
      </c>
      <c r="Y159" s="65" t="str">
        <f>IF(X159="","",X159/VLOOKUP(VLOOKUP($J159,'Medians, Hi-Lo SDs'!$B:$F,4,FALSE),$H:$I,2,FALSE))</f>
        <v/>
      </c>
      <c r="Z159" s="70" t="str">
        <f t="shared" si="37"/>
        <v/>
      </c>
      <c r="AA159" s="68" t="str">
        <f t="shared" si="38"/>
        <v/>
      </c>
      <c r="AB159" s="66" t="str">
        <f>IFERROR((IF(AND($G158&lt;(VLOOKUP($J159,'Medians, Hi-Lo SDs'!$B:$F,5,FALSE)),$G159&gt;=(VLOOKUP($J159,'Medians, Hi-Lo SDs'!$B:$F,5,FALSE))),(VLOOKUP($J159,'Medians, Hi-Lo SDs'!$B:$F,5,FALSE))-$G158,""))/($F159)*($C159-$C158)+($C158),"")</f>
        <v/>
      </c>
      <c r="AC159" s="65" t="str">
        <f t="shared" si="39"/>
        <v/>
      </c>
      <c r="AD159" s="65" t="str">
        <f>IF(AC159="","",AC159/VLOOKUP(VLOOKUP($J159,'Medians, Hi-Lo SDs'!$B:$F,5,FALSE),$H:$I,2,FALSE))</f>
        <v/>
      </c>
      <c r="AE159" s="59" t="s">
        <v>88</v>
      </c>
      <c r="AF159" s="60" t="s">
        <v>88</v>
      </c>
    </row>
    <row r="160" spans="1:32" ht="16" x14ac:dyDescent="0.2">
      <c r="A160" s="99"/>
      <c r="B160" s="100"/>
      <c r="C160" s="87" t="s">
        <v>121</v>
      </c>
      <c r="D160" s="88">
        <v>3</v>
      </c>
      <c r="E160" s="89">
        <v>5.6603773584905666</v>
      </c>
      <c r="F160" s="89">
        <v>5.6603773584905666</v>
      </c>
      <c r="G160" s="90">
        <v>18.867924528301888</v>
      </c>
      <c r="J160" s="64" t="str">
        <f t="shared" si="29"/>
        <v>a0680</v>
      </c>
      <c r="K160" s="71">
        <f t="shared" si="30"/>
        <v>5.6603773584905666</v>
      </c>
      <c r="L160" s="65" t="str">
        <f>IFERROR((IF(AND($G159&lt;(VLOOKUP($J160,'Medians, Hi-Lo SDs'!$B:$F,2,FALSE)),$G160&gt;=(VLOOKUP($J160,'Medians, Hi-Lo SDs'!$B:$F,2,FALSE))),(VLOOKUP($J160,'Medians, Hi-Lo SDs'!$B:$F,2,FALSE))-$G159,""))/($F160)*($C160-$C159)+($C159),"")</f>
        <v/>
      </c>
      <c r="M160" s="65" t="str">
        <f t="shared" si="32"/>
        <v/>
      </c>
      <c r="N160" s="65" t="str">
        <f>IF(M160="","",M160/VLOOKUP(VLOOKUP($J160,'Medians, Hi-Lo SDs'!$B:$F,2,FALSE),$H:$I,2,FALSE))</f>
        <v/>
      </c>
      <c r="O160" s="59" t="s">
        <v>88</v>
      </c>
      <c r="P160" s="60" t="s">
        <v>88</v>
      </c>
      <c r="Q160" s="66" t="str">
        <f>IFERROR((IF(AND($G159&lt;(VLOOKUP($J160,'Medians, Hi-Lo SDs'!$B:$F,3,FALSE)),$G160&gt;=(VLOOKUP($J160,'Medians, Hi-Lo SDs'!$B:$F,3,FALSE))),(VLOOKUP($J160,'Medians, Hi-Lo SDs'!$B:$F,3,FALSE))-$G159,""))/($F160)*($C160-$C159)+($C159),"")</f>
        <v/>
      </c>
      <c r="R160" s="65" t="str">
        <f t="shared" si="33"/>
        <v/>
      </c>
      <c r="S160" s="65" t="str">
        <f>IF(R160="","",R160/VLOOKUP(VLOOKUP($J160,'Medians, Hi-Lo SDs'!$B:$F,3,FALSE),$H:$I,2,FALSE))</f>
        <v/>
      </c>
      <c r="T160" s="70" t="str">
        <f t="shared" si="34"/>
        <v/>
      </c>
      <c r="U160" s="68" t="str">
        <f t="shared" si="35"/>
        <v/>
      </c>
      <c r="V160" s="69" t="str">
        <f t="shared" si="31"/>
        <v/>
      </c>
      <c r="W160" s="66" t="str">
        <f>IFERROR((IF(AND($G159&lt;(VLOOKUP($J160,'Medians, Hi-Lo SDs'!$B:$F,4,FALSE)),$G160&gt;=(VLOOKUP($J160,'Medians, Hi-Lo SDs'!$B:$F,4,FALSE))),(VLOOKUP($J160,'Medians, Hi-Lo SDs'!$B:$F,4,FALSE))-$G159,""))/($F160)*($C160-$C159)+($C159),"")</f>
        <v/>
      </c>
      <c r="X160" s="65" t="str">
        <f t="shared" si="36"/>
        <v/>
      </c>
      <c r="Y160" s="65" t="str">
        <f>IF(X160="","",X160/VLOOKUP(VLOOKUP($J160,'Medians, Hi-Lo SDs'!$B:$F,4,FALSE),$H:$I,2,FALSE))</f>
        <v/>
      </c>
      <c r="Z160" s="70" t="str">
        <f t="shared" si="37"/>
        <v/>
      </c>
      <c r="AA160" s="68" t="str">
        <f t="shared" si="38"/>
        <v/>
      </c>
      <c r="AB160" s="66" t="str">
        <f>IFERROR((IF(AND($G159&lt;(VLOOKUP($J160,'Medians, Hi-Lo SDs'!$B:$F,5,FALSE)),$G160&gt;=(VLOOKUP($J160,'Medians, Hi-Lo SDs'!$B:$F,5,FALSE))),(VLOOKUP($J160,'Medians, Hi-Lo SDs'!$B:$F,5,FALSE))-$G159,""))/($F160)*($C160-$C159)+($C159),"")</f>
        <v/>
      </c>
      <c r="AC160" s="65" t="str">
        <f t="shared" si="39"/>
        <v/>
      </c>
      <c r="AD160" s="65" t="str">
        <f>IF(AC160="","",AC160/VLOOKUP(VLOOKUP($J160,'Medians, Hi-Lo SDs'!$B:$F,5,FALSE),$H:$I,2,FALSE))</f>
        <v/>
      </c>
      <c r="AE160" s="59" t="s">
        <v>88</v>
      </c>
      <c r="AF160" s="60" t="s">
        <v>88</v>
      </c>
    </row>
    <row r="161" spans="1:32" ht="16" x14ac:dyDescent="0.2">
      <c r="A161" s="99"/>
      <c r="B161" s="100"/>
      <c r="C161" s="87" t="s">
        <v>135</v>
      </c>
      <c r="D161" s="88">
        <v>1</v>
      </c>
      <c r="E161" s="89">
        <v>1.8867924528301887</v>
      </c>
      <c r="F161" s="89">
        <v>1.8867924528301887</v>
      </c>
      <c r="G161" s="90">
        <v>20.754716981132077</v>
      </c>
      <c r="J161" s="64" t="str">
        <f t="shared" si="29"/>
        <v>a0680</v>
      </c>
      <c r="K161" s="71">
        <f t="shared" si="30"/>
        <v>5.6603773584905666</v>
      </c>
      <c r="L161" s="65" t="str">
        <f>IFERROR((IF(AND($G160&lt;(VLOOKUP($J161,'Medians, Hi-Lo SDs'!$B:$F,2,FALSE)),$G161&gt;=(VLOOKUP($J161,'Medians, Hi-Lo SDs'!$B:$F,2,FALSE))),(VLOOKUP($J161,'Medians, Hi-Lo SDs'!$B:$F,2,FALSE))-$G160,""))/($F161)*($C161-$C160)+($C160),"")</f>
        <v/>
      </c>
      <c r="M161" s="65" t="str">
        <f t="shared" si="32"/>
        <v/>
      </c>
      <c r="N161" s="65" t="str">
        <f>IF(M161="","",M161/VLOOKUP(VLOOKUP($J161,'Medians, Hi-Lo SDs'!$B:$F,2,FALSE),$H:$I,2,FALSE))</f>
        <v/>
      </c>
      <c r="O161" s="59" t="s">
        <v>88</v>
      </c>
      <c r="P161" s="60" t="s">
        <v>88</v>
      </c>
      <c r="Q161" s="66" t="str">
        <f>IFERROR((IF(AND($G160&lt;(VLOOKUP($J161,'Medians, Hi-Lo SDs'!$B:$F,3,FALSE)),$G161&gt;=(VLOOKUP($J161,'Medians, Hi-Lo SDs'!$B:$F,3,FALSE))),(VLOOKUP($J161,'Medians, Hi-Lo SDs'!$B:$F,3,FALSE))-$G160,""))/($F161)*($C161-$C160)+($C160),"")</f>
        <v/>
      </c>
      <c r="R161" s="65" t="str">
        <f t="shared" si="33"/>
        <v/>
      </c>
      <c r="S161" s="65" t="str">
        <f>IF(R161="","",R161/VLOOKUP(VLOOKUP($J161,'Medians, Hi-Lo SDs'!$B:$F,3,FALSE),$H:$I,2,FALSE))</f>
        <v/>
      </c>
      <c r="T161" s="70" t="str">
        <f t="shared" si="34"/>
        <v/>
      </c>
      <c r="U161" s="68" t="str">
        <f t="shared" si="35"/>
        <v/>
      </c>
      <c r="V161" s="69" t="str">
        <f t="shared" si="31"/>
        <v/>
      </c>
      <c r="W161" s="66" t="str">
        <f>IFERROR((IF(AND($G160&lt;(VLOOKUP($J161,'Medians, Hi-Lo SDs'!$B:$F,4,FALSE)),$G161&gt;=(VLOOKUP($J161,'Medians, Hi-Lo SDs'!$B:$F,4,FALSE))),(VLOOKUP($J161,'Medians, Hi-Lo SDs'!$B:$F,4,FALSE))-$G160,""))/($F161)*($C161-$C160)+($C160),"")</f>
        <v/>
      </c>
      <c r="X161" s="65" t="str">
        <f t="shared" si="36"/>
        <v/>
      </c>
      <c r="Y161" s="65" t="str">
        <f>IF(X161="","",X161/VLOOKUP(VLOOKUP($J161,'Medians, Hi-Lo SDs'!$B:$F,4,FALSE),$H:$I,2,FALSE))</f>
        <v/>
      </c>
      <c r="Z161" s="70" t="str">
        <f t="shared" si="37"/>
        <v/>
      </c>
      <c r="AA161" s="68" t="str">
        <f t="shared" si="38"/>
        <v/>
      </c>
      <c r="AB161" s="66" t="str">
        <f>IFERROR((IF(AND($G160&lt;(VLOOKUP($J161,'Medians, Hi-Lo SDs'!$B:$F,5,FALSE)),$G161&gt;=(VLOOKUP($J161,'Medians, Hi-Lo SDs'!$B:$F,5,FALSE))),(VLOOKUP($J161,'Medians, Hi-Lo SDs'!$B:$F,5,FALSE))-$G160,""))/($F161)*($C161-$C160)+($C160),"")</f>
        <v/>
      </c>
      <c r="AC161" s="65" t="str">
        <f t="shared" si="39"/>
        <v/>
      </c>
      <c r="AD161" s="65" t="str">
        <f>IF(AC161="","",AC161/VLOOKUP(VLOOKUP($J161,'Medians, Hi-Lo SDs'!$B:$F,5,FALSE),$H:$I,2,FALSE))</f>
        <v/>
      </c>
      <c r="AE161" s="59" t="s">
        <v>88</v>
      </c>
      <c r="AF161" s="60" t="s">
        <v>88</v>
      </c>
    </row>
    <row r="162" spans="1:32" ht="16" x14ac:dyDescent="0.2">
      <c r="A162" s="99"/>
      <c r="B162" s="100"/>
      <c r="C162" s="87" t="s">
        <v>143</v>
      </c>
      <c r="D162" s="88">
        <v>1</v>
      </c>
      <c r="E162" s="89">
        <v>1.8867924528301887</v>
      </c>
      <c r="F162" s="89">
        <v>1.8867924528301887</v>
      </c>
      <c r="G162" s="90">
        <v>22.641509433962266</v>
      </c>
      <c r="J162" s="64" t="str">
        <f t="shared" si="29"/>
        <v>a0680</v>
      </c>
      <c r="K162" s="71">
        <f t="shared" si="30"/>
        <v>5.6603773584905666</v>
      </c>
      <c r="L162" s="65" t="str">
        <f>IFERROR((IF(AND($G161&lt;(VLOOKUP($J162,'Medians, Hi-Lo SDs'!$B:$F,2,FALSE)),$G162&gt;=(VLOOKUP($J162,'Medians, Hi-Lo SDs'!$B:$F,2,FALSE))),(VLOOKUP($J162,'Medians, Hi-Lo SDs'!$B:$F,2,FALSE))-$G161,""))/($F162)*($C162-$C161)+($C161),"")</f>
        <v/>
      </c>
      <c r="M162" s="65" t="str">
        <f t="shared" si="32"/>
        <v/>
      </c>
      <c r="N162" s="65" t="str">
        <f>IF(M162="","",M162/VLOOKUP(VLOOKUP($J162,'Medians, Hi-Lo SDs'!$B:$F,2,FALSE),$H:$I,2,FALSE))</f>
        <v/>
      </c>
      <c r="O162" s="59" t="s">
        <v>88</v>
      </c>
      <c r="P162" s="60" t="s">
        <v>88</v>
      </c>
      <c r="Q162" s="66" t="str">
        <f>IFERROR((IF(AND($G161&lt;(VLOOKUP($J162,'Medians, Hi-Lo SDs'!$B:$F,3,FALSE)),$G162&gt;=(VLOOKUP($J162,'Medians, Hi-Lo SDs'!$B:$F,3,FALSE))),(VLOOKUP($J162,'Medians, Hi-Lo SDs'!$B:$F,3,FALSE))-$G161,""))/($F162)*($C162-$C161)+($C161),"")</f>
        <v/>
      </c>
      <c r="R162" s="65" t="str">
        <f t="shared" si="33"/>
        <v/>
      </c>
      <c r="S162" s="65" t="str">
        <f>IF(R162="","",R162/VLOOKUP(VLOOKUP($J162,'Medians, Hi-Lo SDs'!$B:$F,3,FALSE),$H:$I,2,FALSE))</f>
        <v/>
      </c>
      <c r="T162" s="70" t="str">
        <f t="shared" si="34"/>
        <v/>
      </c>
      <c r="U162" s="68" t="str">
        <f t="shared" si="35"/>
        <v/>
      </c>
      <c r="V162" s="69" t="str">
        <f t="shared" si="31"/>
        <v/>
      </c>
      <c r="W162" s="66" t="str">
        <f>IFERROR((IF(AND($G161&lt;(VLOOKUP($J162,'Medians, Hi-Lo SDs'!$B:$F,4,FALSE)),$G162&gt;=(VLOOKUP($J162,'Medians, Hi-Lo SDs'!$B:$F,4,FALSE))),(VLOOKUP($J162,'Medians, Hi-Lo SDs'!$B:$F,4,FALSE))-$G161,""))/($F162)*($C162-$C161)+($C161),"")</f>
        <v/>
      </c>
      <c r="X162" s="65" t="str">
        <f t="shared" si="36"/>
        <v/>
      </c>
      <c r="Y162" s="65" t="str">
        <f>IF(X162="","",X162/VLOOKUP(VLOOKUP($J162,'Medians, Hi-Lo SDs'!$B:$F,4,FALSE),$H:$I,2,FALSE))</f>
        <v/>
      </c>
      <c r="Z162" s="70" t="str">
        <f t="shared" si="37"/>
        <v/>
      </c>
      <c r="AA162" s="68" t="str">
        <f t="shared" si="38"/>
        <v/>
      </c>
      <c r="AB162" s="66" t="str">
        <f>IFERROR((IF(AND($G161&lt;(VLOOKUP($J162,'Medians, Hi-Lo SDs'!$B:$F,5,FALSE)),$G162&gt;=(VLOOKUP($J162,'Medians, Hi-Lo SDs'!$B:$F,5,FALSE))),(VLOOKUP($J162,'Medians, Hi-Lo SDs'!$B:$F,5,FALSE))-$G161,""))/($F162)*($C162-$C161)+($C161),"")</f>
        <v/>
      </c>
      <c r="AC162" s="65" t="str">
        <f t="shared" si="39"/>
        <v/>
      </c>
      <c r="AD162" s="65" t="str">
        <f>IF(AC162="","",AC162/VLOOKUP(VLOOKUP($J162,'Medians, Hi-Lo SDs'!$B:$F,5,FALSE),$H:$I,2,FALSE))</f>
        <v/>
      </c>
      <c r="AE162" s="59" t="s">
        <v>88</v>
      </c>
      <c r="AF162" s="60" t="s">
        <v>88</v>
      </c>
    </row>
    <row r="163" spans="1:32" ht="16" x14ac:dyDescent="0.2">
      <c r="A163" s="99"/>
      <c r="B163" s="100"/>
      <c r="C163" s="87" t="s">
        <v>123</v>
      </c>
      <c r="D163" s="88">
        <v>3</v>
      </c>
      <c r="E163" s="89">
        <v>5.6603773584905666</v>
      </c>
      <c r="F163" s="89">
        <v>5.6603773584905666</v>
      </c>
      <c r="G163" s="90">
        <v>28.30188679245283</v>
      </c>
      <c r="J163" s="64" t="str">
        <f t="shared" si="29"/>
        <v>a0680</v>
      </c>
      <c r="K163" s="71">
        <f t="shared" si="30"/>
        <v>5.6603773584905666</v>
      </c>
      <c r="L163" s="65" t="str">
        <f>IFERROR((IF(AND($G162&lt;(VLOOKUP($J163,'Medians, Hi-Lo SDs'!$B:$F,2,FALSE)),$G163&gt;=(VLOOKUP($J163,'Medians, Hi-Lo SDs'!$B:$F,2,FALSE))),(VLOOKUP($J163,'Medians, Hi-Lo SDs'!$B:$F,2,FALSE))-$G162,""))/($F163)*($C163-$C162)+($C162),"")</f>
        <v/>
      </c>
      <c r="M163" s="65" t="str">
        <f t="shared" si="32"/>
        <v/>
      </c>
      <c r="N163" s="65" t="str">
        <f>IF(M163="","",M163/VLOOKUP(VLOOKUP($J163,'Medians, Hi-Lo SDs'!$B:$F,2,FALSE),$H:$I,2,FALSE))</f>
        <v/>
      </c>
      <c r="O163" s="59" t="s">
        <v>88</v>
      </c>
      <c r="P163" s="60" t="s">
        <v>88</v>
      </c>
      <c r="Q163" s="66" t="str">
        <f>IFERROR((IF(AND($G162&lt;(VLOOKUP($J163,'Medians, Hi-Lo SDs'!$B:$F,3,FALSE)),$G163&gt;=(VLOOKUP($J163,'Medians, Hi-Lo SDs'!$B:$F,3,FALSE))),(VLOOKUP($J163,'Medians, Hi-Lo SDs'!$B:$F,3,FALSE))-$G162,""))/($F163)*($C163-$C162)+($C162),"")</f>
        <v/>
      </c>
      <c r="R163" s="65" t="str">
        <f t="shared" si="33"/>
        <v/>
      </c>
      <c r="S163" s="65" t="str">
        <f>IF(R163="","",R163/VLOOKUP(VLOOKUP($J163,'Medians, Hi-Lo SDs'!$B:$F,3,FALSE),$H:$I,2,FALSE))</f>
        <v/>
      </c>
      <c r="T163" s="70" t="str">
        <f t="shared" si="34"/>
        <v/>
      </c>
      <c r="U163" s="68" t="str">
        <f t="shared" si="35"/>
        <v/>
      </c>
      <c r="V163" s="69" t="str">
        <f t="shared" si="31"/>
        <v/>
      </c>
      <c r="W163" s="66" t="str">
        <f>IFERROR((IF(AND($G162&lt;(VLOOKUP($J163,'Medians, Hi-Lo SDs'!$B:$F,4,FALSE)),$G163&gt;=(VLOOKUP($J163,'Medians, Hi-Lo SDs'!$B:$F,4,FALSE))),(VLOOKUP($J163,'Medians, Hi-Lo SDs'!$B:$F,4,FALSE))-$G162,""))/($F163)*($C163-$C162)+($C162),"")</f>
        <v/>
      </c>
      <c r="X163" s="65" t="str">
        <f t="shared" si="36"/>
        <v/>
      </c>
      <c r="Y163" s="65" t="str">
        <f>IF(X163="","",X163/VLOOKUP(VLOOKUP($J163,'Medians, Hi-Lo SDs'!$B:$F,4,FALSE),$H:$I,2,FALSE))</f>
        <v/>
      </c>
      <c r="Z163" s="70" t="str">
        <f t="shared" si="37"/>
        <v/>
      </c>
      <c r="AA163" s="68" t="str">
        <f t="shared" si="38"/>
        <v/>
      </c>
      <c r="AB163" s="66" t="str">
        <f>IFERROR((IF(AND($G162&lt;(VLOOKUP($J163,'Medians, Hi-Lo SDs'!$B:$F,5,FALSE)),$G163&gt;=(VLOOKUP($J163,'Medians, Hi-Lo SDs'!$B:$F,5,FALSE))),(VLOOKUP($J163,'Medians, Hi-Lo SDs'!$B:$F,5,FALSE))-$G162,""))/($F163)*($C163-$C162)+($C162),"")</f>
        <v/>
      </c>
      <c r="AC163" s="65" t="str">
        <f t="shared" si="39"/>
        <v/>
      </c>
      <c r="AD163" s="65" t="str">
        <f>IF(AC163="","",AC163/VLOOKUP(VLOOKUP($J163,'Medians, Hi-Lo SDs'!$B:$F,5,FALSE),$H:$I,2,FALSE))</f>
        <v/>
      </c>
      <c r="AE163" s="59" t="s">
        <v>88</v>
      </c>
      <c r="AF163" s="60" t="s">
        <v>88</v>
      </c>
    </row>
    <row r="164" spans="1:32" ht="16" x14ac:dyDescent="0.2">
      <c r="A164" s="99"/>
      <c r="B164" s="100"/>
      <c r="C164" s="87" t="s">
        <v>124</v>
      </c>
      <c r="D164" s="88">
        <v>1</v>
      </c>
      <c r="E164" s="89">
        <v>1.8867924528301887</v>
      </c>
      <c r="F164" s="89">
        <v>1.8867924528301887</v>
      </c>
      <c r="G164" s="90">
        <v>30.188679245283019</v>
      </c>
      <c r="J164" s="64" t="str">
        <f t="shared" si="29"/>
        <v>a0680</v>
      </c>
      <c r="K164" s="71">
        <f t="shared" si="30"/>
        <v>5.6603773584905666</v>
      </c>
      <c r="L164" s="65" t="str">
        <f>IFERROR((IF(AND($G163&lt;(VLOOKUP($J164,'Medians, Hi-Lo SDs'!$B:$F,2,FALSE)),$G164&gt;=(VLOOKUP($J164,'Medians, Hi-Lo SDs'!$B:$F,2,FALSE))),(VLOOKUP($J164,'Medians, Hi-Lo SDs'!$B:$F,2,FALSE))-$G163,""))/($F164)*($C164-$C163)+($C163),"")</f>
        <v/>
      </c>
      <c r="M164" s="65" t="str">
        <f t="shared" si="32"/>
        <v/>
      </c>
      <c r="N164" s="65" t="str">
        <f>IF(M164="","",M164/VLOOKUP(VLOOKUP($J164,'Medians, Hi-Lo SDs'!$B:$F,2,FALSE),$H:$I,2,FALSE))</f>
        <v/>
      </c>
      <c r="O164" s="59" t="s">
        <v>88</v>
      </c>
      <c r="P164" s="60" t="s">
        <v>88</v>
      </c>
      <c r="Q164" s="66" t="str">
        <f>IFERROR((IF(AND($G163&lt;(VLOOKUP($J164,'Medians, Hi-Lo SDs'!$B:$F,3,FALSE)),$G164&gt;=(VLOOKUP($J164,'Medians, Hi-Lo SDs'!$B:$F,3,FALSE))),(VLOOKUP($J164,'Medians, Hi-Lo SDs'!$B:$F,3,FALSE))-$G163,""))/($F164)*($C164-$C163)+($C163),"")</f>
        <v/>
      </c>
      <c r="R164" s="65" t="str">
        <f t="shared" si="33"/>
        <v/>
      </c>
      <c r="S164" s="65" t="str">
        <f>IF(R164="","",R164/VLOOKUP(VLOOKUP($J164,'Medians, Hi-Lo SDs'!$B:$F,3,FALSE),$H:$I,2,FALSE))</f>
        <v/>
      </c>
      <c r="T164" s="70" t="str">
        <f t="shared" si="34"/>
        <v/>
      </c>
      <c r="U164" s="68" t="str">
        <f t="shared" si="35"/>
        <v/>
      </c>
      <c r="V164" s="69" t="str">
        <f t="shared" si="31"/>
        <v/>
      </c>
      <c r="W164" s="66" t="str">
        <f>IFERROR((IF(AND($G163&lt;(VLOOKUP($J164,'Medians, Hi-Lo SDs'!$B:$F,4,FALSE)),$G164&gt;=(VLOOKUP($J164,'Medians, Hi-Lo SDs'!$B:$F,4,FALSE))),(VLOOKUP($J164,'Medians, Hi-Lo SDs'!$B:$F,4,FALSE))-$G163,""))/($F164)*($C164-$C163)+($C163),"")</f>
        <v/>
      </c>
      <c r="X164" s="65" t="str">
        <f t="shared" si="36"/>
        <v/>
      </c>
      <c r="Y164" s="65" t="str">
        <f>IF(X164="","",X164/VLOOKUP(VLOOKUP($J164,'Medians, Hi-Lo SDs'!$B:$F,4,FALSE),$H:$I,2,FALSE))</f>
        <v/>
      </c>
      <c r="Z164" s="70" t="str">
        <f t="shared" si="37"/>
        <v/>
      </c>
      <c r="AA164" s="68" t="str">
        <f t="shared" si="38"/>
        <v/>
      </c>
      <c r="AB164" s="66" t="str">
        <f>IFERROR((IF(AND($G163&lt;(VLOOKUP($J164,'Medians, Hi-Lo SDs'!$B:$F,5,FALSE)),$G164&gt;=(VLOOKUP($J164,'Medians, Hi-Lo SDs'!$B:$F,5,FALSE))),(VLOOKUP($J164,'Medians, Hi-Lo SDs'!$B:$F,5,FALSE))-$G163,""))/($F164)*($C164-$C163)+($C163),"")</f>
        <v/>
      </c>
      <c r="AC164" s="65" t="str">
        <f t="shared" si="39"/>
        <v/>
      </c>
      <c r="AD164" s="65" t="str">
        <f>IF(AC164="","",AC164/VLOOKUP(VLOOKUP($J164,'Medians, Hi-Lo SDs'!$B:$F,5,FALSE),$H:$I,2,FALSE))</f>
        <v/>
      </c>
      <c r="AE164" s="59" t="s">
        <v>88</v>
      </c>
      <c r="AF164" s="60" t="s">
        <v>88</v>
      </c>
    </row>
    <row r="165" spans="1:32" ht="16" x14ac:dyDescent="0.2">
      <c r="A165" s="99"/>
      <c r="B165" s="100"/>
      <c r="C165" s="87" t="s">
        <v>126</v>
      </c>
      <c r="D165" s="88">
        <v>1</v>
      </c>
      <c r="E165" s="89">
        <v>1.8867924528301887</v>
      </c>
      <c r="F165" s="89">
        <v>1.8867924528301887</v>
      </c>
      <c r="G165" s="90">
        <v>32.075471698113205</v>
      </c>
      <c r="J165" s="64" t="str">
        <f t="shared" si="29"/>
        <v>a0680</v>
      </c>
      <c r="K165" s="71">
        <f t="shared" si="30"/>
        <v>5.6603773584905666</v>
      </c>
      <c r="L165" s="65" t="str">
        <f>IFERROR((IF(AND($G164&lt;(VLOOKUP($J165,'Medians, Hi-Lo SDs'!$B:$F,2,FALSE)),$G165&gt;=(VLOOKUP($J165,'Medians, Hi-Lo SDs'!$B:$F,2,FALSE))),(VLOOKUP($J165,'Medians, Hi-Lo SDs'!$B:$F,2,FALSE))-$G164,""))/($F165)*($C165-$C164)+($C164),"")</f>
        <v/>
      </c>
      <c r="M165" s="65" t="str">
        <f t="shared" si="32"/>
        <v/>
      </c>
      <c r="N165" s="65" t="str">
        <f>IF(M165="","",M165/VLOOKUP(VLOOKUP($J165,'Medians, Hi-Lo SDs'!$B:$F,2,FALSE),$H:$I,2,FALSE))</f>
        <v/>
      </c>
      <c r="O165" s="59" t="s">
        <v>88</v>
      </c>
      <c r="P165" s="60" t="s">
        <v>88</v>
      </c>
      <c r="Q165" s="66" t="str">
        <f>IFERROR((IF(AND($G164&lt;(VLOOKUP($J165,'Medians, Hi-Lo SDs'!$B:$F,3,FALSE)),$G165&gt;=(VLOOKUP($J165,'Medians, Hi-Lo SDs'!$B:$F,3,FALSE))),(VLOOKUP($J165,'Medians, Hi-Lo SDs'!$B:$F,3,FALSE))-$G164,""))/($F165)*($C165-$C164)+($C164),"")</f>
        <v/>
      </c>
      <c r="R165" s="65" t="str">
        <f t="shared" si="33"/>
        <v/>
      </c>
      <c r="S165" s="65" t="str">
        <f>IF(R165="","",R165/VLOOKUP(VLOOKUP($J165,'Medians, Hi-Lo SDs'!$B:$F,3,FALSE),$H:$I,2,FALSE))</f>
        <v/>
      </c>
      <c r="T165" s="70" t="str">
        <f t="shared" si="34"/>
        <v/>
      </c>
      <c r="U165" s="68" t="str">
        <f t="shared" si="35"/>
        <v/>
      </c>
      <c r="V165" s="69" t="str">
        <f t="shared" si="31"/>
        <v/>
      </c>
      <c r="W165" s="66" t="str">
        <f>IFERROR((IF(AND($G164&lt;(VLOOKUP($J165,'Medians, Hi-Lo SDs'!$B:$F,4,FALSE)),$G165&gt;=(VLOOKUP($J165,'Medians, Hi-Lo SDs'!$B:$F,4,FALSE))),(VLOOKUP($J165,'Medians, Hi-Lo SDs'!$B:$F,4,FALSE))-$G164,""))/($F165)*($C165-$C164)+($C164),"")</f>
        <v/>
      </c>
      <c r="X165" s="65" t="str">
        <f t="shared" si="36"/>
        <v/>
      </c>
      <c r="Y165" s="65" t="str">
        <f>IF(X165="","",X165/VLOOKUP(VLOOKUP($J165,'Medians, Hi-Lo SDs'!$B:$F,4,FALSE),$H:$I,2,FALSE))</f>
        <v/>
      </c>
      <c r="Z165" s="70" t="str">
        <f t="shared" si="37"/>
        <v/>
      </c>
      <c r="AA165" s="68" t="str">
        <f t="shared" si="38"/>
        <v/>
      </c>
      <c r="AB165" s="66" t="str">
        <f>IFERROR((IF(AND($G164&lt;(VLOOKUP($J165,'Medians, Hi-Lo SDs'!$B:$F,5,FALSE)),$G165&gt;=(VLOOKUP($J165,'Medians, Hi-Lo SDs'!$B:$F,5,FALSE))),(VLOOKUP($J165,'Medians, Hi-Lo SDs'!$B:$F,5,FALSE))-$G164,""))/($F165)*($C165-$C164)+($C164),"")</f>
        <v/>
      </c>
      <c r="AC165" s="65" t="str">
        <f t="shared" si="39"/>
        <v/>
      </c>
      <c r="AD165" s="65" t="str">
        <f>IF(AC165="","",AC165/VLOOKUP(VLOOKUP($J165,'Medians, Hi-Lo SDs'!$B:$F,5,FALSE),$H:$I,2,FALSE))</f>
        <v/>
      </c>
      <c r="AE165" s="59" t="s">
        <v>88</v>
      </c>
      <c r="AF165" s="60" t="s">
        <v>88</v>
      </c>
    </row>
    <row r="166" spans="1:32" ht="16" x14ac:dyDescent="0.2">
      <c r="A166" s="99"/>
      <c r="B166" s="100"/>
      <c r="C166" s="87" t="s">
        <v>127</v>
      </c>
      <c r="D166" s="88">
        <v>1</v>
      </c>
      <c r="E166" s="89">
        <v>1.8867924528301887</v>
      </c>
      <c r="F166" s="89">
        <v>1.8867924528301887</v>
      </c>
      <c r="G166" s="90">
        <v>33.962264150943398</v>
      </c>
      <c r="J166" s="64" t="str">
        <f t="shared" si="29"/>
        <v>a0680</v>
      </c>
      <c r="K166" s="71">
        <f t="shared" si="30"/>
        <v>5.6603773584905666</v>
      </c>
      <c r="L166" s="65" t="str">
        <f>IFERROR((IF(AND($G165&lt;(VLOOKUP($J166,'Medians, Hi-Lo SDs'!$B:$F,2,FALSE)),$G166&gt;=(VLOOKUP($J166,'Medians, Hi-Lo SDs'!$B:$F,2,FALSE))),(VLOOKUP($J166,'Medians, Hi-Lo SDs'!$B:$F,2,FALSE))-$G165,""))/($F166)*($C166-$C165)+($C165),"")</f>
        <v/>
      </c>
      <c r="M166" s="65" t="str">
        <f t="shared" si="32"/>
        <v/>
      </c>
      <c r="N166" s="65" t="str">
        <f>IF(M166="","",M166/VLOOKUP(VLOOKUP($J166,'Medians, Hi-Lo SDs'!$B:$F,2,FALSE),$H:$I,2,FALSE))</f>
        <v/>
      </c>
      <c r="O166" s="59" t="s">
        <v>88</v>
      </c>
      <c r="P166" s="60" t="s">
        <v>88</v>
      </c>
      <c r="Q166" s="66" t="str">
        <f>IFERROR((IF(AND($G165&lt;(VLOOKUP($J166,'Medians, Hi-Lo SDs'!$B:$F,3,FALSE)),$G166&gt;=(VLOOKUP($J166,'Medians, Hi-Lo SDs'!$B:$F,3,FALSE))),(VLOOKUP($J166,'Medians, Hi-Lo SDs'!$B:$F,3,FALSE))-$G165,""))/($F166)*($C166-$C165)+($C165),"")</f>
        <v/>
      </c>
      <c r="R166" s="65" t="str">
        <f t="shared" si="33"/>
        <v/>
      </c>
      <c r="S166" s="65" t="str">
        <f>IF(R166="","",R166/VLOOKUP(VLOOKUP($J166,'Medians, Hi-Lo SDs'!$B:$F,3,FALSE),$H:$I,2,FALSE))</f>
        <v/>
      </c>
      <c r="T166" s="70" t="str">
        <f t="shared" si="34"/>
        <v/>
      </c>
      <c r="U166" s="68" t="str">
        <f t="shared" si="35"/>
        <v/>
      </c>
      <c r="V166" s="69" t="str">
        <f t="shared" si="31"/>
        <v/>
      </c>
      <c r="W166" s="66" t="str">
        <f>IFERROR((IF(AND($G165&lt;(VLOOKUP($J166,'Medians, Hi-Lo SDs'!$B:$F,4,FALSE)),$G166&gt;=(VLOOKUP($J166,'Medians, Hi-Lo SDs'!$B:$F,4,FALSE))),(VLOOKUP($J166,'Medians, Hi-Lo SDs'!$B:$F,4,FALSE))-$G165,""))/($F166)*($C166-$C165)+($C165),"")</f>
        <v/>
      </c>
      <c r="X166" s="65" t="str">
        <f t="shared" si="36"/>
        <v/>
      </c>
      <c r="Y166" s="65" t="str">
        <f>IF(X166="","",X166/VLOOKUP(VLOOKUP($J166,'Medians, Hi-Lo SDs'!$B:$F,4,FALSE),$H:$I,2,FALSE))</f>
        <v/>
      </c>
      <c r="Z166" s="70" t="str">
        <f t="shared" si="37"/>
        <v/>
      </c>
      <c r="AA166" s="68" t="str">
        <f t="shared" si="38"/>
        <v/>
      </c>
      <c r="AB166" s="66" t="str">
        <f>IFERROR((IF(AND($G165&lt;(VLOOKUP($J166,'Medians, Hi-Lo SDs'!$B:$F,5,FALSE)),$G166&gt;=(VLOOKUP($J166,'Medians, Hi-Lo SDs'!$B:$F,5,FALSE))),(VLOOKUP($J166,'Medians, Hi-Lo SDs'!$B:$F,5,FALSE))-$G165,""))/($F166)*($C166-$C165)+($C165),"")</f>
        <v/>
      </c>
      <c r="AC166" s="65" t="str">
        <f t="shared" si="39"/>
        <v/>
      </c>
      <c r="AD166" s="65" t="str">
        <f>IF(AC166="","",AC166/VLOOKUP(VLOOKUP($J166,'Medians, Hi-Lo SDs'!$B:$F,5,FALSE),$H:$I,2,FALSE))</f>
        <v/>
      </c>
      <c r="AE166" s="59" t="s">
        <v>88</v>
      </c>
      <c r="AF166" s="60" t="s">
        <v>88</v>
      </c>
    </row>
    <row r="167" spans="1:32" ht="16" x14ac:dyDescent="0.2">
      <c r="A167" s="99"/>
      <c r="B167" s="100"/>
      <c r="C167" s="87" t="s">
        <v>128</v>
      </c>
      <c r="D167" s="88">
        <v>4</v>
      </c>
      <c r="E167" s="89">
        <v>7.5471698113207548</v>
      </c>
      <c r="F167" s="89">
        <v>7.5471698113207548</v>
      </c>
      <c r="G167" s="90">
        <v>41.509433962264154</v>
      </c>
      <c r="J167" s="64" t="str">
        <f t="shared" si="29"/>
        <v>a0680</v>
      </c>
      <c r="K167" s="71">
        <f t="shared" si="30"/>
        <v>5.6603773584905666</v>
      </c>
      <c r="L167" s="65" t="str">
        <f>IFERROR((IF(AND($G166&lt;(VLOOKUP($J167,'Medians, Hi-Lo SDs'!$B:$F,2,FALSE)),$G167&gt;=(VLOOKUP($J167,'Medians, Hi-Lo SDs'!$B:$F,2,FALSE))),(VLOOKUP($J167,'Medians, Hi-Lo SDs'!$B:$F,2,FALSE))-$G166,""))/($F167)*($C167-$C166)+($C166),"")</f>
        <v/>
      </c>
      <c r="M167" s="65" t="str">
        <f t="shared" si="32"/>
        <v/>
      </c>
      <c r="N167" s="65" t="str">
        <f>IF(M167="","",M167/VLOOKUP(VLOOKUP($J167,'Medians, Hi-Lo SDs'!$B:$F,2,FALSE),$H:$I,2,FALSE))</f>
        <v/>
      </c>
      <c r="O167" s="59" t="s">
        <v>88</v>
      </c>
      <c r="P167" s="60" t="s">
        <v>88</v>
      </c>
      <c r="Q167" s="66" t="str">
        <f>IFERROR((IF(AND($G166&lt;(VLOOKUP($J167,'Medians, Hi-Lo SDs'!$B:$F,3,FALSE)),$G167&gt;=(VLOOKUP($J167,'Medians, Hi-Lo SDs'!$B:$F,3,FALSE))),(VLOOKUP($J167,'Medians, Hi-Lo SDs'!$B:$F,3,FALSE))-$G166,""))/($F167)*($C167-$C166)+($C166),"")</f>
        <v/>
      </c>
      <c r="R167" s="65" t="str">
        <f t="shared" si="33"/>
        <v/>
      </c>
      <c r="S167" s="65" t="str">
        <f>IF(R167="","",R167/VLOOKUP(VLOOKUP($J167,'Medians, Hi-Lo SDs'!$B:$F,3,FALSE),$H:$I,2,FALSE))</f>
        <v/>
      </c>
      <c r="T167" s="70" t="str">
        <f t="shared" si="34"/>
        <v/>
      </c>
      <c r="U167" s="68" t="str">
        <f t="shared" si="35"/>
        <v/>
      </c>
      <c r="V167" s="69" t="str">
        <f t="shared" si="31"/>
        <v/>
      </c>
      <c r="W167" s="66" t="str">
        <f>IFERROR((IF(AND($G166&lt;(VLOOKUP($J167,'Medians, Hi-Lo SDs'!$B:$F,4,FALSE)),$G167&gt;=(VLOOKUP($J167,'Medians, Hi-Lo SDs'!$B:$F,4,FALSE))),(VLOOKUP($J167,'Medians, Hi-Lo SDs'!$B:$F,4,FALSE))-$G166,""))/($F167)*($C167-$C166)+($C166),"")</f>
        <v/>
      </c>
      <c r="X167" s="65" t="str">
        <f t="shared" si="36"/>
        <v/>
      </c>
      <c r="Y167" s="65" t="str">
        <f>IF(X167="","",X167/VLOOKUP(VLOOKUP($J167,'Medians, Hi-Lo SDs'!$B:$F,4,FALSE),$H:$I,2,FALSE))</f>
        <v/>
      </c>
      <c r="Z167" s="70" t="str">
        <f t="shared" si="37"/>
        <v/>
      </c>
      <c r="AA167" s="68" t="str">
        <f t="shared" si="38"/>
        <v/>
      </c>
      <c r="AB167" s="66" t="str">
        <f>IFERROR((IF(AND($G166&lt;(VLOOKUP($J167,'Medians, Hi-Lo SDs'!$B:$F,5,FALSE)),$G167&gt;=(VLOOKUP($J167,'Medians, Hi-Lo SDs'!$B:$F,5,FALSE))),(VLOOKUP($J167,'Medians, Hi-Lo SDs'!$B:$F,5,FALSE))-$G166,""))/($F167)*($C167-$C166)+($C166),"")</f>
        <v/>
      </c>
      <c r="AC167" s="65" t="str">
        <f t="shared" si="39"/>
        <v/>
      </c>
      <c r="AD167" s="65" t="str">
        <f>IF(AC167="","",AC167/VLOOKUP(VLOOKUP($J167,'Medians, Hi-Lo SDs'!$B:$F,5,FALSE),$H:$I,2,FALSE))</f>
        <v/>
      </c>
      <c r="AE167" s="59" t="s">
        <v>88</v>
      </c>
      <c r="AF167" s="60" t="s">
        <v>88</v>
      </c>
    </row>
    <row r="168" spans="1:32" ht="16" x14ac:dyDescent="0.2">
      <c r="A168" s="99"/>
      <c r="B168" s="100"/>
      <c r="C168" s="87" t="s">
        <v>129</v>
      </c>
      <c r="D168" s="88">
        <v>3</v>
      </c>
      <c r="E168" s="89">
        <v>5.6603773584905666</v>
      </c>
      <c r="F168" s="89">
        <v>5.6603773584905666</v>
      </c>
      <c r="G168" s="90">
        <v>47.169811320754718</v>
      </c>
      <c r="J168" s="64" t="str">
        <f t="shared" si="29"/>
        <v>a0680</v>
      </c>
      <c r="K168" s="71">
        <f t="shared" si="30"/>
        <v>5.6603773584905666</v>
      </c>
      <c r="L168" s="65" t="str">
        <f>IFERROR((IF(AND($G167&lt;(VLOOKUP($J168,'Medians, Hi-Lo SDs'!$B:$F,2,FALSE)),$G168&gt;=(VLOOKUP($J168,'Medians, Hi-Lo SDs'!$B:$F,2,FALSE))),(VLOOKUP($J168,'Medians, Hi-Lo SDs'!$B:$F,2,FALSE))-$G167,""))/($F168)*($C168-$C167)+($C167),"")</f>
        <v/>
      </c>
      <c r="M168" s="65" t="str">
        <f t="shared" si="32"/>
        <v/>
      </c>
      <c r="N168" s="65" t="str">
        <f>IF(M168="","",M168/VLOOKUP(VLOOKUP($J168,'Medians, Hi-Lo SDs'!$B:$F,2,FALSE),$H:$I,2,FALSE))</f>
        <v/>
      </c>
      <c r="O168" s="59" t="s">
        <v>88</v>
      </c>
      <c r="P168" s="60" t="s">
        <v>88</v>
      </c>
      <c r="Q168" s="66" t="str">
        <f>IFERROR((IF(AND($G167&lt;(VLOOKUP($J168,'Medians, Hi-Lo SDs'!$B:$F,3,FALSE)),$G168&gt;=(VLOOKUP($J168,'Medians, Hi-Lo SDs'!$B:$F,3,FALSE))),(VLOOKUP($J168,'Medians, Hi-Lo SDs'!$B:$F,3,FALSE))-$G167,""))/($F168)*($C168-$C167)+($C167),"")</f>
        <v/>
      </c>
      <c r="R168" s="65" t="str">
        <f t="shared" si="33"/>
        <v/>
      </c>
      <c r="S168" s="65" t="str">
        <f>IF(R168="","",R168/VLOOKUP(VLOOKUP($J168,'Medians, Hi-Lo SDs'!$B:$F,3,FALSE),$H:$I,2,FALSE))</f>
        <v/>
      </c>
      <c r="T168" s="70" t="str">
        <f t="shared" si="34"/>
        <v/>
      </c>
      <c r="U168" s="68" t="str">
        <f t="shared" si="35"/>
        <v/>
      </c>
      <c r="V168" s="69" t="str">
        <f t="shared" si="31"/>
        <v/>
      </c>
      <c r="W168" s="66" t="str">
        <f>IFERROR((IF(AND($G167&lt;(VLOOKUP($J168,'Medians, Hi-Lo SDs'!$B:$F,4,FALSE)),$G168&gt;=(VLOOKUP($J168,'Medians, Hi-Lo SDs'!$B:$F,4,FALSE))),(VLOOKUP($J168,'Medians, Hi-Lo SDs'!$B:$F,4,FALSE))-$G167,""))/($F168)*($C168-$C167)+($C167),"")</f>
        <v/>
      </c>
      <c r="X168" s="65" t="str">
        <f t="shared" si="36"/>
        <v/>
      </c>
      <c r="Y168" s="65" t="str">
        <f>IF(X168="","",X168/VLOOKUP(VLOOKUP($J168,'Medians, Hi-Lo SDs'!$B:$F,4,FALSE),$H:$I,2,FALSE))</f>
        <v/>
      </c>
      <c r="Z168" s="70" t="str">
        <f t="shared" si="37"/>
        <v/>
      </c>
      <c r="AA168" s="68" t="str">
        <f t="shared" si="38"/>
        <v/>
      </c>
      <c r="AB168" s="66" t="str">
        <f>IFERROR((IF(AND($G167&lt;(VLOOKUP($J168,'Medians, Hi-Lo SDs'!$B:$F,5,FALSE)),$G168&gt;=(VLOOKUP($J168,'Medians, Hi-Lo SDs'!$B:$F,5,FALSE))),(VLOOKUP($J168,'Medians, Hi-Lo SDs'!$B:$F,5,FALSE))-$G167,""))/($F168)*($C168-$C167)+($C167),"")</f>
        <v/>
      </c>
      <c r="AC168" s="65" t="str">
        <f t="shared" si="39"/>
        <v/>
      </c>
      <c r="AD168" s="65" t="str">
        <f>IF(AC168="","",AC168/VLOOKUP(VLOOKUP($J168,'Medians, Hi-Lo SDs'!$B:$F,5,FALSE),$H:$I,2,FALSE))</f>
        <v/>
      </c>
      <c r="AE168" s="59" t="s">
        <v>88</v>
      </c>
      <c r="AF168" s="60" t="s">
        <v>88</v>
      </c>
    </row>
    <row r="169" spans="1:32" ht="16" x14ac:dyDescent="0.2">
      <c r="A169" s="99"/>
      <c r="B169" s="100"/>
      <c r="C169" s="87" t="s">
        <v>130</v>
      </c>
      <c r="D169" s="88">
        <v>2</v>
      </c>
      <c r="E169" s="89">
        <v>3.7735849056603774</v>
      </c>
      <c r="F169" s="89">
        <v>3.7735849056603774</v>
      </c>
      <c r="G169" s="90">
        <v>50.943396226415096</v>
      </c>
      <c r="J169" s="64" t="str">
        <f t="shared" si="29"/>
        <v>a0680</v>
      </c>
      <c r="K169" s="71">
        <f t="shared" si="30"/>
        <v>5.6603773584905666</v>
      </c>
      <c r="L169" s="65" t="str">
        <f>IFERROR((IF(AND($G168&lt;(VLOOKUP($J169,'Medians, Hi-Lo SDs'!$B:$F,2,FALSE)),$G169&gt;=(VLOOKUP($J169,'Medians, Hi-Lo SDs'!$B:$F,2,FALSE))),(VLOOKUP($J169,'Medians, Hi-Lo SDs'!$B:$F,2,FALSE))-$G168,""))/($F169)*($C169-$C168)+($C168),"")</f>
        <v/>
      </c>
      <c r="M169" s="65" t="str">
        <f t="shared" si="32"/>
        <v/>
      </c>
      <c r="N169" s="65" t="str">
        <f>IF(M169="","",M169/VLOOKUP(VLOOKUP($J169,'Medians, Hi-Lo SDs'!$B:$F,2,FALSE),$H:$I,2,FALSE))</f>
        <v/>
      </c>
      <c r="O169" s="59" t="s">
        <v>88</v>
      </c>
      <c r="P169" s="60" t="s">
        <v>88</v>
      </c>
      <c r="Q169" s="66" t="str">
        <f>IFERROR((IF(AND($G168&lt;(VLOOKUP($J169,'Medians, Hi-Lo SDs'!$B:$F,3,FALSE)),$G169&gt;=(VLOOKUP($J169,'Medians, Hi-Lo SDs'!$B:$F,3,FALSE))),(VLOOKUP($J169,'Medians, Hi-Lo SDs'!$B:$F,3,FALSE))-$G168,""))/($F169)*($C169-$C168)+($C168),"")</f>
        <v/>
      </c>
      <c r="R169" s="65" t="str">
        <f t="shared" si="33"/>
        <v/>
      </c>
      <c r="S169" s="65" t="str">
        <f>IF(R169="","",R169/VLOOKUP(VLOOKUP($J169,'Medians, Hi-Lo SDs'!$B:$F,3,FALSE),$H:$I,2,FALSE))</f>
        <v/>
      </c>
      <c r="T169" s="70" t="str">
        <f t="shared" si="34"/>
        <v/>
      </c>
      <c r="U169" s="68" t="str">
        <f t="shared" si="35"/>
        <v/>
      </c>
      <c r="V169" s="69">
        <f t="shared" si="31"/>
        <v>38.75</v>
      </c>
      <c r="W169" s="66" t="str">
        <f>IFERROR((IF(AND($G168&lt;(VLOOKUP($J169,'Medians, Hi-Lo SDs'!$B:$F,4,FALSE)),$G169&gt;=(VLOOKUP($J169,'Medians, Hi-Lo SDs'!$B:$F,4,FALSE))),(VLOOKUP($J169,'Medians, Hi-Lo SDs'!$B:$F,4,FALSE))-$G168,""))/($F169)*($C169-$C168)+($C168),"")</f>
        <v/>
      </c>
      <c r="X169" s="65" t="str">
        <f t="shared" si="36"/>
        <v/>
      </c>
      <c r="Y169" s="65" t="str">
        <f>IF(X169="","",X169/VLOOKUP(VLOOKUP($J169,'Medians, Hi-Lo SDs'!$B:$F,4,FALSE),$H:$I,2,FALSE))</f>
        <v/>
      </c>
      <c r="Z169" s="70" t="str">
        <f t="shared" si="37"/>
        <v/>
      </c>
      <c r="AA169" s="68" t="str">
        <f t="shared" si="38"/>
        <v/>
      </c>
      <c r="AB169" s="66" t="str">
        <f>IFERROR((IF(AND($G168&lt;(VLOOKUP($J169,'Medians, Hi-Lo SDs'!$B:$F,5,FALSE)),$G169&gt;=(VLOOKUP($J169,'Medians, Hi-Lo SDs'!$B:$F,5,FALSE))),(VLOOKUP($J169,'Medians, Hi-Lo SDs'!$B:$F,5,FALSE))-$G168,""))/($F169)*($C169-$C168)+($C168),"")</f>
        <v/>
      </c>
      <c r="AC169" s="65" t="str">
        <f t="shared" si="39"/>
        <v/>
      </c>
      <c r="AD169" s="65" t="str">
        <f>IF(AC169="","",AC169/VLOOKUP(VLOOKUP($J169,'Medians, Hi-Lo SDs'!$B:$F,5,FALSE),$H:$I,2,FALSE))</f>
        <v/>
      </c>
      <c r="AE169" s="59" t="s">
        <v>88</v>
      </c>
      <c r="AF169" s="60" t="s">
        <v>88</v>
      </c>
    </row>
    <row r="170" spans="1:32" ht="16" x14ac:dyDescent="0.2">
      <c r="A170" s="99"/>
      <c r="B170" s="100"/>
      <c r="C170" s="87" t="s">
        <v>132</v>
      </c>
      <c r="D170" s="88">
        <v>2</v>
      </c>
      <c r="E170" s="89">
        <v>3.7735849056603774</v>
      </c>
      <c r="F170" s="89">
        <v>3.7735849056603774</v>
      </c>
      <c r="G170" s="90">
        <v>54.716981132075468</v>
      </c>
      <c r="J170" s="64" t="str">
        <f t="shared" si="29"/>
        <v>a0680</v>
      </c>
      <c r="K170" s="71">
        <f t="shared" si="30"/>
        <v>5.6603773584905666</v>
      </c>
      <c r="L170" s="65" t="str">
        <f>IFERROR((IF(AND($G169&lt;(VLOOKUP($J170,'Medians, Hi-Lo SDs'!$B:$F,2,FALSE)),$G170&gt;=(VLOOKUP($J170,'Medians, Hi-Lo SDs'!$B:$F,2,FALSE))),(VLOOKUP($J170,'Medians, Hi-Lo SDs'!$B:$F,2,FALSE))-$G169,""))/($F170)*($C170-$C169)+($C169),"")</f>
        <v/>
      </c>
      <c r="M170" s="65" t="str">
        <f t="shared" si="32"/>
        <v/>
      </c>
      <c r="N170" s="65" t="str">
        <f>IF(M170="","",M170/VLOOKUP(VLOOKUP($J170,'Medians, Hi-Lo SDs'!$B:$F,2,FALSE),$H:$I,2,FALSE))</f>
        <v/>
      </c>
      <c r="O170" s="59" t="s">
        <v>88</v>
      </c>
      <c r="P170" s="60" t="s">
        <v>88</v>
      </c>
      <c r="Q170" s="66" t="str">
        <f>IFERROR((IF(AND($G169&lt;(VLOOKUP($J170,'Medians, Hi-Lo SDs'!$B:$F,3,FALSE)),$G170&gt;=(VLOOKUP($J170,'Medians, Hi-Lo SDs'!$B:$F,3,FALSE))),(VLOOKUP($J170,'Medians, Hi-Lo SDs'!$B:$F,3,FALSE))-$G169,""))/($F170)*($C170-$C169)+($C169),"")</f>
        <v/>
      </c>
      <c r="R170" s="65" t="str">
        <f t="shared" si="33"/>
        <v/>
      </c>
      <c r="S170" s="65" t="str">
        <f>IF(R170="","",R170/VLOOKUP(VLOOKUP($J170,'Medians, Hi-Lo SDs'!$B:$F,3,FALSE),$H:$I,2,FALSE))</f>
        <v/>
      </c>
      <c r="T170" s="70" t="str">
        <f t="shared" si="34"/>
        <v/>
      </c>
      <c r="U170" s="68" t="str">
        <f t="shared" si="35"/>
        <v/>
      </c>
      <c r="V170" s="69" t="str">
        <f t="shared" si="31"/>
        <v/>
      </c>
      <c r="W170" s="66" t="str">
        <f>IFERROR((IF(AND($G169&lt;(VLOOKUP($J170,'Medians, Hi-Lo SDs'!$B:$F,4,FALSE)),$G170&gt;=(VLOOKUP($J170,'Medians, Hi-Lo SDs'!$B:$F,4,FALSE))),(VLOOKUP($J170,'Medians, Hi-Lo SDs'!$B:$F,4,FALSE))-$G169,""))/($F170)*($C170-$C169)+($C169),"")</f>
        <v/>
      </c>
      <c r="X170" s="65" t="str">
        <f t="shared" si="36"/>
        <v/>
      </c>
      <c r="Y170" s="65" t="str">
        <f>IF(X170="","",X170/VLOOKUP(VLOOKUP($J170,'Medians, Hi-Lo SDs'!$B:$F,4,FALSE),$H:$I,2,FALSE))</f>
        <v/>
      </c>
      <c r="Z170" s="70" t="str">
        <f t="shared" si="37"/>
        <v/>
      </c>
      <c r="AA170" s="68" t="str">
        <f t="shared" si="38"/>
        <v/>
      </c>
      <c r="AB170" s="66" t="str">
        <f>IFERROR((IF(AND($G169&lt;(VLOOKUP($J170,'Medians, Hi-Lo SDs'!$B:$F,5,FALSE)),$G170&gt;=(VLOOKUP($J170,'Medians, Hi-Lo SDs'!$B:$F,5,FALSE))),(VLOOKUP($J170,'Medians, Hi-Lo SDs'!$B:$F,5,FALSE))-$G169,""))/($F170)*($C170-$C169)+($C169),"")</f>
        <v/>
      </c>
      <c r="AC170" s="65" t="str">
        <f t="shared" si="39"/>
        <v/>
      </c>
      <c r="AD170" s="65" t="str">
        <f>IF(AC170="","",AC170/VLOOKUP(VLOOKUP($J170,'Medians, Hi-Lo SDs'!$B:$F,5,FALSE),$H:$I,2,FALSE))</f>
        <v/>
      </c>
      <c r="AE170" s="59" t="s">
        <v>88</v>
      </c>
      <c r="AF170" s="60" t="s">
        <v>88</v>
      </c>
    </row>
    <row r="171" spans="1:32" ht="16" x14ac:dyDescent="0.2">
      <c r="A171" s="99"/>
      <c r="B171" s="100"/>
      <c r="C171" s="87" t="s">
        <v>144</v>
      </c>
      <c r="D171" s="88">
        <v>1</v>
      </c>
      <c r="E171" s="89">
        <v>1.8867924528301887</v>
      </c>
      <c r="F171" s="89">
        <v>1.8867924528301887</v>
      </c>
      <c r="G171" s="90">
        <v>56.60377358490566</v>
      </c>
      <c r="J171" s="64" t="str">
        <f t="shared" si="29"/>
        <v>a0680</v>
      </c>
      <c r="K171" s="71">
        <f t="shared" si="30"/>
        <v>5.6603773584905666</v>
      </c>
      <c r="L171" s="65" t="str">
        <f>IFERROR((IF(AND($G170&lt;(VLOOKUP($J171,'Medians, Hi-Lo SDs'!$B:$F,2,FALSE)),$G171&gt;=(VLOOKUP($J171,'Medians, Hi-Lo SDs'!$B:$F,2,FALSE))),(VLOOKUP($J171,'Medians, Hi-Lo SDs'!$B:$F,2,FALSE))-$G170,""))/($F171)*($C171-$C170)+($C170),"")</f>
        <v/>
      </c>
      <c r="M171" s="65" t="str">
        <f t="shared" si="32"/>
        <v/>
      </c>
      <c r="N171" s="65" t="str">
        <f>IF(M171="","",M171/VLOOKUP(VLOOKUP($J171,'Medians, Hi-Lo SDs'!$B:$F,2,FALSE),$H:$I,2,FALSE))</f>
        <v/>
      </c>
      <c r="O171" s="59" t="s">
        <v>88</v>
      </c>
      <c r="P171" s="60" t="s">
        <v>88</v>
      </c>
      <c r="Q171" s="66" t="str">
        <f>IFERROR((IF(AND($G170&lt;(VLOOKUP($J171,'Medians, Hi-Lo SDs'!$B:$F,3,FALSE)),$G171&gt;=(VLOOKUP($J171,'Medians, Hi-Lo SDs'!$B:$F,3,FALSE))),(VLOOKUP($J171,'Medians, Hi-Lo SDs'!$B:$F,3,FALSE))-$G170,""))/($F171)*($C171-$C170)+($C170),"")</f>
        <v/>
      </c>
      <c r="R171" s="65" t="str">
        <f t="shared" si="33"/>
        <v/>
      </c>
      <c r="S171" s="65" t="str">
        <f>IF(R171="","",R171/VLOOKUP(VLOOKUP($J171,'Medians, Hi-Lo SDs'!$B:$F,3,FALSE),$H:$I,2,FALSE))</f>
        <v/>
      </c>
      <c r="T171" s="70" t="str">
        <f t="shared" si="34"/>
        <v/>
      </c>
      <c r="U171" s="68" t="str">
        <f t="shared" si="35"/>
        <v/>
      </c>
      <c r="V171" s="69" t="str">
        <f t="shared" si="31"/>
        <v/>
      </c>
      <c r="W171" s="66" t="str">
        <f>IFERROR((IF(AND($G170&lt;(VLOOKUP($J171,'Medians, Hi-Lo SDs'!$B:$F,4,FALSE)),$G171&gt;=(VLOOKUP($J171,'Medians, Hi-Lo SDs'!$B:$F,4,FALSE))),(VLOOKUP($J171,'Medians, Hi-Lo SDs'!$B:$F,4,FALSE))-$G170,""))/($F171)*($C171-$C170)+($C170),"")</f>
        <v/>
      </c>
      <c r="X171" s="65" t="str">
        <f t="shared" si="36"/>
        <v/>
      </c>
      <c r="Y171" s="65" t="str">
        <f>IF(X171="","",X171/VLOOKUP(VLOOKUP($J171,'Medians, Hi-Lo SDs'!$B:$F,4,FALSE),$H:$I,2,FALSE))</f>
        <v/>
      </c>
      <c r="Z171" s="70" t="str">
        <f t="shared" si="37"/>
        <v/>
      </c>
      <c r="AA171" s="68" t="str">
        <f t="shared" si="38"/>
        <v/>
      </c>
      <c r="AB171" s="66" t="str">
        <f>IFERROR((IF(AND($G170&lt;(VLOOKUP($J171,'Medians, Hi-Lo SDs'!$B:$F,5,FALSE)),$G171&gt;=(VLOOKUP($J171,'Medians, Hi-Lo SDs'!$B:$F,5,FALSE))),(VLOOKUP($J171,'Medians, Hi-Lo SDs'!$B:$F,5,FALSE))-$G170,""))/($F171)*($C171-$C170)+($C170),"")</f>
        <v/>
      </c>
      <c r="AC171" s="65" t="str">
        <f t="shared" si="39"/>
        <v/>
      </c>
      <c r="AD171" s="65" t="str">
        <f>IF(AC171="","",AC171/VLOOKUP(VLOOKUP($J171,'Medians, Hi-Lo SDs'!$B:$F,5,FALSE),$H:$I,2,FALSE))</f>
        <v/>
      </c>
      <c r="AE171" s="59" t="s">
        <v>88</v>
      </c>
      <c r="AF171" s="60" t="s">
        <v>88</v>
      </c>
    </row>
    <row r="172" spans="1:32" ht="16" x14ac:dyDescent="0.2">
      <c r="A172" s="99"/>
      <c r="B172" s="100"/>
      <c r="C172" s="87" t="s">
        <v>133</v>
      </c>
      <c r="D172" s="88">
        <v>2</v>
      </c>
      <c r="E172" s="89">
        <v>3.7735849056603774</v>
      </c>
      <c r="F172" s="89">
        <v>3.7735849056603774</v>
      </c>
      <c r="G172" s="90">
        <v>60.377358490566039</v>
      </c>
      <c r="J172" s="64" t="str">
        <f t="shared" si="29"/>
        <v>a0680</v>
      </c>
      <c r="K172" s="71">
        <f t="shared" si="30"/>
        <v>5.6603773584905666</v>
      </c>
      <c r="L172" s="65" t="str">
        <f>IFERROR((IF(AND($G171&lt;(VLOOKUP($J172,'Medians, Hi-Lo SDs'!$B:$F,2,FALSE)),$G172&gt;=(VLOOKUP($J172,'Medians, Hi-Lo SDs'!$B:$F,2,FALSE))),(VLOOKUP($J172,'Medians, Hi-Lo SDs'!$B:$F,2,FALSE))-$G171,""))/($F172)*($C172-$C171)+($C171),"")</f>
        <v/>
      </c>
      <c r="M172" s="65" t="str">
        <f t="shared" si="32"/>
        <v/>
      </c>
      <c r="N172" s="65" t="str">
        <f>IF(M172="","",M172/VLOOKUP(VLOOKUP($J172,'Medians, Hi-Lo SDs'!$B:$F,2,FALSE),$H:$I,2,FALSE))</f>
        <v/>
      </c>
      <c r="O172" s="59" t="s">
        <v>88</v>
      </c>
      <c r="P172" s="60" t="s">
        <v>88</v>
      </c>
      <c r="Q172" s="66" t="str">
        <f>IFERROR((IF(AND($G171&lt;(VLOOKUP($J172,'Medians, Hi-Lo SDs'!$B:$F,3,FALSE)),$G172&gt;=(VLOOKUP($J172,'Medians, Hi-Lo SDs'!$B:$F,3,FALSE))),(VLOOKUP($J172,'Medians, Hi-Lo SDs'!$B:$F,3,FALSE))-$G171,""))/($F172)*($C172-$C171)+($C171),"")</f>
        <v/>
      </c>
      <c r="R172" s="65" t="str">
        <f t="shared" si="33"/>
        <v/>
      </c>
      <c r="S172" s="65" t="str">
        <f>IF(R172="","",R172/VLOOKUP(VLOOKUP($J172,'Medians, Hi-Lo SDs'!$B:$F,3,FALSE),$H:$I,2,FALSE))</f>
        <v/>
      </c>
      <c r="T172" s="70" t="str">
        <f t="shared" si="34"/>
        <v/>
      </c>
      <c r="U172" s="68" t="str">
        <f t="shared" si="35"/>
        <v/>
      </c>
      <c r="V172" s="69" t="str">
        <f t="shared" si="31"/>
        <v/>
      </c>
      <c r="W172" s="66" t="str">
        <f>IFERROR((IF(AND($G171&lt;(VLOOKUP($J172,'Medians, Hi-Lo SDs'!$B:$F,4,FALSE)),$G172&gt;=(VLOOKUP($J172,'Medians, Hi-Lo SDs'!$B:$F,4,FALSE))),(VLOOKUP($J172,'Medians, Hi-Lo SDs'!$B:$F,4,FALSE))-$G171,""))/($F172)*($C172-$C171)+($C171),"")</f>
        <v/>
      </c>
      <c r="X172" s="65" t="str">
        <f t="shared" si="36"/>
        <v/>
      </c>
      <c r="Y172" s="65" t="str">
        <f>IF(X172="","",X172/VLOOKUP(VLOOKUP($J172,'Medians, Hi-Lo SDs'!$B:$F,4,FALSE),$H:$I,2,FALSE))</f>
        <v/>
      </c>
      <c r="Z172" s="70" t="str">
        <f t="shared" si="37"/>
        <v/>
      </c>
      <c r="AA172" s="68" t="str">
        <f t="shared" si="38"/>
        <v/>
      </c>
      <c r="AB172" s="66" t="str">
        <f>IFERROR((IF(AND($G171&lt;(VLOOKUP($J172,'Medians, Hi-Lo SDs'!$B:$F,5,FALSE)),$G172&gt;=(VLOOKUP($J172,'Medians, Hi-Lo SDs'!$B:$F,5,FALSE))),(VLOOKUP($J172,'Medians, Hi-Lo SDs'!$B:$F,5,FALSE))-$G171,""))/($F172)*($C172-$C171)+($C171),"")</f>
        <v/>
      </c>
      <c r="AC172" s="65" t="str">
        <f t="shared" si="39"/>
        <v/>
      </c>
      <c r="AD172" s="65" t="str">
        <f>IF(AC172="","",AC172/VLOOKUP(VLOOKUP($J172,'Medians, Hi-Lo SDs'!$B:$F,5,FALSE),$H:$I,2,FALSE))</f>
        <v/>
      </c>
      <c r="AE172" s="59" t="s">
        <v>88</v>
      </c>
      <c r="AF172" s="60" t="s">
        <v>88</v>
      </c>
    </row>
    <row r="173" spans="1:32" ht="16" x14ac:dyDescent="0.2">
      <c r="A173" s="99"/>
      <c r="B173" s="100"/>
      <c r="C173" s="87" t="s">
        <v>153</v>
      </c>
      <c r="D173" s="88">
        <v>2</v>
      </c>
      <c r="E173" s="89">
        <v>3.7735849056603774</v>
      </c>
      <c r="F173" s="89">
        <v>3.7735849056603774</v>
      </c>
      <c r="G173" s="90">
        <v>64.15094339622641</v>
      </c>
      <c r="J173" s="64" t="str">
        <f t="shared" si="29"/>
        <v>a0680</v>
      </c>
      <c r="K173" s="71">
        <f t="shared" si="30"/>
        <v>5.6603773584905666</v>
      </c>
      <c r="L173" s="65" t="str">
        <f>IFERROR((IF(AND($G172&lt;(VLOOKUP($J173,'Medians, Hi-Lo SDs'!$B:$F,2,FALSE)),$G173&gt;=(VLOOKUP($J173,'Medians, Hi-Lo SDs'!$B:$F,2,FALSE))),(VLOOKUP($J173,'Medians, Hi-Lo SDs'!$B:$F,2,FALSE))-$G172,""))/($F173)*($C173-$C172)+($C172),"")</f>
        <v/>
      </c>
      <c r="M173" s="65" t="str">
        <f t="shared" si="32"/>
        <v/>
      </c>
      <c r="N173" s="65" t="str">
        <f>IF(M173="","",M173/VLOOKUP(VLOOKUP($J173,'Medians, Hi-Lo SDs'!$B:$F,2,FALSE),$H:$I,2,FALSE))</f>
        <v/>
      </c>
      <c r="O173" s="59" t="s">
        <v>88</v>
      </c>
      <c r="P173" s="60" t="s">
        <v>88</v>
      </c>
      <c r="Q173" s="66" t="str">
        <f>IFERROR((IF(AND($G172&lt;(VLOOKUP($J173,'Medians, Hi-Lo SDs'!$B:$F,3,FALSE)),$G173&gt;=(VLOOKUP($J173,'Medians, Hi-Lo SDs'!$B:$F,3,FALSE))),(VLOOKUP($J173,'Medians, Hi-Lo SDs'!$B:$F,3,FALSE))-$G172,""))/($F173)*($C173-$C172)+($C172),"")</f>
        <v/>
      </c>
      <c r="R173" s="65" t="str">
        <f t="shared" si="33"/>
        <v/>
      </c>
      <c r="S173" s="65" t="str">
        <f>IF(R173="","",R173/VLOOKUP(VLOOKUP($J173,'Medians, Hi-Lo SDs'!$B:$F,3,FALSE),$H:$I,2,FALSE))</f>
        <v/>
      </c>
      <c r="T173" s="70" t="str">
        <f t="shared" si="34"/>
        <v/>
      </c>
      <c r="U173" s="68" t="str">
        <f t="shared" si="35"/>
        <v/>
      </c>
      <c r="V173" s="69" t="str">
        <f t="shared" si="31"/>
        <v/>
      </c>
      <c r="W173" s="66" t="str">
        <f>IFERROR((IF(AND($G172&lt;(VLOOKUP($J173,'Medians, Hi-Lo SDs'!$B:$F,4,FALSE)),$G173&gt;=(VLOOKUP($J173,'Medians, Hi-Lo SDs'!$B:$F,4,FALSE))),(VLOOKUP($J173,'Medians, Hi-Lo SDs'!$B:$F,4,FALSE))-$G172,""))/($F173)*($C173-$C172)+($C172),"")</f>
        <v/>
      </c>
      <c r="X173" s="65" t="str">
        <f t="shared" si="36"/>
        <v/>
      </c>
      <c r="Y173" s="65" t="str">
        <f>IF(X173="","",X173/VLOOKUP(VLOOKUP($J173,'Medians, Hi-Lo SDs'!$B:$F,4,FALSE),$H:$I,2,FALSE))</f>
        <v/>
      </c>
      <c r="Z173" s="70" t="str">
        <f t="shared" si="37"/>
        <v/>
      </c>
      <c r="AA173" s="68" t="str">
        <f t="shared" si="38"/>
        <v/>
      </c>
      <c r="AB173" s="66" t="str">
        <f>IFERROR((IF(AND($G172&lt;(VLOOKUP($J173,'Medians, Hi-Lo SDs'!$B:$F,5,FALSE)),$G173&gt;=(VLOOKUP($J173,'Medians, Hi-Lo SDs'!$B:$F,5,FALSE))),(VLOOKUP($J173,'Medians, Hi-Lo SDs'!$B:$F,5,FALSE))-$G172,""))/($F173)*($C173-$C172)+($C172),"")</f>
        <v/>
      </c>
      <c r="AC173" s="65" t="str">
        <f t="shared" si="39"/>
        <v/>
      </c>
      <c r="AD173" s="65" t="str">
        <f>IF(AC173="","",AC173/VLOOKUP(VLOOKUP($J173,'Medians, Hi-Lo SDs'!$B:$F,5,FALSE),$H:$I,2,FALSE))</f>
        <v/>
      </c>
      <c r="AE173" s="59" t="s">
        <v>88</v>
      </c>
      <c r="AF173" s="60" t="s">
        <v>88</v>
      </c>
    </row>
    <row r="174" spans="1:32" ht="16" x14ac:dyDescent="0.2">
      <c r="A174" s="99"/>
      <c r="B174" s="100"/>
      <c r="C174" s="87" t="s">
        <v>137</v>
      </c>
      <c r="D174" s="88">
        <v>3</v>
      </c>
      <c r="E174" s="89">
        <v>5.6603773584905666</v>
      </c>
      <c r="F174" s="89">
        <v>5.6603773584905666</v>
      </c>
      <c r="G174" s="90">
        <v>69.811320754716974</v>
      </c>
      <c r="J174" s="64" t="str">
        <f t="shared" si="29"/>
        <v>a0680</v>
      </c>
      <c r="K174" s="71">
        <f t="shared" si="30"/>
        <v>5.6603773584905666</v>
      </c>
      <c r="L174" s="65" t="str">
        <f>IFERROR((IF(AND($G173&lt;(VLOOKUP($J174,'Medians, Hi-Lo SDs'!$B:$F,2,FALSE)),$G174&gt;=(VLOOKUP($J174,'Medians, Hi-Lo SDs'!$B:$F,2,FALSE))),(VLOOKUP($J174,'Medians, Hi-Lo SDs'!$B:$F,2,FALSE))-$G173,""))/($F174)*($C174-$C173)+($C173),"")</f>
        <v/>
      </c>
      <c r="M174" s="65" t="str">
        <f t="shared" si="32"/>
        <v/>
      </c>
      <c r="N174" s="65" t="str">
        <f>IF(M174="","",M174/VLOOKUP(VLOOKUP($J174,'Medians, Hi-Lo SDs'!$B:$F,2,FALSE),$H:$I,2,FALSE))</f>
        <v/>
      </c>
      <c r="O174" s="59" t="s">
        <v>88</v>
      </c>
      <c r="P174" s="60" t="s">
        <v>88</v>
      </c>
      <c r="Q174" s="66" t="str">
        <f>IFERROR((IF(AND($G173&lt;(VLOOKUP($J174,'Medians, Hi-Lo SDs'!$B:$F,3,FALSE)),$G174&gt;=(VLOOKUP($J174,'Medians, Hi-Lo SDs'!$B:$F,3,FALSE))),(VLOOKUP($J174,'Medians, Hi-Lo SDs'!$B:$F,3,FALSE))-$G173,""))/($F174)*($C174-$C173)+($C173),"")</f>
        <v/>
      </c>
      <c r="R174" s="65" t="str">
        <f t="shared" si="33"/>
        <v/>
      </c>
      <c r="S174" s="65" t="str">
        <f>IF(R174="","",R174/VLOOKUP(VLOOKUP($J174,'Medians, Hi-Lo SDs'!$B:$F,3,FALSE),$H:$I,2,FALSE))</f>
        <v/>
      </c>
      <c r="T174" s="70" t="str">
        <f t="shared" si="34"/>
        <v/>
      </c>
      <c r="U174" s="68" t="str">
        <f t="shared" si="35"/>
        <v/>
      </c>
      <c r="V174" s="69" t="str">
        <f t="shared" si="31"/>
        <v/>
      </c>
      <c r="W174" s="66" t="str">
        <f>IFERROR((IF(AND($G173&lt;(VLOOKUP($J174,'Medians, Hi-Lo SDs'!$B:$F,4,FALSE)),$G174&gt;=(VLOOKUP($J174,'Medians, Hi-Lo SDs'!$B:$F,4,FALSE))),(VLOOKUP($J174,'Medians, Hi-Lo SDs'!$B:$F,4,FALSE))-$G173,""))/($F174)*($C174-$C173)+($C173),"")</f>
        <v/>
      </c>
      <c r="X174" s="65" t="str">
        <f t="shared" si="36"/>
        <v/>
      </c>
      <c r="Y174" s="65" t="str">
        <f>IF(X174="","",X174/VLOOKUP(VLOOKUP($J174,'Medians, Hi-Lo SDs'!$B:$F,4,FALSE),$H:$I,2,FALSE))</f>
        <v/>
      </c>
      <c r="Z174" s="70" t="str">
        <f t="shared" si="37"/>
        <v/>
      </c>
      <c r="AA174" s="68" t="str">
        <f t="shared" si="38"/>
        <v/>
      </c>
      <c r="AB174" s="66" t="str">
        <f>IFERROR((IF(AND($G173&lt;(VLOOKUP($J174,'Medians, Hi-Lo SDs'!$B:$F,5,FALSE)),$G174&gt;=(VLOOKUP($J174,'Medians, Hi-Lo SDs'!$B:$F,5,FALSE))),(VLOOKUP($J174,'Medians, Hi-Lo SDs'!$B:$F,5,FALSE))-$G173,""))/($F174)*($C174-$C173)+($C173),"")</f>
        <v/>
      </c>
      <c r="AC174" s="65" t="str">
        <f t="shared" si="39"/>
        <v/>
      </c>
      <c r="AD174" s="65" t="str">
        <f>IF(AC174="","",AC174/VLOOKUP(VLOOKUP($J174,'Medians, Hi-Lo SDs'!$B:$F,5,FALSE),$H:$I,2,FALSE))</f>
        <v/>
      </c>
      <c r="AE174" s="59" t="s">
        <v>88</v>
      </c>
      <c r="AF174" s="60" t="s">
        <v>88</v>
      </c>
    </row>
    <row r="175" spans="1:32" ht="16" x14ac:dyDescent="0.2">
      <c r="A175" s="99"/>
      <c r="B175" s="100"/>
      <c r="C175" s="87" t="s">
        <v>154</v>
      </c>
      <c r="D175" s="88">
        <v>1</v>
      </c>
      <c r="E175" s="89">
        <v>1.8867924528301887</v>
      </c>
      <c r="F175" s="89">
        <v>1.8867924528301887</v>
      </c>
      <c r="G175" s="90">
        <v>71.698113207547166</v>
      </c>
      <c r="J175" s="64" t="str">
        <f t="shared" si="29"/>
        <v>a0680</v>
      </c>
      <c r="K175" s="71">
        <f t="shared" si="30"/>
        <v>5.6603773584905666</v>
      </c>
      <c r="L175" s="65" t="str">
        <f>IFERROR((IF(AND($G174&lt;(VLOOKUP($J175,'Medians, Hi-Lo SDs'!$B:$F,2,FALSE)),$G175&gt;=(VLOOKUP($J175,'Medians, Hi-Lo SDs'!$B:$F,2,FALSE))),(VLOOKUP($J175,'Medians, Hi-Lo SDs'!$B:$F,2,FALSE))-$G174,""))/($F175)*($C175-$C174)+($C174),"")</f>
        <v/>
      </c>
      <c r="M175" s="65" t="str">
        <f t="shared" si="32"/>
        <v/>
      </c>
      <c r="N175" s="65" t="str">
        <f>IF(M175="","",M175/VLOOKUP(VLOOKUP($J175,'Medians, Hi-Lo SDs'!$B:$F,2,FALSE),$H:$I,2,FALSE))</f>
        <v/>
      </c>
      <c r="O175" s="59" t="s">
        <v>88</v>
      </c>
      <c r="P175" s="60" t="s">
        <v>88</v>
      </c>
      <c r="Q175" s="66" t="str">
        <f>IFERROR((IF(AND($G174&lt;(VLOOKUP($J175,'Medians, Hi-Lo SDs'!$B:$F,3,FALSE)),$G175&gt;=(VLOOKUP($J175,'Medians, Hi-Lo SDs'!$B:$F,3,FALSE))),(VLOOKUP($J175,'Medians, Hi-Lo SDs'!$B:$F,3,FALSE))-$G174,""))/($F175)*($C175-$C174)+($C174),"")</f>
        <v/>
      </c>
      <c r="R175" s="65" t="str">
        <f t="shared" si="33"/>
        <v/>
      </c>
      <c r="S175" s="65" t="str">
        <f>IF(R175="","",R175/VLOOKUP(VLOOKUP($J175,'Medians, Hi-Lo SDs'!$B:$F,3,FALSE),$H:$I,2,FALSE))</f>
        <v/>
      </c>
      <c r="T175" s="70" t="str">
        <f t="shared" si="34"/>
        <v/>
      </c>
      <c r="U175" s="68" t="str">
        <f t="shared" si="35"/>
        <v/>
      </c>
      <c r="V175" s="69" t="str">
        <f t="shared" si="31"/>
        <v/>
      </c>
      <c r="W175" s="66" t="str">
        <f>IFERROR((IF(AND($G174&lt;(VLOOKUP($J175,'Medians, Hi-Lo SDs'!$B:$F,4,FALSE)),$G175&gt;=(VLOOKUP($J175,'Medians, Hi-Lo SDs'!$B:$F,4,FALSE))),(VLOOKUP($J175,'Medians, Hi-Lo SDs'!$B:$F,4,FALSE))-$G174,""))/($F175)*($C175-$C174)+($C174),"")</f>
        <v/>
      </c>
      <c r="X175" s="65" t="str">
        <f t="shared" si="36"/>
        <v/>
      </c>
      <c r="Y175" s="65" t="str">
        <f>IF(X175="","",X175/VLOOKUP(VLOOKUP($J175,'Medians, Hi-Lo SDs'!$B:$F,4,FALSE),$H:$I,2,FALSE))</f>
        <v/>
      </c>
      <c r="Z175" s="70" t="str">
        <f t="shared" si="37"/>
        <v/>
      </c>
      <c r="AA175" s="68" t="str">
        <f t="shared" si="38"/>
        <v/>
      </c>
      <c r="AB175" s="66" t="str">
        <f>IFERROR((IF(AND($G174&lt;(VLOOKUP($J175,'Medians, Hi-Lo SDs'!$B:$F,5,FALSE)),$G175&gt;=(VLOOKUP($J175,'Medians, Hi-Lo SDs'!$B:$F,5,FALSE))),(VLOOKUP($J175,'Medians, Hi-Lo SDs'!$B:$F,5,FALSE))-$G174,""))/($F175)*($C175-$C174)+($C174),"")</f>
        <v/>
      </c>
      <c r="AC175" s="65" t="str">
        <f t="shared" si="39"/>
        <v/>
      </c>
      <c r="AD175" s="65" t="str">
        <f>IF(AC175="","",AC175/VLOOKUP(VLOOKUP($J175,'Medians, Hi-Lo SDs'!$B:$F,5,FALSE),$H:$I,2,FALSE))</f>
        <v/>
      </c>
      <c r="AE175" s="59" t="s">
        <v>88</v>
      </c>
      <c r="AF175" s="60" t="s">
        <v>88</v>
      </c>
    </row>
    <row r="176" spans="1:32" ht="16" x14ac:dyDescent="0.2">
      <c r="A176" s="99"/>
      <c r="B176" s="100"/>
      <c r="C176" s="87" t="s">
        <v>165</v>
      </c>
      <c r="D176" s="88">
        <v>1</v>
      </c>
      <c r="E176" s="89">
        <v>1.8867924528301887</v>
      </c>
      <c r="F176" s="89">
        <v>1.8867924528301887</v>
      </c>
      <c r="G176" s="90">
        <v>73.584905660377359</v>
      </c>
      <c r="J176" s="64" t="str">
        <f t="shared" si="29"/>
        <v>a0680</v>
      </c>
      <c r="K176" s="71">
        <f t="shared" si="30"/>
        <v>5.6603773584905666</v>
      </c>
      <c r="L176" s="65" t="str">
        <f>IFERROR((IF(AND($G175&lt;(VLOOKUP($J176,'Medians, Hi-Lo SDs'!$B:$F,2,FALSE)),$G176&gt;=(VLOOKUP($J176,'Medians, Hi-Lo SDs'!$B:$F,2,FALSE))),(VLOOKUP($J176,'Medians, Hi-Lo SDs'!$B:$F,2,FALSE))-$G175,""))/($F176)*($C176-$C175)+($C175),"")</f>
        <v/>
      </c>
      <c r="M176" s="65" t="str">
        <f t="shared" si="32"/>
        <v/>
      </c>
      <c r="N176" s="65" t="str">
        <f>IF(M176="","",M176/VLOOKUP(VLOOKUP($J176,'Medians, Hi-Lo SDs'!$B:$F,2,FALSE),$H:$I,2,FALSE))</f>
        <v/>
      </c>
      <c r="O176" s="59" t="s">
        <v>88</v>
      </c>
      <c r="P176" s="60" t="s">
        <v>88</v>
      </c>
      <c r="Q176" s="66" t="str">
        <f>IFERROR((IF(AND($G175&lt;(VLOOKUP($J176,'Medians, Hi-Lo SDs'!$B:$F,3,FALSE)),$G176&gt;=(VLOOKUP($J176,'Medians, Hi-Lo SDs'!$B:$F,3,FALSE))),(VLOOKUP($J176,'Medians, Hi-Lo SDs'!$B:$F,3,FALSE))-$G175,""))/($F176)*($C176-$C175)+($C175),"")</f>
        <v/>
      </c>
      <c r="R176" s="65" t="str">
        <f t="shared" si="33"/>
        <v/>
      </c>
      <c r="S176" s="65" t="str">
        <f>IF(R176="","",R176/VLOOKUP(VLOOKUP($J176,'Medians, Hi-Lo SDs'!$B:$F,3,FALSE),$H:$I,2,FALSE))</f>
        <v/>
      </c>
      <c r="T176" s="70" t="str">
        <f t="shared" si="34"/>
        <v/>
      </c>
      <c r="U176" s="68" t="str">
        <f t="shared" si="35"/>
        <v/>
      </c>
      <c r="V176" s="69" t="str">
        <f t="shared" si="31"/>
        <v/>
      </c>
      <c r="W176" s="66" t="str">
        <f>IFERROR((IF(AND($G175&lt;(VLOOKUP($J176,'Medians, Hi-Lo SDs'!$B:$F,4,FALSE)),$G176&gt;=(VLOOKUP($J176,'Medians, Hi-Lo SDs'!$B:$F,4,FALSE))),(VLOOKUP($J176,'Medians, Hi-Lo SDs'!$B:$F,4,FALSE))-$G175,""))/($F176)*($C176-$C175)+($C175),"")</f>
        <v/>
      </c>
      <c r="X176" s="65" t="str">
        <f t="shared" si="36"/>
        <v/>
      </c>
      <c r="Y176" s="65" t="str">
        <f>IF(X176="","",X176/VLOOKUP(VLOOKUP($J176,'Medians, Hi-Lo SDs'!$B:$F,4,FALSE),$H:$I,2,FALSE))</f>
        <v/>
      </c>
      <c r="Z176" s="70" t="str">
        <f t="shared" si="37"/>
        <v/>
      </c>
      <c r="AA176" s="68" t="str">
        <f t="shared" si="38"/>
        <v/>
      </c>
      <c r="AB176" s="66" t="str">
        <f>IFERROR((IF(AND($G175&lt;(VLOOKUP($J176,'Medians, Hi-Lo SDs'!$B:$F,5,FALSE)),$G176&gt;=(VLOOKUP($J176,'Medians, Hi-Lo SDs'!$B:$F,5,FALSE))),(VLOOKUP($J176,'Medians, Hi-Lo SDs'!$B:$F,5,FALSE))-$G175,""))/($F176)*($C176-$C175)+($C175),"")</f>
        <v/>
      </c>
      <c r="AC176" s="65" t="str">
        <f t="shared" si="39"/>
        <v/>
      </c>
      <c r="AD176" s="65" t="str">
        <f>IF(AC176="","",AC176/VLOOKUP(VLOOKUP($J176,'Medians, Hi-Lo SDs'!$B:$F,5,FALSE),$H:$I,2,FALSE))</f>
        <v/>
      </c>
      <c r="AE176" s="59" t="s">
        <v>88</v>
      </c>
      <c r="AF176" s="60" t="s">
        <v>88</v>
      </c>
    </row>
    <row r="177" spans="1:32" ht="16" x14ac:dyDescent="0.2">
      <c r="A177" s="99"/>
      <c r="B177" s="100"/>
      <c r="C177" s="87" t="s">
        <v>159</v>
      </c>
      <c r="D177" s="88">
        <v>3</v>
      </c>
      <c r="E177" s="89">
        <v>5.6603773584905666</v>
      </c>
      <c r="F177" s="89">
        <v>5.6603773584905666</v>
      </c>
      <c r="G177" s="90">
        <v>79.245283018867923</v>
      </c>
      <c r="J177" s="64" t="str">
        <f t="shared" si="29"/>
        <v>a0680</v>
      </c>
      <c r="K177" s="71">
        <f t="shared" si="30"/>
        <v>5.6603773584905666</v>
      </c>
      <c r="L177" s="65" t="str">
        <f>IFERROR((IF(AND($G176&lt;(VLOOKUP($J177,'Medians, Hi-Lo SDs'!$B:$F,2,FALSE)),$G177&gt;=(VLOOKUP($J177,'Medians, Hi-Lo SDs'!$B:$F,2,FALSE))),(VLOOKUP($J177,'Medians, Hi-Lo SDs'!$B:$F,2,FALSE))-$G176,""))/($F177)*($C177-$C176)+($C176),"")</f>
        <v/>
      </c>
      <c r="M177" s="65" t="str">
        <f t="shared" si="32"/>
        <v/>
      </c>
      <c r="N177" s="65" t="str">
        <f>IF(M177="","",M177/VLOOKUP(VLOOKUP($J177,'Medians, Hi-Lo SDs'!$B:$F,2,FALSE),$H:$I,2,FALSE))</f>
        <v/>
      </c>
      <c r="O177" s="59" t="s">
        <v>88</v>
      </c>
      <c r="P177" s="60" t="s">
        <v>88</v>
      </c>
      <c r="Q177" s="66" t="str">
        <f>IFERROR((IF(AND($G176&lt;(VLOOKUP($J177,'Medians, Hi-Lo SDs'!$B:$F,3,FALSE)),$G177&gt;=(VLOOKUP($J177,'Medians, Hi-Lo SDs'!$B:$F,3,FALSE))),(VLOOKUP($J177,'Medians, Hi-Lo SDs'!$B:$F,3,FALSE))-$G176,""))/($F177)*($C177-$C176)+($C176),"")</f>
        <v/>
      </c>
      <c r="R177" s="65" t="str">
        <f t="shared" si="33"/>
        <v/>
      </c>
      <c r="S177" s="65" t="str">
        <f>IF(R177="","",R177/VLOOKUP(VLOOKUP($J177,'Medians, Hi-Lo SDs'!$B:$F,3,FALSE),$H:$I,2,FALSE))</f>
        <v/>
      </c>
      <c r="T177" s="70" t="str">
        <f t="shared" si="34"/>
        <v/>
      </c>
      <c r="U177" s="68" t="str">
        <f t="shared" si="35"/>
        <v/>
      </c>
      <c r="V177" s="69" t="str">
        <f t="shared" si="31"/>
        <v/>
      </c>
      <c r="W177" s="66" t="str">
        <f>IFERROR((IF(AND($G176&lt;(VLOOKUP($J177,'Medians, Hi-Lo SDs'!$B:$F,4,FALSE)),$G177&gt;=(VLOOKUP($J177,'Medians, Hi-Lo SDs'!$B:$F,4,FALSE))),(VLOOKUP($J177,'Medians, Hi-Lo SDs'!$B:$F,4,FALSE))-$G176,""))/($F177)*($C177-$C176)+($C176),"")</f>
        <v/>
      </c>
      <c r="X177" s="65" t="str">
        <f t="shared" si="36"/>
        <v/>
      </c>
      <c r="Y177" s="65" t="str">
        <f>IF(X177="","",X177/VLOOKUP(VLOOKUP($J177,'Medians, Hi-Lo SDs'!$B:$F,4,FALSE),$H:$I,2,FALSE))</f>
        <v/>
      </c>
      <c r="Z177" s="70" t="str">
        <f t="shared" si="37"/>
        <v/>
      </c>
      <c r="AA177" s="68" t="str">
        <f t="shared" si="38"/>
        <v/>
      </c>
      <c r="AB177" s="66" t="str">
        <f>IFERROR((IF(AND($G176&lt;(VLOOKUP($J177,'Medians, Hi-Lo SDs'!$B:$F,5,FALSE)),$G177&gt;=(VLOOKUP($J177,'Medians, Hi-Lo SDs'!$B:$F,5,FALSE))),(VLOOKUP($J177,'Medians, Hi-Lo SDs'!$B:$F,5,FALSE))-$G176,""))/($F177)*($C177-$C176)+($C176),"")</f>
        <v/>
      </c>
      <c r="AC177" s="65" t="str">
        <f t="shared" si="39"/>
        <v/>
      </c>
      <c r="AD177" s="65" t="str">
        <f>IF(AC177="","",AC177/VLOOKUP(VLOOKUP($J177,'Medians, Hi-Lo SDs'!$B:$F,5,FALSE),$H:$I,2,FALSE))</f>
        <v/>
      </c>
      <c r="AE177" s="59" t="s">
        <v>88</v>
      </c>
      <c r="AF177" s="60" t="s">
        <v>88</v>
      </c>
    </row>
    <row r="178" spans="1:32" ht="16" x14ac:dyDescent="0.2">
      <c r="A178" s="99"/>
      <c r="B178" s="100"/>
      <c r="C178" s="87" t="s">
        <v>145</v>
      </c>
      <c r="D178" s="88">
        <v>2</v>
      </c>
      <c r="E178" s="89">
        <v>3.7735849056603774</v>
      </c>
      <c r="F178" s="89">
        <v>3.7735849056603774</v>
      </c>
      <c r="G178" s="90">
        <v>83.018867924528308</v>
      </c>
      <c r="J178" s="64" t="str">
        <f t="shared" si="29"/>
        <v>a0680</v>
      </c>
      <c r="K178" s="71">
        <f t="shared" si="30"/>
        <v>5.6603773584905666</v>
      </c>
      <c r="L178" s="65" t="str">
        <f>IFERROR((IF(AND($G177&lt;(VLOOKUP($J178,'Medians, Hi-Lo SDs'!$B:$F,2,FALSE)),$G178&gt;=(VLOOKUP($J178,'Medians, Hi-Lo SDs'!$B:$F,2,FALSE))),(VLOOKUP($J178,'Medians, Hi-Lo SDs'!$B:$F,2,FALSE))-$G177,""))/($F178)*($C178-$C177)+($C177),"")</f>
        <v/>
      </c>
      <c r="M178" s="65" t="str">
        <f t="shared" si="32"/>
        <v/>
      </c>
      <c r="N178" s="65" t="str">
        <f>IF(M178="","",M178/VLOOKUP(VLOOKUP($J178,'Medians, Hi-Lo SDs'!$B:$F,2,FALSE),$H:$I,2,FALSE))</f>
        <v/>
      </c>
      <c r="O178" s="59" t="s">
        <v>88</v>
      </c>
      <c r="P178" s="60" t="s">
        <v>88</v>
      </c>
      <c r="Q178" s="66" t="str">
        <f>IFERROR((IF(AND($G177&lt;(VLOOKUP($J178,'Medians, Hi-Lo SDs'!$B:$F,3,FALSE)),$G178&gt;=(VLOOKUP($J178,'Medians, Hi-Lo SDs'!$B:$F,3,FALSE))),(VLOOKUP($J178,'Medians, Hi-Lo SDs'!$B:$F,3,FALSE))-$G177,""))/($F178)*($C178-$C177)+($C177),"")</f>
        <v/>
      </c>
      <c r="R178" s="65" t="str">
        <f t="shared" si="33"/>
        <v/>
      </c>
      <c r="S178" s="65" t="str">
        <f>IF(R178="","",R178/VLOOKUP(VLOOKUP($J178,'Medians, Hi-Lo SDs'!$B:$F,3,FALSE),$H:$I,2,FALSE))</f>
        <v/>
      </c>
      <c r="T178" s="70" t="str">
        <f t="shared" si="34"/>
        <v/>
      </c>
      <c r="U178" s="68" t="str">
        <f t="shared" si="35"/>
        <v/>
      </c>
      <c r="V178" s="69" t="str">
        <f t="shared" si="31"/>
        <v/>
      </c>
      <c r="W178" s="66" t="str">
        <f>IFERROR((IF(AND($G177&lt;(VLOOKUP($J178,'Medians, Hi-Lo SDs'!$B:$F,4,FALSE)),$G178&gt;=(VLOOKUP($J178,'Medians, Hi-Lo SDs'!$B:$F,4,FALSE))),(VLOOKUP($J178,'Medians, Hi-Lo SDs'!$B:$F,4,FALSE))-$G177,""))/($F178)*($C178-$C177)+($C177),"")</f>
        <v/>
      </c>
      <c r="X178" s="65" t="str">
        <f t="shared" si="36"/>
        <v/>
      </c>
      <c r="Y178" s="65" t="str">
        <f>IF(X178="","",X178/VLOOKUP(VLOOKUP($J178,'Medians, Hi-Lo SDs'!$B:$F,4,FALSE),$H:$I,2,FALSE))</f>
        <v/>
      </c>
      <c r="Z178" s="70" t="str">
        <f t="shared" si="37"/>
        <v/>
      </c>
      <c r="AA178" s="68" t="str">
        <f t="shared" si="38"/>
        <v/>
      </c>
      <c r="AB178" s="66" t="str">
        <f>IFERROR((IF(AND($G177&lt;(VLOOKUP($J178,'Medians, Hi-Lo SDs'!$B:$F,5,FALSE)),$G178&gt;=(VLOOKUP($J178,'Medians, Hi-Lo SDs'!$B:$F,5,FALSE))),(VLOOKUP($J178,'Medians, Hi-Lo SDs'!$B:$F,5,FALSE))-$G177,""))/($F178)*($C178-$C177)+($C177),"")</f>
        <v/>
      </c>
      <c r="AC178" s="65" t="str">
        <f t="shared" si="39"/>
        <v/>
      </c>
      <c r="AD178" s="65" t="str">
        <f>IF(AC178="","",AC178/VLOOKUP(VLOOKUP($J178,'Medians, Hi-Lo SDs'!$B:$F,5,FALSE),$H:$I,2,FALSE))</f>
        <v/>
      </c>
      <c r="AE178" s="59" t="s">
        <v>88</v>
      </c>
      <c r="AF178" s="60" t="s">
        <v>88</v>
      </c>
    </row>
    <row r="179" spans="1:32" ht="16" x14ac:dyDescent="0.2">
      <c r="A179" s="99"/>
      <c r="B179" s="100"/>
      <c r="C179" s="87" t="s">
        <v>156</v>
      </c>
      <c r="D179" s="88">
        <v>1</v>
      </c>
      <c r="E179" s="89">
        <v>1.8867924528301887</v>
      </c>
      <c r="F179" s="89">
        <v>1.8867924528301887</v>
      </c>
      <c r="G179" s="90">
        <v>84.905660377358487</v>
      </c>
      <c r="J179" s="64" t="str">
        <f t="shared" si="29"/>
        <v>a0680</v>
      </c>
      <c r="K179" s="71">
        <f t="shared" si="30"/>
        <v>5.6603773584905666</v>
      </c>
      <c r="L179" s="65" t="str">
        <f>IFERROR((IF(AND($G178&lt;(VLOOKUP($J179,'Medians, Hi-Lo SDs'!$B:$F,2,FALSE)),$G179&gt;=(VLOOKUP($J179,'Medians, Hi-Lo SDs'!$B:$F,2,FALSE))),(VLOOKUP($J179,'Medians, Hi-Lo SDs'!$B:$F,2,FALSE))-$G178,""))/($F179)*($C179-$C178)+($C178),"")</f>
        <v/>
      </c>
      <c r="M179" s="65" t="str">
        <f t="shared" si="32"/>
        <v/>
      </c>
      <c r="N179" s="65" t="str">
        <f>IF(M179="","",M179/VLOOKUP(VLOOKUP($J179,'Medians, Hi-Lo SDs'!$B:$F,2,FALSE),$H:$I,2,FALSE))</f>
        <v/>
      </c>
      <c r="O179" s="59" t="s">
        <v>88</v>
      </c>
      <c r="P179" s="60" t="s">
        <v>88</v>
      </c>
      <c r="Q179" s="66" t="str">
        <f>IFERROR((IF(AND($G178&lt;(VLOOKUP($J179,'Medians, Hi-Lo SDs'!$B:$F,3,FALSE)),$G179&gt;=(VLOOKUP($J179,'Medians, Hi-Lo SDs'!$B:$F,3,FALSE))),(VLOOKUP($J179,'Medians, Hi-Lo SDs'!$B:$F,3,FALSE))-$G178,""))/($F179)*($C179-$C178)+($C178),"")</f>
        <v/>
      </c>
      <c r="R179" s="65" t="str">
        <f t="shared" si="33"/>
        <v/>
      </c>
      <c r="S179" s="65" t="str">
        <f>IF(R179="","",R179/VLOOKUP(VLOOKUP($J179,'Medians, Hi-Lo SDs'!$B:$F,3,FALSE),$H:$I,2,FALSE))</f>
        <v/>
      </c>
      <c r="T179" s="70" t="str">
        <f t="shared" si="34"/>
        <v/>
      </c>
      <c r="U179" s="68" t="str">
        <f t="shared" si="35"/>
        <v/>
      </c>
      <c r="V179" s="69" t="str">
        <f t="shared" si="31"/>
        <v/>
      </c>
      <c r="W179" s="66" t="str">
        <f>IFERROR((IF(AND($G178&lt;(VLOOKUP($J179,'Medians, Hi-Lo SDs'!$B:$F,4,FALSE)),$G179&gt;=(VLOOKUP($J179,'Medians, Hi-Lo SDs'!$B:$F,4,FALSE))),(VLOOKUP($J179,'Medians, Hi-Lo SDs'!$B:$F,4,FALSE))-$G178,""))/($F179)*($C179-$C178)+($C178),"")</f>
        <v/>
      </c>
      <c r="X179" s="65" t="str">
        <f t="shared" si="36"/>
        <v/>
      </c>
      <c r="Y179" s="65" t="str">
        <f>IF(X179="","",X179/VLOOKUP(VLOOKUP($J179,'Medians, Hi-Lo SDs'!$B:$F,4,FALSE),$H:$I,2,FALSE))</f>
        <v/>
      </c>
      <c r="Z179" s="70" t="str">
        <f t="shared" si="37"/>
        <v/>
      </c>
      <c r="AA179" s="68" t="str">
        <f t="shared" si="38"/>
        <v/>
      </c>
      <c r="AB179" s="66" t="str">
        <f>IFERROR((IF(AND($G178&lt;(VLOOKUP($J179,'Medians, Hi-Lo SDs'!$B:$F,5,FALSE)),$G179&gt;=(VLOOKUP($J179,'Medians, Hi-Lo SDs'!$B:$F,5,FALSE))),(VLOOKUP($J179,'Medians, Hi-Lo SDs'!$B:$F,5,FALSE))-$G178,""))/($F179)*($C179-$C178)+($C178),"")</f>
        <v/>
      </c>
      <c r="AC179" s="65" t="str">
        <f t="shared" si="39"/>
        <v/>
      </c>
      <c r="AD179" s="65" t="str">
        <f>IF(AC179="","",AC179/VLOOKUP(VLOOKUP($J179,'Medians, Hi-Lo SDs'!$B:$F,5,FALSE),$H:$I,2,FALSE))</f>
        <v/>
      </c>
      <c r="AE179" s="59" t="s">
        <v>88</v>
      </c>
      <c r="AF179" s="60" t="s">
        <v>88</v>
      </c>
    </row>
    <row r="180" spans="1:32" ht="16" x14ac:dyDescent="0.2">
      <c r="A180" s="99"/>
      <c r="B180" s="100"/>
      <c r="C180" s="87" t="s">
        <v>146</v>
      </c>
      <c r="D180" s="88">
        <v>2</v>
      </c>
      <c r="E180" s="89">
        <v>3.7735849056603774</v>
      </c>
      <c r="F180" s="89">
        <v>3.7735849056603774</v>
      </c>
      <c r="G180" s="90">
        <v>88.679245283018872</v>
      </c>
      <c r="J180" s="64" t="str">
        <f t="shared" si="29"/>
        <v>a0680</v>
      </c>
      <c r="K180" s="71">
        <f t="shared" si="30"/>
        <v>5.6603773584905666</v>
      </c>
      <c r="L180" s="65" t="str">
        <f>IFERROR((IF(AND($G179&lt;(VLOOKUP($J180,'Medians, Hi-Lo SDs'!$B:$F,2,FALSE)),$G180&gt;=(VLOOKUP($J180,'Medians, Hi-Lo SDs'!$B:$F,2,FALSE))),(VLOOKUP($J180,'Medians, Hi-Lo SDs'!$B:$F,2,FALSE))-$G179,""))/($F180)*($C180-$C179)+($C179),"")</f>
        <v/>
      </c>
      <c r="M180" s="65" t="str">
        <f t="shared" si="32"/>
        <v/>
      </c>
      <c r="N180" s="65" t="str">
        <f>IF(M180="","",M180/VLOOKUP(VLOOKUP($J180,'Medians, Hi-Lo SDs'!$B:$F,2,FALSE),$H:$I,2,FALSE))</f>
        <v/>
      </c>
      <c r="O180" s="59" t="s">
        <v>88</v>
      </c>
      <c r="P180" s="60" t="s">
        <v>88</v>
      </c>
      <c r="Q180" s="66" t="str">
        <f>IFERROR((IF(AND($G179&lt;(VLOOKUP($J180,'Medians, Hi-Lo SDs'!$B:$F,3,FALSE)),$G180&gt;=(VLOOKUP($J180,'Medians, Hi-Lo SDs'!$B:$F,3,FALSE))),(VLOOKUP($J180,'Medians, Hi-Lo SDs'!$B:$F,3,FALSE))-$G179,""))/($F180)*($C180-$C179)+($C179),"")</f>
        <v/>
      </c>
      <c r="R180" s="65" t="str">
        <f t="shared" si="33"/>
        <v/>
      </c>
      <c r="S180" s="65" t="str">
        <f>IF(R180="","",R180/VLOOKUP(VLOOKUP($J180,'Medians, Hi-Lo SDs'!$B:$F,3,FALSE),$H:$I,2,FALSE))</f>
        <v/>
      </c>
      <c r="T180" s="70" t="str">
        <f t="shared" si="34"/>
        <v/>
      </c>
      <c r="U180" s="68" t="str">
        <f t="shared" si="35"/>
        <v/>
      </c>
      <c r="V180" s="69" t="str">
        <f t="shared" si="31"/>
        <v/>
      </c>
      <c r="W180" s="66" t="str">
        <f>IFERROR((IF(AND($G179&lt;(VLOOKUP($J180,'Medians, Hi-Lo SDs'!$B:$F,4,FALSE)),$G180&gt;=(VLOOKUP($J180,'Medians, Hi-Lo SDs'!$B:$F,4,FALSE))),(VLOOKUP($J180,'Medians, Hi-Lo SDs'!$B:$F,4,FALSE))-$G179,""))/($F180)*($C180-$C179)+($C179),"")</f>
        <v/>
      </c>
      <c r="X180" s="65" t="str">
        <f t="shared" si="36"/>
        <v/>
      </c>
      <c r="Y180" s="65" t="str">
        <f>IF(X180="","",X180/VLOOKUP(VLOOKUP($J180,'Medians, Hi-Lo SDs'!$B:$F,4,FALSE),$H:$I,2,FALSE))</f>
        <v/>
      </c>
      <c r="Z180" s="70" t="str">
        <f t="shared" si="37"/>
        <v/>
      </c>
      <c r="AA180" s="68" t="str">
        <f t="shared" si="38"/>
        <v/>
      </c>
      <c r="AB180" s="66" t="str">
        <f>IFERROR((IF(AND($G179&lt;(VLOOKUP($J180,'Medians, Hi-Lo SDs'!$B:$F,5,FALSE)),$G180&gt;=(VLOOKUP($J180,'Medians, Hi-Lo SDs'!$B:$F,5,FALSE))),(VLOOKUP($J180,'Medians, Hi-Lo SDs'!$B:$F,5,FALSE))-$G179,""))/($F180)*($C180-$C179)+($C179),"")</f>
        <v/>
      </c>
      <c r="AC180" s="65" t="str">
        <f t="shared" si="39"/>
        <v/>
      </c>
      <c r="AD180" s="65" t="str">
        <f>IF(AC180="","",AC180/VLOOKUP(VLOOKUP($J180,'Medians, Hi-Lo SDs'!$B:$F,5,FALSE),$H:$I,2,FALSE))</f>
        <v/>
      </c>
      <c r="AE180" s="59" t="s">
        <v>88</v>
      </c>
      <c r="AF180" s="60" t="s">
        <v>88</v>
      </c>
    </row>
    <row r="181" spans="1:32" ht="16" x14ac:dyDescent="0.2">
      <c r="A181" s="99"/>
      <c r="B181" s="100"/>
      <c r="C181" s="87" t="s">
        <v>160</v>
      </c>
      <c r="D181" s="88">
        <v>2</v>
      </c>
      <c r="E181" s="89">
        <v>3.7735849056603774</v>
      </c>
      <c r="F181" s="89">
        <v>3.7735849056603774</v>
      </c>
      <c r="G181" s="90">
        <v>92.452830188679243</v>
      </c>
      <c r="J181" s="64" t="str">
        <f t="shared" si="29"/>
        <v>a0680</v>
      </c>
      <c r="K181" s="71">
        <f t="shared" si="30"/>
        <v>5.6603773584905666</v>
      </c>
      <c r="L181" s="65" t="str">
        <f>IFERROR((IF(AND($G180&lt;(VLOOKUP($J181,'Medians, Hi-Lo SDs'!$B:$F,2,FALSE)),$G181&gt;=(VLOOKUP($J181,'Medians, Hi-Lo SDs'!$B:$F,2,FALSE))),(VLOOKUP($J181,'Medians, Hi-Lo SDs'!$B:$F,2,FALSE))-$G180,""))/($F181)*($C181-$C180)+($C180),"")</f>
        <v/>
      </c>
      <c r="M181" s="65" t="str">
        <f t="shared" si="32"/>
        <v/>
      </c>
      <c r="N181" s="65" t="str">
        <f>IF(M181="","",M181/VLOOKUP(VLOOKUP($J181,'Medians, Hi-Lo SDs'!$B:$F,2,FALSE),$H:$I,2,FALSE))</f>
        <v/>
      </c>
      <c r="O181" s="59" t="s">
        <v>88</v>
      </c>
      <c r="P181" s="60" t="s">
        <v>88</v>
      </c>
      <c r="Q181" s="66" t="str">
        <f>IFERROR((IF(AND($G180&lt;(VLOOKUP($J181,'Medians, Hi-Lo SDs'!$B:$F,3,FALSE)),$G181&gt;=(VLOOKUP($J181,'Medians, Hi-Lo SDs'!$B:$F,3,FALSE))),(VLOOKUP($J181,'Medians, Hi-Lo SDs'!$B:$F,3,FALSE))-$G180,""))/($F181)*($C181-$C180)+($C180),"")</f>
        <v/>
      </c>
      <c r="R181" s="65" t="str">
        <f t="shared" si="33"/>
        <v/>
      </c>
      <c r="S181" s="65" t="str">
        <f>IF(R181="","",R181/VLOOKUP(VLOOKUP($J181,'Medians, Hi-Lo SDs'!$B:$F,3,FALSE),$H:$I,2,FALSE))</f>
        <v/>
      </c>
      <c r="T181" s="70" t="str">
        <f t="shared" si="34"/>
        <v/>
      </c>
      <c r="U181" s="68" t="str">
        <f t="shared" si="35"/>
        <v/>
      </c>
      <c r="V181" s="69" t="str">
        <f t="shared" si="31"/>
        <v/>
      </c>
      <c r="W181" s="66">
        <f>IFERROR((IF(AND($G180&lt;(VLOOKUP($J181,'Medians, Hi-Lo SDs'!$B:$F,4,FALSE)),$G181&gt;=(VLOOKUP($J181,'Medians, Hi-Lo SDs'!$B:$F,4,FALSE))),(VLOOKUP($J181,'Medians, Hi-Lo SDs'!$B:$F,4,FALSE))-$G180,""))/($F181)*($C181-$C180)+($C180),"")</f>
        <v>57.699999999999996</v>
      </c>
      <c r="X181" s="65">
        <f t="shared" si="36"/>
        <v>18.949999999999996</v>
      </c>
      <c r="Y181" s="65">
        <f>IF(X181="","",X181/VLOOKUP(VLOOKUP($J181,'Medians, Hi-Lo SDs'!$B:$F,4,FALSE),$H:$I,2,FALSE))</f>
        <v>14.786204744069908</v>
      </c>
      <c r="Z181" s="70">
        <f t="shared" si="37"/>
        <v>13.958851049766123</v>
      </c>
      <c r="AA181" s="68" t="str">
        <f t="shared" si="38"/>
        <v/>
      </c>
      <c r="AB181" s="66" t="str">
        <f>IFERROR((IF(AND($G180&lt;(VLOOKUP($J181,'Medians, Hi-Lo SDs'!$B:$F,5,FALSE)),$G181&gt;=(VLOOKUP($J181,'Medians, Hi-Lo SDs'!$B:$F,5,FALSE))),(VLOOKUP($J181,'Medians, Hi-Lo SDs'!$B:$F,5,FALSE))-$G180,""))/($F181)*($C181-$C180)+($C180),"")</f>
        <v/>
      </c>
      <c r="AC181" s="65" t="str">
        <f t="shared" si="39"/>
        <v/>
      </c>
      <c r="AD181" s="65" t="str">
        <f>IF(AC181="","",AC181/VLOOKUP(VLOOKUP($J181,'Medians, Hi-Lo SDs'!$B:$F,5,FALSE),$H:$I,2,FALSE))</f>
        <v/>
      </c>
      <c r="AE181" s="59" t="s">
        <v>88</v>
      </c>
      <c r="AF181" s="60" t="s">
        <v>88</v>
      </c>
    </row>
    <row r="182" spans="1:32" ht="16" x14ac:dyDescent="0.2">
      <c r="A182" s="99"/>
      <c r="B182" s="100"/>
      <c r="C182" s="87" t="s">
        <v>166</v>
      </c>
      <c r="D182" s="88">
        <v>1</v>
      </c>
      <c r="E182" s="89">
        <v>1.8867924528301887</v>
      </c>
      <c r="F182" s="89">
        <v>1.8867924528301887</v>
      </c>
      <c r="G182" s="90">
        <v>94.339622641509436</v>
      </c>
      <c r="J182" s="64" t="str">
        <f t="shared" si="29"/>
        <v>a0680</v>
      </c>
      <c r="K182" s="71">
        <f t="shared" si="30"/>
        <v>5.6603773584905666</v>
      </c>
      <c r="L182" s="65" t="str">
        <f>IFERROR((IF(AND($G181&lt;(VLOOKUP($J182,'Medians, Hi-Lo SDs'!$B:$F,2,FALSE)),$G182&gt;=(VLOOKUP($J182,'Medians, Hi-Lo SDs'!$B:$F,2,FALSE))),(VLOOKUP($J182,'Medians, Hi-Lo SDs'!$B:$F,2,FALSE))-$G181,""))/($F182)*($C182-$C181)+($C181),"")</f>
        <v/>
      </c>
      <c r="M182" s="65" t="str">
        <f t="shared" si="32"/>
        <v/>
      </c>
      <c r="N182" s="65" t="str">
        <f>IF(M182="","",M182/VLOOKUP(VLOOKUP($J182,'Medians, Hi-Lo SDs'!$B:$F,2,FALSE),$H:$I,2,FALSE))</f>
        <v/>
      </c>
      <c r="O182" s="59" t="s">
        <v>88</v>
      </c>
      <c r="P182" s="60" t="s">
        <v>88</v>
      </c>
      <c r="Q182" s="66" t="str">
        <f>IFERROR((IF(AND($G181&lt;(VLOOKUP($J182,'Medians, Hi-Lo SDs'!$B:$F,3,FALSE)),$G182&gt;=(VLOOKUP($J182,'Medians, Hi-Lo SDs'!$B:$F,3,FALSE))),(VLOOKUP($J182,'Medians, Hi-Lo SDs'!$B:$F,3,FALSE))-$G181,""))/($F182)*($C182-$C181)+($C181),"")</f>
        <v/>
      </c>
      <c r="R182" s="65" t="str">
        <f t="shared" si="33"/>
        <v/>
      </c>
      <c r="S182" s="65" t="str">
        <f>IF(R182="","",R182/VLOOKUP(VLOOKUP($J182,'Medians, Hi-Lo SDs'!$B:$F,3,FALSE),$H:$I,2,FALSE))</f>
        <v/>
      </c>
      <c r="T182" s="70" t="str">
        <f t="shared" si="34"/>
        <v/>
      </c>
      <c r="U182" s="68" t="str">
        <f t="shared" si="35"/>
        <v/>
      </c>
      <c r="V182" s="69" t="str">
        <f t="shared" si="31"/>
        <v/>
      </c>
      <c r="W182" s="66" t="str">
        <f>IFERROR((IF(AND($G181&lt;(VLOOKUP($J182,'Medians, Hi-Lo SDs'!$B:$F,4,FALSE)),$G182&gt;=(VLOOKUP($J182,'Medians, Hi-Lo SDs'!$B:$F,4,FALSE))),(VLOOKUP($J182,'Medians, Hi-Lo SDs'!$B:$F,4,FALSE))-$G181,""))/($F182)*($C182-$C181)+($C181),"")</f>
        <v/>
      </c>
      <c r="X182" s="65" t="str">
        <f t="shared" si="36"/>
        <v/>
      </c>
      <c r="Y182" s="65" t="str">
        <f>IF(X182="","",X182/VLOOKUP(VLOOKUP($J182,'Medians, Hi-Lo SDs'!$B:$F,4,FALSE),$H:$I,2,FALSE))</f>
        <v/>
      </c>
      <c r="Z182" s="70" t="str">
        <f t="shared" si="37"/>
        <v/>
      </c>
      <c r="AA182" s="68" t="str">
        <f t="shared" si="38"/>
        <v/>
      </c>
      <c r="AB182" s="66" t="str">
        <f>IFERROR((IF(AND($G181&lt;(VLOOKUP($J182,'Medians, Hi-Lo SDs'!$B:$F,5,FALSE)),$G182&gt;=(VLOOKUP($J182,'Medians, Hi-Lo SDs'!$B:$F,5,FALSE))),(VLOOKUP($J182,'Medians, Hi-Lo SDs'!$B:$F,5,FALSE))-$G181,""))/($F182)*($C182-$C181)+($C181),"")</f>
        <v/>
      </c>
      <c r="AC182" s="65" t="str">
        <f t="shared" si="39"/>
        <v/>
      </c>
      <c r="AD182" s="65" t="str">
        <f>IF(AC182="","",AC182/VLOOKUP(VLOOKUP($J182,'Medians, Hi-Lo SDs'!$B:$F,5,FALSE),$H:$I,2,FALSE))</f>
        <v/>
      </c>
      <c r="AE182" s="59" t="s">
        <v>88</v>
      </c>
      <c r="AF182" s="60" t="s">
        <v>88</v>
      </c>
    </row>
    <row r="183" spans="1:32" ht="16" x14ac:dyDescent="0.2">
      <c r="A183" s="99"/>
      <c r="B183" s="100"/>
      <c r="C183" s="87" t="s">
        <v>157</v>
      </c>
      <c r="D183" s="88">
        <v>2</v>
      </c>
      <c r="E183" s="89">
        <v>3.7735849056603774</v>
      </c>
      <c r="F183" s="89">
        <v>3.7735849056603774</v>
      </c>
      <c r="G183" s="90">
        <v>98.113207547169807</v>
      </c>
      <c r="J183" s="64" t="str">
        <f t="shared" si="29"/>
        <v>a0680</v>
      </c>
      <c r="K183" s="71">
        <f t="shared" si="30"/>
        <v>5.6603773584905666</v>
      </c>
      <c r="L183" s="65" t="str">
        <f>IFERROR((IF(AND($G182&lt;(VLOOKUP($J183,'Medians, Hi-Lo SDs'!$B:$F,2,FALSE)),$G183&gt;=(VLOOKUP($J183,'Medians, Hi-Lo SDs'!$B:$F,2,FALSE))),(VLOOKUP($J183,'Medians, Hi-Lo SDs'!$B:$F,2,FALSE))-$G182,""))/($F183)*($C183-$C182)+($C182),"")</f>
        <v/>
      </c>
      <c r="M183" s="65" t="str">
        <f t="shared" si="32"/>
        <v/>
      </c>
      <c r="N183" s="65" t="str">
        <f>IF(M183="","",M183/VLOOKUP(VLOOKUP($J183,'Medians, Hi-Lo SDs'!$B:$F,2,FALSE),$H:$I,2,FALSE))</f>
        <v/>
      </c>
      <c r="O183" s="59" t="s">
        <v>88</v>
      </c>
      <c r="P183" s="60" t="s">
        <v>88</v>
      </c>
      <c r="Q183" s="66" t="str">
        <f>IFERROR((IF(AND($G182&lt;(VLOOKUP($J183,'Medians, Hi-Lo SDs'!$B:$F,3,FALSE)),$G183&gt;=(VLOOKUP($J183,'Medians, Hi-Lo SDs'!$B:$F,3,FALSE))),(VLOOKUP($J183,'Medians, Hi-Lo SDs'!$B:$F,3,FALSE))-$G182,""))/($F183)*($C183-$C182)+($C182),"")</f>
        <v/>
      </c>
      <c r="R183" s="65" t="str">
        <f t="shared" si="33"/>
        <v/>
      </c>
      <c r="S183" s="65" t="str">
        <f>IF(R183="","",R183/VLOOKUP(VLOOKUP($J183,'Medians, Hi-Lo SDs'!$B:$F,3,FALSE),$H:$I,2,FALSE))</f>
        <v/>
      </c>
      <c r="T183" s="70" t="str">
        <f t="shared" si="34"/>
        <v/>
      </c>
      <c r="U183" s="68" t="str">
        <f t="shared" si="35"/>
        <v/>
      </c>
      <c r="V183" s="69" t="str">
        <f t="shared" si="31"/>
        <v/>
      </c>
      <c r="W183" s="66" t="str">
        <f>IFERROR((IF(AND($G182&lt;(VLOOKUP($J183,'Medians, Hi-Lo SDs'!$B:$F,4,FALSE)),$G183&gt;=(VLOOKUP($J183,'Medians, Hi-Lo SDs'!$B:$F,4,FALSE))),(VLOOKUP($J183,'Medians, Hi-Lo SDs'!$B:$F,4,FALSE))-$G182,""))/($F183)*($C183-$C182)+($C182),"")</f>
        <v/>
      </c>
      <c r="X183" s="65" t="str">
        <f t="shared" si="36"/>
        <v/>
      </c>
      <c r="Y183" s="65" t="str">
        <f>IF(X183="","",X183/VLOOKUP(VLOOKUP($J183,'Medians, Hi-Lo SDs'!$B:$F,4,FALSE),$H:$I,2,FALSE))</f>
        <v/>
      </c>
      <c r="Z183" s="70" t="str">
        <f t="shared" si="37"/>
        <v/>
      </c>
      <c r="AA183" s="68">
        <f t="shared" si="38"/>
        <v>13.131497355462338</v>
      </c>
      <c r="AB183" s="66">
        <f>IFERROR((IF(AND($G182&lt;(VLOOKUP($J183,'Medians, Hi-Lo SDs'!$B:$F,5,FALSE)),$G183&gt;=(VLOOKUP($J183,'Medians, Hi-Lo SDs'!$B:$F,5,FALSE))),(VLOOKUP($J183,'Medians, Hi-Lo SDs'!$B:$F,5,FALSE))-$G182,""))/($F183)*($C183-$C182)+($C182),"")</f>
        <v>60.35</v>
      </c>
      <c r="AC183" s="65">
        <f t="shared" si="39"/>
        <v>21.6</v>
      </c>
      <c r="AD183" s="65">
        <f>IF(AC183="","",AC183/VLOOKUP(VLOOKUP($J183,'Medians, Hi-Lo SDs'!$B:$F,5,FALSE),$H:$I,2,FALSE))</f>
        <v>13.131497355462338</v>
      </c>
      <c r="AE183" s="59" t="s">
        <v>88</v>
      </c>
      <c r="AF183" s="60" t="s">
        <v>88</v>
      </c>
    </row>
    <row r="184" spans="1:32" ht="16" x14ac:dyDescent="0.2">
      <c r="A184" s="99"/>
      <c r="B184" s="100"/>
      <c r="C184" s="87" t="s">
        <v>167</v>
      </c>
      <c r="D184" s="88">
        <v>1</v>
      </c>
      <c r="E184" s="89">
        <v>1.8867924528301887</v>
      </c>
      <c r="F184" s="89">
        <v>1.8867924528301887</v>
      </c>
      <c r="G184" s="90">
        <v>100</v>
      </c>
      <c r="J184" s="64" t="str">
        <f t="shared" si="29"/>
        <v>a0680</v>
      </c>
      <c r="K184" s="71">
        <f t="shared" si="30"/>
        <v>5.6603773584905666</v>
      </c>
      <c r="L184" s="65" t="str">
        <f>IFERROR((IF(AND($G183&lt;(VLOOKUP($J184,'Medians, Hi-Lo SDs'!$B:$F,2,FALSE)),$G184&gt;=(VLOOKUP($J184,'Medians, Hi-Lo SDs'!$B:$F,2,FALSE))),(VLOOKUP($J184,'Medians, Hi-Lo SDs'!$B:$F,2,FALSE))-$G183,""))/($F184)*($C184-$C183)+($C183),"")</f>
        <v/>
      </c>
      <c r="M184" s="65" t="str">
        <f t="shared" si="32"/>
        <v/>
      </c>
      <c r="N184" s="65" t="str">
        <f>IF(M184="","",M184/VLOOKUP(VLOOKUP($J184,'Medians, Hi-Lo SDs'!$B:$F,2,FALSE),$H:$I,2,FALSE))</f>
        <v/>
      </c>
      <c r="O184" s="59" t="s">
        <v>88</v>
      </c>
      <c r="P184" s="60" t="s">
        <v>88</v>
      </c>
      <c r="Q184" s="66" t="str">
        <f>IFERROR((IF(AND($G183&lt;(VLOOKUP($J184,'Medians, Hi-Lo SDs'!$B:$F,3,FALSE)),$G184&gt;=(VLOOKUP($J184,'Medians, Hi-Lo SDs'!$B:$F,3,FALSE))),(VLOOKUP($J184,'Medians, Hi-Lo SDs'!$B:$F,3,FALSE))-$G183,""))/($F184)*($C184-$C183)+($C183),"")</f>
        <v/>
      </c>
      <c r="R184" s="65" t="str">
        <f t="shared" si="33"/>
        <v/>
      </c>
      <c r="S184" s="65" t="str">
        <f>IF(R184="","",R184/VLOOKUP(VLOOKUP($J184,'Medians, Hi-Lo SDs'!$B:$F,3,FALSE),$H:$I,2,FALSE))</f>
        <v/>
      </c>
      <c r="T184" s="70" t="str">
        <f t="shared" si="34"/>
        <v/>
      </c>
      <c r="U184" s="68" t="str">
        <f t="shared" si="35"/>
        <v/>
      </c>
      <c r="V184" s="69" t="str">
        <f t="shared" si="31"/>
        <v/>
      </c>
      <c r="W184" s="66" t="str">
        <f>IFERROR((IF(AND($G183&lt;(VLOOKUP($J184,'Medians, Hi-Lo SDs'!$B:$F,4,FALSE)),$G184&gt;=(VLOOKUP($J184,'Medians, Hi-Lo SDs'!$B:$F,4,FALSE))),(VLOOKUP($J184,'Medians, Hi-Lo SDs'!$B:$F,4,FALSE))-$G183,""))/($F184)*($C184-$C183)+($C183),"")</f>
        <v/>
      </c>
      <c r="X184" s="65" t="str">
        <f t="shared" si="36"/>
        <v/>
      </c>
      <c r="Y184" s="65" t="str">
        <f>IF(X184="","",X184/VLOOKUP(VLOOKUP($J184,'Medians, Hi-Lo SDs'!$B:$F,4,FALSE),$H:$I,2,FALSE))</f>
        <v/>
      </c>
      <c r="Z184" s="70" t="str">
        <f t="shared" si="37"/>
        <v/>
      </c>
      <c r="AA184" s="68" t="str">
        <f t="shared" si="38"/>
        <v/>
      </c>
      <c r="AB184" s="66" t="str">
        <f>IFERROR((IF(AND($G183&lt;(VLOOKUP($J184,'Medians, Hi-Lo SDs'!$B:$F,5,FALSE)),$G184&gt;=(VLOOKUP($J184,'Medians, Hi-Lo SDs'!$B:$F,5,FALSE))),(VLOOKUP($J184,'Medians, Hi-Lo SDs'!$B:$F,5,FALSE))-$G183,""))/($F184)*($C184-$C183)+($C183),"")</f>
        <v/>
      </c>
      <c r="AC184" s="65" t="str">
        <f t="shared" si="39"/>
        <v/>
      </c>
      <c r="AD184" s="65" t="str">
        <f>IF(AC184="","",AC184/VLOOKUP(VLOOKUP($J184,'Medians, Hi-Lo SDs'!$B:$F,5,FALSE),$H:$I,2,FALSE))</f>
        <v/>
      </c>
      <c r="AE184" s="59" t="s">
        <v>88</v>
      </c>
      <c r="AF184" s="60" t="s">
        <v>88</v>
      </c>
    </row>
    <row r="185" spans="1:32" ht="17" x14ac:dyDescent="0.2">
      <c r="A185" s="99"/>
      <c r="B185" s="100"/>
      <c r="C185" s="91" t="s">
        <v>134</v>
      </c>
      <c r="D185" s="88">
        <v>53</v>
      </c>
      <c r="E185" s="89">
        <v>100</v>
      </c>
      <c r="F185" s="89">
        <v>100</v>
      </c>
      <c r="G185" s="92"/>
      <c r="J185" s="64" t="str">
        <f t="shared" si="29"/>
        <v>a0680</v>
      </c>
      <c r="K185" s="71">
        <f t="shared" si="30"/>
        <v>5.6603773584905666</v>
      </c>
      <c r="L185" s="65" t="str">
        <f>IFERROR((IF(AND($G184&lt;(VLOOKUP($J185,'Medians, Hi-Lo SDs'!$B:$F,2,FALSE)),$G185&gt;=(VLOOKUP($J185,'Medians, Hi-Lo SDs'!$B:$F,2,FALSE))),(VLOOKUP($J185,'Medians, Hi-Lo SDs'!$B:$F,2,FALSE))-$G184,""))/($F185)*($C185-$C184)+($C184),"")</f>
        <v/>
      </c>
      <c r="M185" s="65" t="str">
        <f t="shared" si="32"/>
        <v/>
      </c>
      <c r="N185" s="65" t="str">
        <f>IF(M185="","",M185/VLOOKUP(VLOOKUP($J185,'Medians, Hi-Lo SDs'!$B:$F,2,FALSE),$H:$I,2,FALSE))</f>
        <v/>
      </c>
      <c r="O185" s="59" t="s">
        <v>88</v>
      </c>
      <c r="P185" s="60" t="s">
        <v>88</v>
      </c>
      <c r="Q185" s="66" t="str">
        <f>IFERROR((IF(AND($G184&lt;(VLOOKUP($J185,'Medians, Hi-Lo SDs'!$B:$F,3,FALSE)),$G185&gt;=(VLOOKUP($J185,'Medians, Hi-Lo SDs'!$B:$F,3,FALSE))),(VLOOKUP($J185,'Medians, Hi-Lo SDs'!$B:$F,3,FALSE))-$G184,""))/($F185)*($C185-$C184)+($C184),"")</f>
        <v/>
      </c>
      <c r="R185" s="65" t="str">
        <f t="shared" si="33"/>
        <v/>
      </c>
      <c r="S185" s="65" t="str">
        <f>IF(R185="","",R185/VLOOKUP(VLOOKUP($J185,'Medians, Hi-Lo SDs'!$B:$F,3,FALSE),$H:$I,2,FALSE))</f>
        <v/>
      </c>
      <c r="T185" s="70" t="str">
        <f t="shared" si="34"/>
        <v/>
      </c>
      <c r="U185" s="68" t="str">
        <f t="shared" si="35"/>
        <v/>
      </c>
      <c r="V185" s="69" t="str">
        <f t="shared" si="31"/>
        <v/>
      </c>
      <c r="W185" s="66" t="str">
        <f>IFERROR((IF(AND($G184&lt;(VLOOKUP($J185,'Medians, Hi-Lo SDs'!$B:$F,4,FALSE)),$G185&gt;=(VLOOKUP($J185,'Medians, Hi-Lo SDs'!$B:$F,4,FALSE))),(VLOOKUP($J185,'Medians, Hi-Lo SDs'!$B:$F,4,FALSE))-$G184,""))/($F185)*($C185-$C184)+($C184),"")</f>
        <v/>
      </c>
      <c r="X185" s="65" t="str">
        <f t="shared" si="36"/>
        <v/>
      </c>
      <c r="Y185" s="65" t="str">
        <f>IF(X185="","",X185/VLOOKUP(VLOOKUP($J185,'Medians, Hi-Lo SDs'!$B:$F,4,FALSE),$H:$I,2,FALSE))</f>
        <v/>
      </c>
      <c r="Z185" s="70" t="str">
        <f t="shared" si="37"/>
        <v/>
      </c>
      <c r="AA185" s="68" t="str">
        <f t="shared" si="38"/>
        <v/>
      </c>
      <c r="AB185" s="66" t="str">
        <f>IFERROR((IF(AND($G184&lt;(VLOOKUP($J185,'Medians, Hi-Lo SDs'!$B:$F,5,FALSE)),$G185&gt;=(VLOOKUP($J185,'Medians, Hi-Lo SDs'!$B:$F,5,FALSE))),(VLOOKUP($J185,'Medians, Hi-Lo SDs'!$B:$F,5,FALSE))-$G184,""))/($F185)*($C185-$C184)+($C184),"")</f>
        <v/>
      </c>
      <c r="AC185" s="65" t="str">
        <f t="shared" si="39"/>
        <v/>
      </c>
      <c r="AD185" s="65" t="str">
        <f>IF(AC185="","",AC185/VLOOKUP(VLOOKUP($J185,'Medians, Hi-Lo SDs'!$B:$F,5,FALSE),$H:$I,2,FALSE))</f>
        <v/>
      </c>
      <c r="AE185" s="59" t="s">
        <v>88</v>
      </c>
      <c r="AF185" s="60" t="s">
        <v>88</v>
      </c>
    </row>
    <row r="186" spans="1:32" ht="16" x14ac:dyDescent="0.2">
      <c r="A186" s="99" t="s">
        <v>52</v>
      </c>
      <c r="B186" s="100" t="s">
        <v>107</v>
      </c>
      <c r="C186" s="87" t="s">
        <v>109</v>
      </c>
      <c r="D186" s="88">
        <v>1</v>
      </c>
      <c r="E186" s="89">
        <v>1.8181818181818181</v>
      </c>
      <c r="F186" s="89">
        <v>1.8181818181818181</v>
      </c>
      <c r="G186" s="90">
        <v>1.8181818181818181</v>
      </c>
      <c r="J186" s="64" t="str">
        <f t="shared" si="29"/>
        <v>a0680</v>
      </c>
      <c r="K186" s="71">
        <f t="shared" si="30"/>
        <v>5.6603773584905666</v>
      </c>
      <c r="L186" s="65" t="str">
        <f>IFERROR((IF(AND($G185&lt;(VLOOKUP($J186,'Medians, Hi-Lo SDs'!$B:$F,2,FALSE)),$G186&gt;=(VLOOKUP($J186,'Medians, Hi-Lo SDs'!$B:$F,2,FALSE))),(VLOOKUP($J186,'Medians, Hi-Lo SDs'!$B:$F,2,FALSE))-$G185,""))/($F186)*($C186-$C185)+($C185),"")</f>
        <v/>
      </c>
      <c r="M186" s="65" t="str">
        <f t="shared" si="32"/>
        <v/>
      </c>
      <c r="N186" s="65" t="str">
        <f>IF(M186="","",M186/VLOOKUP(VLOOKUP($J186,'Medians, Hi-Lo SDs'!$B:$F,2,FALSE),$H:$I,2,FALSE))</f>
        <v/>
      </c>
      <c r="O186" s="59" t="s">
        <v>88</v>
      </c>
      <c r="P186" s="60" t="s">
        <v>88</v>
      </c>
      <c r="Q186" s="66" t="str">
        <f>IFERROR((IF(AND($G185&lt;(VLOOKUP($J186,'Medians, Hi-Lo SDs'!$B:$F,3,FALSE)),$G186&gt;=(VLOOKUP($J186,'Medians, Hi-Lo SDs'!$B:$F,3,FALSE))),(VLOOKUP($J186,'Medians, Hi-Lo SDs'!$B:$F,3,FALSE))-$G185,""))/($F186)*($C186-$C185)+($C185),"")</f>
        <v/>
      </c>
      <c r="R186" s="65" t="str">
        <f t="shared" si="33"/>
        <v/>
      </c>
      <c r="S186" s="65" t="str">
        <f>IF(R186="","",R186/VLOOKUP(VLOOKUP($J186,'Medians, Hi-Lo SDs'!$B:$F,3,FALSE),$H:$I,2,FALSE))</f>
        <v/>
      </c>
      <c r="T186" s="70" t="str">
        <f t="shared" si="34"/>
        <v/>
      </c>
      <c r="U186" s="68" t="str">
        <f t="shared" si="35"/>
        <v/>
      </c>
      <c r="V186" s="69" t="str">
        <f t="shared" si="31"/>
        <v/>
      </c>
      <c r="W186" s="66" t="str">
        <f>IFERROR((IF(AND($G185&lt;(VLOOKUP($J186,'Medians, Hi-Lo SDs'!$B:$F,4,FALSE)),$G186&gt;=(VLOOKUP($J186,'Medians, Hi-Lo SDs'!$B:$F,4,FALSE))),(VLOOKUP($J186,'Medians, Hi-Lo SDs'!$B:$F,4,FALSE))-$G185,""))/($F186)*($C186-$C185)+($C185),"")</f>
        <v/>
      </c>
      <c r="X186" s="65" t="str">
        <f t="shared" si="36"/>
        <v/>
      </c>
      <c r="Y186" s="65" t="str">
        <f>IF(X186="","",X186/VLOOKUP(VLOOKUP($J186,'Medians, Hi-Lo SDs'!$B:$F,4,FALSE),$H:$I,2,FALSE))</f>
        <v/>
      </c>
      <c r="Z186" s="70" t="str">
        <f t="shared" si="37"/>
        <v/>
      </c>
      <c r="AA186" s="68" t="str">
        <f t="shared" si="38"/>
        <v/>
      </c>
      <c r="AB186" s="66" t="str">
        <f>IFERROR((IF(AND($G185&lt;(VLOOKUP($J186,'Medians, Hi-Lo SDs'!$B:$F,5,FALSE)),$G186&gt;=(VLOOKUP($J186,'Medians, Hi-Lo SDs'!$B:$F,5,FALSE))),(VLOOKUP($J186,'Medians, Hi-Lo SDs'!$B:$F,5,FALSE))-$G185,""))/($F186)*($C186-$C185)+($C185),"")</f>
        <v/>
      </c>
      <c r="AC186" s="65" t="str">
        <f t="shared" si="39"/>
        <v/>
      </c>
      <c r="AD186" s="65" t="str">
        <f>IF(AC186="","",AC186/VLOOKUP(VLOOKUP($J186,'Medians, Hi-Lo SDs'!$B:$F,5,FALSE),$H:$I,2,FALSE))</f>
        <v/>
      </c>
      <c r="AE186" s="59" t="s">
        <v>88</v>
      </c>
      <c r="AF186" s="60" t="s">
        <v>88</v>
      </c>
    </row>
    <row r="187" spans="1:32" ht="16" x14ac:dyDescent="0.2">
      <c r="A187" s="99"/>
      <c r="B187" s="100"/>
      <c r="C187" s="87" t="s">
        <v>168</v>
      </c>
      <c r="D187" s="88">
        <v>1</v>
      </c>
      <c r="E187" s="89">
        <v>1.8181818181818181</v>
      </c>
      <c r="F187" s="89">
        <v>1.8181818181818181</v>
      </c>
      <c r="G187" s="90">
        <v>3.6363636363636362</v>
      </c>
      <c r="J187" s="64" t="str">
        <f t="shared" si="29"/>
        <v>a0700</v>
      </c>
      <c r="K187" s="71">
        <f t="shared" si="30"/>
        <v>3.6363636363636362</v>
      </c>
      <c r="L187" s="65" t="str">
        <f>IFERROR((IF(AND($G186&lt;(VLOOKUP($J187,'Medians, Hi-Lo SDs'!$B:$F,2,FALSE)),$G187&gt;=(VLOOKUP($J187,'Medians, Hi-Lo SDs'!$B:$F,2,FALSE))),(VLOOKUP($J187,'Medians, Hi-Lo SDs'!$B:$F,2,FALSE))-$G186,""))/($F187)*($C187-$C186)+($C186),"")</f>
        <v/>
      </c>
      <c r="M187" s="65" t="str">
        <f t="shared" si="32"/>
        <v/>
      </c>
      <c r="N187" s="65" t="str">
        <f>IF(M187="","",M187/VLOOKUP(VLOOKUP($J187,'Medians, Hi-Lo SDs'!$B:$F,2,FALSE),$H:$I,2,FALSE))</f>
        <v/>
      </c>
      <c r="O187" s="59" t="s">
        <v>88</v>
      </c>
      <c r="P187" s="60" t="s">
        <v>88</v>
      </c>
      <c r="Q187" s="66" t="str">
        <f>IFERROR((IF(AND($G186&lt;(VLOOKUP($J187,'Medians, Hi-Lo SDs'!$B:$F,3,FALSE)),$G187&gt;=(VLOOKUP($J187,'Medians, Hi-Lo SDs'!$B:$F,3,FALSE))),(VLOOKUP($J187,'Medians, Hi-Lo SDs'!$B:$F,3,FALSE))-$G186,""))/($F187)*($C187-$C186)+($C186),"")</f>
        <v/>
      </c>
      <c r="R187" s="65" t="str">
        <f t="shared" si="33"/>
        <v/>
      </c>
      <c r="S187" s="65" t="str">
        <f>IF(R187="","",R187/VLOOKUP(VLOOKUP($J187,'Medians, Hi-Lo SDs'!$B:$F,3,FALSE),$H:$I,2,FALSE))</f>
        <v/>
      </c>
      <c r="T187" s="70" t="str">
        <f t="shared" si="34"/>
        <v/>
      </c>
      <c r="U187" s="68" t="str">
        <f t="shared" si="35"/>
        <v/>
      </c>
      <c r="V187" s="69" t="str">
        <f t="shared" si="31"/>
        <v/>
      </c>
      <c r="W187" s="66" t="str">
        <f>IFERROR((IF(AND($G186&lt;(VLOOKUP($J187,'Medians, Hi-Lo SDs'!$B:$F,4,FALSE)),$G187&gt;=(VLOOKUP($J187,'Medians, Hi-Lo SDs'!$B:$F,4,FALSE))),(VLOOKUP($J187,'Medians, Hi-Lo SDs'!$B:$F,4,FALSE))-$G186,""))/($F187)*($C187-$C186)+($C186),"")</f>
        <v/>
      </c>
      <c r="X187" s="65" t="str">
        <f t="shared" si="36"/>
        <v/>
      </c>
      <c r="Y187" s="65" t="str">
        <f>IF(X187="","",X187/VLOOKUP(VLOOKUP($J187,'Medians, Hi-Lo SDs'!$B:$F,4,FALSE),$H:$I,2,FALSE))</f>
        <v/>
      </c>
      <c r="Z187" s="70" t="str">
        <f t="shared" si="37"/>
        <v/>
      </c>
      <c r="AA187" s="68" t="str">
        <f t="shared" si="38"/>
        <v/>
      </c>
      <c r="AB187" s="66" t="str">
        <f>IFERROR((IF(AND($G186&lt;(VLOOKUP($J187,'Medians, Hi-Lo SDs'!$B:$F,5,FALSE)),$G187&gt;=(VLOOKUP($J187,'Medians, Hi-Lo SDs'!$B:$F,5,FALSE))),(VLOOKUP($J187,'Medians, Hi-Lo SDs'!$B:$F,5,FALSE))-$G186,""))/($F187)*($C187-$C186)+($C186),"")</f>
        <v/>
      </c>
      <c r="AC187" s="65" t="str">
        <f t="shared" si="39"/>
        <v/>
      </c>
      <c r="AD187" s="65" t="str">
        <f>IF(AC187="","",AC187/VLOOKUP(VLOOKUP($J187,'Medians, Hi-Lo SDs'!$B:$F,5,FALSE),$H:$I,2,FALSE))</f>
        <v/>
      </c>
      <c r="AE187" s="59" t="s">
        <v>88</v>
      </c>
      <c r="AF187" s="60" t="s">
        <v>88</v>
      </c>
    </row>
    <row r="188" spans="1:32" ht="16" x14ac:dyDescent="0.2">
      <c r="A188" s="99"/>
      <c r="B188" s="100"/>
      <c r="C188" s="87" t="s">
        <v>113</v>
      </c>
      <c r="D188" s="88">
        <v>2</v>
      </c>
      <c r="E188" s="89">
        <v>3.6363636363636362</v>
      </c>
      <c r="F188" s="89">
        <v>3.6363636363636362</v>
      </c>
      <c r="G188" s="90">
        <v>7.2727272727272725</v>
      </c>
      <c r="J188" s="64" t="str">
        <f t="shared" si="29"/>
        <v>a0700</v>
      </c>
      <c r="K188" s="71">
        <f t="shared" si="30"/>
        <v>3.6363636363636362</v>
      </c>
      <c r="L188" s="65">
        <f>IFERROR((IF(AND($G187&lt;(VLOOKUP($J188,'Medians, Hi-Lo SDs'!$B:$F,2,FALSE)),$G188&gt;=(VLOOKUP($J188,'Medians, Hi-Lo SDs'!$B:$F,2,FALSE))),(VLOOKUP($J188,'Medians, Hi-Lo SDs'!$B:$F,2,FALSE))-$G187,""))/($F188)*($C188-$C187)+($C187),"")</f>
        <v>17.5</v>
      </c>
      <c r="M188" s="65">
        <f t="shared" si="32"/>
        <v>18.75</v>
      </c>
      <c r="N188" s="65">
        <f>IF(M188="","",M188/VLOOKUP(VLOOKUP($J188,'Medians, Hi-Lo SDs'!$B:$F,2,FALSE),$H:$I,2,FALSE))</f>
        <v>11.398869232172169</v>
      </c>
      <c r="O188" s="59" t="s">
        <v>88</v>
      </c>
      <c r="P188" s="60" t="s">
        <v>88</v>
      </c>
      <c r="Q188" s="66" t="str">
        <f>IFERROR((IF(AND($G187&lt;(VLOOKUP($J188,'Medians, Hi-Lo SDs'!$B:$F,3,FALSE)),$G188&gt;=(VLOOKUP($J188,'Medians, Hi-Lo SDs'!$B:$F,3,FALSE))),(VLOOKUP($J188,'Medians, Hi-Lo SDs'!$B:$F,3,FALSE))-$G187,""))/($F188)*($C188-$C187)+($C187),"")</f>
        <v/>
      </c>
      <c r="R188" s="65" t="str">
        <f t="shared" si="33"/>
        <v/>
      </c>
      <c r="S188" s="65" t="str">
        <f>IF(R188="","",R188/VLOOKUP(VLOOKUP($J188,'Medians, Hi-Lo SDs'!$B:$F,3,FALSE),$H:$I,2,FALSE))</f>
        <v/>
      </c>
      <c r="T188" s="70" t="str">
        <f t="shared" si="34"/>
        <v/>
      </c>
      <c r="U188" s="68">
        <f t="shared" si="35"/>
        <v>11.398869232172169</v>
      </c>
      <c r="V188" s="69" t="str">
        <f t="shared" si="31"/>
        <v/>
      </c>
      <c r="W188" s="66" t="str">
        <f>IFERROR((IF(AND($G187&lt;(VLOOKUP($J188,'Medians, Hi-Lo SDs'!$B:$F,4,FALSE)),$G188&gt;=(VLOOKUP($J188,'Medians, Hi-Lo SDs'!$B:$F,4,FALSE))),(VLOOKUP($J188,'Medians, Hi-Lo SDs'!$B:$F,4,FALSE))-$G187,""))/($F188)*($C188-$C187)+($C187),"")</f>
        <v/>
      </c>
      <c r="X188" s="65" t="str">
        <f t="shared" si="36"/>
        <v/>
      </c>
      <c r="Y188" s="65" t="str">
        <f>IF(X188="","",X188/VLOOKUP(VLOOKUP($J188,'Medians, Hi-Lo SDs'!$B:$F,4,FALSE),$H:$I,2,FALSE))</f>
        <v/>
      </c>
      <c r="Z188" s="70" t="str">
        <f t="shared" si="37"/>
        <v/>
      </c>
      <c r="AA188" s="68" t="str">
        <f t="shared" si="38"/>
        <v/>
      </c>
      <c r="AB188" s="66" t="str">
        <f>IFERROR((IF(AND($G187&lt;(VLOOKUP($J188,'Medians, Hi-Lo SDs'!$B:$F,5,FALSE)),$G188&gt;=(VLOOKUP($J188,'Medians, Hi-Lo SDs'!$B:$F,5,FALSE))),(VLOOKUP($J188,'Medians, Hi-Lo SDs'!$B:$F,5,FALSE))-$G187,""))/($F188)*($C188-$C187)+($C187),"")</f>
        <v/>
      </c>
      <c r="AC188" s="65" t="str">
        <f t="shared" si="39"/>
        <v/>
      </c>
      <c r="AD188" s="65" t="str">
        <f>IF(AC188="","",AC188/VLOOKUP(VLOOKUP($J188,'Medians, Hi-Lo SDs'!$B:$F,5,FALSE),$H:$I,2,FALSE))</f>
        <v/>
      </c>
      <c r="AE188" s="59" t="s">
        <v>88</v>
      </c>
      <c r="AF188" s="60" t="s">
        <v>88</v>
      </c>
    </row>
    <row r="189" spans="1:32" ht="16" x14ac:dyDescent="0.2">
      <c r="A189" s="99"/>
      <c r="B189" s="100"/>
      <c r="C189" s="87" t="s">
        <v>114</v>
      </c>
      <c r="D189" s="88">
        <v>1</v>
      </c>
      <c r="E189" s="89">
        <v>1.8181818181818181</v>
      </c>
      <c r="F189" s="89">
        <v>1.8181818181818181</v>
      </c>
      <c r="G189" s="90">
        <v>9.0909090909090917</v>
      </c>
      <c r="J189" s="64" t="str">
        <f t="shared" si="29"/>
        <v>a0700</v>
      </c>
      <c r="K189" s="71">
        <f t="shared" si="30"/>
        <v>3.6363636363636362</v>
      </c>
      <c r="L189" s="65" t="str">
        <f>IFERROR((IF(AND($G188&lt;(VLOOKUP($J189,'Medians, Hi-Lo SDs'!$B:$F,2,FALSE)),$G189&gt;=(VLOOKUP($J189,'Medians, Hi-Lo SDs'!$B:$F,2,FALSE))),(VLOOKUP($J189,'Medians, Hi-Lo SDs'!$B:$F,2,FALSE))-$G188,""))/($F189)*($C189-$C188)+($C188),"")</f>
        <v/>
      </c>
      <c r="M189" s="65" t="str">
        <f t="shared" si="32"/>
        <v/>
      </c>
      <c r="N189" s="65" t="str">
        <f>IF(M189="","",M189/VLOOKUP(VLOOKUP($J189,'Medians, Hi-Lo SDs'!$B:$F,2,FALSE),$H:$I,2,FALSE))</f>
        <v/>
      </c>
      <c r="O189" s="59" t="s">
        <v>88</v>
      </c>
      <c r="P189" s="60" t="s">
        <v>88</v>
      </c>
      <c r="Q189" s="66" t="str">
        <f>IFERROR((IF(AND($G188&lt;(VLOOKUP($J189,'Medians, Hi-Lo SDs'!$B:$F,3,FALSE)),$G189&gt;=(VLOOKUP($J189,'Medians, Hi-Lo SDs'!$B:$F,3,FALSE))),(VLOOKUP($J189,'Medians, Hi-Lo SDs'!$B:$F,3,FALSE))-$G188,""))/($F189)*($C189-$C188)+($C188),"")</f>
        <v/>
      </c>
      <c r="R189" s="65" t="str">
        <f t="shared" si="33"/>
        <v/>
      </c>
      <c r="S189" s="65" t="str">
        <f>IF(R189="","",R189/VLOOKUP(VLOOKUP($J189,'Medians, Hi-Lo SDs'!$B:$F,3,FALSE),$H:$I,2,FALSE))</f>
        <v/>
      </c>
      <c r="T189" s="70" t="str">
        <f t="shared" si="34"/>
        <v/>
      </c>
      <c r="U189" s="68" t="str">
        <f t="shared" si="35"/>
        <v/>
      </c>
      <c r="V189" s="69" t="str">
        <f t="shared" si="31"/>
        <v/>
      </c>
      <c r="W189" s="66" t="str">
        <f>IFERROR((IF(AND($G188&lt;(VLOOKUP($J189,'Medians, Hi-Lo SDs'!$B:$F,4,FALSE)),$G189&gt;=(VLOOKUP($J189,'Medians, Hi-Lo SDs'!$B:$F,4,FALSE))),(VLOOKUP($J189,'Medians, Hi-Lo SDs'!$B:$F,4,FALSE))-$G188,""))/($F189)*($C189-$C188)+($C188),"")</f>
        <v/>
      </c>
      <c r="X189" s="65" t="str">
        <f t="shared" si="36"/>
        <v/>
      </c>
      <c r="Y189" s="65" t="str">
        <f>IF(X189="","",X189/VLOOKUP(VLOOKUP($J189,'Medians, Hi-Lo SDs'!$B:$F,4,FALSE),$H:$I,2,FALSE))</f>
        <v/>
      </c>
      <c r="Z189" s="70" t="str">
        <f t="shared" si="37"/>
        <v/>
      </c>
      <c r="AA189" s="68" t="str">
        <f t="shared" si="38"/>
        <v/>
      </c>
      <c r="AB189" s="66" t="str">
        <f>IFERROR((IF(AND($G188&lt;(VLOOKUP($J189,'Medians, Hi-Lo SDs'!$B:$F,5,FALSE)),$G189&gt;=(VLOOKUP($J189,'Medians, Hi-Lo SDs'!$B:$F,5,FALSE))),(VLOOKUP($J189,'Medians, Hi-Lo SDs'!$B:$F,5,FALSE))-$G188,""))/($F189)*($C189-$C188)+($C188),"")</f>
        <v/>
      </c>
      <c r="AC189" s="65" t="str">
        <f t="shared" si="39"/>
        <v/>
      </c>
      <c r="AD189" s="65" t="str">
        <f>IF(AC189="","",AC189/VLOOKUP(VLOOKUP($J189,'Medians, Hi-Lo SDs'!$B:$F,5,FALSE),$H:$I,2,FALSE))</f>
        <v/>
      </c>
      <c r="AE189" s="59" t="s">
        <v>88</v>
      </c>
      <c r="AF189" s="60" t="s">
        <v>88</v>
      </c>
    </row>
    <row r="190" spans="1:32" ht="16" x14ac:dyDescent="0.2">
      <c r="A190" s="99"/>
      <c r="B190" s="100"/>
      <c r="C190" s="87" t="s">
        <v>115</v>
      </c>
      <c r="D190" s="88">
        <v>1</v>
      </c>
      <c r="E190" s="89">
        <v>1.8181818181818181</v>
      </c>
      <c r="F190" s="89">
        <v>1.8181818181818181</v>
      </c>
      <c r="G190" s="90">
        <v>10.909090909090908</v>
      </c>
      <c r="J190" s="64" t="str">
        <f t="shared" si="29"/>
        <v>a0700</v>
      </c>
      <c r="K190" s="71">
        <f t="shared" si="30"/>
        <v>3.6363636363636362</v>
      </c>
      <c r="L190" s="65" t="str">
        <f>IFERROR((IF(AND($G189&lt;(VLOOKUP($J190,'Medians, Hi-Lo SDs'!$B:$F,2,FALSE)),$G190&gt;=(VLOOKUP($J190,'Medians, Hi-Lo SDs'!$B:$F,2,FALSE))),(VLOOKUP($J190,'Medians, Hi-Lo SDs'!$B:$F,2,FALSE))-$G189,""))/($F190)*($C190-$C189)+($C189),"")</f>
        <v/>
      </c>
      <c r="M190" s="65" t="str">
        <f t="shared" si="32"/>
        <v/>
      </c>
      <c r="N190" s="65" t="str">
        <f>IF(M190="","",M190/VLOOKUP(VLOOKUP($J190,'Medians, Hi-Lo SDs'!$B:$F,2,FALSE),$H:$I,2,FALSE))</f>
        <v/>
      </c>
      <c r="O190" s="59" t="s">
        <v>88</v>
      </c>
      <c r="P190" s="60" t="s">
        <v>88</v>
      </c>
      <c r="Q190" s="66">
        <f>IFERROR((IF(AND($G189&lt;(VLOOKUP($J190,'Medians, Hi-Lo SDs'!$B:$F,3,FALSE)),$G190&gt;=(VLOOKUP($J190,'Medians, Hi-Lo SDs'!$B:$F,3,FALSE))),(VLOOKUP($J190,'Medians, Hi-Lo SDs'!$B:$F,3,FALSE))-$G189,""))/($F190)*($C190-$C189)+($C189),"")</f>
        <v>21.5</v>
      </c>
      <c r="R190" s="65">
        <f t="shared" si="33"/>
        <v>14.75</v>
      </c>
      <c r="S190" s="65">
        <f>IF(R190="","",R190/VLOOKUP(VLOOKUP($J190,'Medians, Hi-Lo SDs'!$B:$F,3,FALSE),$H:$I,2,FALSE))</f>
        <v>11.509051186017478</v>
      </c>
      <c r="T190" s="70">
        <f t="shared" si="34"/>
        <v>11.453960209094824</v>
      </c>
      <c r="U190" s="68" t="str">
        <f t="shared" si="35"/>
        <v/>
      </c>
      <c r="V190" s="69" t="str">
        <f t="shared" si="31"/>
        <v/>
      </c>
      <c r="W190" s="66" t="str">
        <f>IFERROR((IF(AND($G189&lt;(VLOOKUP($J190,'Medians, Hi-Lo SDs'!$B:$F,4,FALSE)),$G190&gt;=(VLOOKUP($J190,'Medians, Hi-Lo SDs'!$B:$F,4,FALSE))),(VLOOKUP($J190,'Medians, Hi-Lo SDs'!$B:$F,4,FALSE))-$G189,""))/($F190)*($C190-$C189)+($C189),"")</f>
        <v/>
      </c>
      <c r="X190" s="65" t="str">
        <f t="shared" si="36"/>
        <v/>
      </c>
      <c r="Y190" s="65" t="str">
        <f>IF(X190="","",X190/VLOOKUP(VLOOKUP($J190,'Medians, Hi-Lo SDs'!$B:$F,4,FALSE),$H:$I,2,FALSE))</f>
        <v/>
      </c>
      <c r="Z190" s="70" t="str">
        <f t="shared" si="37"/>
        <v/>
      </c>
      <c r="AA190" s="68" t="str">
        <f t="shared" si="38"/>
        <v/>
      </c>
      <c r="AB190" s="66" t="str">
        <f>IFERROR((IF(AND($G189&lt;(VLOOKUP($J190,'Medians, Hi-Lo SDs'!$B:$F,5,FALSE)),$G190&gt;=(VLOOKUP($J190,'Medians, Hi-Lo SDs'!$B:$F,5,FALSE))),(VLOOKUP($J190,'Medians, Hi-Lo SDs'!$B:$F,5,FALSE))-$G189,""))/($F190)*($C190-$C189)+($C189),"")</f>
        <v/>
      </c>
      <c r="AC190" s="65" t="str">
        <f t="shared" si="39"/>
        <v/>
      </c>
      <c r="AD190" s="65" t="str">
        <f>IF(AC190="","",AC190/VLOOKUP(VLOOKUP($J190,'Medians, Hi-Lo SDs'!$B:$F,5,FALSE),$H:$I,2,FALSE))</f>
        <v/>
      </c>
      <c r="AE190" s="59" t="s">
        <v>88</v>
      </c>
      <c r="AF190" s="60" t="s">
        <v>88</v>
      </c>
    </row>
    <row r="191" spans="1:32" ht="16" x14ac:dyDescent="0.2">
      <c r="A191" s="99"/>
      <c r="B191" s="100"/>
      <c r="C191" s="87" t="s">
        <v>117</v>
      </c>
      <c r="D191" s="88">
        <v>3</v>
      </c>
      <c r="E191" s="89">
        <v>5.4545454545454541</v>
      </c>
      <c r="F191" s="89">
        <v>5.4545454545454541</v>
      </c>
      <c r="G191" s="90">
        <v>16.363636363636363</v>
      </c>
      <c r="J191" s="64" t="str">
        <f t="shared" si="29"/>
        <v>a0700</v>
      </c>
      <c r="K191" s="71">
        <f t="shared" si="30"/>
        <v>3.6363636363636362</v>
      </c>
      <c r="L191" s="65" t="str">
        <f>IFERROR((IF(AND($G190&lt;(VLOOKUP($J191,'Medians, Hi-Lo SDs'!$B:$F,2,FALSE)),$G191&gt;=(VLOOKUP($J191,'Medians, Hi-Lo SDs'!$B:$F,2,FALSE))),(VLOOKUP($J191,'Medians, Hi-Lo SDs'!$B:$F,2,FALSE))-$G190,""))/($F191)*($C191-$C190)+($C190),"")</f>
        <v/>
      </c>
      <c r="M191" s="65" t="str">
        <f t="shared" si="32"/>
        <v/>
      </c>
      <c r="N191" s="65" t="str">
        <f>IF(M191="","",M191/VLOOKUP(VLOOKUP($J191,'Medians, Hi-Lo SDs'!$B:$F,2,FALSE),$H:$I,2,FALSE))</f>
        <v/>
      </c>
      <c r="O191" s="59" t="s">
        <v>88</v>
      </c>
      <c r="P191" s="60" t="s">
        <v>88</v>
      </c>
      <c r="Q191" s="66" t="str">
        <f>IFERROR((IF(AND($G190&lt;(VLOOKUP($J191,'Medians, Hi-Lo SDs'!$B:$F,3,FALSE)),$G191&gt;=(VLOOKUP($J191,'Medians, Hi-Lo SDs'!$B:$F,3,FALSE))),(VLOOKUP($J191,'Medians, Hi-Lo SDs'!$B:$F,3,FALSE))-$G190,""))/($F191)*($C191-$C190)+($C190),"")</f>
        <v/>
      </c>
      <c r="R191" s="65" t="str">
        <f t="shared" si="33"/>
        <v/>
      </c>
      <c r="S191" s="65" t="str">
        <f>IF(R191="","",R191/VLOOKUP(VLOOKUP($J191,'Medians, Hi-Lo SDs'!$B:$F,3,FALSE),$H:$I,2,FALSE))</f>
        <v/>
      </c>
      <c r="T191" s="70" t="str">
        <f t="shared" si="34"/>
        <v/>
      </c>
      <c r="U191" s="68" t="str">
        <f t="shared" si="35"/>
        <v/>
      </c>
      <c r="V191" s="69" t="str">
        <f t="shared" si="31"/>
        <v/>
      </c>
      <c r="W191" s="66" t="str">
        <f>IFERROR((IF(AND($G190&lt;(VLOOKUP($J191,'Medians, Hi-Lo SDs'!$B:$F,4,FALSE)),$G191&gt;=(VLOOKUP($J191,'Medians, Hi-Lo SDs'!$B:$F,4,FALSE))),(VLOOKUP($J191,'Medians, Hi-Lo SDs'!$B:$F,4,FALSE))-$G190,""))/($F191)*($C191-$C190)+($C190),"")</f>
        <v/>
      </c>
      <c r="X191" s="65" t="str">
        <f t="shared" si="36"/>
        <v/>
      </c>
      <c r="Y191" s="65" t="str">
        <f>IF(X191="","",X191/VLOOKUP(VLOOKUP($J191,'Medians, Hi-Lo SDs'!$B:$F,4,FALSE),$H:$I,2,FALSE))</f>
        <v/>
      </c>
      <c r="Z191" s="70" t="str">
        <f t="shared" si="37"/>
        <v/>
      </c>
      <c r="AA191" s="68" t="str">
        <f t="shared" si="38"/>
        <v/>
      </c>
      <c r="AB191" s="66" t="str">
        <f>IFERROR((IF(AND($G190&lt;(VLOOKUP($J191,'Medians, Hi-Lo SDs'!$B:$F,5,FALSE)),$G191&gt;=(VLOOKUP($J191,'Medians, Hi-Lo SDs'!$B:$F,5,FALSE))),(VLOOKUP($J191,'Medians, Hi-Lo SDs'!$B:$F,5,FALSE))-$G190,""))/($F191)*($C191-$C190)+($C190),"")</f>
        <v/>
      </c>
      <c r="AC191" s="65" t="str">
        <f t="shared" si="39"/>
        <v/>
      </c>
      <c r="AD191" s="65" t="str">
        <f>IF(AC191="","",AC191/VLOOKUP(VLOOKUP($J191,'Medians, Hi-Lo SDs'!$B:$F,5,FALSE),$H:$I,2,FALSE))</f>
        <v/>
      </c>
      <c r="AE191" s="59" t="s">
        <v>88</v>
      </c>
      <c r="AF191" s="60" t="s">
        <v>88</v>
      </c>
    </row>
    <row r="192" spans="1:32" ht="16" x14ac:dyDescent="0.2">
      <c r="A192" s="99"/>
      <c r="B192" s="100"/>
      <c r="C192" s="87" t="s">
        <v>119</v>
      </c>
      <c r="D192" s="88">
        <v>3</v>
      </c>
      <c r="E192" s="89">
        <v>5.4545454545454541</v>
      </c>
      <c r="F192" s="89">
        <v>5.4545454545454541</v>
      </c>
      <c r="G192" s="90">
        <v>21.818181818181817</v>
      </c>
      <c r="J192" s="64" t="str">
        <f t="shared" si="29"/>
        <v>a0700</v>
      </c>
      <c r="K192" s="71">
        <f t="shared" si="30"/>
        <v>3.6363636363636362</v>
      </c>
      <c r="L192" s="65" t="str">
        <f>IFERROR((IF(AND($G191&lt;(VLOOKUP($J192,'Medians, Hi-Lo SDs'!$B:$F,2,FALSE)),$G192&gt;=(VLOOKUP($J192,'Medians, Hi-Lo SDs'!$B:$F,2,FALSE))),(VLOOKUP($J192,'Medians, Hi-Lo SDs'!$B:$F,2,FALSE))-$G191,""))/($F192)*($C192-$C191)+($C191),"")</f>
        <v/>
      </c>
      <c r="M192" s="65" t="str">
        <f t="shared" si="32"/>
        <v/>
      </c>
      <c r="N192" s="65" t="str">
        <f>IF(M192="","",M192/VLOOKUP(VLOOKUP($J192,'Medians, Hi-Lo SDs'!$B:$F,2,FALSE),$H:$I,2,FALSE))</f>
        <v/>
      </c>
      <c r="O192" s="59" t="s">
        <v>88</v>
      </c>
      <c r="P192" s="60" t="s">
        <v>88</v>
      </c>
      <c r="Q192" s="66" t="str">
        <f>IFERROR((IF(AND($G191&lt;(VLOOKUP($J192,'Medians, Hi-Lo SDs'!$B:$F,3,FALSE)),$G192&gt;=(VLOOKUP($J192,'Medians, Hi-Lo SDs'!$B:$F,3,FALSE))),(VLOOKUP($J192,'Medians, Hi-Lo SDs'!$B:$F,3,FALSE))-$G191,""))/($F192)*($C192-$C191)+($C191),"")</f>
        <v/>
      </c>
      <c r="R192" s="65" t="str">
        <f t="shared" si="33"/>
        <v/>
      </c>
      <c r="S192" s="65" t="str">
        <f>IF(R192="","",R192/VLOOKUP(VLOOKUP($J192,'Medians, Hi-Lo SDs'!$B:$F,3,FALSE),$H:$I,2,FALSE))</f>
        <v/>
      </c>
      <c r="T192" s="70" t="str">
        <f t="shared" si="34"/>
        <v/>
      </c>
      <c r="U192" s="68" t="str">
        <f t="shared" si="35"/>
        <v/>
      </c>
      <c r="V192" s="69" t="str">
        <f t="shared" si="31"/>
        <v/>
      </c>
      <c r="W192" s="66" t="str">
        <f>IFERROR((IF(AND($G191&lt;(VLOOKUP($J192,'Medians, Hi-Lo SDs'!$B:$F,4,FALSE)),$G192&gt;=(VLOOKUP($J192,'Medians, Hi-Lo SDs'!$B:$F,4,FALSE))),(VLOOKUP($J192,'Medians, Hi-Lo SDs'!$B:$F,4,FALSE))-$G191,""))/($F192)*($C192-$C191)+($C191),"")</f>
        <v/>
      </c>
      <c r="X192" s="65" t="str">
        <f t="shared" si="36"/>
        <v/>
      </c>
      <c r="Y192" s="65" t="str">
        <f>IF(X192="","",X192/VLOOKUP(VLOOKUP($J192,'Medians, Hi-Lo SDs'!$B:$F,4,FALSE),$H:$I,2,FALSE))</f>
        <v/>
      </c>
      <c r="Z192" s="70" t="str">
        <f t="shared" si="37"/>
        <v/>
      </c>
      <c r="AA192" s="68" t="str">
        <f t="shared" si="38"/>
        <v/>
      </c>
      <c r="AB192" s="66" t="str">
        <f>IFERROR((IF(AND($G191&lt;(VLOOKUP($J192,'Medians, Hi-Lo SDs'!$B:$F,5,FALSE)),$G192&gt;=(VLOOKUP($J192,'Medians, Hi-Lo SDs'!$B:$F,5,FALSE))),(VLOOKUP($J192,'Medians, Hi-Lo SDs'!$B:$F,5,FALSE))-$G191,""))/($F192)*($C192-$C191)+($C191),"")</f>
        <v/>
      </c>
      <c r="AC192" s="65" t="str">
        <f t="shared" si="39"/>
        <v/>
      </c>
      <c r="AD192" s="65" t="str">
        <f>IF(AC192="","",AC192/VLOOKUP(VLOOKUP($J192,'Medians, Hi-Lo SDs'!$B:$F,5,FALSE),$H:$I,2,FALSE))</f>
        <v/>
      </c>
      <c r="AE192" s="59" t="s">
        <v>88</v>
      </c>
      <c r="AF192" s="60" t="s">
        <v>88</v>
      </c>
    </row>
    <row r="193" spans="1:32" ht="16" x14ac:dyDescent="0.2">
      <c r="A193" s="99"/>
      <c r="B193" s="100"/>
      <c r="C193" s="87" t="s">
        <v>120</v>
      </c>
      <c r="D193" s="88">
        <v>2</v>
      </c>
      <c r="E193" s="89">
        <v>3.6363636363636362</v>
      </c>
      <c r="F193" s="89">
        <v>3.6363636363636362</v>
      </c>
      <c r="G193" s="90">
        <v>25.454545454545453</v>
      </c>
      <c r="J193" s="64" t="str">
        <f t="shared" si="29"/>
        <v>a0700</v>
      </c>
      <c r="K193" s="71">
        <f t="shared" si="30"/>
        <v>3.6363636363636362</v>
      </c>
      <c r="L193" s="65" t="str">
        <f>IFERROR((IF(AND($G192&lt;(VLOOKUP($J193,'Medians, Hi-Lo SDs'!$B:$F,2,FALSE)),$G193&gt;=(VLOOKUP($J193,'Medians, Hi-Lo SDs'!$B:$F,2,FALSE))),(VLOOKUP($J193,'Medians, Hi-Lo SDs'!$B:$F,2,FALSE))-$G192,""))/($F193)*($C193-$C192)+($C192),"")</f>
        <v/>
      </c>
      <c r="M193" s="65" t="str">
        <f t="shared" si="32"/>
        <v/>
      </c>
      <c r="N193" s="65" t="str">
        <f>IF(M193="","",M193/VLOOKUP(VLOOKUP($J193,'Medians, Hi-Lo SDs'!$B:$F,2,FALSE),$H:$I,2,FALSE))</f>
        <v/>
      </c>
      <c r="O193" s="59" t="s">
        <v>88</v>
      </c>
      <c r="P193" s="60" t="s">
        <v>88</v>
      </c>
      <c r="Q193" s="66" t="str">
        <f>IFERROR((IF(AND($G192&lt;(VLOOKUP($J193,'Medians, Hi-Lo SDs'!$B:$F,3,FALSE)),$G193&gt;=(VLOOKUP($J193,'Medians, Hi-Lo SDs'!$B:$F,3,FALSE))),(VLOOKUP($J193,'Medians, Hi-Lo SDs'!$B:$F,3,FALSE))-$G192,""))/($F193)*($C193-$C192)+($C192),"")</f>
        <v/>
      </c>
      <c r="R193" s="65" t="str">
        <f t="shared" si="33"/>
        <v/>
      </c>
      <c r="S193" s="65" t="str">
        <f>IF(R193="","",R193/VLOOKUP(VLOOKUP($J193,'Medians, Hi-Lo SDs'!$B:$F,3,FALSE),$H:$I,2,FALSE))</f>
        <v/>
      </c>
      <c r="T193" s="70" t="str">
        <f t="shared" si="34"/>
        <v/>
      </c>
      <c r="U193" s="68" t="str">
        <f t="shared" si="35"/>
        <v/>
      </c>
      <c r="V193" s="69" t="str">
        <f t="shared" si="31"/>
        <v/>
      </c>
      <c r="W193" s="66" t="str">
        <f>IFERROR((IF(AND($G192&lt;(VLOOKUP($J193,'Medians, Hi-Lo SDs'!$B:$F,4,FALSE)),$G193&gt;=(VLOOKUP($J193,'Medians, Hi-Lo SDs'!$B:$F,4,FALSE))),(VLOOKUP($J193,'Medians, Hi-Lo SDs'!$B:$F,4,FALSE))-$G192,""))/($F193)*($C193-$C192)+($C192),"")</f>
        <v/>
      </c>
      <c r="X193" s="65" t="str">
        <f t="shared" si="36"/>
        <v/>
      </c>
      <c r="Y193" s="65" t="str">
        <f>IF(X193="","",X193/VLOOKUP(VLOOKUP($J193,'Medians, Hi-Lo SDs'!$B:$F,4,FALSE),$H:$I,2,FALSE))</f>
        <v/>
      </c>
      <c r="Z193" s="70" t="str">
        <f t="shared" si="37"/>
        <v/>
      </c>
      <c r="AA193" s="68" t="str">
        <f t="shared" si="38"/>
        <v/>
      </c>
      <c r="AB193" s="66" t="str">
        <f>IFERROR((IF(AND($G192&lt;(VLOOKUP($J193,'Medians, Hi-Lo SDs'!$B:$F,5,FALSE)),$G193&gt;=(VLOOKUP($J193,'Medians, Hi-Lo SDs'!$B:$F,5,FALSE))),(VLOOKUP($J193,'Medians, Hi-Lo SDs'!$B:$F,5,FALSE))-$G192,""))/($F193)*($C193-$C192)+($C192),"")</f>
        <v/>
      </c>
      <c r="AC193" s="65" t="str">
        <f t="shared" si="39"/>
        <v/>
      </c>
      <c r="AD193" s="65" t="str">
        <f>IF(AC193="","",AC193/VLOOKUP(VLOOKUP($J193,'Medians, Hi-Lo SDs'!$B:$F,5,FALSE),$H:$I,2,FALSE))</f>
        <v/>
      </c>
      <c r="AE193" s="59" t="s">
        <v>88</v>
      </c>
      <c r="AF193" s="60" t="s">
        <v>88</v>
      </c>
    </row>
    <row r="194" spans="1:32" ht="16" x14ac:dyDescent="0.2">
      <c r="A194" s="99"/>
      <c r="B194" s="100"/>
      <c r="C194" s="87" t="s">
        <v>121</v>
      </c>
      <c r="D194" s="88">
        <v>1</v>
      </c>
      <c r="E194" s="89">
        <v>1.8181818181818181</v>
      </c>
      <c r="F194" s="89">
        <v>1.8181818181818181</v>
      </c>
      <c r="G194" s="90">
        <v>27.27272727272727</v>
      </c>
      <c r="J194" s="64" t="str">
        <f t="shared" si="29"/>
        <v>a0700</v>
      </c>
      <c r="K194" s="71">
        <f t="shared" si="30"/>
        <v>3.6363636363636362</v>
      </c>
      <c r="L194" s="65" t="str">
        <f>IFERROR((IF(AND($G193&lt;(VLOOKUP($J194,'Medians, Hi-Lo SDs'!$B:$F,2,FALSE)),$G194&gt;=(VLOOKUP($J194,'Medians, Hi-Lo SDs'!$B:$F,2,FALSE))),(VLOOKUP($J194,'Medians, Hi-Lo SDs'!$B:$F,2,FALSE))-$G193,""))/($F194)*($C194-$C193)+($C193),"")</f>
        <v/>
      </c>
      <c r="M194" s="65" t="str">
        <f t="shared" si="32"/>
        <v/>
      </c>
      <c r="N194" s="65" t="str">
        <f>IF(M194="","",M194/VLOOKUP(VLOOKUP($J194,'Medians, Hi-Lo SDs'!$B:$F,2,FALSE),$H:$I,2,FALSE))</f>
        <v/>
      </c>
      <c r="O194" s="59" t="s">
        <v>88</v>
      </c>
      <c r="P194" s="60" t="s">
        <v>88</v>
      </c>
      <c r="Q194" s="66" t="str">
        <f>IFERROR((IF(AND($G193&lt;(VLOOKUP($J194,'Medians, Hi-Lo SDs'!$B:$F,3,FALSE)),$G194&gt;=(VLOOKUP($J194,'Medians, Hi-Lo SDs'!$B:$F,3,FALSE))),(VLOOKUP($J194,'Medians, Hi-Lo SDs'!$B:$F,3,FALSE))-$G193,""))/($F194)*($C194-$C193)+($C193),"")</f>
        <v/>
      </c>
      <c r="R194" s="65" t="str">
        <f t="shared" si="33"/>
        <v/>
      </c>
      <c r="S194" s="65" t="str">
        <f>IF(R194="","",R194/VLOOKUP(VLOOKUP($J194,'Medians, Hi-Lo SDs'!$B:$F,3,FALSE),$H:$I,2,FALSE))</f>
        <v/>
      </c>
      <c r="T194" s="70" t="str">
        <f t="shared" si="34"/>
        <v/>
      </c>
      <c r="U194" s="68" t="str">
        <f t="shared" si="35"/>
        <v/>
      </c>
      <c r="V194" s="69" t="str">
        <f t="shared" si="31"/>
        <v/>
      </c>
      <c r="W194" s="66" t="str">
        <f>IFERROR((IF(AND($G193&lt;(VLOOKUP($J194,'Medians, Hi-Lo SDs'!$B:$F,4,FALSE)),$G194&gt;=(VLOOKUP($J194,'Medians, Hi-Lo SDs'!$B:$F,4,FALSE))),(VLOOKUP($J194,'Medians, Hi-Lo SDs'!$B:$F,4,FALSE))-$G193,""))/($F194)*($C194-$C193)+($C193),"")</f>
        <v/>
      </c>
      <c r="X194" s="65" t="str">
        <f t="shared" si="36"/>
        <v/>
      </c>
      <c r="Y194" s="65" t="str">
        <f>IF(X194="","",X194/VLOOKUP(VLOOKUP($J194,'Medians, Hi-Lo SDs'!$B:$F,4,FALSE),$H:$I,2,FALSE))</f>
        <v/>
      </c>
      <c r="Z194" s="70" t="str">
        <f t="shared" si="37"/>
        <v/>
      </c>
      <c r="AA194" s="68" t="str">
        <f t="shared" si="38"/>
        <v/>
      </c>
      <c r="AB194" s="66" t="str">
        <f>IFERROR((IF(AND($G193&lt;(VLOOKUP($J194,'Medians, Hi-Lo SDs'!$B:$F,5,FALSE)),$G194&gt;=(VLOOKUP($J194,'Medians, Hi-Lo SDs'!$B:$F,5,FALSE))),(VLOOKUP($J194,'Medians, Hi-Lo SDs'!$B:$F,5,FALSE))-$G193,""))/($F194)*($C194-$C193)+($C193),"")</f>
        <v/>
      </c>
      <c r="AC194" s="65" t="str">
        <f t="shared" si="39"/>
        <v/>
      </c>
      <c r="AD194" s="65" t="str">
        <f>IF(AC194="","",AC194/VLOOKUP(VLOOKUP($J194,'Medians, Hi-Lo SDs'!$B:$F,5,FALSE),$H:$I,2,FALSE))</f>
        <v/>
      </c>
      <c r="AE194" s="59" t="s">
        <v>88</v>
      </c>
      <c r="AF194" s="60" t="s">
        <v>88</v>
      </c>
    </row>
    <row r="195" spans="1:32" ht="16" x14ac:dyDescent="0.2">
      <c r="A195" s="99"/>
      <c r="B195" s="100"/>
      <c r="C195" s="87" t="s">
        <v>135</v>
      </c>
      <c r="D195" s="88">
        <v>2</v>
      </c>
      <c r="E195" s="89">
        <v>3.6363636363636362</v>
      </c>
      <c r="F195" s="89">
        <v>3.6363636363636362</v>
      </c>
      <c r="G195" s="90">
        <v>30.909090909090907</v>
      </c>
      <c r="J195" s="64" t="str">
        <f t="shared" si="29"/>
        <v>a0700</v>
      </c>
      <c r="K195" s="71">
        <f t="shared" si="30"/>
        <v>3.6363636363636362</v>
      </c>
      <c r="L195" s="65" t="str">
        <f>IFERROR((IF(AND($G194&lt;(VLOOKUP($J195,'Medians, Hi-Lo SDs'!$B:$F,2,FALSE)),$G195&gt;=(VLOOKUP($J195,'Medians, Hi-Lo SDs'!$B:$F,2,FALSE))),(VLOOKUP($J195,'Medians, Hi-Lo SDs'!$B:$F,2,FALSE))-$G194,""))/($F195)*($C195-$C194)+($C194),"")</f>
        <v/>
      </c>
      <c r="M195" s="65" t="str">
        <f t="shared" si="32"/>
        <v/>
      </c>
      <c r="N195" s="65" t="str">
        <f>IF(M195="","",M195/VLOOKUP(VLOOKUP($J195,'Medians, Hi-Lo SDs'!$B:$F,2,FALSE),$H:$I,2,FALSE))</f>
        <v/>
      </c>
      <c r="O195" s="59" t="s">
        <v>88</v>
      </c>
      <c r="P195" s="60" t="s">
        <v>88</v>
      </c>
      <c r="Q195" s="66" t="str">
        <f>IFERROR((IF(AND($G194&lt;(VLOOKUP($J195,'Medians, Hi-Lo SDs'!$B:$F,3,FALSE)),$G195&gt;=(VLOOKUP($J195,'Medians, Hi-Lo SDs'!$B:$F,3,FALSE))),(VLOOKUP($J195,'Medians, Hi-Lo SDs'!$B:$F,3,FALSE))-$G194,""))/($F195)*($C195-$C194)+($C194),"")</f>
        <v/>
      </c>
      <c r="R195" s="65" t="str">
        <f t="shared" si="33"/>
        <v/>
      </c>
      <c r="S195" s="65" t="str">
        <f>IF(R195="","",R195/VLOOKUP(VLOOKUP($J195,'Medians, Hi-Lo SDs'!$B:$F,3,FALSE),$H:$I,2,FALSE))</f>
        <v/>
      </c>
      <c r="T195" s="70" t="str">
        <f t="shared" si="34"/>
        <v/>
      </c>
      <c r="U195" s="68" t="str">
        <f t="shared" si="35"/>
        <v/>
      </c>
      <c r="V195" s="69" t="str">
        <f t="shared" si="31"/>
        <v/>
      </c>
      <c r="W195" s="66" t="str">
        <f>IFERROR((IF(AND($G194&lt;(VLOOKUP($J195,'Medians, Hi-Lo SDs'!$B:$F,4,FALSE)),$G195&gt;=(VLOOKUP($J195,'Medians, Hi-Lo SDs'!$B:$F,4,FALSE))),(VLOOKUP($J195,'Medians, Hi-Lo SDs'!$B:$F,4,FALSE))-$G194,""))/($F195)*($C195-$C194)+($C194),"")</f>
        <v/>
      </c>
      <c r="X195" s="65" t="str">
        <f t="shared" si="36"/>
        <v/>
      </c>
      <c r="Y195" s="65" t="str">
        <f>IF(X195="","",X195/VLOOKUP(VLOOKUP($J195,'Medians, Hi-Lo SDs'!$B:$F,4,FALSE),$H:$I,2,FALSE))</f>
        <v/>
      </c>
      <c r="Z195" s="70" t="str">
        <f t="shared" si="37"/>
        <v/>
      </c>
      <c r="AA195" s="68" t="str">
        <f t="shared" si="38"/>
        <v/>
      </c>
      <c r="AB195" s="66" t="str">
        <f>IFERROR((IF(AND($G194&lt;(VLOOKUP($J195,'Medians, Hi-Lo SDs'!$B:$F,5,FALSE)),$G195&gt;=(VLOOKUP($J195,'Medians, Hi-Lo SDs'!$B:$F,5,FALSE))),(VLOOKUP($J195,'Medians, Hi-Lo SDs'!$B:$F,5,FALSE))-$G194,""))/($F195)*($C195-$C194)+($C194),"")</f>
        <v/>
      </c>
      <c r="AC195" s="65" t="str">
        <f t="shared" si="39"/>
        <v/>
      </c>
      <c r="AD195" s="65" t="str">
        <f>IF(AC195="","",AC195/VLOOKUP(VLOOKUP($J195,'Medians, Hi-Lo SDs'!$B:$F,5,FALSE),$H:$I,2,FALSE))</f>
        <v/>
      </c>
      <c r="AE195" s="59" t="s">
        <v>88</v>
      </c>
      <c r="AF195" s="60" t="s">
        <v>88</v>
      </c>
    </row>
    <row r="196" spans="1:32" ht="16" x14ac:dyDescent="0.2">
      <c r="A196" s="99"/>
      <c r="B196" s="100"/>
      <c r="C196" s="87" t="s">
        <v>143</v>
      </c>
      <c r="D196" s="88">
        <v>1</v>
      </c>
      <c r="E196" s="89">
        <v>1.8181818181818181</v>
      </c>
      <c r="F196" s="89">
        <v>1.8181818181818181</v>
      </c>
      <c r="G196" s="90">
        <v>32.727272727272727</v>
      </c>
      <c r="J196" s="64" t="str">
        <f t="shared" si="29"/>
        <v>a0700</v>
      </c>
      <c r="K196" s="71">
        <f t="shared" si="30"/>
        <v>3.6363636363636362</v>
      </c>
      <c r="L196" s="65" t="str">
        <f>IFERROR((IF(AND($G195&lt;(VLOOKUP($J196,'Medians, Hi-Lo SDs'!$B:$F,2,FALSE)),$G196&gt;=(VLOOKUP($J196,'Medians, Hi-Lo SDs'!$B:$F,2,FALSE))),(VLOOKUP($J196,'Medians, Hi-Lo SDs'!$B:$F,2,FALSE))-$G195,""))/($F196)*($C196-$C195)+($C195),"")</f>
        <v/>
      </c>
      <c r="M196" s="65" t="str">
        <f t="shared" si="32"/>
        <v/>
      </c>
      <c r="N196" s="65" t="str">
        <f>IF(M196="","",M196/VLOOKUP(VLOOKUP($J196,'Medians, Hi-Lo SDs'!$B:$F,2,FALSE),$H:$I,2,FALSE))</f>
        <v/>
      </c>
      <c r="O196" s="59" t="s">
        <v>88</v>
      </c>
      <c r="P196" s="60" t="s">
        <v>88</v>
      </c>
      <c r="Q196" s="66" t="str">
        <f>IFERROR((IF(AND($G195&lt;(VLOOKUP($J196,'Medians, Hi-Lo SDs'!$B:$F,3,FALSE)),$G196&gt;=(VLOOKUP($J196,'Medians, Hi-Lo SDs'!$B:$F,3,FALSE))),(VLOOKUP($J196,'Medians, Hi-Lo SDs'!$B:$F,3,FALSE))-$G195,""))/($F196)*($C196-$C195)+($C195),"")</f>
        <v/>
      </c>
      <c r="R196" s="65" t="str">
        <f t="shared" si="33"/>
        <v/>
      </c>
      <c r="S196" s="65" t="str">
        <f>IF(R196="","",R196/VLOOKUP(VLOOKUP($J196,'Medians, Hi-Lo SDs'!$B:$F,3,FALSE),$H:$I,2,FALSE))</f>
        <v/>
      </c>
      <c r="T196" s="70" t="str">
        <f t="shared" si="34"/>
        <v/>
      </c>
      <c r="U196" s="68" t="str">
        <f t="shared" si="35"/>
        <v/>
      </c>
      <c r="V196" s="69" t="str">
        <f t="shared" si="31"/>
        <v/>
      </c>
      <c r="W196" s="66" t="str">
        <f>IFERROR((IF(AND($G195&lt;(VLOOKUP($J196,'Medians, Hi-Lo SDs'!$B:$F,4,FALSE)),$G196&gt;=(VLOOKUP($J196,'Medians, Hi-Lo SDs'!$B:$F,4,FALSE))),(VLOOKUP($J196,'Medians, Hi-Lo SDs'!$B:$F,4,FALSE))-$G195,""))/($F196)*($C196-$C195)+($C195),"")</f>
        <v/>
      </c>
      <c r="X196" s="65" t="str">
        <f t="shared" si="36"/>
        <v/>
      </c>
      <c r="Y196" s="65" t="str">
        <f>IF(X196="","",X196/VLOOKUP(VLOOKUP($J196,'Medians, Hi-Lo SDs'!$B:$F,4,FALSE),$H:$I,2,FALSE))</f>
        <v/>
      </c>
      <c r="Z196" s="70" t="str">
        <f t="shared" si="37"/>
        <v/>
      </c>
      <c r="AA196" s="68" t="str">
        <f t="shared" si="38"/>
        <v/>
      </c>
      <c r="AB196" s="66" t="str">
        <f>IFERROR((IF(AND($G195&lt;(VLOOKUP($J196,'Medians, Hi-Lo SDs'!$B:$F,5,FALSE)),$G196&gt;=(VLOOKUP($J196,'Medians, Hi-Lo SDs'!$B:$F,5,FALSE))),(VLOOKUP($J196,'Medians, Hi-Lo SDs'!$B:$F,5,FALSE))-$G195,""))/($F196)*($C196-$C195)+($C195),"")</f>
        <v/>
      </c>
      <c r="AC196" s="65" t="str">
        <f t="shared" si="39"/>
        <v/>
      </c>
      <c r="AD196" s="65" t="str">
        <f>IF(AC196="","",AC196/VLOOKUP(VLOOKUP($J196,'Medians, Hi-Lo SDs'!$B:$F,5,FALSE),$H:$I,2,FALSE))</f>
        <v/>
      </c>
      <c r="AE196" s="59" t="s">
        <v>88</v>
      </c>
      <c r="AF196" s="60" t="s">
        <v>88</v>
      </c>
    </row>
    <row r="197" spans="1:32" ht="16" x14ac:dyDescent="0.2">
      <c r="A197" s="99"/>
      <c r="B197" s="100"/>
      <c r="C197" s="87" t="s">
        <v>122</v>
      </c>
      <c r="D197" s="88">
        <v>2</v>
      </c>
      <c r="E197" s="89">
        <v>3.6363636363636362</v>
      </c>
      <c r="F197" s="89">
        <v>3.6363636363636362</v>
      </c>
      <c r="G197" s="90">
        <v>36.363636363636367</v>
      </c>
      <c r="J197" s="64" t="str">
        <f t="shared" si="29"/>
        <v>a0700</v>
      </c>
      <c r="K197" s="71">
        <f t="shared" si="30"/>
        <v>3.6363636363636362</v>
      </c>
      <c r="L197" s="65" t="str">
        <f>IFERROR((IF(AND($G196&lt;(VLOOKUP($J197,'Medians, Hi-Lo SDs'!$B:$F,2,FALSE)),$G197&gt;=(VLOOKUP($J197,'Medians, Hi-Lo SDs'!$B:$F,2,FALSE))),(VLOOKUP($J197,'Medians, Hi-Lo SDs'!$B:$F,2,FALSE))-$G196,""))/($F197)*($C197-$C196)+($C196),"")</f>
        <v/>
      </c>
      <c r="M197" s="65" t="str">
        <f t="shared" si="32"/>
        <v/>
      </c>
      <c r="N197" s="65" t="str">
        <f>IF(M197="","",M197/VLOOKUP(VLOOKUP($J197,'Medians, Hi-Lo SDs'!$B:$F,2,FALSE),$H:$I,2,FALSE))</f>
        <v/>
      </c>
      <c r="O197" s="59" t="s">
        <v>88</v>
      </c>
      <c r="P197" s="60" t="s">
        <v>88</v>
      </c>
      <c r="Q197" s="66" t="str">
        <f>IFERROR((IF(AND($G196&lt;(VLOOKUP($J197,'Medians, Hi-Lo SDs'!$B:$F,3,FALSE)),$G197&gt;=(VLOOKUP($J197,'Medians, Hi-Lo SDs'!$B:$F,3,FALSE))),(VLOOKUP($J197,'Medians, Hi-Lo SDs'!$B:$F,3,FALSE))-$G196,""))/($F197)*($C197-$C196)+($C196),"")</f>
        <v/>
      </c>
      <c r="R197" s="65" t="str">
        <f t="shared" si="33"/>
        <v/>
      </c>
      <c r="S197" s="65" t="str">
        <f>IF(R197="","",R197/VLOOKUP(VLOOKUP($J197,'Medians, Hi-Lo SDs'!$B:$F,3,FALSE),$H:$I,2,FALSE))</f>
        <v/>
      </c>
      <c r="T197" s="70" t="str">
        <f t="shared" si="34"/>
        <v/>
      </c>
      <c r="U197" s="68" t="str">
        <f t="shared" si="35"/>
        <v/>
      </c>
      <c r="V197" s="69" t="str">
        <f t="shared" si="31"/>
        <v/>
      </c>
      <c r="W197" s="66" t="str">
        <f>IFERROR((IF(AND($G196&lt;(VLOOKUP($J197,'Medians, Hi-Lo SDs'!$B:$F,4,FALSE)),$G197&gt;=(VLOOKUP($J197,'Medians, Hi-Lo SDs'!$B:$F,4,FALSE))),(VLOOKUP($J197,'Medians, Hi-Lo SDs'!$B:$F,4,FALSE))-$G196,""))/($F197)*($C197-$C196)+($C196),"")</f>
        <v/>
      </c>
      <c r="X197" s="65" t="str">
        <f t="shared" si="36"/>
        <v/>
      </c>
      <c r="Y197" s="65" t="str">
        <f>IF(X197="","",X197/VLOOKUP(VLOOKUP($J197,'Medians, Hi-Lo SDs'!$B:$F,4,FALSE),$H:$I,2,FALSE))</f>
        <v/>
      </c>
      <c r="Z197" s="70" t="str">
        <f t="shared" si="37"/>
        <v/>
      </c>
      <c r="AA197" s="68" t="str">
        <f t="shared" si="38"/>
        <v/>
      </c>
      <c r="AB197" s="66" t="str">
        <f>IFERROR((IF(AND($G196&lt;(VLOOKUP($J197,'Medians, Hi-Lo SDs'!$B:$F,5,FALSE)),$G197&gt;=(VLOOKUP($J197,'Medians, Hi-Lo SDs'!$B:$F,5,FALSE))),(VLOOKUP($J197,'Medians, Hi-Lo SDs'!$B:$F,5,FALSE))-$G196,""))/($F197)*($C197-$C196)+($C196),"")</f>
        <v/>
      </c>
      <c r="AC197" s="65" t="str">
        <f t="shared" si="39"/>
        <v/>
      </c>
      <c r="AD197" s="65" t="str">
        <f>IF(AC197="","",AC197/VLOOKUP(VLOOKUP($J197,'Medians, Hi-Lo SDs'!$B:$F,5,FALSE),$H:$I,2,FALSE))</f>
        <v/>
      </c>
      <c r="AE197" s="59" t="s">
        <v>88</v>
      </c>
      <c r="AF197" s="60" t="s">
        <v>88</v>
      </c>
    </row>
    <row r="198" spans="1:32" ht="16" x14ac:dyDescent="0.2">
      <c r="A198" s="99"/>
      <c r="B198" s="100"/>
      <c r="C198" s="87" t="s">
        <v>123</v>
      </c>
      <c r="D198" s="88">
        <v>1</v>
      </c>
      <c r="E198" s="89">
        <v>1.8181818181818181</v>
      </c>
      <c r="F198" s="89">
        <v>1.8181818181818181</v>
      </c>
      <c r="G198" s="90">
        <v>38.181818181818187</v>
      </c>
      <c r="J198" s="64" t="str">
        <f t="shared" si="29"/>
        <v>a0700</v>
      </c>
      <c r="K198" s="71">
        <f t="shared" si="30"/>
        <v>3.6363636363636362</v>
      </c>
      <c r="L198" s="65" t="str">
        <f>IFERROR((IF(AND($G197&lt;(VLOOKUP($J198,'Medians, Hi-Lo SDs'!$B:$F,2,FALSE)),$G198&gt;=(VLOOKUP($J198,'Medians, Hi-Lo SDs'!$B:$F,2,FALSE))),(VLOOKUP($J198,'Medians, Hi-Lo SDs'!$B:$F,2,FALSE))-$G197,""))/($F198)*($C198-$C197)+($C197),"")</f>
        <v/>
      </c>
      <c r="M198" s="65" t="str">
        <f t="shared" si="32"/>
        <v/>
      </c>
      <c r="N198" s="65" t="str">
        <f>IF(M198="","",M198/VLOOKUP(VLOOKUP($J198,'Medians, Hi-Lo SDs'!$B:$F,2,FALSE),$H:$I,2,FALSE))</f>
        <v/>
      </c>
      <c r="O198" s="59" t="s">
        <v>88</v>
      </c>
      <c r="P198" s="60" t="s">
        <v>88</v>
      </c>
      <c r="Q198" s="66" t="str">
        <f>IFERROR((IF(AND($G197&lt;(VLOOKUP($J198,'Medians, Hi-Lo SDs'!$B:$F,3,FALSE)),$G198&gt;=(VLOOKUP($J198,'Medians, Hi-Lo SDs'!$B:$F,3,FALSE))),(VLOOKUP($J198,'Medians, Hi-Lo SDs'!$B:$F,3,FALSE))-$G197,""))/($F198)*($C198-$C197)+($C197),"")</f>
        <v/>
      </c>
      <c r="R198" s="65" t="str">
        <f t="shared" si="33"/>
        <v/>
      </c>
      <c r="S198" s="65" t="str">
        <f>IF(R198="","",R198/VLOOKUP(VLOOKUP($J198,'Medians, Hi-Lo SDs'!$B:$F,3,FALSE),$H:$I,2,FALSE))</f>
        <v/>
      </c>
      <c r="T198" s="70" t="str">
        <f t="shared" si="34"/>
        <v/>
      </c>
      <c r="U198" s="68" t="str">
        <f t="shared" si="35"/>
        <v/>
      </c>
      <c r="V198" s="69" t="str">
        <f t="shared" si="31"/>
        <v/>
      </c>
      <c r="W198" s="66" t="str">
        <f>IFERROR((IF(AND($G197&lt;(VLOOKUP($J198,'Medians, Hi-Lo SDs'!$B:$F,4,FALSE)),$G198&gt;=(VLOOKUP($J198,'Medians, Hi-Lo SDs'!$B:$F,4,FALSE))),(VLOOKUP($J198,'Medians, Hi-Lo SDs'!$B:$F,4,FALSE))-$G197,""))/($F198)*($C198-$C197)+($C197),"")</f>
        <v/>
      </c>
      <c r="X198" s="65" t="str">
        <f t="shared" si="36"/>
        <v/>
      </c>
      <c r="Y198" s="65" t="str">
        <f>IF(X198="","",X198/VLOOKUP(VLOOKUP($J198,'Medians, Hi-Lo SDs'!$B:$F,4,FALSE),$H:$I,2,FALSE))</f>
        <v/>
      </c>
      <c r="Z198" s="70" t="str">
        <f t="shared" si="37"/>
        <v/>
      </c>
      <c r="AA198" s="68" t="str">
        <f t="shared" si="38"/>
        <v/>
      </c>
      <c r="AB198" s="66" t="str">
        <f>IFERROR((IF(AND($G197&lt;(VLOOKUP($J198,'Medians, Hi-Lo SDs'!$B:$F,5,FALSE)),$G198&gt;=(VLOOKUP($J198,'Medians, Hi-Lo SDs'!$B:$F,5,FALSE))),(VLOOKUP($J198,'Medians, Hi-Lo SDs'!$B:$F,5,FALSE))-$G197,""))/($F198)*($C198-$C197)+($C197),"")</f>
        <v/>
      </c>
      <c r="AC198" s="65" t="str">
        <f t="shared" si="39"/>
        <v/>
      </c>
      <c r="AD198" s="65" t="str">
        <f>IF(AC198="","",AC198/VLOOKUP(VLOOKUP($J198,'Medians, Hi-Lo SDs'!$B:$F,5,FALSE),$H:$I,2,FALSE))</f>
        <v/>
      </c>
      <c r="AE198" s="59" t="s">
        <v>88</v>
      </c>
      <c r="AF198" s="60" t="s">
        <v>88</v>
      </c>
    </row>
    <row r="199" spans="1:32" ht="16" x14ac:dyDescent="0.2">
      <c r="A199" s="99"/>
      <c r="B199" s="100"/>
      <c r="C199" s="87" t="s">
        <v>124</v>
      </c>
      <c r="D199" s="88">
        <v>1</v>
      </c>
      <c r="E199" s="89">
        <v>1.8181818181818181</v>
      </c>
      <c r="F199" s="89">
        <v>1.8181818181818181</v>
      </c>
      <c r="G199" s="90">
        <v>40</v>
      </c>
      <c r="J199" s="64" t="str">
        <f t="shared" si="29"/>
        <v>a0700</v>
      </c>
      <c r="K199" s="71">
        <f t="shared" si="30"/>
        <v>3.6363636363636362</v>
      </c>
      <c r="L199" s="65" t="str">
        <f>IFERROR((IF(AND($G198&lt;(VLOOKUP($J199,'Medians, Hi-Lo SDs'!$B:$F,2,FALSE)),$G199&gt;=(VLOOKUP($J199,'Medians, Hi-Lo SDs'!$B:$F,2,FALSE))),(VLOOKUP($J199,'Medians, Hi-Lo SDs'!$B:$F,2,FALSE))-$G198,""))/($F199)*($C199-$C198)+($C198),"")</f>
        <v/>
      </c>
      <c r="M199" s="65" t="str">
        <f t="shared" si="32"/>
        <v/>
      </c>
      <c r="N199" s="65" t="str">
        <f>IF(M199="","",M199/VLOOKUP(VLOOKUP($J199,'Medians, Hi-Lo SDs'!$B:$F,2,FALSE),$H:$I,2,FALSE))</f>
        <v/>
      </c>
      <c r="O199" s="59" t="s">
        <v>88</v>
      </c>
      <c r="P199" s="60" t="s">
        <v>88</v>
      </c>
      <c r="Q199" s="66" t="str">
        <f>IFERROR((IF(AND($G198&lt;(VLOOKUP($J199,'Medians, Hi-Lo SDs'!$B:$F,3,FALSE)),$G199&gt;=(VLOOKUP($J199,'Medians, Hi-Lo SDs'!$B:$F,3,FALSE))),(VLOOKUP($J199,'Medians, Hi-Lo SDs'!$B:$F,3,FALSE))-$G198,""))/($F199)*($C199-$C198)+($C198),"")</f>
        <v/>
      </c>
      <c r="R199" s="65" t="str">
        <f t="shared" si="33"/>
        <v/>
      </c>
      <c r="S199" s="65" t="str">
        <f>IF(R199="","",R199/VLOOKUP(VLOOKUP($J199,'Medians, Hi-Lo SDs'!$B:$F,3,FALSE),$H:$I,2,FALSE))</f>
        <v/>
      </c>
      <c r="T199" s="70" t="str">
        <f t="shared" si="34"/>
        <v/>
      </c>
      <c r="U199" s="68" t="str">
        <f t="shared" si="35"/>
        <v/>
      </c>
      <c r="V199" s="69" t="str">
        <f t="shared" si="31"/>
        <v/>
      </c>
      <c r="W199" s="66" t="str">
        <f>IFERROR((IF(AND($G198&lt;(VLOOKUP($J199,'Medians, Hi-Lo SDs'!$B:$F,4,FALSE)),$G199&gt;=(VLOOKUP($J199,'Medians, Hi-Lo SDs'!$B:$F,4,FALSE))),(VLOOKUP($J199,'Medians, Hi-Lo SDs'!$B:$F,4,FALSE))-$G198,""))/($F199)*($C199-$C198)+($C198),"")</f>
        <v/>
      </c>
      <c r="X199" s="65" t="str">
        <f t="shared" si="36"/>
        <v/>
      </c>
      <c r="Y199" s="65" t="str">
        <f>IF(X199="","",X199/VLOOKUP(VLOOKUP($J199,'Medians, Hi-Lo SDs'!$B:$F,4,FALSE),$H:$I,2,FALSE))</f>
        <v/>
      </c>
      <c r="Z199" s="70" t="str">
        <f t="shared" si="37"/>
        <v/>
      </c>
      <c r="AA199" s="68" t="str">
        <f t="shared" si="38"/>
        <v/>
      </c>
      <c r="AB199" s="66" t="str">
        <f>IFERROR((IF(AND($G198&lt;(VLOOKUP($J199,'Medians, Hi-Lo SDs'!$B:$F,5,FALSE)),$G199&gt;=(VLOOKUP($J199,'Medians, Hi-Lo SDs'!$B:$F,5,FALSE))),(VLOOKUP($J199,'Medians, Hi-Lo SDs'!$B:$F,5,FALSE))-$G198,""))/($F199)*($C199-$C198)+($C198),"")</f>
        <v/>
      </c>
      <c r="AC199" s="65" t="str">
        <f t="shared" si="39"/>
        <v/>
      </c>
      <c r="AD199" s="65" t="str">
        <f>IF(AC199="","",AC199/VLOOKUP(VLOOKUP($J199,'Medians, Hi-Lo SDs'!$B:$F,5,FALSE),$H:$I,2,FALSE))</f>
        <v/>
      </c>
      <c r="AE199" s="59" t="s">
        <v>88</v>
      </c>
      <c r="AF199" s="60" t="s">
        <v>88</v>
      </c>
    </row>
    <row r="200" spans="1:32" ht="16" x14ac:dyDescent="0.2">
      <c r="A200" s="99"/>
      <c r="B200" s="100"/>
      <c r="C200" s="87" t="s">
        <v>125</v>
      </c>
      <c r="D200" s="88">
        <v>1</v>
      </c>
      <c r="E200" s="89">
        <v>1.8181818181818181</v>
      </c>
      <c r="F200" s="89">
        <v>1.8181818181818181</v>
      </c>
      <c r="G200" s="90">
        <v>41.818181818181813</v>
      </c>
      <c r="J200" s="64" t="str">
        <f t="shared" si="29"/>
        <v>a0700</v>
      </c>
      <c r="K200" s="71">
        <f t="shared" si="30"/>
        <v>3.6363636363636362</v>
      </c>
      <c r="L200" s="65" t="str">
        <f>IFERROR((IF(AND($G199&lt;(VLOOKUP($J200,'Medians, Hi-Lo SDs'!$B:$F,2,FALSE)),$G200&gt;=(VLOOKUP($J200,'Medians, Hi-Lo SDs'!$B:$F,2,FALSE))),(VLOOKUP($J200,'Medians, Hi-Lo SDs'!$B:$F,2,FALSE))-$G199,""))/($F200)*($C200-$C199)+($C199),"")</f>
        <v/>
      </c>
      <c r="M200" s="65" t="str">
        <f t="shared" si="32"/>
        <v/>
      </c>
      <c r="N200" s="65" t="str">
        <f>IF(M200="","",M200/VLOOKUP(VLOOKUP($J200,'Medians, Hi-Lo SDs'!$B:$F,2,FALSE),$H:$I,2,FALSE))</f>
        <v/>
      </c>
      <c r="O200" s="59" t="s">
        <v>88</v>
      </c>
      <c r="P200" s="60" t="s">
        <v>88</v>
      </c>
      <c r="Q200" s="66" t="str">
        <f>IFERROR((IF(AND($G199&lt;(VLOOKUP($J200,'Medians, Hi-Lo SDs'!$B:$F,3,FALSE)),$G200&gt;=(VLOOKUP($J200,'Medians, Hi-Lo SDs'!$B:$F,3,FALSE))),(VLOOKUP($J200,'Medians, Hi-Lo SDs'!$B:$F,3,FALSE))-$G199,""))/($F200)*($C200-$C199)+($C199),"")</f>
        <v/>
      </c>
      <c r="R200" s="65" t="str">
        <f t="shared" si="33"/>
        <v/>
      </c>
      <c r="S200" s="65" t="str">
        <f>IF(R200="","",R200/VLOOKUP(VLOOKUP($J200,'Medians, Hi-Lo SDs'!$B:$F,3,FALSE),$H:$I,2,FALSE))</f>
        <v/>
      </c>
      <c r="T200" s="70" t="str">
        <f t="shared" si="34"/>
        <v/>
      </c>
      <c r="U200" s="68" t="str">
        <f t="shared" si="35"/>
        <v/>
      </c>
      <c r="V200" s="69" t="str">
        <f t="shared" si="31"/>
        <v/>
      </c>
      <c r="W200" s="66" t="str">
        <f>IFERROR((IF(AND($G199&lt;(VLOOKUP($J200,'Medians, Hi-Lo SDs'!$B:$F,4,FALSE)),$G200&gt;=(VLOOKUP($J200,'Medians, Hi-Lo SDs'!$B:$F,4,FALSE))),(VLOOKUP($J200,'Medians, Hi-Lo SDs'!$B:$F,4,FALSE))-$G199,""))/($F200)*($C200-$C199)+($C199),"")</f>
        <v/>
      </c>
      <c r="X200" s="65" t="str">
        <f t="shared" si="36"/>
        <v/>
      </c>
      <c r="Y200" s="65" t="str">
        <f>IF(X200="","",X200/VLOOKUP(VLOOKUP($J200,'Medians, Hi-Lo SDs'!$B:$F,4,FALSE),$H:$I,2,FALSE))</f>
        <v/>
      </c>
      <c r="Z200" s="70" t="str">
        <f t="shared" si="37"/>
        <v/>
      </c>
      <c r="AA200" s="68" t="str">
        <f t="shared" si="38"/>
        <v/>
      </c>
      <c r="AB200" s="66" t="str">
        <f>IFERROR((IF(AND($G199&lt;(VLOOKUP($J200,'Medians, Hi-Lo SDs'!$B:$F,5,FALSE)),$G200&gt;=(VLOOKUP($J200,'Medians, Hi-Lo SDs'!$B:$F,5,FALSE))),(VLOOKUP($J200,'Medians, Hi-Lo SDs'!$B:$F,5,FALSE))-$G199,""))/($F200)*($C200-$C199)+($C199),"")</f>
        <v/>
      </c>
      <c r="AC200" s="65" t="str">
        <f t="shared" si="39"/>
        <v/>
      </c>
      <c r="AD200" s="65" t="str">
        <f>IF(AC200="","",AC200/VLOOKUP(VLOOKUP($J200,'Medians, Hi-Lo SDs'!$B:$F,5,FALSE),$H:$I,2,FALSE))</f>
        <v/>
      </c>
      <c r="AE200" s="59" t="s">
        <v>88</v>
      </c>
      <c r="AF200" s="60" t="s">
        <v>88</v>
      </c>
    </row>
    <row r="201" spans="1:32" ht="16" x14ac:dyDescent="0.2">
      <c r="A201" s="99"/>
      <c r="B201" s="100"/>
      <c r="C201" s="87" t="s">
        <v>126</v>
      </c>
      <c r="D201" s="88">
        <v>1</v>
      </c>
      <c r="E201" s="89">
        <v>1.8181818181818181</v>
      </c>
      <c r="F201" s="89">
        <v>1.8181818181818181</v>
      </c>
      <c r="G201" s="90">
        <v>43.636363636363633</v>
      </c>
      <c r="J201" s="64" t="str">
        <f t="shared" si="29"/>
        <v>a0700</v>
      </c>
      <c r="K201" s="71">
        <f t="shared" si="30"/>
        <v>3.6363636363636362</v>
      </c>
      <c r="L201" s="65" t="str">
        <f>IFERROR((IF(AND($G200&lt;(VLOOKUP($J201,'Medians, Hi-Lo SDs'!$B:$F,2,FALSE)),$G201&gt;=(VLOOKUP($J201,'Medians, Hi-Lo SDs'!$B:$F,2,FALSE))),(VLOOKUP($J201,'Medians, Hi-Lo SDs'!$B:$F,2,FALSE))-$G200,""))/($F201)*($C201-$C200)+($C200),"")</f>
        <v/>
      </c>
      <c r="M201" s="65" t="str">
        <f t="shared" si="32"/>
        <v/>
      </c>
      <c r="N201" s="65" t="str">
        <f>IF(M201="","",M201/VLOOKUP(VLOOKUP($J201,'Medians, Hi-Lo SDs'!$B:$F,2,FALSE),$H:$I,2,FALSE))</f>
        <v/>
      </c>
      <c r="O201" s="59" t="s">
        <v>88</v>
      </c>
      <c r="P201" s="60" t="s">
        <v>88</v>
      </c>
      <c r="Q201" s="66" t="str">
        <f>IFERROR((IF(AND($G200&lt;(VLOOKUP($J201,'Medians, Hi-Lo SDs'!$B:$F,3,FALSE)),$G201&gt;=(VLOOKUP($J201,'Medians, Hi-Lo SDs'!$B:$F,3,FALSE))),(VLOOKUP($J201,'Medians, Hi-Lo SDs'!$B:$F,3,FALSE))-$G200,""))/($F201)*($C201-$C200)+($C200),"")</f>
        <v/>
      </c>
      <c r="R201" s="65" t="str">
        <f t="shared" si="33"/>
        <v/>
      </c>
      <c r="S201" s="65" t="str">
        <f>IF(R201="","",R201/VLOOKUP(VLOOKUP($J201,'Medians, Hi-Lo SDs'!$B:$F,3,FALSE),$H:$I,2,FALSE))</f>
        <v/>
      </c>
      <c r="T201" s="70" t="str">
        <f t="shared" si="34"/>
        <v/>
      </c>
      <c r="U201" s="68" t="str">
        <f t="shared" si="35"/>
        <v/>
      </c>
      <c r="V201" s="69" t="str">
        <f t="shared" si="31"/>
        <v/>
      </c>
      <c r="W201" s="66" t="str">
        <f>IFERROR((IF(AND($G200&lt;(VLOOKUP($J201,'Medians, Hi-Lo SDs'!$B:$F,4,FALSE)),$G201&gt;=(VLOOKUP($J201,'Medians, Hi-Lo SDs'!$B:$F,4,FALSE))),(VLOOKUP($J201,'Medians, Hi-Lo SDs'!$B:$F,4,FALSE))-$G200,""))/($F201)*($C201-$C200)+($C200),"")</f>
        <v/>
      </c>
      <c r="X201" s="65" t="str">
        <f t="shared" si="36"/>
        <v/>
      </c>
      <c r="Y201" s="65" t="str">
        <f>IF(X201="","",X201/VLOOKUP(VLOOKUP($J201,'Medians, Hi-Lo SDs'!$B:$F,4,FALSE),$H:$I,2,FALSE))</f>
        <v/>
      </c>
      <c r="Z201" s="70" t="str">
        <f t="shared" si="37"/>
        <v/>
      </c>
      <c r="AA201" s="68" t="str">
        <f t="shared" si="38"/>
        <v/>
      </c>
      <c r="AB201" s="66" t="str">
        <f>IFERROR((IF(AND($G200&lt;(VLOOKUP($J201,'Medians, Hi-Lo SDs'!$B:$F,5,FALSE)),$G201&gt;=(VLOOKUP($J201,'Medians, Hi-Lo SDs'!$B:$F,5,FALSE))),(VLOOKUP($J201,'Medians, Hi-Lo SDs'!$B:$F,5,FALSE))-$G200,""))/($F201)*($C201-$C200)+($C200),"")</f>
        <v/>
      </c>
      <c r="AC201" s="65" t="str">
        <f t="shared" si="39"/>
        <v/>
      </c>
      <c r="AD201" s="65" t="str">
        <f>IF(AC201="","",AC201/VLOOKUP(VLOOKUP($J201,'Medians, Hi-Lo SDs'!$B:$F,5,FALSE),$H:$I,2,FALSE))</f>
        <v/>
      </c>
      <c r="AE201" s="59" t="s">
        <v>88</v>
      </c>
      <c r="AF201" s="60" t="s">
        <v>88</v>
      </c>
    </row>
    <row r="202" spans="1:32" ht="16" x14ac:dyDescent="0.2">
      <c r="A202" s="99"/>
      <c r="B202" s="100"/>
      <c r="C202" s="87" t="s">
        <v>127</v>
      </c>
      <c r="D202" s="88">
        <v>3</v>
      </c>
      <c r="E202" s="89">
        <v>5.4545454545454541</v>
      </c>
      <c r="F202" s="89">
        <v>5.4545454545454541</v>
      </c>
      <c r="G202" s="90">
        <v>49.090909090909093</v>
      </c>
      <c r="J202" s="64" t="str">
        <f t="shared" si="29"/>
        <v>a0700</v>
      </c>
      <c r="K202" s="71">
        <f t="shared" si="30"/>
        <v>3.6363636363636362</v>
      </c>
      <c r="L202" s="65" t="str">
        <f>IFERROR((IF(AND($G201&lt;(VLOOKUP($J202,'Medians, Hi-Lo SDs'!$B:$F,2,FALSE)),$G202&gt;=(VLOOKUP($J202,'Medians, Hi-Lo SDs'!$B:$F,2,FALSE))),(VLOOKUP($J202,'Medians, Hi-Lo SDs'!$B:$F,2,FALSE))-$G201,""))/($F202)*($C202-$C201)+($C201),"")</f>
        <v/>
      </c>
      <c r="M202" s="65" t="str">
        <f t="shared" si="32"/>
        <v/>
      </c>
      <c r="N202" s="65" t="str">
        <f>IF(M202="","",M202/VLOOKUP(VLOOKUP($J202,'Medians, Hi-Lo SDs'!$B:$F,2,FALSE),$H:$I,2,FALSE))</f>
        <v/>
      </c>
      <c r="O202" s="59" t="s">
        <v>88</v>
      </c>
      <c r="P202" s="60" t="s">
        <v>88</v>
      </c>
      <c r="Q202" s="66" t="str">
        <f>IFERROR((IF(AND($G201&lt;(VLOOKUP($J202,'Medians, Hi-Lo SDs'!$B:$F,3,FALSE)),$G202&gt;=(VLOOKUP($J202,'Medians, Hi-Lo SDs'!$B:$F,3,FALSE))),(VLOOKUP($J202,'Medians, Hi-Lo SDs'!$B:$F,3,FALSE))-$G201,""))/($F202)*($C202-$C201)+($C201),"")</f>
        <v/>
      </c>
      <c r="R202" s="65" t="str">
        <f t="shared" si="33"/>
        <v/>
      </c>
      <c r="S202" s="65" t="str">
        <f>IF(R202="","",R202/VLOOKUP(VLOOKUP($J202,'Medians, Hi-Lo SDs'!$B:$F,3,FALSE),$H:$I,2,FALSE))</f>
        <v/>
      </c>
      <c r="T202" s="70" t="str">
        <f t="shared" si="34"/>
        <v/>
      </c>
      <c r="U202" s="68" t="str">
        <f t="shared" si="35"/>
        <v/>
      </c>
      <c r="V202" s="69" t="str">
        <f t="shared" si="31"/>
        <v/>
      </c>
      <c r="W202" s="66" t="str">
        <f>IFERROR((IF(AND($G201&lt;(VLOOKUP($J202,'Medians, Hi-Lo SDs'!$B:$F,4,FALSE)),$G202&gt;=(VLOOKUP($J202,'Medians, Hi-Lo SDs'!$B:$F,4,FALSE))),(VLOOKUP($J202,'Medians, Hi-Lo SDs'!$B:$F,4,FALSE))-$G201,""))/($F202)*($C202-$C201)+($C201),"")</f>
        <v/>
      </c>
      <c r="X202" s="65" t="str">
        <f t="shared" si="36"/>
        <v/>
      </c>
      <c r="Y202" s="65" t="str">
        <f>IF(X202="","",X202/VLOOKUP(VLOOKUP($J202,'Medians, Hi-Lo SDs'!$B:$F,4,FALSE),$H:$I,2,FALSE))</f>
        <v/>
      </c>
      <c r="Z202" s="70" t="str">
        <f t="shared" si="37"/>
        <v/>
      </c>
      <c r="AA202" s="68" t="str">
        <f t="shared" si="38"/>
        <v/>
      </c>
      <c r="AB202" s="66" t="str">
        <f>IFERROR((IF(AND($G201&lt;(VLOOKUP($J202,'Medians, Hi-Lo SDs'!$B:$F,5,FALSE)),$G202&gt;=(VLOOKUP($J202,'Medians, Hi-Lo SDs'!$B:$F,5,FALSE))),(VLOOKUP($J202,'Medians, Hi-Lo SDs'!$B:$F,5,FALSE))-$G201,""))/($F202)*($C202-$C201)+($C201),"")</f>
        <v/>
      </c>
      <c r="AC202" s="65" t="str">
        <f t="shared" si="39"/>
        <v/>
      </c>
      <c r="AD202" s="65" t="str">
        <f>IF(AC202="","",AC202/VLOOKUP(VLOOKUP($J202,'Medians, Hi-Lo SDs'!$B:$F,5,FALSE),$H:$I,2,FALSE))</f>
        <v/>
      </c>
      <c r="AE202" s="59" t="s">
        <v>88</v>
      </c>
      <c r="AF202" s="60" t="s">
        <v>88</v>
      </c>
    </row>
    <row r="203" spans="1:32" ht="16" x14ac:dyDescent="0.2">
      <c r="A203" s="99"/>
      <c r="B203" s="100"/>
      <c r="C203" s="87" t="s">
        <v>128</v>
      </c>
      <c r="D203" s="88">
        <v>2</v>
      </c>
      <c r="E203" s="89">
        <v>3.6363636363636362</v>
      </c>
      <c r="F203" s="89">
        <v>3.6363636363636362</v>
      </c>
      <c r="G203" s="90">
        <v>52.72727272727272</v>
      </c>
      <c r="J203" s="64" t="str">
        <f t="shared" si="29"/>
        <v>a0700</v>
      </c>
      <c r="K203" s="71">
        <f t="shared" si="30"/>
        <v>3.6363636363636362</v>
      </c>
      <c r="L203" s="65" t="str">
        <f>IFERROR((IF(AND($G202&lt;(VLOOKUP($J203,'Medians, Hi-Lo SDs'!$B:$F,2,FALSE)),$G203&gt;=(VLOOKUP($J203,'Medians, Hi-Lo SDs'!$B:$F,2,FALSE))),(VLOOKUP($J203,'Medians, Hi-Lo SDs'!$B:$F,2,FALSE))-$G202,""))/($F203)*($C203-$C202)+($C202),"")</f>
        <v/>
      </c>
      <c r="M203" s="65" t="str">
        <f t="shared" si="32"/>
        <v/>
      </c>
      <c r="N203" s="65" t="str">
        <f>IF(M203="","",M203/VLOOKUP(VLOOKUP($J203,'Medians, Hi-Lo SDs'!$B:$F,2,FALSE),$H:$I,2,FALSE))</f>
        <v/>
      </c>
      <c r="O203" s="59" t="s">
        <v>88</v>
      </c>
      <c r="P203" s="60" t="s">
        <v>88</v>
      </c>
      <c r="Q203" s="66" t="str">
        <f>IFERROR((IF(AND($G202&lt;(VLOOKUP($J203,'Medians, Hi-Lo SDs'!$B:$F,3,FALSE)),$G203&gt;=(VLOOKUP($J203,'Medians, Hi-Lo SDs'!$B:$F,3,FALSE))),(VLOOKUP($J203,'Medians, Hi-Lo SDs'!$B:$F,3,FALSE))-$G202,""))/($F203)*($C203-$C202)+($C202),"")</f>
        <v/>
      </c>
      <c r="R203" s="65" t="str">
        <f t="shared" si="33"/>
        <v/>
      </c>
      <c r="S203" s="65" t="str">
        <f>IF(R203="","",R203/VLOOKUP(VLOOKUP($J203,'Medians, Hi-Lo SDs'!$B:$F,3,FALSE),$H:$I,2,FALSE))</f>
        <v/>
      </c>
      <c r="T203" s="70" t="str">
        <f t="shared" si="34"/>
        <v/>
      </c>
      <c r="U203" s="68" t="str">
        <f t="shared" si="35"/>
        <v/>
      </c>
      <c r="V203" s="69">
        <f t="shared" si="31"/>
        <v>36.25</v>
      </c>
      <c r="W203" s="66" t="str">
        <f>IFERROR((IF(AND($G202&lt;(VLOOKUP($J203,'Medians, Hi-Lo SDs'!$B:$F,4,FALSE)),$G203&gt;=(VLOOKUP($J203,'Medians, Hi-Lo SDs'!$B:$F,4,FALSE))),(VLOOKUP($J203,'Medians, Hi-Lo SDs'!$B:$F,4,FALSE))-$G202,""))/($F203)*($C203-$C202)+($C202),"")</f>
        <v/>
      </c>
      <c r="X203" s="65" t="str">
        <f t="shared" si="36"/>
        <v/>
      </c>
      <c r="Y203" s="65" t="str">
        <f>IF(X203="","",X203/VLOOKUP(VLOOKUP($J203,'Medians, Hi-Lo SDs'!$B:$F,4,FALSE),$H:$I,2,FALSE))</f>
        <v/>
      </c>
      <c r="Z203" s="70" t="str">
        <f t="shared" si="37"/>
        <v/>
      </c>
      <c r="AA203" s="68" t="str">
        <f t="shared" si="38"/>
        <v/>
      </c>
      <c r="AB203" s="66" t="str">
        <f>IFERROR((IF(AND($G202&lt;(VLOOKUP($J203,'Medians, Hi-Lo SDs'!$B:$F,5,FALSE)),$G203&gt;=(VLOOKUP($J203,'Medians, Hi-Lo SDs'!$B:$F,5,FALSE))),(VLOOKUP($J203,'Medians, Hi-Lo SDs'!$B:$F,5,FALSE))-$G202,""))/($F203)*($C203-$C202)+($C202),"")</f>
        <v/>
      </c>
      <c r="AC203" s="65" t="str">
        <f t="shared" si="39"/>
        <v/>
      </c>
      <c r="AD203" s="65" t="str">
        <f>IF(AC203="","",AC203/VLOOKUP(VLOOKUP($J203,'Medians, Hi-Lo SDs'!$B:$F,5,FALSE),$H:$I,2,FALSE))</f>
        <v/>
      </c>
      <c r="AE203" s="59" t="s">
        <v>88</v>
      </c>
      <c r="AF203" s="60" t="s">
        <v>88</v>
      </c>
    </row>
    <row r="204" spans="1:32" ht="16" x14ac:dyDescent="0.2">
      <c r="A204" s="99"/>
      <c r="B204" s="100"/>
      <c r="C204" s="87" t="s">
        <v>129</v>
      </c>
      <c r="D204" s="88">
        <v>1</v>
      </c>
      <c r="E204" s="89">
        <v>1.8181818181818181</v>
      </c>
      <c r="F204" s="89">
        <v>1.8181818181818181</v>
      </c>
      <c r="G204" s="90">
        <v>54.54545454545454</v>
      </c>
      <c r="J204" s="64" t="str">
        <f t="shared" si="29"/>
        <v>a0700</v>
      </c>
      <c r="K204" s="71">
        <f t="shared" si="30"/>
        <v>3.6363636363636362</v>
      </c>
      <c r="L204" s="65" t="str">
        <f>IFERROR((IF(AND($G203&lt;(VLOOKUP($J204,'Medians, Hi-Lo SDs'!$B:$F,2,FALSE)),$G204&gt;=(VLOOKUP($J204,'Medians, Hi-Lo SDs'!$B:$F,2,FALSE))),(VLOOKUP($J204,'Medians, Hi-Lo SDs'!$B:$F,2,FALSE))-$G203,""))/($F204)*($C204-$C203)+($C203),"")</f>
        <v/>
      </c>
      <c r="M204" s="65" t="str">
        <f t="shared" si="32"/>
        <v/>
      </c>
      <c r="N204" s="65" t="str">
        <f>IF(M204="","",M204/VLOOKUP(VLOOKUP($J204,'Medians, Hi-Lo SDs'!$B:$F,2,FALSE),$H:$I,2,FALSE))</f>
        <v/>
      </c>
      <c r="O204" s="59" t="s">
        <v>88</v>
      </c>
      <c r="P204" s="60" t="s">
        <v>88</v>
      </c>
      <c r="Q204" s="66" t="str">
        <f>IFERROR((IF(AND($G203&lt;(VLOOKUP($J204,'Medians, Hi-Lo SDs'!$B:$F,3,FALSE)),$G204&gt;=(VLOOKUP($J204,'Medians, Hi-Lo SDs'!$B:$F,3,FALSE))),(VLOOKUP($J204,'Medians, Hi-Lo SDs'!$B:$F,3,FALSE))-$G203,""))/($F204)*($C204-$C203)+($C203),"")</f>
        <v/>
      </c>
      <c r="R204" s="65" t="str">
        <f t="shared" si="33"/>
        <v/>
      </c>
      <c r="S204" s="65" t="str">
        <f>IF(R204="","",R204/VLOOKUP(VLOOKUP($J204,'Medians, Hi-Lo SDs'!$B:$F,3,FALSE),$H:$I,2,FALSE))</f>
        <v/>
      </c>
      <c r="T204" s="70" t="str">
        <f t="shared" si="34"/>
        <v/>
      </c>
      <c r="U204" s="68" t="str">
        <f t="shared" si="35"/>
        <v/>
      </c>
      <c r="V204" s="69" t="str">
        <f t="shared" si="31"/>
        <v/>
      </c>
      <c r="W204" s="66" t="str">
        <f>IFERROR((IF(AND($G203&lt;(VLOOKUP($J204,'Medians, Hi-Lo SDs'!$B:$F,4,FALSE)),$G204&gt;=(VLOOKUP($J204,'Medians, Hi-Lo SDs'!$B:$F,4,FALSE))),(VLOOKUP($J204,'Medians, Hi-Lo SDs'!$B:$F,4,FALSE))-$G203,""))/($F204)*($C204-$C203)+($C203),"")</f>
        <v/>
      </c>
      <c r="X204" s="65" t="str">
        <f t="shared" si="36"/>
        <v/>
      </c>
      <c r="Y204" s="65" t="str">
        <f>IF(X204="","",X204/VLOOKUP(VLOOKUP($J204,'Medians, Hi-Lo SDs'!$B:$F,4,FALSE),$H:$I,2,FALSE))</f>
        <v/>
      </c>
      <c r="Z204" s="70" t="str">
        <f t="shared" si="37"/>
        <v/>
      </c>
      <c r="AA204" s="68" t="str">
        <f t="shared" si="38"/>
        <v/>
      </c>
      <c r="AB204" s="66" t="str">
        <f>IFERROR((IF(AND($G203&lt;(VLOOKUP($J204,'Medians, Hi-Lo SDs'!$B:$F,5,FALSE)),$G204&gt;=(VLOOKUP($J204,'Medians, Hi-Lo SDs'!$B:$F,5,FALSE))),(VLOOKUP($J204,'Medians, Hi-Lo SDs'!$B:$F,5,FALSE))-$G203,""))/($F204)*($C204-$C203)+($C203),"")</f>
        <v/>
      </c>
      <c r="AC204" s="65" t="str">
        <f t="shared" si="39"/>
        <v/>
      </c>
      <c r="AD204" s="65" t="str">
        <f>IF(AC204="","",AC204/VLOOKUP(VLOOKUP($J204,'Medians, Hi-Lo SDs'!$B:$F,5,FALSE),$H:$I,2,FALSE))</f>
        <v/>
      </c>
      <c r="AE204" s="59" t="s">
        <v>88</v>
      </c>
      <c r="AF204" s="60" t="s">
        <v>88</v>
      </c>
    </row>
    <row r="205" spans="1:32" ht="16" x14ac:dyDescent="0.2">
      <c r="A205" s="99"/>
      <c r="B205" s="100"/>
      <c r="C205" s="87" t="s">
        <v>130</v>
      </c>
      <c r="D205" s="88">
        <v>4</v>
      </c>
      <c r="E205" s="89">
        <v>7.2727272727272725</v>
      </c>
      <c r="F205" s="89">
        <v>7.2727272727272725</v>
      </c>
      <c r="G205" s="90">
        <v>61.818181818181813</v>
      </c>
      <c r="J205" s="64" t="str">
        <f t="shared" ref="J205:J268" si="40">IF(LEFT(A204,1)="a",A204,J204)</f>
        <v>a0700</v>
      </c>
      <c r="K205" s="71">
        <f t="shared" ref="K205:K268" si="41">INDEX(G:G,MATCH(J205,J:J,0))</f>
        <v>3.6363636363636362</v>
      </c>
      <c r="L205" s="65" t="str">
        <f>IFERROR((IF(AND($G204&lt;(VLOOKUP($J205,'Medians, Hi-Lo SDs'!$B:$F,2,FALSE)),$G205&gt;=(VLOOKUP($J205,'Medians, Hi-Lo SDs'!$B:$F,2,FALSE))),(VLOOKUP($J205,'Medians, Hi-Lo SDs'!$B:$F,2,FALSE))-$G204,""))/($F205)*($C205-$C204)+($C204),"")</f>
        <v/>
      </c>
      <c r="M205" s="65" t="str">
        <f t="shared" si="32"/>
        <v/>
      </c>
      <c r="N205" s="65" t="str">
        <f>IF(M205="","",M205/VLOOKUP(VLOOKUP($J205,'Medians, Hi-Lo SDs'!$B:$F,2,FALSE),$H:$I,2,FALSE))</f>
        <v/>
      </c>
      <c r="O205" s="59" t="s">
        <v>88</v>
      </c>
      <c r="P205" s="60" t="s">
        <v>88</v>
      </c>
      <c r="Q205" s="66" t="str">
        <f>IFERROR((IF(AND($G204&lt;(VLOOKUP($J205,'Medians, Hi-Lo SDs'!$B:$F,3,FALSE)),$G205&gt;=(VLOOKUP($J205,'Medians, Hi-Lo SDs'!$B:$F,3,FALSE))),(VLOOKUP($J205,'Medians, Hi-Lo SDs'!$B:$F,3,FALSE))-$G204,""))/($F205)*($C205-$C204)+($C204),"")</f>
        <v/>
      </c>
      <c r="R205" s="65" t="str">
        <f t="shared" si="33"/>
        <v/>
      </c>
      <c r="S205" s="65" t="str">
        <f>IF(R205="","",R205/VLOOKUP(VLOOKUP($J205,'Medians, Hi-Lo SDs'!$B:$F,3,FALSE),$H:$I,2,FALSE))</f>
        <v/>
      </c>
      <c r="T205" s="70" t="str">
        <f t="shared" si="34"/>
        <v/>
      </c>
      <c r="U205" s="68" t="str">
        <f t="shared" si="35"/>
        <v/>
      </c>
      <c r="V205" s="69" t="str">
        <f t="shared" ref="V205:V268" si="42">IFERROR((IF(AND(G204&lt;(50),G205&gt;=(50)),(50)-G204,""))/(F205)*(C205-C204)+(C204),"")</f>
        <v/>
      </c>
      <c r="W205" s="66" t="str">
        <f>IFERROR((IF(AND($G204&lt;(VLOOKUP($J205,'Medians, Hi-Lo SDs'!$B:$F,4,FALSE)),$G205&gt;=(VLOOKUP($J205,'Medians, Hi-Lo SDs'!$B:$F,4,FALSE))),(VLOOKUP($J205,'Medians, Hi-Lo SDs'!$B:$F,4,FALSE))-$G204,""))/($F205)*($C205-$C204)+($C204),"")</f>
        <v/>
      </c>
      <c r="X205" s="65" t="str">
        <f t="shared" si="36"/>
        <v/>
      </c>
      <c r="Y205" s="65" t="str">
        <f>IF(X205="","",X205/VLOOKUP(VLOOKUP($J205,'Medians, Hi-Lo SDs'!$B:$F,4,FALSE),$H:$I,2,FALSE))</f>
        <v/>
      </c>
      <c r="Z205" s="70" t="str">
        <f t="shared" si="37"/>
        <v/>
      </c>
      <c r="AA205" s="68" t="str">
        <f t="shared" si="38"/>
        <v/>
      </c>
      <c r="AB205" s="66" t="str">
        <f>IFERROR((IF(AND($G204&lt;(VLOOKUP($J205,'Medians, Hi-Lo SDs'!$B:$F,5,FALSE)),$G205&gt;=(VLOOKUP($J205,'Medians, Hi-Lo SDs'!$B:$F,5,FALSE))),(VLOOKUP($J205,'Medians, Hi-Lo SDs'!$B:$F,5,FALSE))-$G204,""))/($F205)*($C205-$C204)+($C204),"")</f>
        <v/>
      </c>
      <c r="AC205" s="65" t="str">
        <f t="shared" si="39"/>
        <v/>
      </c>
      <c r="AD205" s="65" t="str">
        <f>IF(AC205="","",AC205/VLOOKUP(VLOOKUP($J205,'Medians, Hi-Lo SDs'!$B:$F,5,FALSE),$H:$I,2,FALSE))</f>
        <v/>
      </c>
      <c r="AE205" s="59" t="s">
        <v>88</v>
      </c>
      <c r="AF205" s="60" t="s">
        <v>88</v>
      </c>
    </row>
    <row r="206" spans="1:32" ht="16" x14ac:dyDescent="0.2">
      <c r="A206" s="99"/>
      <c r="B206" s="100"/>
      <c r="C206" s="87" t="s">
        <v>131</v>
      </c>
      <c r="D206" s="88">
        <v>1</v>
      </c>
      <c r="E206" s="89">
        <v>1.8181818181818181</v>
      </c>
      <c r="F206" s="89">
        <v>1.8181818181818181</v>
      </c>
      <c r="G206" s="90">
        <v>63.636363636363633</v>
      </c>
      <c r="J206" s="64" t="str">
        <f t="shared" si="40"/>
        <v>a0700</v>
      </c>
      <c r="K206" s="71">
        <f t="shared" si="41"/>
        <v>3.6363636363636362</v>
      </c>
      <c r="L206" s="65" t="str">
        <f>IFERROR((IF(AND($G205&lt;(VLOOKUP($J206,'Medians, Hi-Lo SDs'!$B:$F,2,FALSE)),$G206&gt;=(VLOOKUP($J206,'Medians, Hi-Lo SDs'!$B:$F,2,FALSE))),(VLOOKUP($J206,'Medians, Hi-Lo SDs'!$B:$F,2,FALSE))-$G205,""))/($F206)*($C206-$C205)+($C205),"")</f>
        <v/>
      </c>
      <c r="M206" s="65" t="str">
        <f t="shared" ref="M206:M269" si="43">IF(L206="","",SUMIF($J:$J,$J206,$V:$V)-L206)</f>
        <v/>
      </c>
      <c r="N206" s="65" t="str">
        <f>IF(M206="","",M206/VLOOKUP(VLOOKUP($J206,'Medians, Hi-Lo SDs'!$B:$F,2,FALSE),$H:$I,2,FALSE))</f>
        <v/>
      </c>
      <c r="O206" s="59" t="s">
        <v>88</v>
      </c>
      <c r="P206" s="60" t="s">
        <v>88</v>
      </c>
      <c r="Q206" s="66" t="str">
        <f>IFERROR((IF(AND($G205&lt;(VLOOKUP($J206,'Medians, Hi-Lo SDs'!$B:$F,3,FALSE)),$G206&gt;=(VLOOKUP($J206,'Medians, Hi-Lo SDs'!$B:$F,3,FALSE))),(VLOOKUP($J206,'Medians, Hi-Lo SDs'!$B:$F,3,FALSE))-$G205,""))/($F206)*($C206-$C205)+($C205),"")</f>
        <v/>
      </c>
      <c r="R206" s="65" t="str">
        <f t="shared" ref="R206:R269" si="44">IF(Q206="","",SUMIF($J:$J,$J206,$V:$V)-Q206)</f>
        <v/>
      </c>
      <c r="S206" s="65" t="str">
        <f>IF(R206="","",R206/VLOOKUP(VLOOKUP($J206,'Medians, Hi-Lo SDs'!$B:$F,3,FALSE),$H:$I,2,FALSE))</f>
        <v/>
      </c>
      <c r="T206" s="70" t="str">
        <f t="shared" ref="T206:T269" si="45">IF(S206="","",IF(SUMIF($J:$J,$J206,N:N)=0,1/0,(SUMIF($J:$J,$J206,N:N)+SUMIF($J:$J,$J206,S:S))/2))</f>
        <v/>
      </c>
      <c r="U206" s="68" t="str">
        <f t="shared" ref="U206:U269" si="46">N206</f>
        <v/>
      </c>
      <c r="V206" s="69" t="str">
        <f t="shared" si="42"/>
        <v/>
      </c>
      <c r="W206" s="66" t="str">
        <f>IFERROR((IF(AND($G205&lt;(VLOOKUP($J206,'Medians, Hi-Lo SDs'!$B:$F,4,FALSE)),$G206&gt;=(VLOOKUP($J206,'Medians, Hi-Lo SDs'!$B:$F,4,FALSE))),(VLOOKUP($J206,'Medians, Hi-Lo SDs'!$B:$F,4,FALSE))-$G205,""))/($F206)*($C206-$C205)+($C205),"")</f>
        <v/>
      </c>
      <c r="X206" s="65" t="str">
        <f t="shared" ref="X206:X269" si="47">IF(W206="","",W206-SUMIF($J:$J,$J206,$V:$V))</f>
        <v/>
      </c>
      <c r="Y206" s="65" t="str">
        <f>IF(X206="","",X206/VLOOKUP(VLOOKUP($J206,'Medians, Hi-Lo SDs'!$B:$F,4,FALSE),$H:$I,2,FALSE))</f>
        <v/>
      </c>
      <c r="Z206" s="70" t="str">
        <f t="shared" ref="Z206:Z269" si="48">IF(Y206="","",(SUMIF($J:$J,$J206,Y:Y)+SUMIF($J:$J,$J206,AD:AD))/2)</f>
        <v/>
      </c>
      <c r="AA206" s="68" t="str">
        <f t="shared" ref="AA206:AA269" si="49">AD206</f>
        <v/>
      </c>
      <c r="AB206" s="66" t="str">
        <f>IFERROR((IF(AND($G205&lt;(VLOOKUP($J206,'Medians, Hi-Lo SDs'!$B:$F,5,FALSE)),$G206&gt;=(VLOOKUP($J206,'Medians, Hi-Lo SDs'!$B:$F,5,FALSE))),(VLOOKUP($J206,'Medians, Hi-Lo SDs'!$B:$F,5,FALSE))-$G205,""))/($F206)*($C206-$C205)+($C205),"")</f>
        <v/>
      </c>
      <c r="AC206" s="65" t="str">
        <f t="shared" ref="AC206:AC269" si="50">IF(AB206="","",AB206-SUMIF($J:$J,$J206,$V:$V))</f>
        <v/>
      </c>
      <c r="AD206" s="65" t="str">
        <f>IF(AC206="","",AC206/VLOOKUP(VLOOKUP($J206,'Medians, Hi-Lo SDs'!$B:$F,5,FALSE),$H:$I,2,FALSE))</f>
        <v/>
      </c>
      <c r="AE206" s="59" t="s">
        <v>88</v>
      </c>
      <c r="AF206" s="60" t="s">
        <v>88</v>
      </c>
    </row>
    <row r="207" spans="1:32" ht="16" x14ac:dyDescent="0.2">
      <c r="A207" s="99"/>
      <c r="B207" s="100"/>
      <c r="C207" s="87" t="s">
        <v>132</v>
      </c>
      <c r="D207" s="88">
        <v>1</v>
      </c>
      <c r="E207" s="89">
        <v>1.8181818181818181</v>
      </c>
      <c r="F207" s="89">
        <v>1.8181818181818181</v>
      </c>
      <c r="G207" s="90">
        <v>65.454545454545453</v>
      </c>
      <c r="J207" s="64" t="str">
        <f t="shared" si="40"/>
        <v>a0700</v>
      </c>
      <c r="K207" s="71">
        <f t="shared" si="41"/>
        <v>3.6363636363636362</v>
      </c>
      <c r="L207" s="65" t="str">
        <f>IFERROR((IF(AND($G206&lt;(VLOOKUP($J207,'Medians, Hi-Lo SDs'!$B:$F,2,FALSE)),$G207&gt;=(VLOOKUP($J207,'Medians, Hi-Lo SDs'!$B:$F,2,FALSE))),(VLOOKUP($J207,'Medians, Hi-Lo SDs'!$B:$F,2,FALSE))-$G206,""))/($F207)*($C207-$C206)+($C206),"")</f>
        <v/>
      </c>
      <c r="M207" s="65" t="str">
        <f t="shared" si="43"/>
        <v/>
      </c>
      <c r="N207" s="65" t="str">
        <f>IF(M207="","",M207/VLOOKUP(VLOOKUP($J207,'Medians, Hi-Lo SDs'!$B:$F,2,FALSE),$H:$I,2,FALSE))</f>
        <v/>
      </c>
      <c r="O207" s="59" t="s">
        <v>88</v>
      </c>
      <c r="P207" s="60" t="s">
        <v>88</v>
      </c>
      <c r="Q207" s="66" t="str">
        <f>IFERROR((IF(AND($G206&lt;(VLOOKUP($J207,'Medians, Hi-Lo SDs'!$B:$F,3,FALSE)),$G207&gt;=(VLOOKUP($J207,'Medians, Hi-Lo SDs'!$B:$F,3,FALSE))),(VLOOKUP($J207,'Medians, Hi-Lo SDs'!$B:$F,3,FALSE))-$G206,""))/($F207)*($C207-$C206)+($C206),"")</f>
        <v/>
      </c>
      <c r="R207" s="65" t="str">
        <f t="shared" si="44"/>
        <v/>
      </c>
      <c r="S207" s="65" t="str">
        <f>IF(R207="","",R207/VLOOKUP(VLOOKUP($J207,'Medians, Hi-Lo SDs'!$B:$F,3,FALSE),$H:$I,2,FALSE))</f>
        <v/>
      </c>
      <c r="T207" s="70" t="str">
        <f t="shared" si="45"/>
        <v/>
      </c>
      <c r="U207" s="68" t="str">
        <f t="shared" si="46"/>
        <v/>
      </c>
      <c r="V207" s="69" t="str">
        <f t="shared" si="42"/>
        <v/>
      </c>
      <c r="W207" s="66" t="str">
        <f>IFERROR((IF(AND($G206&lt;(VLOOKUP($J207,'Medians, Hi-Lo SDs'!$B:$F,4,FALSE)),$G207&gt;=(VLOOKUP($J207,'Medians, Hi-Lo SDs'!$B:$F,4,FALSE))),(VLOOKUP($J207,'Medians, Hi-Lo SDs'!$B:$F,4,FALSE))-$G206,""))/($F207)*($C207-$C206)+($C206),"")</f>
        <v/>
      </c>
      <c r="X207" s="65" t="str">
        <f t="shared" si="47"/>
        <v/>
      </c>
      <c r="Y207" s="65" t="str">
        <f>IF(X207="","",X207/VLOOKUP(VLOOKUP($J207,'Medians, Hi-Lo SDs'!$B:$F,4,FALSE),$H:$I,2,FALSE))</f>
        <v/>
      </c>
      <c r="Z207" s="70" t="str">
        <f t="shared" si="48"/>
        <v/>
      </c>
      <c r="AA207" s="68" t="str">
        <f t="shared" si="49"/>
        <v/>
      </c>
      <c r="AB207" s="66" t="str">
        <f>IFERROR((IF(AND($G206&lt;(VLOOKUP($J207,'Medians, Hi-Lo SDs'!$B:$F,5,FALSE)),$G207&gt;=(VLOOKUP($J207,'Medians, Hi-Lo SDs'!$B:$F,5,FALSE))),(VLOOKUP($J207,'Medians, Hi-Lo SDs'!$B:$F,5,FALSE))-$G206,""))/($F207)*($C207-$C206)+($C206),"")</f>
        <v/>
      </c>
      <c r="AC207" s="65" t="str">
        <f t="shared" si="50"/>
        <v/>
      </c>
      <c r="AD207" s="65" t="str">
        <f>IF(AC207="","",AC207/VLOOKUP(VLOOKUP($J207,'Medians, Hi-Lo SDs'!$B:$F,5,FALSE),$H:$I,2,FALSE))</f>
        <v/>
      </c>
      <c r="AE207" s="59" t="s">
        <v>88</v>
      </c>
      <c r="AF207" s="60" t="s">
        <v>88</v>
      </c>
    </row>
    <row r="208" spans="1:32" ht="16" x14ac:dyDescent="0.2">
      <c r="A208" s="99"/>
      <c r="B208" s="100"/>
      <c r="C208" s="87" t="s">
        <v>144</v>
      </c>
      <c r="D208" s="88">
        <v>1</v>
      </c>
      <c r="E208" s="89">
        <v>1.8181818181818181</v>
      </c>
      <c r="F208" s="89">
        <v>1.8181818181818181</v>
      </c>
      <c r="G208" s="90">
        <v>67.272727272727266</v>
      </c>
      <c r="J208" s="64" t="str">
        <f t="shared" si="40"/>
        <v>a0700</v>
      </c>
      <c r="K208" s="71">
        <f t="shared" si="41"/>
        <v>3.6363636363636362</v>
      </c>
      <c r="L208" s="65" t="str">
        <f>IFERROR((IF(AND($G207&lt;(VLOOKUP($J208,'Medians, Hi-Lo SDs'!$B:$F,2,FALSE)),$G208&gt;=(VLOOKUP($J208,'Medians, Hi-Lo SDs'!$B:$F,2,FALSE))),(VLOOKUP($J208,'Medians, Hi-Lo SDs'!$B:$F,2,FALSE))-$G207,""))/($F208)*($C208-$C207)+($C207),"")</f>
        <v/>
      </c>
      <c r="M208" s="65" t="str">
        <f t="shared" si="43"/>
        <v/>
      </c>
      <c r="N208" s="65" t="str">
        <f>IF(M208="","",M208/VLOOKUP(VLOOKUP($J208,'Medians, Hi-Lo SDs'!$B:$F,2,FALSE),$H:$I,2,FALSE))</f>
        <v/>
      </c>
      <c r="O208" s="59" t="s">
        <v>88</v>
      </c>
      <c r="P208" s="60" t="s">
        <v>88</v>
      </c>
      <c r="Q208" s="66" t="str">
        <f>IFERROR((IF(AND($G207&lt;(VLOOKUP($J208,'Medians, Hi-Lo SDs'!$B:$F,3,FALSE)),$G208&gt;=(VLOOKUP($J208,'Medians, Hi-Lo SDs'!$B:$F,3,FALSE))),(VLOOKUP($J208,'Medians, Hi-Lo SDs'!$B:$F,3,FALSE))-$G207,""))/($F208)*($C208-$C207)+($C207),"")</f>
        <v/>
      </c>
      <c r="R208" s="65" t="str">
        <f t="shared" si="44"/>
        <v/>
      </c>
      <c r="S208" s="65" t="str">
        <f>IF(R208="","",R208/VLOOKUP(VLOOKUP($J208,'Medians, Hi-Lo SDs'!$B:$F,3,FALSE),$H:$I,2,FALSE))</f>
        <v/>
      </c>
      <c r="T208" s="70" t="str">
        <f t="shared" si="45"/>
        <v/>
      </c>
      <c r="U208" s="68" t="str">
        <f t="shared" si="46"/>
        <v/>
      </c>
      <c r="V208" s="69" t="str">
        <f t="shared" si="42"/>
        <v/>
      </c>
      <c r="W208" s="66" t="str">
        <f>IFERROR((IF(AND($G207&lt;(VLOOKUP($J208,'Medians, Hi-Lo SDs'!$B:$F,4,FALSE)),$G208&gt;=(VLOOKUP($J208,'Medians, Hi-Lo SDs'!$B:$F,4,FALSE))),(VLOOKUP($J208,'Medians, Hi-Lo SDs'!$B:$F,4,FALSE))-$G207,""))/($F208)*($C208-$C207)+($C207),"")</f>
        <v/>
      </c>
      <c r="X208" s="65" t="str">
        <f t="shared" si="47"/>
        <v/>
      </c>
      <c r="Y208" s="65" t="str">
        <f>IF(X208="","",X208/VLOOKUP(VLOOKUP($J208,'Medians, Hi-Lo SDs'!$B:$F,4,FALSE),$H:$I,2,FALSE))</f>
        <v/>
      </c>
      <c r="Z208" s="70" t="str">
        <f t="shared" si="48"/>
        <v/>
      </c>
      <c r="AA208" s="68" t="str">
        <f t="shared" si="49"/>
        <v/>
      </c>
      <c r="AB208" s="66" t="str">
        <f>IFERROR((IF(AND($G207&lt;(VLOOKUP($J208,'Medians, Hi-Lo SDs'!$B:$F,5,FALSE)),$G208&gt;=(VLOOKUP($J208,'Medians, Hi-Lo SDs'!$B:$F,5,FALSE))),(VLOOKUP($J208,'Medians, Hi-Lo SDs'!$B:$F,5,FALSE))-$G207,""))/($F208)*($C208-$C207)+($C207),"")</f>
        <v/>
      </c>
      <c r="AC208" s="65" t="str">
        <f t="shared" si="50"/>
        <v/>
      </c>
      <c r="AD208" s="65" t="str">
        <f>IF(AC208="","",AC208/VLOOKUP(VLOOKUP($J208,'Medians, Hi-Lo SDs'!$B:$F,5,FALSE),$H:$I,2,FALSE))</f>
        <v/>
      </c>
      <c r="AE208" s="59" t="s">
        <v>88</v>
      </c>
      <c r="AF208" s="60" t="s">
        <v>88</v>
      </c>
    </row>
    <row r="209" spans="1:32" ht="16" x14ac:dyDescent="0.2">
      <c r="A209" s="99"/>
      <c r="B209" s="100"/>
      <c r="C209" s="87" t="s">
        <v>133</v>
      </c>
      <c r="D209" s="88">
        <v>2</v>
      </c>
      <c r="E209" s="89">
        <v>3.6363636363636362</v>
      </c>
      <c r="F209" s="89">
        <v>3.6363636363636362</v>
      </c>
      <c r="G209" s="90">
        <v>70.909090909090907</v>
      </c>
      <c r="J209" s="64" t="str">
        <f t="shared" si="40"/>
        <v>a0700</v>
      </c>
      <c r="K209" s="71">
        <f t="shared" si="41"/>
        <v>3.6363636363636362</v>
      </c>
      <c r="L209" s="65" t="str">
        <f>IFERROR((IF(AND($G208&lt;(VLOOKUP($J209,'Medians, Hi-Lo SDs'!$B:$F,2,FALSE)),$G209&gt;=(VLOOKUP($J209,'Medians, Hi-Lo SDs'!$B:$F,2,FALSE))),(VLOOKUP($J209,'Medians, Hi-Lo SDs'!$B:$F,2,FALSE))-$G208,""))/($F209)*($C209-$C208)+($C208),"")</f>
        <v/>
      </c>
      <c r="M209" s="65" t="str">
        <f t="shared" si="43"/>
        <v/>
      </c>
      <c r="N209" s="65" t="str">
        <f>IF(M209="","",M209/VLOOKUP(VLOOKUP($J209,'Medians, Hi-Lo SDs'!$B:$F,2,FALSE),$H:$I,2,FALSE))</f>
        <v/>
      </c>
      <c r="O209" s="59" t="s">
        <v>88</v>
      </c>
      <c r="P209" s="60" t="s">
        <v>88</v>
      </c>
      <c r="Q209" s="66" t="str">
        <f>IFERROR((IF(AND($G208&lt;(VLOOKUP($J209,'Medians, Hi-Lo SDs'!$B:$F,3,FALSE)),$G209&gt;=(VLOOKUP($J209,'Medians, Hi-Lo SDs'!$B:$F,3,FALSE))),(VLOOKUP($J209,'Medians, Hi-Lo SDs'!$B:$F,3,FALSE))-$G208,""))/($F209)*($C209-$C208)+($C208),"")</f>
        <v/>
      </c>
      <c r="R209" s="65" t="str">
        <f t="shared" si="44"/>
        <v/>
      </c>
      <c r="S209" s="65" t="str">
        <f>IF(R209="","",R209/VLOOKUP(VLOOKUP($J209,'Medians, Hi-Lo SDs'!$B:$F,3,FALSE),$H:$I,2,FALSE))</f>
        <v/>
      </c>
      <c r="T209" s="70" t="str">
        <f t="shared" si="45"/>
        <v/>
      </c>
      <c r="U209" s="68" t="str">
        <f t="shared" si="46"/>
        <v/>
      </c>
      <c r="V209" s="69" t="str">
        <f t="shared" si="42"/>
        <v/>
      </c>
      <c r="W209" s="66" t="str">
        <f>IFERROR((IF(AND($G208&lt;(VLOOKUP($J209,'Medians, Hi-Lo SDs'!$B:$F,4,FALSE)),$G209&gt;=(VLOOKUP($J209,'Medians, Hi-Lo SDs'!$B:$F,4,FALSE))),(VLOOKUP($J209,'Medians, Hi-Lo SDs'!$B:$F,4,FALSE))-$G208,""))/($F209)*($C209-$C208)+($C208),"")</f>
        <v/>
      </c>
      <c r="X209" s="65" t="str">
        <f t="shared" si="47"/>
        <v/>
      </c>
      <c r="Y209" s="65" t="str">
        <f>IF(X209="","",X209/VLOOKUP(VLOOKUP($J209,'Medians, Hi-Lo SDs'!$B:$F,4,FALSE),$H:$I,2,FALSE))</f>
        <v/>
      </c>
      <c r="Z209" s="70" t="str">
        <f t="shared" si="48"/>
        <v/>
      </c>
      <c r="AA209" s="68" t="str">
        <f t="shared" si="49"/>
        <v/>
      </c>
      <c r="AB209" s="66" t="str">
        <f>IFERROR((IF(AND($G208&lt;(VLOOKUP($J209,'Medians, Hi-Lo SDs'!$B:$F,5,FALSE)),$G209&gt;=(VLOOKUP($J209,'Medians, Hi-Lo SDs'!$B:$F,5,FALSE))),(VLOOKUP($J209,'Medians, Hi-Lo SDs'!$B:$F,5,FALSE))-$G208,""))/($F209)*($C209-$C208)+($C208),"")</f>
        <v/>
      </c>
      <c r="AC209" s="65" t="str">
        <f t="shared" si="50"/>
        <v/>
      </c>
      <c r="AD209" s="65" t="str">
        <f>IF(AC209="","",AC209/VLOOKUP(VLOOKUP($J209,'Medians, Hi-Lo SDs'!$B:$F,5,FALSE),$H:$I,2,FALSE))</f>
        <v/>
      </c>
      <c r="AE209" s="59" t="s">
        <v>88</v>
      </c>
      <c r="AF209" s="60" t="s">
        <v>88</v>
      </c>
    </row>
    <row r="210" spans="1:32" ht="16" x14ac:dyDescent="0.2">
      <c r="A210" s="99"/>
      <c r="B210" s="100"/>
      <c r="C210" s="87" t="s">
        <v>153</v>
      </c>
      <c r="D210" s="88">
        <v>2</v>
      </c>
      <c r="E210" s="89">
        <v>3.6363636363636362</v>
      </c>
      <c r="F210" s="89">
        <v>3.6363636363636362</v>
      </c>
      <c r="G210" s="90">
        <v>74.545454545454547</v>
      </c>
      <c r="J210" s="64" t="str">
        <f t="shared" si="40"/>
        <v>a0700</v>
      </c>
      <c r="K210" s="71">
        <f t="shared" si="41"/>
        <v>3.6363636363636362</v>
      </c>
      <c r="L210" s="65" t="str">
        <f>IFERROR((IF(AND($G209&lt;(VLOOKUP($J210,'Medians, Hi-Lo SDs'!$B:$F,2,FALSE)),$G210&gt;=(VLOOKUP($J210,'Medians, Hi-Lo SDs'!$B:$F,2,FALSE))),(VLOOKUP($J210,'Medians, Hi-Lo SDs'!$B:$F,2,FALSE))-$G209,""))/($F210)*($C210-$C209)+($C209),"")</f>
        <v/>
      </c>
      <c r="M210" s="65" t="str">
        <f t="shared" si="43"/>
        <v/>
      </c>
      <c r="N210" s="65" t="str">
        <f>IF(M210="","",M210/VLOOKUP(VLOOKUP($J210,'Medians, Hi-Lo SDs'!$B:$F,2,FALSE),$H:$I,2,FALSE))</f>
        <v/>
      </c>
      <c r="O210" s="59" t="s">
        <v>88</v>
      </c>
      <c r="P210" s="60" t="s">
        <v>88</v>
      </c>
      <c r="Q210" s="66" t="str">
        <f>IFERROR((IF(AND($G209&lt;(VLOOKUP($J210,'Medians, Hi-Lo SDs'!$B:$F,3,FALSE)),$G210&gt;=(VLOOKUP($J210,'Medians, Hi-Lo SDs'!$B:$F,3,FALSE))),(VLOOKUP($J210,'Medians, Hi-Lo SDs'!$B:$F,3,FALSE))-$G209,""))/($F210)*($C210-$C209)+($C209),"")</f>
        <v/>
      </c>
      <c r="R210" s="65" t="str">
        <f t="shared" si="44"/>
        <v/>
      </c>
      <c r="S210" s="65" t="str">
        <f>IF(R210="","",R210/VLOOKUP(VLOOKUP($J210,'Medians, Hi-Lo SDs'!$B:$F,3,FALSE),$H:$I,2,FALSE))</f>
        <v/>
      </c>
      <c r="T210" s="70" t="str">
        <f t="shared" si="45"/>
        <v/>
      </c>
      <c r="U210" s="68" t="str">
        <f t="shared" si="46"/>
        <v/>
      </c>
      <c r="V210" s="69" t="str">
        <f t="shared" si="42"/>
        <v/>
      </c>
      <c r="W210" s="66" t="str">
        <f>IFERROR((IF(AND($G209&lt;(VLOOKUP($J210,'Medians, Hi-Lo SDs'!$B:$F,4,FALSE)),$G210&gt;=(VLOOKUP($J210,'Medians, Hi-Lo SDs'!$B:$F,4,FALSE))),(VLOOKUP($J210,'Medians, Hi-Lo SDs'!$B:$F,4,FALSE))-$G209,""))/($F210)*($C210-$C209)+($C209),"")</f>
        <v/>
      </c>
      <c r="X210" s="65" t="str">
        <f t="shared" si="47"/>
        <v/>
      </c>
      <c r="Y210" s="65" t="str">
        <f>IF(X210="","",X210/VLOOKUP(VLOOKUP($J210,'Medians, Hi-Lo SDs'!$B:$F,4,FALSE),$H:$I,2,FALSE))</f>
        <v/>
      </c>
      <c r="Z210" s="70" t="str">
        <f t="shared" si="48"/>
        <v/>
      </c>
      <c r="AA210" s="68" t="str">
        <f t="shared" si="49"/>
        <v/>
      </c>
      <c r="AB210" s="66" t="str">
        <f>IFERROR((IF(AND($G209&lt;(VLOOKUP($J210,'Medians, Hi-Lo SDs'!$B:$F,5,FALSE)),$G210&gt;=(VLOOKUP($J210,'Medians, Hi-Lo SDs'!$B:$F,5,FALSE))),(VLOOKUP($J210,'Medians, Hi-Lo SDs'!$B:$F,5,FALSE))-$G209,""))/($F210)*($C210-$C209)+($C209),"")</f>
        <v/>
      </c>
      <c r="AC210" s="65" t="str">
        <f t="shared" si="50"/>
        <v/>
      </c>
      <c r="AD210" s="65" t="str">
        <f>IF(AC210="","",AC210/VLOOKUP(VLOOKUP($J210,'Medians, Hi-Lo SDs'!$B:$F,5,FALSE),$H:$I,2,FALSE))</f>
        <v/>
      </c>
      <c r="AE210" s="59" t="s">
        <v>88</v>
      </c>
      <c r="AF210" s="60" t="s">
        <v>88</v>
      </c>
    </row>
    <row r="211" spans="1:32" ht="16" x14ac:dyDescent="0.2">
      <c r="A211" s="99"/>
      <c r="B211" s="100"/>
      <c r="C211" s="87" t="s">
        <v>165</v>
      </c>
      <c r="D211" s="88">
        <v>2</v>
      </c>
      <c r="E211" s="89">
        <v>3.6363636363636362</v>
      </c>
      <c r="F211" s="89">
        <v>3.6363636363636362</v>
      </c>
      <c r="G211" s="90">
        <v>78.181818181818187</v>
      </c>
      <c r="J211" s="64" t="str">
        <f t="shared" si="40"/>
        <v>a0700</v>
      </c>
      <c r="K211" s="71">
        <f t="shared" si="41"/>
        <v>3.6363636363636362</v>
      </c>
      <c r="L211" s="65" t="str">
        <f>IFERROR((IF(AND($G210&lt;(VLOOKUP($J211,'Medians, Hi-Lo SDs'!$B:$F,2,FALSE)),$G211&gt;=(VLOOKUP($J211,'Medians, Hi-Lo SDs'!$B:$F,2,FALSE))),(VLOOKUP($J211,'Medians, Hi-Lo SDs'!$B:$F,2,FALSE))-$G210,""))/($F211)*($C211-$C210)+($C210),"")</f>
        <v/>
      </c>
      <c r="M211" s="65" t="str">
        <f t="shared" si="43"/>
        <v/>
      </c>
      <c r="N211" s="65" t="str">
        <f>IF(M211="","",M211/VLOOKUP(VLOOKUP($J211,'Medians, Hi-Lo SDs'!$B:$F,2,FALSE),$H:$I,2,FALSE))</f>
        <v/>
      </c>
      <c r="O211" s="59" t="s">
        <v>88</v>
      </c>
      <c r="P211" s="60" t="s">
        <v>88</v>
      </c>
      <c r="Q211" s="66" t="str">
        <f>IFERROR((IF(AND($G210&lt;(VLOOKUP($J211,'Medians, Hi-Lo SDs'!$B:$F,3,FALSE)),$G211&gt;=(VLOOKUP($J211,'Medians, Hi-Lo SDs'!$B:$F,3,FALSE))),(VLOOKUP($J211,'Medians, Hi-Lo SDs'!$B:$F,3,FALSE))-$G210,""))/($F211)*($C211-$C210)+($C210),"")</f>
        <v/>
      </c>
      <c r="R211" s="65" t="str">
        <f t="shared" si="44"/>
        <v/>
      </c>
      <c r="S211" s="65" t="str">
        <f>IF(R211="","",R211/VLOOKUP(VLOOKUP($J211,'Medians, Hi-Lo SDs'!$B:$F,3,FALSE),$H:$I,2,FALSE))</f>
        <v/>
      </c>
      <c r="T211" s="70" t="str">
        <f t="shared" si="45"/>
        <v/>
      </c>
      <c r="U211" s="68" t="str">
        <f t="shared" si="46"/>
        <v/>
      </c>
      <c r="V211" s="69" t="str">
        <f t="shared" si="42"/>
        <v/>
      </c>
      <c r="W211" s="66" t="str">
        <f>IFERROR((IF(AND($G210&lt;(VLOOKUP($J211,'Medians, Hi-Lo SDs'!$B:$F,4,FALSE)),$G211&gt;=(VLOOKUP($J211,'Medians, Hi-Lo SDs'!$B:$F,4,FALSE))),(VLOOKUP($J211,'Medians, Hi-Lo SDs'!$B:$F,4,FALSE))-$G210,""))/($F211)*($C211-$C210)+($C210),"")</f>
        <v/>
      </c>
      <c r="X211" s="65" t="str">
        <f t="shared" si="47"/>
        <v/>
      </c>
      <c r="Y211" s="65" t="str">
        <f>IF(X211="","",X211/VLOOKUP(VLOOKUP($J211,'Medians, Hi-Lo SDs'!$B:$F,4,FALSE),$H:$I,2,FALSE))</f>
        <v/>
      </c>
      <c r="Z211" s="70" t="str">
        <f t="shared" si="48"/>
        <v/>
      </c>
      <c r="AA211" s="68" t="str">
        <f t="shared" si="49"/>
        <v/>
      </c>
      <c r="AB211" s="66" t="str">
        <f>IFERROR((IF(AND($G210&lt;(VLOOKUP($J211,'Medians, Hi-Lo SDs'!$B:$F,5,FALSE)),$G211&gt;=(VLOOKUP($J211,'Medians, Hi-Lo SDs'!$B:$F,5,FALSE))),(VLOOKUP($J211,'Medians, Hi-Lo SDs'!$B:$F,5,FALSE))-$G210,""))/($F211)*($C211-$C210)+($C210),"")</f>
        <v/>
      </c>
      <c r="AC211" s="65" t="str">
        <f t="shared" si="50"/>
        <v/>
      </c>
      <c r="AD211" s="65" t="str">
        <f>IF(AC211="","",AC211/VLOOKUP(VLOOKUP($J211,'Medians, Hi-Lo SDs'!$B:$F,5,FALSE),$H:$I,2,FALSE))</f>
        <v/>
      </c>
      <c r="AE211" s="59" t="s">
        <v>88</v>
      </c>
      <c r="AF211" s="60" t="s">
        <v>88</v>
      </c>
    </row>
    <row r="212" spans="1:32" ht="16" x14ac:dyDescent="0.2">
      <c r="A212" s="99"/>
      <c r="B212" s="100"/>
      <c r="C212" s="87" t="s">
        <v>159</v>
      </c>
      <c r="D212" s="88">
        <v>3</v>
      </c>
      <c r="E212" s="89">
        <v>5.4545454545454541</v>
      </c>
      <c r="F212" s="89">
        <v>5.4545454545454541</v>
      </c>
      <c r="G212" s="90">
        <v>83.636363636363626</v>
      </c>
      <c r="J212" s="64" t="str">
        <f t="shared" si="40"/>
        <v>a0700</v>
      </c>
      <c r="K212" s="71">
        <f t="shared" si="41"/>
        <v>3.6363636363636362</v>
      </c>
      <c r="L212" s="65" t="str">
        <f>IFERROR((IF(AND($G211&lt;(VLOOKUP($J212,'Medians, Hi-Lo SDs'!$B:$F,2,FALSE)),$G212&gt;=(VLOOKUP($J212,'Medians, Hi-Lo SDs'!$B:$F,2,FALSE))),(VLOOKUP($J212,'Medians, Hi-Lo SDs'!$B:$F,2,FALSE))-$G211,""))/($F212)*($C212-$C211)+($C211),"")</f>
        <v/>
      </c>
      <c r="M212" s="65" t="str">
        <f t="shared" si="43"/>
        <v/>
      </c>
      <c r="N212" s="65" t="str">
        <f>IF(M212="","",M212/VLOOKUP(VLOOKUP($J212,'Medians, Hi-Lo SDs'!$B:$F,2,FALSE),$H:$I,2,FALSE))</f>
        <v/>
      </c>
      <c r="O212" s="59" t="s">
        <v>88</v>
      </c>
      <c r="P212" s="60" t="s">
        <v>88</v>
      </c>
      <c r="Q212" s="66" t="str">
        <f>IFERROR((IF(AND($G211&lt;(VLOOKUP($J212,'Medians, Hi-Lo SDs'!$B:$F,3,FALSE)),$G212&gt;=(VLOOKUP($J212,'Medians, Hi-Lo SDs'!$B:$F,3,FALSE))),(VLOOKUP($J212,'Medians, Hi-Lo SDs'!$B:$F,3,FALSE))-$G211,""))/($F212)*($C212-$C211)+($C211),"")</f>
        <v/>
      </c>
      <c r="R212" s="65" t="str">
        <f t="shared" si="44"/>
        <v/>
      </c>
      <c r="S212" s="65" t="str">
        <f>IF(R212="","",R212/VLOOKUP(VLOOKUP($J212,'Medians, Hi-Lo SDs'!$B:$F,3,FALSE),$H:$I,2,FALSE))</f>
        <v/>
      </c>
      <c r="T212" s="70" t="str">
        <f t="shared" si="45"/>
        <v/>
      </c>
      <c r="U212" s="68" t="str">
        <f t="shared" si="46"/>
        <v/>
      </c>
      <c r="V212" s="69" t="str">
        <f t="shared" si="42"/>
        <v/>
      </c>
      <c r="W212" s="66" t="str">
        <f>IFERROR((IF(AND($G211&lt;(VLOOKUP($J212,'Medians, Hi-Lo SDs'!$B:$F,4,FALSE)),$G212&gt;=(VLOOKUP($J212,'Medians, Hi-Lo SDs'!$B:$F,4,FALSE))),(VLOOKUP($J212,'Medians, Hi-Lo SDs'!$B:$F,4,FALSE))-$G211,""))/($F212)*($C212-$C211)+($C211),"")</f>
        <v/>
      </c>
      <c r="X212" s="65" t="str">
        <f t="shared" si="47"/>
        <v/>
      </c>
      <c r="Y212" s="65" t="str">
        <f>IF(X212="","",X212/VLOOKUP(VLOOKUP($J212,'Medians, Hi-Lo SDs'!$B:$F,4,FALSE),$H:$I,2,FALSE))</f>
        <v/>
      </c>
      <c r="Z212" s="70" t="str">
        <f t="shared" si="48"/>
        <v/>
      </c>
      <c r="AA212" s="68" t="str">
        <f t="shared" si="49"/>
        <v/>
      </c>
      <c r="AB212" s="66" t="str">
        <f>IFERROR((IF(AND($G211&lt;(VLOOKUP($J212,'Medians, Hi-Lo SDs'!$B:$F,5,FALSE)),$G212&gt;=(VLOOKUP($J212,'Medians, Hi-Lo SDs'!$B:$F,5,FALSE))),(VLOOKUP($J212,'Medians, Hi-Lo SDs'!$B:$F,5,FALSE))-$G211,""))/($F212)*($C212-$C211)+($C211),"")</f>
        <v/>
      </c>
      <c r="AC212" s="65" t="str">
        <f t="shared" si="50"/>
        <v/>
      </c>
      <c r="AD212" s="65" t="str">
        <f>IF(AC212="","",AC212/VLOOKUP(VLOOKUP($J212,'Medians, Hi-Lo SDs'!$B:$F,5,FALSE),$H:$I,2,FALSE))</f>
        <v/>
      </c>
      <c r="AE212" s="59" t="s">
        <v>88</v>
      </c>
      <c r="AF212" s="60" t="s">
        <v>88</v>
      </c>
    </row>
    <row r="213" spans="1:32" ht="16" x14ac:dyDescent="0.2">
      <c r="A213" s="99"/>
      <c r="B213" s="100"/>
      <c r="C213" s="87" t="s">
        <v>145</v>
      </c>
      <c r="D213" s="88">
        <v>1</v>
      </c>
      <c r="E213" s="89">
        <v>1.8181818181818181</v>
      </c>
      <c r="F213" s="89">
        <v>1.8181818181818181</v>
      </c>
      <c r="G213" s="90">
        <v>85.454545454545453</v>
      </c>
      <c r="J213" s="64" t="str">
        <f t="shared" si="40"/>
        <v>a0700</v>
      </c>
      <c r="K213" s="71">
        <f t="shared" si="41"/>
        <v>3.6363636363636362</v>
      </c>
      <c r="L213" s="65" t="str">
        <f>IFERROR((IF(AND($G212&lt;(VLOOKUP($J213,'Medians, Hi-Lo SDs'!$B:$F,2,FALSE)),$G213&gt;=(VLOOKUP($J213,'Medians, Hi-Lo SDs'!$B:$F,2,FALSE))),(VLOOKUP($J213,'Medians, Hi-Lo SDs'!$B:$F,2,FALSE))-$G212,""))/($F213)*($C213-$C212)+($C212),"")</f>
        <v/>
      </c>
      <c r="M213" s="65" t="str">
        <f t="shared" si="43"/>
        <v/>
      </c>
      <c r="N213" s="65" t="str">
        <f>IF(M213="","",M213/VLOOKUP(VLOOKUP($J213,'Medians, Hi-Lo SDs'!$B:$F,2,FALSE),$H:$I,2,FALSE))</f>
        <v/>
      </c>
      <c r="O213" s="59" t="s">
        <v>88</v>
      </c>
      <c r="P213" s="60" t="s">
        <v>88</v>
      </c>
      <c r="Q213" s="66" t="str">
        <f>IFERROR((IF(AND($G212&lt;(VLOOKUP($J213,'Medians, Hi-Lo SDs'!$B:$F,3,FALSE)),$G213&gt;=(VLOOKUP($J213,'Medians, Hi-Lo SDs'!$B:$F,3,FALSE))),(VLOOKUP($J213,'Medians, Hi-Lo SDs'!$B:$F,3,FALSE))-$G212,""))/($F213)*($C213-$C212)+($C212),"")</f>
        <v/>
      </c>
      <c r="R213" s="65" t="str">
        <f t="shared" si="44"/>
        <v/>
      </c>
      <c r="S213" s="65" t="str">
        <f>IF(R213="","",R213/VLOOKUP(VLOOKUP($J213,'Medians, Hi-Lo SDs'!$B:$F,3,FALSE),$H:$I,2,FALSE))</f>
        <v/>
      </c>
      <c r="T213" s="70" t="str">
        <f t="shared" si="45"/>
        <v/>
      </c>
      <c r="U213" s="68" t="str">
        <f t="shared" si="46"/>
        <v/>
      </c>
      <c r="V213" s="69" t="str">
        <f t="shared" si="42"/>
        <v/>
      </c>
      <c r="W213" s="66" t="str">
        <f>IFERROR((IF(AND($G212&lt;(VLOOKUP($J213,'Medians, Hi-Lo SDs'!$B:$F,4,FALSE)),$G213&gt;=(VLOOKUP($J213,'Medians, Hi-Lo SDs'!$B:$F,4,FALSE))),(VLOOKUP($J213,'Medians, Hi-Lo SDs'!$B:$F,4,FALSE))-$G212,""))/($F213)*($C213-$C212)+($C212),"")</f>
        <v/>
      </c>
      <c r="X213" s="65" t="str">
        <f t="shared" si="47"/>
        <v/>
      </c>
      <c r="Y213" s="65" t="str">
        <f>IF(X213="","",X213/VLOOKUP(VLOOKUP($J213,'Medians, Hi-Lo SDs'!$B:$F,4,FALSE),$H:$I,2,FALSE))</f>
        <v/>
      </c>
      <c r="Z213" s="70" t="str">
        <f t="shared" si="48"/>
        <v/>
      </c>
      <c r="AA213" s="68" t="str">
        <f t="shared" si="49"/>
        <v/>
      </c>
      <c r="AB213" s="66" t="str">
        <f>IFERROR((IF(AND($G212&lt;(VLOOKUP($J213,'Medians, Hi-Lo SDs'!$B:$F,5,FALSE)),$G213&gt;=(VLOOKUP($J213,'Medians, Hi-Lo SDs'!$B:$F,5,FALSE))),(VLOOKUP($J213,'Medians, Hi-Lo SDs'!$B:$F,5,FALSE))-$G212,""))/($F213)*($C213-$C212)+($C212),"")</f>
        <v/>
      </c>
      <c r="AC213" s="65" t="str">
        <f t="shared" si="50"/>
        <v/>
      </c>
      <c r="AD213" s="65" t="str">
        <f>IF(AC213="","",AC213/VLOOKUP(VLOOKUP($J213,'Medians, Hi-Lo SDs'!$B:$F,5,FALSE),$H:$I,2,FALSE))</f>
        <v/>
      </c>
      <c r="AE213" s="59" t="s">
        <v>88</v>
      </c>
      <c r="AF213" s="60" t="s">
        <v>88</v>
      </c>
    </row>
    <row r="214" spans="1:32" ht="16" x14ac:dyDescent="0.2">
      <c r="A214" s="99"/>
      <c r="B214" s="100"/>
      <c r="C214" s="87" t="s">
        <v>139</v>
      </c>
      <c r="D214" s="88">
        <v>1</v>
      </c>
      <c r="E214" s="89">
        <v>1.8181818181818181</v>
      </c>
      <c r="F214" s="89">
        <v>1.8181818181818181</v>
      </c>
      <c r="G214" s="90">
        <v>87.272727272727266</v>
      </c>
      <c r="J214" s="64" t="str">
        <f t="shared" si="40"/>
        <v>a0700</v>
      </c>
      <c r="K214" s="71">
        <f t="shared" si="41"/>
        <v>3.6363636363636362</v>
      </c>
      <c r="L214" s="65" t="str">
        <f>IFERROR((IF(AND($G213&lt;(VLOOKUP($J214,'Medians, Hi-Lo SDs'!$B:$F,2,FALSE)),$G214&gt;=(VLOOKUP($J214,'Medians, Hi-Lo SDs'!$B:$F,2,FALSE))),(VLOOKUP($J214,'Medians, Hi-Lo SDs'!$B:$F,2,FALSE))-$G213,""))/($F214)*($C214-$C213)+($C213),"")</f>
        <v/>
      </c>
      <c r="M214" s="65" t="str">
        <f t="shared" si="43"/>
        <v/>
      </c>
      <c r="N214" s="65" t="str">
        <f>IF(M214="","",M214/VLOOKUP(VLOOKUP($J214,'Medians, Hi-Lo SDs'!$B:$F,2,FALSE),$H:$I,2,FALSE))</f>
        <v/>
      </c>
      <c r="O214" s="59" t="s">
        <v>88</v>
      </c>
      <c r="P214" s="60" t="s">
        <v>88</v>
      </c>
      <c r="Q214" s="66" t="str">
        <f>IFERROR((IF(AND($G213&lt;(VLOOKUP($J214,'Medians, Hi-Lo SDs'!$B:$F,3,FALSE)),$G214&gt;=(VLOOKUP($J214,'Medians, Hi-Lo SDs'!$B:$F,3,FALSE))),(VLOOKUP($J214,'Medians, Hi-Lo SDs'!$B:$F,3,FALSE))-$G213,""))/($F214)*($C214-$C213)+($C213),"")</f>
        <v/>
      </c>
      <c r="R214" s="65" t="str">
        <f t="shared" si="44"/>
        <v/>
      </c>
      <c r="S214" s="65" t="str">
        <f>IF(R214="","",R214/VLOOKUP(VLOOKUP($J214,'Medians, Hi-Lo SDs'!$B:$F,3,FALSE),$H:$I,2,FALSE))</f>
        <v/>
      </c>
      <c r="T214" s="70" t="str">
        <f t="shared" si="45"/>
        <v/>
      </c>
      <c r="U214" s="68" t="str">
        <f t="shared" si="46"/>
        <v/>
      </c>
      <c r="V214" s="69" t="str">
        <f t="shared" si="42"/>
        <v/>
      </c>
      <c r="W214" s="66" t="str">
        <f>IFERROR((IF(AND($G213&lt;(VLOOKUP($J214,'Medians, Hi-Lo SDs'!$B:$F,4,FALSE)),$G214&gt;=(VLOOKUP($J214,'Medians, Hi-Lo SDs'!$B:$F,4,FALSE))),(VLOOKUP($J214,'Medians, Hi-Lo SDs'!$B:$F,4,FALSE))-$G213,""))/($F214)*($C214-$C213)+($C213),"")</f>
        <v/>
      </c>
      <c r="X214" s="65" t="str">
        <f t="shared" si="47"/>
        <v/>
      </c>
      <c r="Y214" s="65" t="str">
        <f>IF(X214="","",X214/VLOOKUP(VLOOKUP($J214,'Medians, Hi-Lo SDs'!$B:$F,4,FALSE),$H:$I,2,FALSE))</f>
        <v/>
      </c>
      <c r="Z214" s="70" t="str">
        <f t="shared" si="48"/>
        <v/>
      </c>
      <c r="AA214" s="68" t="str">
        <f t="shared" si="49"/>
        <v/>
      </c>
      <c r="AB214" s="66" t="str">
        <f>IFERROR((IF(AND($G213&lt;(VLOOKUP($J214,'Medians, Hi-Lo SDs'!$B:$F,5,FALSE)),$G214&gt;=(VLOOKUP($J214,'Medians, Hi-Lo SDs'!$B:$F,5,FALSE))),(VLOOKUP($J214,'Medians, Hi-Lo SDs'!$B:$F,5,FALSE))-$G213,""))/($F214)*($C214-$C213)+($C213),"")</f>
        <v/>
      </c>
      <c r="AC214" s="65" t="str">
        <f t="shared" si="50"/>
        <v/>
      </c>
      <c r="AD214" s="65" t="str">
        <f>IF(AC214="","",AC214/VLOOKUP(VLOOKUP($J214,'Medians, Hi-Lo SDs'!$B:$F,5,FALSE),$H:$I,2,FALSE))</f>
        <v/>
      </c>
      <c r="AE214" s="59" t="s">
        <v>88</v>
      </c>
      <c r="AF214" s="60" t="s">
        <v>88</v>
      </c>
    </row>
    <row r="215" spans="1:32" ht="16" x14ac:dyDescent="0.2">
      <c r="A215" s="99"/>
      <c r="B215" s="100"/>
      <c r="C215" s="87" t="s">
        <v>156</v>
      </c>
      <c r="D215" s="88">
        <v>2</v>
      </c>
      <c r="E215" s="89">
        <v>3.6363636363636362</v>
      </c>
      <c r="F215" s="89">
        <v>3.6363636363636362</v>
      </c>
      <c r="G215" s="90">
        <v>90.909090909090907</v>
      </c>
      <c r="J215" s="64" t="str">
        <f t="shared" si="40"/>
        <v>a0700</v>
      </c>
      <c r="K215" s="71">
        <f t="shared" si="41"/>
        <v>3.6363636363636362</v>
      </c>
      <c r="L215" s="65" t="str">
        <f>IFERROR((IF(AND($G214&lt;(VLOOKUP($J215,'Medians, Hi-Lo SDs'!$B:$F,2,FALSE)),$G215&gt;=(VLOOKUP($J215,'Medians, Hi-Lo SDs'!$B:$F,2,FALSE))),(VLOOKUP($J215,'Medians, Hi-Lo SDs'!$B:$F,2,FALSE))-$G214,""))/($F215)*($C215-$C214)+($C214),"")</f>
        <v/>
      </c>
      <c r="M215" s="65" t="str">
        <f t="shared" si="43"/>
        <v/>
      </c>
      <c r="N215" s="65" t="str">
        <f>IF(M215="","",M215/VLOOKUP(VLOOKUP($J215,'Medians, Hi-Lo SDs'!$B:$F,2,FALSE),$H:$I,2,FALSE))</f>
        <v/>
      </c>
      <c r="O215" s="59" t="s">
        <v>88</v>
      </c>
      <c r="P215" s="60" t="s">
        <v>88</v>
      </c>
      <c r="Q215" s="66" t="str">
        <f>IFERROR((IF(AND($G214&lt;(VLOOKUP($J215,'Medians, Hi-Lo SDs'!$B:$F,3,FALSE)),$G215&gt;=(VLOOKUP($J215,'Medians, Hi-Lo SDs'!$B:$F,3,FALSE))),(VLOOKUP($J215,'Medians, Hi-Lo SDs'!$B:$F,3,FALSE))-$G214,""))/($F215)*($C215-$C214)+($C214),"")</f>
        <v/>
      </c>
      <c r="R215" s="65" t="str">
        <f t="shared" si="44"/>
        <v/>
      </c>
      <c r="S215" s="65" t="str">
        <f>IF(R215="","",R215/VLOOKUP(VLOOKUP($J215,'Medians, Hi-Lo SDs'!$B:$F,3,FALSE),$H:$I,2,FALSE))</f>
        <v/>
      </c>
      <c r="T215" s="70" t="str">
        <f t="shared" si="45"/>
        <v/>
      </c>
      <c r="U215" s="68" t="str">
        <f t="shared" si="46"/>
        <v/>
      </c>
      <c r="V215" s="69" t="str">
        <f t="shared" si="42"/>
        <v/>
      </c>
      <c r="W215" s="66">
        <f>IFERROR((IF(AND($G214&lt;(VLOOKUP($J215,'Medians, Hi-Lo SDs'!$B:$F,4,FALSE)),$G215&gt;=(VLOOKUP($J215,'Medians, Hi-Lo SDs'!$B:$F,4,FALSE))),(VLOOKUP($J215,'Medians, Hi-Lo SDs'!$B:$F,4,FALSE))-$G214,""))/($F215)*($C215-$C214)+($C214),"")</f>
        <v>54.75</v>
      </c>
      <c r="X215" s="65">
        <f t="shared" si="47"/>
        <v>18.5</v>
      </c>
      <c r="Y215" s="65">
        <f>IF(X215="","",X215/VLOOKUP(VLOOKUP($J215,'Medians, Hi-Lo SDs'!$B:$F,4,FALSE),$H:$I,2,FALSE))</f>
        <v>14.435081148564294</v>
      </c>
      <c r="Z215" s="70">
        <f t="shared" si="48"/>
        <v>13.980869652037633</v>
      </c>
      <c r="AA215" s="68" t="str">
        <f t="shared" si="49"/>
        <v/>
      </c>
      <c r="AB215" s="66" t="str">
        <f>IFERROR((IF(AND($G214&lt;(VLOOKUP($J215,'Medians, Hi-Lo SDs'!$B:$F,5,FALSE)),$G215&gt;=(VLOOKUP($J215,'Medians, Hi-Lo SDs'!$B:$F,5,FALSE))),(VLOOKUP($J215,'Medians, Hi-Lo SDs'!$B:$F,5,FALSE))-$G214,""))/($F215)*($C215-$C214)+($C214),"")</f>
        <v/>
      </c>
      <c r="AC215" s="65" t="str">
        <f t="shared" si="50"/>
        <v/>
      </c>
      <c r="AD215" s="65" t="str">
        <f>IF(AC215="","",AC215/VLOOKUP(VLOOKUP($J215,'Medians, Hi-Lo SDs'!$B:$F,5,FALSE),$H:$I,2,FALSE))</f>
        <v/>
      </c>
      <c r="AE215" s="59" t="s">
        <v>88</v>
      </c>
      <c r="AF215" s="60" t="s">
        <v>88</v>
      </c>
    </row>
    <row r="216" spans="1:32" ht="16" x14ac:dyDescent="0.2">
      <c r="A216" s="99"/>
      <c r="B216" s="100"/>
      <c r="C216" s="87" t="s">
        <v>169</v>
      </c>
      <c r="D216" s="88">
        <v>1</v>
      </c>
      <c r="E216" s="89">
        <v>1.8181818181818181</v>
      </c>
      <c r="F216" s="89">
        <v>1.8181818181818181</v>
      </c>
      <c r="G216" s="90">
        <v>92.72727272727272</v>
      </c>
      <c r="J216" s="64" t="str">
        <f t="shared" si="40"/>
        <v>a0700</v>
      </c>
      <c r="K216" s="71">
        <f t="shared" si="41"/>
        <v>3.6363636363636362</v>
      </c>
      <c r="L216" s="65" t="str">
        <f>IFERROR((IF(AND($G215&lt;(VLOOKUP($J216,'Medians, Hi-Lo SDs'!$B:$F,2,FALSE)),$G216&gt;=(VLOOKUP($J216,'Medians, Hi-Lo SDs'!$B:$F,2,FALSE))),(VLOOKUP($J216,'Medians, Hi-Lo SDs'!$B:$F,2,FALSE))-$G215,""))/($F216)*($C216-$C215)+($C215),"")</f>
        <v/>
      </c>
      <c r="M216" s="65" t="str">
        <f t="shared" si="43"/>
        <v/>
      </c>
      <c r="N216" s="65" t="str">
        <f>IF(M216="","",M216/VLOOKUP(VLOOKUP($J216,'Medians, Hi-Lo SDs'!$B:$F,2,FALSE),$H:$I,2,FALSE))</f>
        <v/>
      </c>
      <c r="O216" s="59" t="s">
        <v>88</v>
      </c>
      <c r="P216" s="60" t="s">
        <v>88</v>
      </c>
      <c r="Q216" s="66" t="str">
        <f>IFERROR((IF(AND($G215&lt;(VLOOKUP($J216,'Medians, Hi-Lo SDs'!$B:$F,3,FALSE)),$G216&gt;=(VLOOKUP($J216,'Medians, Hi-Lo SDs'!$B:$F,3,FALSE))),(VLOOKUP($J216,'Medians, Hi-Lo SDs'!$B:$F,3,FALSE))-$G215,""))/($F216)*($C216-$C215)+($C215),"")</f>
        <v/>
      </c>
      <c r="R216" s="65" t="str">
        <f t="shared" si="44"/>
        <v/>
      </c>
      <c r="S216" s="65" t="str">
        <f>IF(R216="","",R216/VLOOKUP(VLOOKUP($J216,'Medians, Hi-Lo SDs'!$B:$F,3,FALSE),$H:$I,2,FALSE))</f>
        <v/>
      </c>
      <c r="T216" s="70" t="str">
        <f t="shared" si="45"/>
        <v/>
      </c>
      <c r="U216" s="68" t="str">
        <f t="shared" si="46"/>
        <v/>
      </c>
      <c r="V216" s="69" t="str">
        <f t="shared" si="42"/>
        <v/>
      </c>
      <c r="W216" s="66" t="str">
        <f>IFERROR((IF(AND($G215&lt;(VLOOKUP($J216,'Medians, Hi-Lo SDs'!$B:$F,4,FALSE)),$G216&gt;=(VLOOKUP($J216,'Medians, Hi-Lo SDs'!$B:$F,4,FALSE))),(VLOOKUP($J216,'Medians, Hi-Lo SDs'!$B:$F,4,FALSE))-$G215,""))/($F216)*($C216-$C215)+($C215),"")</f>
        <v/>
      </c>
      <c r="X216" s="65" t="str">
        <f t="shared" si="47"/>
        <v/>
      </c>
      <c r="Y216" s="65" t="str">
        <f>IF(X216="","",X216/VLOOKUP(VLOOKUP($J216,'Medians, Hi-Lo SDs'!$B:$F,4,FALSE),$H:$I,2,FALSE))</f>
        <v/>
      </c>
      <c r="Z216" s="70" t="str">
        <f t="shared" si="48"/>
        <v/>
      </c>
      <c r="AA216" s="68" t="str">
        <f t="shared" si="49"/>
        <v/>
      </c>
      <c r="AB216" s="66" t="str">
        <f>IFERROR((IF(AND($G215&lt;(VLOOKUP($J216,'Medians, Hi-Lo SDs'!$B:$F,5,FALSE)),$G216&gt;=(VLOOKUP($J216,'Medians, Hi-Lo SDs'!$B:$F,5,FALSE))),(VLOOKUP($J216,'Medians, Hi-Lo SDs'!$B:$F,5,FALSE))-$G215,""))/($F216)*($C216-$C215)+($C215),"")</f>
        <v/>
      </c>
      <c r="AC216" s="65" t="str">
        <f t="shared" si="50"/>
        <v/>
      </c>
      <c r="AD216" s="65" t="str">
        <f>IF(AC216="","",AC216/VLOOKUP(VLOOKUP($J216,'Medians, Hi-Lo SDs'!$B:$F,5,FALSE),$H:$I,2,FALSE))</f>
        <v/>
      </c>
      <c r="AE216" s="59" t="s">
        <v>88</v>
      </c>
      <c r="AF216" s="60" t="s">
        <v>88</v>
      </c>
    </row>
    <row r="217" spans="1:32" ht="16" x14ac:dyDescent="0.2">
      <c r="A217" s="99"/>
      <c r="B217" s="100"/>
      <c r="C217" s="87" t="s">
        <v>140</v>
      </c>
      <c r="D217" s="88">
        <v>1</v>
      </c>
      <c r="E217" s="89">
        <v>1.8181818181818181</v>
      </c>
      <c r="F217" s="89">
        <v>1.8181818181818181</v>
      </c>
      <c r="G217" s="90">
        <v>94.545454545454547</v>
      </c>
      <c r="J217" s="64" t="str">
        <f t="shared" si="40"/>
        <v>a0700</v>
      </c>
      <c r="K217" s="71">
        <f t="shared" si="41"/>
        <v>3.6363636363636362</v>
      </c>
      <c r="L217" s="65" t="str">
        <f>IFERROR((IF(AND($G216&lt;(VLOOKUP($J217,'Medians, Hi-Lo SDs'!$B:$F,2,FALSE)),$G217&gt;=(VLOOKUP($J217,'Medians, Hi-Lo SDs'!$B:$F,2,FALSE))),(VLOOKUP($J217,'Medians, Hi-Lo SDs'!$B:$F,2,FALSE))-$G216,""))/($F217)*($C217-$C216)+($C216),"")</f>
        <v/>
      </c>
      <c r="M217" s="65" t="str">
        <f t="shared" si="43"/>
        <v/>
      </c>
      <c r="N217" s="65" t="str">
        <f>IF(M217="","",M217/VLOOKUP(VLOOKUP($J217,'Medians, Hi-Lo SDs'!$B:$F,2,FALSE),$H:$I,2,FALSE))</f>
        <v/>
      </c>
      <c r="O217" s="59" t="s">
        <v>88</v>
      </c>
      <c r="P217" s="60" t="s">
        <v>88</v>
      </c>
      <c r="Q217" s="66" t="str">
        <f>IFERROR((IF(AND($G216&lt;(VLOOKUP($J217,'Medians, Hi-Lo SDs'!$B:$F,3,FALSE)),$G217&gt;=(VLOOKUP($J217,'Medians, Hi-Lo SDs'!$B:$F,3,FALSE))),(VLOOKUP($J217,'Medians, Hi-Lo SDs'!$B:$F,3,FALSE))-$G216,""))/($F217)*($C217-$C216)+($C216),"")</f>
        <v/>
      </c>
      <c r="R217" s="65" t="str">
        <f t="shared" si="44"/>
        <v/>
      </c>
      <c r="S217" s="65" t="str">
        <f>IF(R217="","",R217/VLOOKUP(VLOOKUP($J217,'Medians, Hi-Lo SDs'!$B:$F,3,FALSE),$H:$I,2,FALSE))</f>
        <v/>
      </c>
      <c r="T217" s="70" t="str">
        <f t="shared" si="45"/>
        <v/>
      </c>
      <c r="U217" s="68" t="str">
        <f t="shared" si="46"/>
        <v/>
      </c>
      <c r="V217" s="69" t="str">
        <f t="shared" si="42"/>
        <v/>
      </c>
      <c r="W217" s="66" t="str">
        <f>IFERROR((IF(AND($G216&lt;(VLOOKUP($J217,'Medians, Hi-Lo SDs'!$B:$F,4,FALSE)),$G217&gt;=(VLOOKUP($J217,'Medians, Hi-Lo SDs'!$B:$F,4,FALSE))),(VLOOKUP($J217,'Medians, Hi-Lo SDs'!$B:$F,4,FALSE))-$G216,""))/($F217)*($C217-$C216)+($C216),"")</f>
        <v/>
      </c>
      <c r="X217" s="65" t="str">
        <f t="shared" si="47"/>
        <v/>
      </c>
      <c r="Y217" s="65" t="str">
        <f>IF(X217="","",X217/VLOOKUP(VLOOKUP($J217,'Medians, Hi-Lo SDs'!$B:$F,4,FALSE),$H:$I,2,FALSE))</f>
        <v/>
      </c>
      <c r="Z217" s="70" t="str">
        <f t="shared" si="48"/>
        <v/>
      </c>
      <c r="AA217" s="68" t="str">
        <f t="shared" si="49"/>
        <v/>
      </c>
      <c r="AB217" s="66" t="str">
        <f>IFERROR((IF(AND($G216&lt;(VLOOKUP($J217,'Medians, Hi-Lo SDs'!$B:$F,5,FALSE)),$G217&gt;=(VLOOKUP($J217,'Medians, Hi-Lo SDs'!$B:$F,5,FALSE))),(VLOOKUP($J217,'Medians, Hi-Lo SDs'!$B:$F,5,FALSE))-$G216,""))/($F217)*($C217-$C216)+($C216),"")</f>
        <v/>
      </c>
      <c r="AC217" s="65" t="str">
        <f t="shared" si="50"/>
        <v/>
      </c>
      <c r="AD217" s="65" t="str">
        <f>IF(AC217="","",AC217/VLOOKUP(VLOOKUP($J217,'Medians, Hi-Lo SDs'!$B:$F,5,FALSE),$H:$I,2,FALSE))</f>
        <v/>
      </c>
      <c r="AE217" s="59" t="s">
        <v>88</v>
      </c>
      <c r="AF217" s="60" t="s">
        <v>88</v>
      </c>
    </row>
    <row r="218" spans="1:32" ht="16" x14ac:dyDescent="0.2">
      <c r="A218" s="99"/>
      <c r="B218" s="100"/>
      <c r="C218" s="87" t="s">
        <v>166</v>
      </c>
      <c r="D218" s="88">
        <v>1</v>
      </c>
      <c r="E218" s="89">
        <v>1.8181818181818181</v>
      </c>
      <c r="F218" s="89">
        <v>1.8181818181818181</v>
      </c>
      <c r="G218" s="90">
        <v>96.36363636363636</v>
      </c>
      <c r="J218" s="64" t="str">
        <f t="shared" si="40"/>
        <v>a0700</v>
      </c>
      <c r="K218" s="71">
        <f t="shared" si="41"/>
        <v>3.6363636363636362</v>
      </c>
      <c r="L218" s="65" t="str">
        <f>IFERROR((IF(AND($G217&lt;(VLOOKUP($J218,'Medians, Hi-Lo SDs'!$B:$F,2,FALSE)),$G218&gt;=(VLOOKUP($J218,'Medians, Hi-Lo SDs'!$B:$F,2,FALSE))),(VLOOKUP($J218,'Medians, Hi-Lo SDs'!$B:$F,2,FALSE))-$G217,""))/($F218)*($C218-$C217)+($C217),"")</f>
        <v/>
      </c>
      <c r="M218" s="65" t="str">
        <f t="shared" si="43"/>
        <v/>
      </c>
      <c r="N218" s="65" t="str">
        <f>IF(M218="","",M218/VLOOKUP(VLOOKUP($J218,'Medians, Hi-Lo SDs'!$B:$F,2,FALSE),$H:$I,2,FALSE))</f>
        <v/>
      </c>
      <c r="O218" s="59" t="s">
        <v>88</v>
      </c>
      <c r="P218" s="60" t="s">
        <v>88</v>
      </c>
      <c r="Q218" s="66" t="str">
        <f>IFERROR((IF(AND($G217&lt;(VLOOKUP($J218,'Medians, Hi-Lo SDs'!$B:$F,3,FALSE)),$G218&gt;=(VLOOKUP($J218,'Medians, Hi-Lo SDs'!$B:$F,3,FALSE))),(VLOOKUP($J218,'Medians, Hi-Lo SDs'!$B:$F,3,FALSE))-$G217,""))/($F218)*($C218-$C217)+($C217),"")</f>
        <v/>
      </c>
      <c r="R218" s="65" t="str">
        <f t="shared" si="44"/>
        <v/>
      </c>
      <c r="S218" s="65" t="str">
        <f>IF(R218="","",R218/VLOOKUP(VLOOKUP($J218,'Medians, Hi-Lo SDs'!$B:$F,3,FALSE),$H:$I,2,FALSE))</f>
        <v/>
      </c>
      <c r="T218" s="70" t="str">
        <f t="shared" si="45"/>
        <v/>
      </c>
      <c r="U218" s="68" t="str">
        <f t="shared" si="46"/>
        <v/>
      </c>
      <c r="V218" s="69" t="str">
        <f t="shared" si="42"/>
        <v/>
      </c>
      <c r="W218" s="66" t="str">
        <f>IFERROR((IF(AND($G217&lt;(VLOOKUP($J218,'Medians, Hi-Lo SDs'!$B:$F,4,FALSE)),$G218&gt;=(VLOOKUP($J218,'Medians, Hi-Lo SDs'!$B:$F,4,FALSE))),(VLOOKUP($J218,'Medians, Hi-Lo SDs'!$B:$F,4,FALSE))-$G217,""))/($F218)*($C218-$C217)+($C217),"")</f>
        <v/>
      </c>
      <c r="X218" s="65" t="str">
        <f t="shared" si="47"/>
        <v/>
      </c>
      <c r="Y218" s="65" t="str">
        <f>IF(X218="","",X218/VLOOKUP(VLOOKUP($J218,'Medians, Hi-Lo SDs'!$B:$F,4,FALSE),$H:$I,2,FALSE))</f>
        <v/>
      </c>
      <c r="Z218" s="70" t="str">
        <f t="shared" si="48"/>
        <v/>
      </c>
      <c r="AA218" s="68">
        <f t="shared" si="49"/>
        <v>13.526658155510972</v>
      </c>
      <c r="AB218" s="66">
        <f>IFERROR((IF(AND($G217&lt;(VLOOKUP($J218,'Medians, Hi-Lo SDs'!$B:$F,5,FALSE)),$G218&gt;=(VLOOKUP($J218,'Medians, Hi-Lo SDs'!$B:$F,5,FALSE))),(VLOOKUP($J218,'Medians, Hi-Lo SDs'!$B:$F,5,FALSE))-$G217,""))/($F218)*($C218-$C217)+($C217),"")</f>
        <v>58.5</v>
      </c>
      <c r="AC218" s="65">
        <f t="shared" si="50"/>
        <v>22.25</v>
      </c>
      <c r="AD218" s="65">
        <f>IF(AC218="","",AC218/VLOOKUP(VLOOKUP($J218,'Medians, Hi-Lo SDs'!$B:$F,5,FALSE),$H:$I,2,FALSE))</f>
        <v>13.526658155510972</v>
      </c>
      <c r="AE218" s="59" t="s">
        <v>88</v>
      </c>
      <c r="AF218" s="60" t="s">
        <v>88</v>
      </c>
    </row>
    <row r="219" spans="1:32" ht="16" x14ac:dyDescent="0.2">
      <c r="A219" s="99"/>
      <c r="B219" s="100"/>
      <c r="C219" s="87" t="s">
        <v>161</v>
      </c>
      <c r="D219" s="88">
        <v>1</v>
      </c>
      <c r="E219" s="89">
        <v>1.8181818181818181</v>
      </c>
      <c r="F219" s="89">
        <v>1.8181818181818181</v>
      </c>
      <c r="G219" s="90">
        <v>98.181818181818187</v>
      </c>
      <c r="J219" s="64" t="str">
        <f t="shared" si="40"/>
        <v>a0700</v>
      </c>
      <c r="K219" s="71">
        <f t="shared" si="41"/>
        <v>3.6363636363636362</v>
      </c>
      <c r="L219" s="65" t="str">
        <f>IFERROR((IF(AND($G218&lt;(VLOOKUP($J219,'Medians, Hi-Lo SDs'!$B:$F,2,FALSE)),$G219&gt;=(VLOOKUP($J219,'Medians, Hi-Lo SDs'!$B:$F,2,FALSE))),(VLOOKUP($J219,'Medians, Hi-Lo SDs'!$B:$F,2,FALSE))-$G218,""))/($F219)*($C219-$C218)+($C218),"")</f>
        <v/>
      </c>
      <c r="M219" s="65" t="str">
        <f t="shared" si="43"/>
        <v/>
      </c>
      <c r="N219" s="65" t="str">
        <f>IF(M219="","",M219/VLOOKUP(VLOOKUP($J219,'Medians, Hi-Lo SDs'!$B:$F,2,FALSE),$H:$I,2,FALSE))</f>
        <v/>
      </c>
      <c r="O219" s="59" t="s">
        <v>88</v>
      </c>
      <c r="P219" s="60" t="s">
        <v>88</v>
      </c>
      <c r="Q219" s="66" t="str">
        <f>IFERROR((IF(AND($G218&lt;(VLOOKUP($J219,'Medians, Hi-Lo SDs'!$B:$F,3,FALSE)),$G219&gt;=(VLOOKUP($J219,'Medians, Hi-Lo SDs'!$B:$F,3,FALSE))),(VLOOKUP($J219,'Medians, Hi-Lo SDs'!$B:$F,3,FALSE))-$G218,""))/($F219)*($C219-$C218)+($C218),"")</f>
        <v/>
      </c>
      <c r="R219" s="65" t="str">
        <f t="shared" si="44"/>
        <v/>
      </c>
      <c r="S219" s="65" t="str">
        <f>IF(R219="","",R219/VLOOKUP(VLOOKUP($J219,'Medians, Hi-Lo SDs'!$B:$F,3,FALSE),$H:$I,2,FALSE))</f>
        <v/>
      </c>
      <c r="T219" s="70" t="str">
        <f t="shared" si="45"/>
        <v/>
      </c>
      <c r="U219" s="68" t="str">
        <f t="shared" si="46"/>
        <v/>
      </c>
      <c r="V219" s="69" t="str">
        <f t="shared" si="42"/>
        <v/>
      </c>
      <c r="W219" s="66" t="str">
        <f>IFERROR((IF(AND($G218&lt;(VLOOKUP($J219,'Medians, Hi-Lo SDs'!$B:$F,4,FALSE)),$G219&gt;=(VLOOKUP($J219,'Medians, Hi-Lo SDs'!$B:$F,4,FALSE))),(VLOOKUP($J219,'Medians, Hi-Lo SDs'!$B:$F,4,FALSE))-$G218,""))/($F219)*($C219-$C218)+($C218),"")</f>
        <v/>
      </c>
      <c r="X219" s="65" t="str">
        <f t="shared" si="47"/>
        <v/>
      </c>
      <c r="Y219" s="65" t="str">
        <f>IF(X219="","",X219/VLOOKUP(VLOOKUP($J219,'Medians, Hi-Lo SDs'!$B:$F,4,FALSE),$H:$I,2,FALSE))</f>
        <v/>
      </c>
      <c r="Z219" s="70" t="str">
        <f t="shared" si="48"/>
        <v/>
      </c>
      <c r="AA219" s="68" t="str">
        <f t="shared" si="49"/>
        <v/>
      </c>
      <c r="AB219" s="66" t="str">
        <f>IFERROR((IF(AND($G218&lt;(VLOOKUP($J219,'Medians, Hi-Lo SDs'!$B:$F,5,FALSE)),$G219&gt;=(VLOOKUP($J219,'Medians, Hi-Lo SDs'!$B:$F,5,FALSE))),(VLOOKUP($J219,'Medians, Hi-Lo SDs'!$B:$F,5,FALSE))-$G218,""))/($F219)*($C219-$C218)+($C218),"")</f>
        <v/>
      </c>
      <c r="AC219" s="65" t="str">
        <f t="shared" si="50"/>
        <v/>
      </c>
      <c r="AD219" s="65" t="str">
        <f>IF(AC219="","",AC219/VLOOKUP(VLOOKUP($J219,'Medians, Hi-Lo SDs'!$B:$F,5,FALSE),$H:$I,2,FALSE))</f>
        <v/>
      </c>
      <c r="AE219" s="59" t="s">
        <v>88</v>
      </c>
      <c r="AF219" s="60" t="s">
        <v>88</v>
      </c>
    </row>
    <row r="220" spans="1:32" ht="16" x14ac:dyDescent="0.2">
      <c r="A220" s="99"/>
      <c r="B220" s="100"/>
      <c r="C220" s="87" t="s">
        <v>148</v>
      </c>
      <c r="D220" s="88">
        <v>1</v>
      </c>
      <c r="E220" s="89">
        <v>1.8181818181818181</v>
      </c>
      <c r="F220" s="89">
        <v>1.8181818181818181</v>
      </c>
      <c r="G220" s="90">
        <v>100</v>
      </c>
      <c r="J220" s="64" t="str">
        <f t="shared" si="40"/>
        <v>a0700</v>
      </c>
      <c r="K220" s="71">
        <f t="shared" si="41"/>
        <v>3.6363636363636362</v>
      </c>
      <c r="L220" s="65" t="str">
        <f>IFERROR((IF(AND($G219&lt;(VLOOKUP($J220,'Medians, Hi-Lo SDs'!$B:$F,2,FALSE)),$G220&gt;=(VLOOKUP($J220,'Medians, Hi-Lo SDs'!$B:$F,2,FALSE))),(VLOOKUP($J220,'Medians, Hi-Lo SDs'!$B:$F,2,FALSE))-$G219,""))/($F220)*($C220-$C219)+($C219),"")</f>
        <v/>
      </c>
      <c r="M220" s="65" t="str">
        <f t="shared" si="43"/>
        <v/>
      </c>
      <c r="N220" s="65" t="str">
        <f>IF(M220="","",M220/VLOOKUP(VLOOKUP($J220,'Medians, Hi-Lo SDs'!$B:$F,2,FALSE),$H:$I,2,FALSE))</f>
        <v/>
      </c>
      <c r="O220" s="59" t="s">
        <v>88</v>
      </c>
      <c r="P220" s="60" t="s">
        <v>88</v>
      </c>
      <c r="Q220" s="66" t="str">
        <f>IFERROR((IF(AND($G219&lt;(VLOOKUP($J220,'Medians, Hi-Lo SDs'!$B:$F,3,FALSE)),$G220&gt;=(VLOOKUP($J220,'Medians, Hi-Lo SDs'!$B:$F,3,FALSE))),(VLOOKUP($J220,'Medians, Hi-Lo SDs'!$B:$F,3,FALSE))-$G219,""))/($F220)*($C220-$C219)+($C219),"")</f>
        <v/>
      </c>
      <c r="R220" s="65" t="str">
        <f t="shared" si="44"/>
        <v/>
      </c>
      <c r="S220" s="65" t="str">
        <f>IF(R220="","",R220/VLOOKUP(VLOOKUP($J220,'Medians, Hi-Lo SDs'!$B:$F,3,FALSE),$H:$I,2,FALSE))</f>
        <v/>
      </c>
      <c r="T220" s="70" t="str">
        <f t="shared" si="45"/>
        <v/>
      </c>
      <c r="U220" s="68" t="str">
        <f t="shared" si="46"/>
        <v/>
      </c>
      <c r="V220" s="69" t="str">
        <f t="shared" si="42"/>
        <v/>
      </c>
      <c r="W220" s="66" t="str">
        <f>IFERROR((IF(AND($G219&lt;(VLOOKUP($J220,'Medians, Hi-Lo SDs'!$B:$F,4,FALSE)),$G220&gt;=(VLOOKUP($J220,'Medians, Hi-Lo SDs'!$B:$F,4,FALSE))),(VLOOKUP($J220,'Medians, Hi-Lo SDs'!$B:$F,4,FALSE))-$G219,""))/($F220)*($C220-$C219)+($C219),"")</f>
        <v/>
      </c>
      <c r="X220" s="65" t="str">
        <f t="shared" si="47"/>
        <v/>
      </c>
      <c r="Y220" s="65" t="str">
        <f>IF(X220="","",X220/VLOOKUP(VLOOKUP($J220,'Medians, Hi-Lo SDs'!$B:$F,4,FALSE),$H:$I,2,FALSE))</f>
        <v/>
      </c>
      <c r="Z220" s="70" t="str">
        <f t="shared" si="48"/>
        <v/>
      </c>
      <c r="AA220" s="68" t="str">
        <f t="shared" si="49"/>
        <v/>
      </c>
      <c r="AB220" s="66" t="str">
        <f>IFERROR((IF(AND($G219&lt;(VLOOKUP($J220,'Medians, Hi-Lo SDs'!$B:$F,5,FALSE)),$G220&gt;=(VLOOKUP($J220,'Medians, Hi-Lo SDs'!$B:$F,5,FALSE))),(VLOOKUP($J220,'Medians, Hi-Lo SDs'!$B:$F,5,FALSE))-$G219,""))/($F220)*($C220-$C219)+($C219),"")</f>
        <v/>
      </c>
      <c r="AC220" s="65" t="str">
        <f t="shared" si="50"/>
        <v/>
      </c>
      <c r="AD220" s="65" t="str">
        <f>IF(AC220="","",AC220/VLOOKUP(VLOOKUP($J220,'Medians, Hi-Lo SDs'!$B:$F,5,FALSE),$H:$I,2,FALSE))</f>
        <v/>
      </c>
      <c r="AE220" s="59" t="s">
        <v>88</v>
      </c>
      <c r="AF220" s="60" t="s">
        <v>88</v>
      </c>
    </row>
    <row r="221" spans="1:32" ht="17" x14ac:dyDescent="0.2">
      <c r="A221" s="99"/>
      <c r="B221" s="100"/>
      <c r="C221" s="91" t="s">
        <v>134</v>
      </c>
      <c r="D221" s="88">
        <v>55</v>
      </c>
      <c r="E221" s="89">
        <v>100</v>
      </c>
      <c r="F221" s="89">
        <v>100</v>
      </c>
      <c r="G221" s="92"/>
      <c r="J221" s="64" t="str">
        <f t="shared" si="40"/>
        <v>a0700</v>
      </c>
      <c r="K221" s="71">
        <f t="shared" si="41"/>
        <v>3.6363636363636362</v>
      </c>
      <c r="L221" s="65" t="str">
        <f>IFERROR((IF(AND($G220&lt;(VLOOKUP($J221,'Medians, Hi-Lo SDs'!$B:$F,2,FALSE)),$G221&gt;=(VLOOKUP($J221,'Medians, Hi-Lo SDs'!$B:$F,2,FALSE))),(VLOOKUP($J221,'Medians, Hi-Lo SDs'!$B:$F,2,FALSE))-$G220,""))/($F221)*($C221-$C220)+($C220),"")</f>
        <v/>
      </c>
      <c r="M221" s="65" t="str">
        <f t="shared" si="43"/>
        <v/>
      </c>
      <c r="N221" s="65" t="str">
        <f>IF(M221="","",M221/VLOOKUP(VLOOKUP($J221,'Medians, Hi-Lo SDs'!$B:$F,2,FALSE),$H:$I,2,FALSE))</f>
        <v/>
      </c>
      <c r="O221" s="59" t="s">
        <v>88</v>
      </c>
      <c r="P221" s="60" t="s">
        <v>88</v>
      </c>
      <c r="Q221" s="66" t="str">
        <f>IFERROR((IF(AND($G220&lt;(VLOOKUP($J221,'Medians, Hi-Lo SDs'!$B:$F,3,FALSE)),$G221&gt;=(VLOOKUP($J221,'Medians, Hi-Lo SDs'!$B:$F,3,FALSE))),(VLOOKUP($J221,'Medians, Hi-Lo SDs'!$B:$F,3,FALSE))-$G220,""))/($F221)*($C221-$C220)+($C220),"")</f>
        <v/>
      </c>
      <c r="R221" s="65" t="str">
        <f t="shared" si="44"/>
        <v/>
      </c>
      <c r="S221" s="65" t="str">
        <f>IF(R221="","",R221/VLOOKUP(VLOOKUP($J221,'Medians, Hi-Lo SDs'!$B:$F,3,FALSE),$H:$I,2,FALSE))</f>
        <v/>
      </c>
      <c r="T221" s="70" t="str">
        <f t="shared" si="45"/>
        <v/>
      </c>
      <c r="U221" s="68" t="str">
        <f t="shared" si="46"/>
        <v/>
      </c>
      <c r="V221" s="69" t="str">
        <f t="shared" si="42"/>
        <v/>
      </c>
      <c r="W221" s="66" t="str">
        <f>IFERROR((IF(AND($G220&lt;(VLOOKUP($J221,'Medians, Hi-Lo SDs'!$B:$F,4,FALSE)),$G221&gt;=(VLOOKUP($J221,'Medians, Hi-Lo SDs'!$B:$F,4,FALSE))),(VLOOKUP($J221,'Medians, Hi-Lo SDs'!$B:$F,4,FALSE))-$G220,""))/($F221)*($C221-$C220)+($C220),"")</f>
        <v/>
      </c>
      <c r="X221" s="65" t="str">
        <f t="shared" si="47"/>
        <v/>
      </c>
      <c r="Y221" s="65" t="str">
        <f>IF(X221="","",X221/VLOOKUP(VLOOKUP($J221,'Medians, Hi-Lo SDs'!$B:$F,4,FALSE),$H:$I,2,FALSE))</f>
        <v/>
      </c>
      <c r="Z221" s="70" t="str">
        <f t="shared" si="48"/>
        <v/>
      </c>
      <c r="AA221" s="68" t="str">
        <f t="shared" si="49"/>
        <v/>
      </c>
      <c r="AB221" s="66" t="str">
        <f>IFERROR((IF(AND($G220&lt;(VLOOKUP($J221,'Medians, Hi-Lo SDs'!$B:$F,5,FALSE)),$G221&gt;=(VLOOKUP($J221,'Medians, Hi-Lo SDs'!$B:$F,5,FALSE))),(VLOOKUP($J221,'Medians, Hi-Lo SDs'!$B:$F,5,FALSE))-$G220,""))/($F221)*($C221-$C220)+($C220),"")</f>
        <v/>
      </c>
      <c r="AC221" s="65" t="str">
        <f t="shared" si="50"/>
        <v/>
      </c>
      <c r="AD221" s="65" t="str">
        <f>IF(AC221="","",AC221/VLOOKUP(VLOOKUP($J221,'Medians, Hi-Lo SDs'!$B:$F,5,FALSE),$H:$I,2,FALSE))</f>
        <v/>
      </c>
      <c r="AE221" s="59" t="s">
        <v>88</v>
      </c>
      <c r="AF221" s="60" t="s">
        <v>88</v>
      </c>
    </row>
    <row r="222" spans="1:32" ht="16" x14ac:dyDescent="0.2">
      <c r="A222" s="99" t="s">
        <v>53</v>
      </c>
      <c r="B222" s="100" t="s">
        <v>107</v>
      </c>
      <c r="C222" s="87" t="s">
        <v>116</v>
      </c>
      <c r="D222" s="88">
        <v>2</v>
      </c>
      <c r="E222" s="89">
        <v>4.1666666666666661</v>
      </c>
      <c r="F222" s="89">
        <v>4.1666666666666661</v>
      </c>
      <c r="G222" s="90">
        <v>4.1666666666666661</v>
      </c>
      <c r="J222" s="64" t="str">
        <f t="shared" si="40"/>
        <v>a0700</v>
      </c>
      <c r="K222" s="71">
        <f t="shared" si="41"/>
        <v>3.6363636363636362</v>
      </c>
      <c r="L222" s="65" t="str">
        <f>IFERROR((IF(AND($G221&lt;(VLOOKUP($J222,'Medians, Hi-Lo SDs'!$B:$F,2,FALSE)),$G222&gt;=(VLOOKUP($J222,'Medians, Hi-Lo SDs'!$B:$F,2,FALSE))),(VLOOKUP($J222,'Medians, Hi-Lo SDs'!$B:$F,2,FALSE))-$G221,""))/($F222)*($C222-$C221)+($C221),"")</f>
        <v/>
      </c>
      <c r="M222" s="65" t="str">
        <f t="shared" si="43"/>
        <v/>
      </c>
      <c r="N222" s="65" t="str">
        <f>IF(M222="","",M222/VLOOKUP(VLOOKUP($J222,'Medians, Hi-Lo SDs'!$B:$F,2,FALSE),$H:$I,2,FALSE))</f>
        <v/>
      </c>
      <c r="O222" s="59" t="s">
        <v>88</v>
      </c>
      <c r="P222" s="60" t="s">
        <v>88</v>
      </c>
      <c r="Q222" s="66" t="str">
        <f>IFERROR((IF(AND($G221&lt;(VLOOKUP($J222,'Medians, Hi-Lo SDs'!$B:$F,3,FALSE)),$G222&gt;=(VLOOKUP($J222,'Medians, Hi-Lo SDs'!$B:$F,3,FALSE))),(VLOOKUP($J222,'Medians, Hi-Lo SDs'!$B:$F,3,FALSE))-$G221,""))/($F222)*($C222-$C221)+($C221),"")</f>
        <v/>
      </c>
      <c r="R222" s="65" t="str">
        <f t="shared" si="44"/>
        <v/>
      </c>
      <c r="S222" s="65" t="str">
        <f>IF(R222="","",R222/VLOOKUP(VLOOKUP($J222,'Medians, Hi-Lo SDs'!$B:$F,3,FALSE),$H:$I,2,FALSE))</f>
        <v/>
      </c>
      <c r="T222" s="70" t="str">
        <f t="shared" si="45"/>
        <v/>
      </c>
      <c r="U222" s="68" t="str">
        <f t="shared" si="46"/>
        <v/>
      </c>
      <c r="V222" s="69" t="str">
        <f t="shared" si="42"/>
        <v/>
      </c>
      <c r="W222" s="66" t="str">
        <f>IFERROR((IF(AND($G221&lt;(VLOOKUP($J222,'Medians, Hi-Lo SDs'!$B:$F,4,FALSE)),$G222&gt;=(VLOOKUP($J222,'Medians, Hi-Lo SDs'!$B:$F,4,FALSE))),(VLOOKUP($J222,'Medians, Hi-Lo SDs'!$B:$F,4,FALSE))-$G221,""))/($F222)*($C222-$C221)+($C221),"")</f>
        <v/>
      </c>
      <c r="X222" s="65" t="str">
        <f t="shared" si="47"/>
        <v/>
      </c>
      <c r="Y222" s="65" t="str">
        <f>IF(X222="","",X222/VLOOKUP(VLOOKUP($J222,'Medians, Hi-Lo SDs'!$B:$F,4,FALSE),$H:$I,2,FALSE))</f>
        <v/>
      </c>
      <c r="Z222" s="70" t="str">
        <f t="shared" si="48"/>
        <v/>
      </c>
      <c r="AA222" s="68" t="str">
        <f t="shared" si="49"/>
        <v/>
      </c>
      <c r="AB222" s="66" t="str">
        <f>IFERROR((IF(AND($G221&lt;(VLOOKUP($J222,'Medians, Hi-Lo SDs'!$B:$F,5,FALSE)),$G222&gt;=(VLOOKUP($J222,'Medians, Hi-Lo SDs'!$B:$F,5,FALSE))),(VLOOKUP($J222,'Medians, Hi-Lo SDs'!$B:$F,5,FALSE))-$G221,""))/($F222)*($C222-$C221)+($C221),"")</f>
        <v/>
      </c>
      <c r="AC222" s="65" t="str">
        <f t="shared" si="50"/>
        <v/>
      </c>
      <c r="AD222" s="65" t="str">
        <f>IF(AC222="","",AC222/VLOOKUP(VLOOKUP($J222,'Medians, Hi-Lo SDs'!$B:$F,5,FALSE),$H:$I,2,FALSE))</f>
        <v/>
      </c>
      <c r="AE222" s="59" t="s">
        <v>88</v>
      </c>
      <c r="AF222" s="60" t="s">
        <v>88</v>
      </c>
    </row>
    <row r="223" spans="1:32" ht="16" x14ac:dyDescent="0.2">
      <c r="A223" s="99"/>
      <c r="B223" s="100"/>
      <c r="C223" s="87" t="s">
        <v>118</v>
      </c>
      <c r="D223" s="88">
        <v>1</v>
      </c>
      <c r="E223" s="89">
        <v>2.083333333333333</v>
      </c>
      <c r="F223" s="89">
        <v>2.083333333333333</v>
      </c>
      <c r="G223" s="90">
        <v>6.25</v>
      </c>
      <c r="J223" s="64" t="str">
        <f t="shared" si="40"/>
        <v>a0740</v>
      </c>
      <c r="K223" s="71">
        <f t="shared" si="41"/>
        <v>6.25</v>
      </c>
      <c r="L223" s="65">
        <f>IFERROR((IF(AND($G222&lt;(VLOOKUP($J223,'Medians, Hi-Lo SDs'!$B:$F,2,FALSE)),$G223&gt;=(VLOOKUP($J223,'Medians, Hi-Lo SDs'!$B:$F,2,FALSE))),(VLOOKUP($J223,'Medians, Hi-Lo SDs'!$B:$F,2,FALSE))-$G222,""))/($F223)*($C223-$C222)+($C222),"")</f>
        <v>23.8</v>
      </c>
      <c r="M223" s="65">
        <f t="shared" si="43"/>
        <v>19.2</v>
      </c>
      <c r="N223" s="65">
        <f>IF(M223="","",M223/VLOOKUP(VLOOKUP($J223,'Medians, Hi-Lo SDs'!$B:$F,2,FALSE),$H:$I,2,FALSE))</f>
        <v>11.6724420937443</v>
      </c>
      <c r="O223" s="59" t="s">
        <v>88</v>
      </c>
      <c r="P223" s="60" t="s">
        <v>88</v>
      </c>
      <c r="Q223" s="66" t="str">
        <f>IFERROR((IF(AND($G222&lt;(VLOOKUP($J223,'Medians, Hi-Lo SDs'!$B:$F,3,FALSE)),$G223&gt;=(VLOOKUP($J223,'Medians, Hi-Lo SDs'!$B:$F,3,FALSE))),(VLOOKUP($J223,'Medians, Hi-Lo SDs'!$B:$F,3,FALSE))-$G222,""))/($F223)*($C223-$C222)+($C222),"")</f>
        <v/>
      </c>
      <c r="R223" s="65" t="str">
        <f t="shared" si="44"/>
        <v/>
      </c>
      <c r="S223" s="65" t="str">
        <f>IF(R223="","",R223/VLOOKUP(VLOOKUP($J223,'Medians, Hi-Lo SDs'!$B:$F,3,FALSE),$H:$I,2,FALSE))</f>
        <v/>
      </c>
      <c r="T223" s="70" t="str">
        <f t="shared" si="45"/>
        <v/>
      </c>
      <c r="U223" s="68">
        <f t="shared" si="46"/>
        <v>11.6724420937443</v>
      </c>
      <c r="V223" s="69" t="str">
        <f t="shared" si="42"/>
        <v/>
      </c>
      <c r="W223" s="66" t="str">
        <f>IFERROR((IF(AND($G222&lt;(VLOOKUP($J223,'Medians, Hi-Lo SDs'!$B:$F,4,FALSE)),$G223&gt;=(VLOOKUP($J223,'Medians, Hi-Lo SDs'!$B:$F,4,FALSE))),(VLOOKUP($J223,'Medians, Hi-Lo SDs'!$B:$F,4,FALSE))-$G222,""))/($F223)*($C223-$C222)+($C222),"")</f>
        <v/>
      </c>
      <c r="X223" s="65" t="str">
        <f t="shared" si="47"/>
        <v/>
      </c>
      <c r="Y223" s="65" t="str">
        <f>IF(X223="","",X223/VLOOKUP(VLOOKUP($J223,'Medians, Hi-Lo SDs'!$B:$F,4,FALSE),$H:$I,2,FALSE))</f>
        <v/>
      </c>
      <c r="Z223" s="70" t="str">
        <f t="shared" si="48"/>
        <v/>
      </c>
      <c r="AA223" s="68" t="str">
        <f t="shared" si="49"/>
        <v/>
      </c>
      <c r="AB223" s="66" t="str">
        <f>IFERROR((IF(AND($G222&lt;(VLOOKUP($J223,'Medians, Hi-Lo SDs'!$B:$F,5,FALSE)),$G223&gt;=(VLOOKUP($J223,'Medians, Hi-Lo SDs'!$B:$F,5,FALSE))),(VLOOKUP($J223,'Medians, Hi-Lo SDs'!$B:$F,5,FALSE))-$G222,""))/($F223)*($C223-$C222)+($C222),"")</f>
        <v/>
      </c>
      <c r="AC223" s="65" t="str">
        <f t="shared" si="50"/>
        <v/>
      </c>
      <c r="AD223" s="65" t="str">
        <f>IF(AC223="","",AC223/VLOOKUP(VLOOKUP($J223,'Medians, Hi-Lo SDs'!$B:$F,5,FALSE),$H:$I,2,FALSE))</f>
        <v/>
      </c>
      <c r="AE223" s="59" t="s">
        <v>88</v>
      </c>
      <c r="AF223" s="60" t="s">
        <v>88</v>
      </c>
    </row>
    <row r="224" spans="1:32" ht="16" x14ac:dyDescent="0.2">
      <c r="A224" s="99"/>
      <c r="B224" s="100"/>
      <c r="C224" s="87" t="s">
        <v>119</v>
      </c>
      <c r="D224" s="88">
        <v>1</v>
      </c>
      <c r="E224" s="89">
        <v>2.083333333333333</v>
      </c>
      <c r="F224" s="89">
        <v>2.083333333333333</v>
      </c>
      <c r="G224" s="90">
        <v>8.3333333333333321</v>
      </c>
      <c r="J224" s="64" t="str">
        <f t="shared" si="40"/>
        <v>a0740</v>
      </c>
      <c r="K224" s="71">
        <f t="shared" si="41"/>
        <v>6.25</v>
      </c>
      <c r="L224" s="65" t="str">
        <f>IFERROR((IF(AND($G223&lt;(VLOOKUP($J224,'Medians, Hi-Lo SDs'!$B:$F,2,FALSE)),$G224&gt;=(VLOOKUP($J224,'Medians, Hi-Lo SDs'!$B:$F,2,FALSE))),(VLOOKUP($J224,'Medians, Hi-Lo SDs'!$B:$F,2,FALSE))-$G223,""))/($F224)*($C224-$C223)+($C223),"")</f>
        <v/>
      </c>
      <c r="M224" s="65" t="str">
        <f t="shared" si="43"/>
        <v/>
      </c>
      <c r="N224" s="65" t="str">
        <f>IF(M224="","",M224/VLOOKUP(VLOOKUP($J224,'Medians, Hi-Lo SDs'!$B:$F,2,FALSE),$H:$I,2,FALSE))</f>
        <v/>
      </c>
      <c r="O224" s="59" t="s">
        <v>88</v>
      </c>
      <c r="P224" s="60" t="s">
        <v>88</v>
      </c>
      <c r="Q224" s="66" t="str">
        <f>IFERROR((IF(AND($G223&lt;(VLOOKUP($J224,'Medians, Hi-Lo SDs'!$B:$F,3,FALSE)),$G224&gt;=(VLOOKUP($J224,'Medians, Hi-Lo SDs'!$B:$F,3,FALSE))),(VLOOKUP($J224,'Medians, Hi-Lo SDs'!$B:$F,3,FALSE))-$G223,""))/($F224)*($C224-$C223)+($C223),"")</f>
        <v/>
      </c>
      <c r="R224" s="65" t="str">
        <f t="shared" si="44"/>
        <v/>
      </c>
      <c r="S224" s="65" t="str">
        <f>IF(R224="","",R224/VLOOKUP(VLOOKUP($J224,'Medians, Hi-Lo SDs'!$B:$F,3,FALSE),$H:$I,2,FALSE))</f>
        <v/>
      </c>
      <c r="T224" s="70" t="str">
        <f t="shared" si="45"/>
        <v/>
      </c>
      <c r="U224" s="68" t="str">
        <f t="shared" si="46"/>
        <v/>
      </c>
      <c r="V224" s="69" t="str">
        <f t="shared" si="42"/>
        <v/>
      </c>
      <c r="W224" s="66" t="str">
        <f>IFERROR((IF(AND($G223&lt;(VLOOKUP($J224,'Medians, Hi-Lo SDs'!$B:$F,4,FALSE)),$G224&gt;=(VLOOKUP($J224,'Medians, Hi-Lo SDs'!$B:$F,4,FALSE))),(VLOOKUP($J224,'Medians, Hi-Lo SDs'!$B:$F,4,FALSE))-$G223,""))/($F224)*($C224-$C223)+($C223),"")</f>
        <v/>
      </c>
      <c r="X224" s="65" t="str">
        <f t="shared" si="47"/>
        <v/>
      </c>
      <c r="Y224" s="65" t="str">
        <f>IF(X224="","",X224/VLOOKUP(VLOOKUP($J224,'Medians, Hi-Lo SDs'!$B:$F,4,FALSE),$H:$I,2,FALSE))</f>
        <v/>
      </c>
      <c r="Z224" s="70" t="str">
        <f t="shared" si="48"/>
        <v/>
      </c>
      <c r="AA224" s="68" t="str">
        <f t="shared" si="49"/>
        <v/>
      </c>
      <c r="AB224" s="66" t="str">
        <f>IFERROR((IF(AND($G223&lt;(VLOOKUP($J224,'Medians, Hi-Lo SDs'!$B:$F,5,FALSE)),$G224&gt;=(VLOOKUP($J224,'Medians, Hi-Lo SDs'!$B:$F,5,FALSE))),(VLOOKUP($J224,'Medians, Hi-Lo SDs'!$B:$F,5,FALSE))-$G223,""))/($F224)*($C224-$C223)+($C223),"")</f>
        <v/>
      </c>
      <c r="AC224" s="65" t="str">
        <f t="shared" si="50"/>
        <v/>
      </c>
      <c r="AD224" s="65" t="str">
        <f>IF(AC224="","",AC224/VLOOKUP(VLOOKUP($J224,'Medians, Hi-Lo SDs'!$B:$F,5,FALSE),$H:$I,2,FALSE))</f>
        <v/>
      </c>
      <c r="AE224" s="59" t="s">
        <v>88</v>
      </c>
      <c r="AF224" s="60" t="s">
        <v>88</v>
      </c>
    </row>
    <row r="225" spans="1:32" ht="16" x14ac:dyDescent="0.2">
      <c r="A225" s="99"/>
      <c r="B225" s="100"/>
      <c r="C225" s="87" t="s">
        <v>120</v>
      </c>
      <c r="D225" s="88">
        <v>1</v>
      </c>
      <c r="E225" s="89">
        <v>2.083333333333333</v>
      </c>
      <c r="F225" s="89">
        <v>2.083333333333333</v>
      </c>
      <c r="G225" s="90">
        <v>10.416666666666668</v>
      </c>
      <c r="J225" s="64" t="str">
        <f t="shared" si="40"/>
        <v>a0740</v>
      </c>
      <c r="K225" s="71">
        <f t="shared" si="41"/>
        <v>6.25</v>
      </c>
      <c r="L225" s="65" t="str">
        <f>IFERROR((IF(AND($G224&lt;(VLOOKUP($J225,'Medians, Hi-Lo SDs'!$B:$F,2,FALSE)),$G225&gt;=(VLOOKUP($J225,'Medians, Hi-Lo SDs'!$B:$F,2,FALSE))),(VLOOKUP($J225,'Medians, Hi-Lo SDs'!$B:$F,2,FALSE))-$G224,""))/($F225)*($C225-$C224)+($C224),"")</f>
        <v/>
      </c>
      <c r="M225" s="65" t="str">
        <f t="shared" si="43"/>
        <v/>
      </c>
      <c r="N225" s="65" t="str">
        <f>IF(M225="","",M225/VLOOKUP(VLOOKUP($J225,'Medians, Hi-Lo SDs'!$B:$F,2,FALSE),$H:$I,2,FALSE))</f>
        <v/>
      </c>
      <c r="O225" s="59" t="s">
        <v>88</v>
      </c>
      <c r="P225" s="60" t="s">
        <v>88</v>
      </c>
      <c r="Q225" s="66">
        <f>IFERROR((IF(AND($G224&lt;(VLOOKUP($J225,'Medians, Hi-Lo SDs'!$B:$F,3,FALSE)),$G225&gt;=(VLOOKUP($J225,'Medians, Hi-Lo SDs'!$B:$F,3,FALSE))),(VLOOKUP($J225,'Medians, Hi-Lo SDs'!$B:$F,3,FALSE))-$G224,""))/($F225)*($C225-$C224)+($C224),"")</f>
        <v>26.8</v>
      </c>
      <c r="R225" s="65">
        <f t="shared" si="44"/>
        <v>16.2</v>
      </c>
      <c r="S225" s="65">
        <f>IF(R225="","",R225/VLOOKUP(VLOOKUP($J225,'Medians, Hi-Lo SDs'!$B:$F,3,FALSE),$H:$I,2,FALSE))</f>
        <v>12.640449438202246</v>
      </c>
      <c r="T225" s="70">
        <f t="shared" si="45"/>
        <v>12.156445765973274</v>
      </c>
      <c r="U225" s="68" t="str">
        <f t="shared" si="46"/>
        <v/>
      </c>
      <c r="V225" s="69" t="str">
        <f t="shared" si="42"/>
        <v/>
      </c>
      <c r="W225" s="66" t="str">
        <f>IFERROR((IF(AND($G224&lt;(VLOOKUP($J225,'Medians, Hi-Lo SDs'!$B:$F,4,FALSE)),$G225&gt;=(VLOOKUP($J225,'Medians, Hi-Lo SDs'!$B:$F,4,FALSE))),(VLOOKUP($J225,'Medians, Hi-Lo SDs'!$B:$F,4,FALSE))-$G224,""))/($F225)*($C225-$C224)+($C224),"")</f>
        <v/>
      </c>
      <c r="X225" s="65" t="str">
        <f t="shared" si="47"/>
        <v/>
      </c>
      <c r="Y225" s="65" t="str">
        <f>IF(X225="","",X225/VLOOKUP(VLOOKUP($J225,'Medians, Hi-Lo SDs'!$B:$F,4,FALSE),$H:$I,2,FALSE))</f>
        <v/>
      </c>
      <c r="Z225" s="70" t="str">
        <f t="shared" si="48"/>
        <v/>
      </c>
      <c r="AA225" s="68" t="str">
        <f t="shared" si="49"/>
        <v/>
      </c>
      <c r="AB225" s="66" t="str">
        <f>IFERROR((IF(AND($G224&lt;(VLOOKUP($J225,'Medians, Hi-Lo SDs'!$B:$F,5,FALSE)),$G225&gt;=(VLOOKUP($J225,'Medians, Hi-Lo SDs'!$B:$F,5,FALSE))),(VLOOKUP($J225,'Medians, Hi-Lo SDs'!$B:$F,5,FALSE))-$G224,""))/($F225)*($C225-$C224)+($C224),"")</f>
        <v/>
      </c>
      <c r="AC225" s="65" t="str">
        <f t="shared" si="50"/>
        <v/>
      </c>
      <c r="AD225" s="65" t="str">
        <f>IF(AC225="","",AC225/VLOOKUP(VLOOKUP($J225,'Medians, Hi-Lo SDs'!$B:$F,5,FALSE),$H:$I,2,FALSE))</f>
        <v/>
      </c>
      <c r="AE225" s="59" t="s">
        <v>88</v>
      </c>
      <c r="AF225" s="60" t="s">
        <v>88</v>
      </c>
    </row>
    <row r="226" spans="1:32" ht="16" x14ac:dyDescent="0.2">
      <c r="A226" s="99"/>
      <c r="B226" s="100"/>
      <c r="C226" s="87" t="s">
        <v>143</v>
      </c>
      <c r="D226" s="88">
        <v>1</v>
      </c>
      <c r="E226" s="89">
        <v>2.083333333333333</v>
      </c>
      <c r="F226" s="89">
        <v>2.083333333333333</v>
      </c>
      <c r="G226" s="90">
        <v>12.5</v>
      </c>
      <c r="J226" s="64" t="str">
        <f t="shared" si="40"/>
        <v>a0740</v>
      </c>
      <c r="K226" s="71">
        <f t="shared" si="41"/>
        <v>6.25</v>
      </c>
      <c r="L226" s="65" t="str">
        <f>IFERROR((IF(AND($G225&lt;(VLOOKUP($J226,'Medians, Hi-Lo SDs'!$B:$F,2,FALSE)),$G226&gt;=(VLOOKUP($J226,'Medians, Hi-Lo SDs'!$B:$F,2,FALSE))),(VLOOKUP($J226,'Medians, Hi-Lo SDs'!$B:$F,2,FALSE))-$G225,""))/($F226)*($C226-$C225)+($C225),"")</f>
        <v/>
      </c>
      <c r="M226" s="65" t="str">
        <f t="shared" si="43"/>
        <v/>
      </c>
      <c r="N226" s="65" t="str">
        <f>IF(M226="","",M226/VLOOKUP(VLOOKUP($J226,'Medians, Hi-Lo SDs'!$B:$F,2,FALSE),$H:$I,2,FALSE))</f>
        <v/>
      </c>
      <c r="O226" s="59" t="s">
        <v>88</v>
      </c>
      <c r="P226" s="60" t="s">
        <v>88</v>
      </c>
      <c r="Q226" s="66" t="str">
        <f>IFERROR((IF(AND($G225&lt;(VLOOKUP($J226,'Medians, Hi-Lo SDs'!$B:$F,3,FALSE)),$G226&gt;=(VLOOKUP($J226,'Medians, Hi-Lo SDs'!$B:$F,3,FALSE))),(VLOOKUP($J226,'Medians, Hi-Lo SDs'!$B:$F,3,FALSE))-$G225,""))/($F226)*($C226-$C225)+($C225),"")</f>
        <v/>
      </c>
      <c r="R226" s="65" t="str">
        <f t="shared" si="44"/>
        <v/>
      </c>
      <c r="S226" s="65" t="str">
        <f>IF(R226="","",R226/VLOOKUP(VLOOKUP($J226,'Medians, Hi-Lo SDs'!$B:$F,3,FALSE),$H:$I,2,FALSE))</f>
        <v/>
      </c>
      <c r="T226" s="70" t="str">
        <f t="shared" si="45"/>
        <v/>
      </c>
      <c r="U226" s="68" t="str">
        <f t="shared" si="46"/>
        <v/>
      </c>
      <c r="V226" s="69" t="str">
        <f t="shared" si="42"/>
        <v/>
      </c>
      <c r="W226" s="66" t="str">
        <f>IFERROR((IF(AND($G225&lt;(VLOOKUP($J226,'Medians, Hi-Lo SDs'!$B:$F,4,FALSE)),$G226&gt;=(VLOOKUP($J226,'Medians, Hi-Lo SDs'!$B:$F,4,FALSE))),(VLOOKUP($J226,'Medians, Hi-Lo SDs'!$B:$F,4,FALSE))-$G225,""))/($F226)*($C226-$C225)+($C225),"")</f>
        <v/>
      </c>
      <c r="X226" s="65" t="str">
        <f t="shared" si="47"/>
        <v/>
      </c>
      <c r="Y226" s="65" t="str">
        <f>IF(X226="","",X226/VLOOKUP(VLOOKUP($J226,'Medians, Hi-Lo SDs'!$B:$F,4,FALSE),$H:$I,2,FALSE))</f>
        <v/>
      </c>
      <c r="Z226" s="70" t="str">
        <f t="shared" si="48"/>
        <v/>
      </c>
      <c r="AA226" s="68" t="str">
        <f t="shared" si="49"/>
        <v/>
      </c>
      <c r="AB226" s="66" t="str">
        <f>IFERROR((IF(AND($G225&lt;(VLOOKUP($J226,'Medians, Hi-Lo SDs'!$B:$F,5,FALSE)),$G226&gt;=(VLOOKUP($J226,'Medians, Hi-Lo SDs'!$B:$F,5,FALSE))),(VLOOKUP($J226,'Medians, Hi-Lo SDs'!$B:$F,5,FALSE))-$G225,""))/($F226)*($C226-$C225)+($C225),"")</f>
        <v/>
      </c>
      <c r="AC226" s="65" t="str">
        <f t="shared" si="50"/>
        <v/>
      </c>
      <c r="AD226" s="65" t="str">
        <f>IF(AC226="","",AC226/VLOOKUP(VLOOKUP($J226,'Medians, Hi-Lo SDs'!$B:$F,5,FALSE),$H:$I,2,FALSE))</f>
        <v/>
      </c>
      <c r="AE226" s="59" t="s">
        <v>88</v>
      </c>
      <c r="AF226" s="60" t="s">
        <v>88</v>
      </c>
    </row>
    <row r="227" spans="1:32" ht="16" x14ac:dyDescent="0.2">
      <c r="A227" s="99"/>
      <c r="B227" s="100"/>
      <c r="C227" s="87" t="s">
        <v>123</v>
      </c>
      <c r="D227" s="88">
        <v>1</v>
      </c>
      <c r="E227" s="89">
        <v>2.083333333333333</v>
      </c>
      <c r="F227" s="89">
        <v>2.083333333333333</v>
      </c>
      <c r="G227" s="90">
        <v>14.583333333333334</v>
      </c>
      <c r="J227" s="64" t="str">
        <f t="shared" si="40"/>
        <v>a0740</v>
      </c>
      <c r="K227" s="71">
        <f t="shared" si="41"/>
        <v>6.25</v>
      </c>
      <c r="L227" s="65" t="str">
        <f>IFERROR((IF(AND($G226&lt;(VLOOKUP($J227,'Medians, Hi-Lo SDs'!$B:$F,2,FALSE)),$G227&gt;=(VLOOKUP($J227,'Medians, Hi-Lo SDs'!$B:$F,2,FALSE))),(VLOOKUP($J227,'Medians, Hi-Lo SDs'!$B:$F,2,FALSE))-$G226,""))/($F227)*($C227-$C226)+($C226),"")</f>
        <v/>
      </c>
      <c r="M227" s="65" t="str">
        <f t="shared" si="43"/>
        <v/>
      </c>
      <c r="N227" s="65" t="str">
        <f>IF(M227="","",M227/VLOOKUP(VLOOKUP($J227,'Medians, Hi-Lo SDs'!$B:$F,2,FALSE),$H:$I,2,FALSE))</f>
        <v/>
      </c>
      <c r="O227" s="59" t="s">
        <v>88</v>
      </c>
      <c r="P227" s="60" t="s">
        <v>88</v>
      </c>
      <c r="Q227" s="66" t="str">
        <f>IFERROR((IF(AND($G226&lt;(VLOOKUP($J227,'Medians, Hi-Lo SDs'!$B:$F,3,FALSE)),$G227&gt;=(VLOOKUP($J227,'Medians, Hi-Lo SDs'!$B:$F,3,FALSE))),(VLOOKUP($J227,'Medians, Hi-Lo SDs'!$B:$F,3,FALSE))-$G226,""))/($F227)*($C227-$C226)+($C226),"")</f>
        <v/>
      </c>
      <c r="R227" s="65" t="str">
        <f t="shared" si="44"/>
        <v/>
      </c>
      <c r="S227" s="65" t="str">
        <f>IF(R227="","",R227/VLOOKUP(VLOOKUP($J227,'Medians, Hi-Lo SDs'!$B:$F,3,FALSE),$H:$I,2,FALSE))</f>
        <v/>
      </c>
      <c r="T227" s="70" t="str">
        <f t="shared" si="45"/>
        <v/>
      </c>
      <c r="U227" s="68" t="str">
        <f t="shared" si="46"/>
        <v/>
      </c>
      <c r="V227" s="69" t="str">
        <f t="shared" si="42"/>
        <v/>
      </c>
      <c r="W227" s="66" t="str">
        <f>IFERROR((IF(AND($G226&lt;(VLOOKUP($J227,'Medians, Hi-Lo SDs'!$B:$F,4,FALSE)),$G227&gt;=(VLOOKUP($J227,'Medians, Hi-Lo SDs'!$B:$F,4,FALSE))),(VLOOKUP($J227,'Medians, Hi-Lo SDs'!$B:$F,4,FALSE))-$G226,""))/($F227)*($C227-$C226)+($C226),"")</f>
        <v/>
      </c>
      <c r="X227" s="65" t="str">
        <f t="shared" si="47"/>
        <v/>
      </c>
      <c r="Y227" s="65" t="str">
        <f>IF(X227="","",X227/VLOOKUP(VLOOKUP($J227,'Medians, Hi-Lo SDs'!$B:$F,4,FALSE),$H:$I,2,FALSE))</f>
        <v/>
      </c>
      <c r="Z227" s="70" t="str">
        <f t="shared" si="48"/>
        <v/>
      </c>
      <c r="AA227" s="68" t="str">
        <f t="shared" si="49"/>
        <v/>
      </c>
      <c r="AB227" s="66" t="str">
        <f>IFERROR((IF(AND($G226&lt;(VLOOKUP($J227,'Medians, Hi-Lo SDs'!$B:$F,5,FALSE)),$G227&gt;=(VLOOKUP($J227,'Medians, Hi-Lo SDs'!$B:$F,5,FALSE))),(VLOOKUP($J227,'Medians, Hi-Lo SDs'!$B:$F,5,FALSE))-$G226,""))/($F227)*($C227-$C226)+($C226),"")</f>
        <v/>
      </c>
      <c r="AC227" s="65" t="str">
        <f t="shared" si="50"/>
        <v/>
      </c>
      <c r="AD227" s="65" t="str">
        <f>IF(AC227="","",AC227/VLOOKUP(VLOOKUP($J227,'Medians, Hi-Lo SDs'!$B:$F,5,FALSE),$H:$I,2,FALSE))</f>
        <v/>
      </c>
      <c r="AE227" s="59" t="s">
        <v>88</v>
      </c>
      <c r="AF227" s="60" t="s">
        <v>88</v>
      </c>
    </row>
    <row r="228" spans="1:32" ht="16" x14ac:dyDescent="0.2">
      <c r="A228" s="99"/>
      <c r="B228" s="100"/>
      <c r="C228" s="87" t="s">
        <v>124</v>
      </c>
      <c r="D228" s="88">
        <v>3</v>
      </c>
      <c r="E228" s="89">
        <v>6.25</v>
      </c>
      <c r="F228" s="89">
        <v>6.25</v>
      </c>
      <c r="G228" s="90">
        <v>20.833333333333336</v>
      </c>
      <c r="J228" s="64" t="str">
        <f t="shared" si="40"/>
        <v>a0740</v>
      </c>
      <c r="K228" s="71">
        <f t="shared" si="41"/>
        <v>6.25</v>
      </c>
      <c r="L228" s="65" t="str">
        <f>IFERROR((IF(AND($G227&lt;(VLOOKUP($J228,'Medians, Hi-Lo SDs'!$B:$F,2,FALSE)),$G228&gt;=(VLOOKUP($J228,'Medians, Hi-Lo SDs'!$B:$F,2,FALSE))),(VLOOKUP($J228,'Medians, Hi-Lo SDs'!$B:$F,2,FALSE))-$G227,""))/($F228)*($C228-$C227)+($C227),"")</f>
        <v/>
      </c>
      <c r="M228" s="65" t="str">
        <f t="shared" si="43"/>
        <v/>
      </c>
      <c r="N228" s="65" t="str">
        <f>IF(M228="","",M228/VLOOKUP(VLOOKUP($J228,'Medians, Hi-Lo SDs'!$B:$F,2,FALSE),$H:$I,2,FALSE))</f>
        <v/>
      </c>
      <c r="O228" s="59" t="s">
        <v>88</v>
      </c>
      <c r="P228" s="60" t="s">
        <v>88</v>
      </c>
      <c r="Q228" s="66" t="str">
        <f>IFERROR((IF(AND($G227&lt;(VLOOKUP($J228,'Medians, Hi-Lo SDs'!$B:$F,3,FALSE)),$G228&gt;=(VLOOKUP($J228,'Medians, Hi-Lo SDs'!$B:$F,3,FALSE))),(VLOOKUP($J228,'Medians, Hi-Lo SDs'!$B:$F,3,FALSE))-$G227,""))/($F228)*($C228-$C227)+($C227),"")</f>
        <v/>
      </c>
      <c r="R228" s="65" t="str">
        <f t="shared" si="44"/>
        <v/>
      </c>
      <c r="S228" s="65" t="str">
        <f>IF(R228="","",R228/VLOOKUP(VLOOKUP($J228,'Medians, Hi-Lo SDs'!$B:$F,3,FALSE),$H:$I,2,FALSE))</f>
        <v/>
      </c>
      <c r="T228" s="70" t="str">
        <f t="shared" si="45"/>
        <v/>
      </c>
      <c r="U228" s="68" t="str">
        <f t="shared" si="46"/>
        <v/>
      </c>
      <c r="V228" s="69" t="str">
        <f t="shared" si="42"/>
        <v/>
      </c>
      <c r="W228" s="66" t="str">
        <f>IFERROR((IF(AND($G227&lt;(VLOOKUP($J228,'Medians, Hi-Lo SDs'!$B:$F,4,FALSE)),$G228&gt;=(VLOOKUP($J228,'Medians, Hi-Lo SDs'!$B:$F,4,FALSE))),(VLOOKUP($J228,'Medians, Hi-Lo SDs'!$B:$F,4,FALSE))-$G227,""))/($F228)*($C228-$C227)+($C227),"")</f>
        <v/>
      </c>
      <c r="X228" s="65" t="str">
        <f t="shared" si="47"/>
        <v/>
      </c>
      <c r="Y228" s="65" t="str">
        <f>IF(X228="","",X228/VLOOKUP(VLOOKUP($J228,'Medians, Hi-Lo SDs'!$B:$F,4,FALSE),$H:$I,2,FALSE))</f>
        <v/>
      </c>
      <c r="Z228" s="70" t="str">
        <f t="shared" si="48"/>
        <v/>
      </c>
      <c r="AA228" s="68" t="str">
        <f t="shared" si="49"/>
        <v/>
      </c>
      <c r="AB228" s="66" t="str">
        <f>IFERROR((IF(AND($G227&lt;(VLOOKUP($J228,'Medians, Hi-Lo SDs'!$B:$F,5,FALSE)),$G228&gt;=(VLOOKUP($J228,'Medians, Hi-Lo SDs'!$B:$F,5,FALSE))),(VLOOKUP($J228,'Medians, Hi-Lo SDs'!$B:$F,5,FALSE))-$G227,""))/($F228)*($C228-$C227)+($C227),"")</f>
        <v/>
      </c>
      <c r="AC228" s="65" t="str">
        <f t="shared" si="50"/>
        <v/>
      </c>
      <c r="AD228" s="65" t="str">
        <f>IF(AC228="","",AC228/VLOOKUP(VLOOKUP($J228,'Medians, Hi-Lo SDs'!$B:$F,5,FALSE),$H:$I,2,FALSE))</f>
        <v/>
      </c>
      <c r="AE228" s="59" t="s">
        <v>88</v>
      </c>
      <c r="AF228" s="60" t="s">
        <v>88</v>
      </c>
    </row>
    <row r="229" spans="1:32" ht="16" x14ac:dyDescent="0.2">
      <c r="A229" s="99"/>
      <c r="B229" s="100"/>
      <c r="C229" s="87" t="s">
        <v>127</v>
      </c>
      <c r="D229" s="88">
        <v>2</v>
      </c>
      <c r="E229" s="89">
        <v>4.1666666666666661</v>
      </c>
      <c r="F229" s="89">
        <v>4.1666666666666661</v>
      </c>
      <c r="G229" s="90">
        <v>25</v>
      </c>
      <c r="J229" s="64" t="str">
        <f t="shared" si="40"/>
        <v>a0740</v>
      </c>
      <c r="K229" s="71">
        <f t="shared" si="41"/>
        <v>6.25</v>
      </c>
      <c r="L229" s="65" t="str">
        <f>IFERROR((IF(AND($G228&lt;(VLOOKUP($J229,'Medians, Hi-Lo SDs'!$B:$F,2,FALSE)),$G229&gt;=(VLOOKUP($J229,'Medians, Hi-Lo SDs'!$B:$F,2,FALSE))),(VLOOKUP($J229,'Medians, Hi-Lo SDs'!$B:$F,2,FALSE))-$G228,""))/($F229)*($C229-$C228)+($C228),"")</f>
        <v/>
      </c>
      <c r="M229" s="65" t="str">
        <f t="shared" si="43"/>
        <v/>
      </c>
      <c r="N229" s="65" t="str">
        <f>IF(M229="","",M229/VLOOKUP(VLOOKUP($J229,'Medians, Hi-Lo SDs'!$B:$F,2,FALSE),$H:$I,2,FALSE))</f>
        <v/>
      </c>
      <c r="O229" s="59" t="s">
        <v>88</v>
      </c>
      <c r="P229" s="60" t="s">
        <v>88</v>
      </c>
      <c r="Q229" s="66" t="str">
        <f>IFERROR((IF(AND($G228&lt;(VLOOKUP($J229,'Medians, Hi-Lo SDs'!$B:$F,3,FALSE)),$G229&gt;=(VLOOKUP($J229,'Medians, Hi-Lo SDs'!$B:$F,3,FALSE))),(VLOOKUP($J229,'Medians, Hi-Lo SDs'!$B:$F,3,FALSE))-$G228,""))/($F229)*($C229-$C228)+($C228),"")</f>
        <v/>
      </c>
      <c r="R229" s="65" t="str">
        <f t="shared" si="44"/>
        <v/>
      </c>
      <c r="S229" s="65" t="str">
        <f>IF(R229="","",R229/VLOOKUP(VLOOKUP($J229,'Medians, Hi-Lo SDs'!$B:$F,3,FALSE),$H:$I,2,FALSE))</f>
        <v/>
      </c>
      <c r="T229" s="70" t="str">
        <f t="shared" si="45"/>
        <v/>
      </c>
      <c r="U229" s="68" t="str">
        <f t="shared" si="46"/>
        <v/>
      </c>
      <c r="V229" s="69" t="str">
        <f t="shared" si="42"/>
        <v/>
      </c>
      <c r="W229" s="66" t="str">
        <f>IFERROR((IF(AND($G228&lt;(VLOOKUP($J229,'Medians, Hi-Lo SDs'!$B:$F,4,FALSE)),$G229&gt;=(VLOOKUP($J229,'Medians, Hi-Lo SDs'!$B:$F,4,FALSE))),(VLOOKUP($J229,'Medians, Hi-Lo SDs'!$B:$F,4,FALSE))-$G228,""))/($F229)*($C229-$C228)+($C228),"")</f>
        <v/>
      </c>
      <c r="X229" s="65" t="str">
        <f t="shared" si="47"/>
        <v/>
      </c>
      <c r="Y229" s="65" t="str">
        <f>IF(X229="","",X229/VLOOKUP(VLOOKUP($J229,'Medians, Hi-Lo SDs'!$B:$F,4,FALSE),$H:$I,2,FALSE))</f>
        <v/>
      </c>
      <c r="Z229" s="70" t="str">
        <f t="shared" si="48"/>
        <v/>
      </c>
      <c r="AA229" s="68" t="str">
        <f t="shared" si="49"/>
        <v/>
      </c>
      <c r="AB229" s="66" t="str">
        <f>IFERROR((IF(AND($G228&lt;(VLOOKUP($J229,'Medians, Hi-Lo SDs'!$B:$F,5,FALSE)),$G229&gt;=(VLOOKUP($J229,'Medians, Hi-Lo SDs'!$B:$F,5,FALSE))),(VLOOKUP($J229,'Medians, Hi-Lo SDs'!$B:$F,5,FALSE))-$G228,""))/($F229)*($C229-$C228)+($C228),"")</f>
        <v/>
      </c>
      <c r="AC229" s="65" t="str">
        <f t="shared" si="50"/>
        <v/>
      </c>
      <c r="AD229" s="65" t="str">
        <f>IF(AC229="","",AC229/VLOOKUP(VLOOKUP($J229,'Medians, Hi-Lo SDs'!$B:$F,5,FALSE),$H:$I,2,FALSE))</f>
        <v/>
      </c>
      <c r="AE229" s="59" t="s">
        <v>88</v>
      </c>
      <c r="AF229" s="60" t="s">
        <v>88</v>
      </c>
    </row>
    <row r="230" spans="1:32" ht="16" x14ac:dyDescent="0.2">
      <c r="A230" s="99"/>
      <c r="B230" s="100"/>
      <c r="C230" s="87" t="s">
        <v>128</v>
      </c>
      <c r="D230" s="88">
        <v>2</v>
      </c>
      <c r="E230" s="89">
        <v>4.1666666666666661</v>
      </c>
      <c r="F230" s="89">
        <v>4.1666666666666661</v>
      </c>
      <c r="G230" s="90">
        <v>29.166666666666668</v>
      </c>
      <c r="J230" s="64" t="str">
        <f t="shared" si="40"/>
        <v>a0740</v>
      </c>
      <c r="K230" s="71">
        <f t="shared" si="41"/>
        <v>6.25</v>
      </c>
      <c r="L230" s="65" t="str">
        <f>IFERROR((IF(AND($G229&lt;(VLOOKUP($J230,'Medians, Hi-Lo SDs'!$B:$F,2,FALSE)),$G230&gt;=(VLOOKUP($J230,'Medians, Hi-Lo SDs'!$B:$F,2,FALSE))),(VLOOKUP($J230,'Medians, Hi-Lo SDs'!$B:$F,2,FALSE))-$G229,""))/($F230)*($C230-$C229)+($C229),"")</f>
        <v/>
      </c>
      <c r="M230" s="65" t="str">
        <f t="shared" si="43"/>
        <v/>
      </c>
      <c r="N230" s="65" t="str">
        <f>IF(M230="","",M230/VLOOKUP(VLOOKUP($J230,'Medians, Hi-Lo SDs'!$B:$F,2,FALSE),$H:$I,2,FALSE))</f>
        <v/>
      </c>
      <c r="O230" s="59" t="s">
        <v>88</v>
      </c>
      <c r="P230" s="60" t="s">
        <v>88</v>
      </c>
      <c r="Q230" s="66" t="str">
        <f>IFERROR((IF(AND($G229&lt;(VLOOKUP($J230,'Medians, Hi-Lo SDs'!$B:$F,3,FALSE)),$G230&gt;=(VLOOKUP($J230,'Medians, Hi-Lo SDs'!$B:$F,3,FALSE))),(VLOOKUP($J230,'Medians, Hi-Lo SDs'!$B:$F,3,FALSE))-$G229,""))/($F230)*($C230-$C229)+($C229),"")</f>
        <v/>
      </c>
      <c r="R230" s="65" t="str">
        <f t="shared" si="44"/>
        <v/>
      </c>
      <c r="S230" s="65" t="str">
        <f>IF(R230="","",R230/VLOOKUP(VLOOKUP($J230,'Medians, Hi-Lo SDs'!$B:$F,3,FALSE),$H:$I,2,FALSE))</f>
        <v/>
      </c>
      <c r="T230" s="70" t="str">
        <f t="shared" si="45"/>
        <v/>
      </c>
      <c r="U230" s="68" t="str">
        <f t="shared" si="46"/>
        <v/>
      </c>
      <c r="V230" s="69" t="str">
        <f t="shared" si="42"/>
        <v/>
      </c>
      <c r="W230" s="66" t="str">
        <f>IFERROR((IF(AND($G229&lt;(VLOOKUP($J230,'Medians, Hi-Lo SDs'!$B:$F,4,FALSE)),$G230&gt;=(VLOOKUP($J230,'Medians, Hi-Lo SDs'!$B:$F,4,FALSE))),(VLOOKUP($J230,'Medians, Hi-Lo SDs'!$B:$F,4,FALSE))-$G229,""))/($F230)*($C230-$C229)+($C229),"")</f>
        <v/>
      </c>
      <c r="X230" s="65" t="str">
        <f t="shared" si="47"/>
        <v/>
      </c>
      <c r="Y230" s="65" t="str">
        <f>IF(X230="","",X230/VLOOKUP(VLOOKUP($J230,'Medians, Hi-Lo SDs'!$B:$F,4,FALSE),$H:$I,2,FALSE))</f>
        <v/>
      </c>
      <c r="Z230" s="70" t="str">
        <f t="shared" si="48"/>
        <v/>
      </c>
      <c r="AA230" s="68" t="str">
        <f t="shared" si="49"/>
        <v/>
      </c>
      <c r="AB230" s="66" t="str">
        <f>IFERROR((IF(AND($G229&lt;(VLOOKUP($J230,'Medians, Hi-Lo SDs'!$B:$F,5,FALSE)),$G230&gt;=(VLOOKUP($J230,'Medians, Hi-Lo SDs'!$B:$F,5,FALSE))),(VLOOKUP($J230,'Medians, Hi-Lo SDs'!$B:$F,5,FALSE))-$G229,""))/($F230)*($C230-$C229)+($C229),"")</f>
        <v/>
      </c>
      <c r="AC230" s="65" t="str">
        <f t="shared" si="50"/>
        <v/>
      </c>
      <c r="AD230" s="65" t="str">
        <f>IF(AC230="","",AC230/VLOOKUP(VLOOKUP($J230,'Medians, Hi-Lo SDs'!$B:$F,5,FALSE),$H:$I,2,FALSE))</f>
        <v/>
      </c>
      <c r="AE230" s="59" t="s">
        <v>88</v>
      </c>
      <c r="AF230" s="60" t="s">
        <v>88</v>
      </c>
    </row>
    <row r="231" spans="1:32" ht="16" x14ac:dyDescent="0.2">
      <c r="A231" s="99"/>
      <c r="B231" s="100"/>
      <c r="C231" s="87" t="s">
        <v>129</v>
      </c>
      <c r="D231" s="88">
        <v>2</v>
      </c>
      <c r="E231" s="89">
        <v>4.1666666666666661</v>
      </c>
      <c r="F231" s="89">
        <v>4.1666666666666661</v>
      </c>
      <c r="G231" s="90">
        <v>33.333333333333329</v>
      </c>
      <c r="J231" s="64" t="str">
        <f t="shared" si="40"/>
        <v>a0740</v>
      </c>
      <c r="K231" s="71">
        <f t="shared" si="41"/>
        <v>6.25</v>
      </c>
      <c r="L231" s="65" t="str">
        <f>IFERROR((IF(AND($G230&lt;(VLOOKUP($J231,'Medians, Hi-Lo SDs'!$B:$F,2,FALSE)),$G231&gt;=(VLOOKUP($J231,'Medians, Hi-Lo SDs'!$B:$F,2,FALSE))),(VLOOKUP($J231,'Medians, Hi-Lo SDs'!$B:$F,2,FALSE))-$G230,""))/($F231)*($C231-$C230)+($C230),"")</f>
        <v/>
      </c>
      <c r="M231" s="65" t="str">
        <f t="shared" si="43"/>
        <v/>
      </c>
      <c r="N231" s="65" t="str">
        <f>IF(M231="","",M231/VLOOKUP(VLOOKUP($J231,'Medians, Hi-Lo SDs'!$B:$F,2,FALSE),$H:$I,2,FALSE))</f>
        <v/>
      </c>
      <c r="O231" s="59" t="s">
        <v>88</v>
      </c>
      <c r="P231" s="60" t="s">
        <v>88</v>
      </c>
      <c r="Q231" s="66" t="str">
        <f>IFERROR((IF(AND($G230&lt;(VLOOKUP($J231,'Medians, Hi-Lo SDs'!$B:$F,3,FALSE)),$G231&gt;=(VLOOKUP($J231,'Medians, Hi-Lo SDs'!$B:$F,3,FALSE))),(VLOOKUP($J231,'Medians, Hi-Lo SDs'!$B:$F,3,FALSE))-$G230,""))/($F231)*($C231-$C230)+($C230),"")</f>
        <v/>
      </c>
      <c r="R231" s="65" t="str">
        <f t="shared" si="44"/>
        <v/>
      </c>
      <c r="S231" s="65" t="str">
        <f>IF(R231="","",R231/VLOOKUP(VLOOKUP($J231,'Medians, Hi-Lo SDs'!$B:$F,3,FALSE),$H:$I,2,FALSE))</f>
        <v/>
      </c>
      <c r="T231" s="70" t="str">
        <f t="shared" si="45"/>
        <v/>
      </c>
      <c r="U231" s="68" t="str">
        <f t="shared" si="46"/>
        <v/>
      </c>
      <c r="V231" s="69" t="str">
        <f t="shared" si="42"/>
        <v/>
      </c>
      <c r="W231" s="66" t="str">
        <f>IFERROR((IF(AND($G230&lt;(VLOOKUP($J231,'Medians, Hi-Lo SDs'!$B:$F,4,FALSE)),$G231&gt;=(VLOOKUP($J231,'Medians, Hi-Lo SDs'!$B:$F,4,FALSE))),(VLOOKUP($J231,'Medians, Hi-Lo SDs'!$B:$F,4,FALSE))-$G230,""))/($F231)*($C231-$C230)+($C230),"")</f>
        <v/>
      </c>
      <c r="X231" s="65" t="str">
        <f t="shared" si="47"/>
        <v/>
      </c>
      <c r="Y231" s="65" t="str">
        <f>IF(X231="","",X231/VLOOKUP(VLOOKUP($J231,'Medians, Hi-Lo SDs'!$B:$F,4,FALSE),$H:$I,2,FALSE))</f>
        <v/>
      </c>
      <c r="Z231" s="70" t="str">
        <f t="shared" si="48"/>
        <v/>
      </c>
      <c r="AA231" s="68" t="str">
        <f t="shared" si="49"/>
        <v/>
      </c>
      <c r="AB231" s="66" t="str">
        <f>IFERROR((IF(AND($G230&lt;(VLOOKUP($J231,'Medians, Hi-Lo SDs'!$B:$F,5,FALSE)),$G231&gt;=(VLOOKUP($J231,'Medians, Hi-Lo SDs'!$B:$F,5,FALSE))),(VLOOKUP($J231,'Medians, Hi-Lo SDs'!$B:$F,5,FALSE))-$G230,""))/($F231)*($C231-$C230)+($C230),"")</f>
        <v/>
      </c>
      <c r="AC231" s="65" t="str">
        <f t="shared" si="50"/>
        <v/>
      </c>
      <c r="AD231" s="65" t="str">
        <f>IF(AC231="","",AC231/VLOOKUP(VLOOKUP($J231,'Medians, Hi-Lo SDs'!$B:$F,5,FALSE),$H:$I,2,FALSE))</f>
        <v/>
      </c>
      <c r="AE231" s="59" t="s">
        <v>88</v>
      </c>
      <c r="AF231" s="60" t="s">
        <v>88</v>
      </c>
    </row>
    <row r="232" spans="1:32" ht="16" x14ac:dyDescent="0.2">
      <c r="A232" s="99"/>
      <c r="B232" s="100"/>
      <c r="C232" s="87" t="s">
        <v>130</v>
      </c>
      <c r="D232" s="88">
        <v>2</v>
      </c>
      <c r="E232" s="89">
        <v>4.1666666666666661</v>
      </c>
      <c r="F232" s="89">
        <v>4.1666666666666661</v>
      </c>
      <c r="G232" s="90">
        <v>37.5</v>
      </c>
      <c r="J232" s="64" t="str">
        <f t="shared" si="40"/>
        <v>a0740</v>
      </c>
      <c r="K232" s="71">
        <f t="shared" si="41"/>
        <v>6.25</v>
      </c>
      <c r="L232" s="65" t="str">
        <f>IFERROR((IF(AND($G231&lt;(VLOOKUP($J232,'Medians, Hi-Lo SDs'!$B:$F,2,FALSE)),$G232&gt;=(VLOOKUP($J232,'Medians, Hi-Lo SDs'!$B:$F,2,FALSE))),(VLOOKUP($J232,'Medians, Hi-Lo SDs'!$B:$F,2,FALSE))-$G231,""))/($F232)*($C232-$C231)+($C231),"")</f>
        <v/>
      </c>
      <c r="M232" s="65" t="str">
        <f t="shared" si="43"/>
        <v/>
      </c>
      <c r="N232" s="65" t="str">
        <f>IF(M232="","",M232/VLOOKUP(VLOOKUP($J232,'Medians, Hi-Lo SDs'!$B:$F,2,FALSE),$H:$I,2,FALSE))</f>
        <v/>
      </c>
      <c r="O232" s="59" t="s">
        <v>88</v>
      </c>
      <c r="P232" s="60" t="s">
        <v>88</v>
      </c>
      <c r="Q232" s="66" t="str">
        <f>IFERROR((IF(AND($G231&lt;(VLOOKUP($J232,'Medians, Hi-Lo SDs'!$B:$F,3,FALSE)),$G232&gt;=(VLOOKUP($J232,'Medians, Hi-Lo SDs'!$B:$F,3,FALSE))),(VLOOKUP($J232,'Medians, Hi-Lo SDs'!$B:$F,3,FALSE))-$G231,""))/($F232)*($C232-$C231)+($C231),"")</f>
        <v/>
      </c>
      <c r="R232" s="65" t="str">
        <f t="shared" si="44"/>
        <v/>
      </c>
      <c r="S232" s="65" t="str">
        <f>IF(R232="","",R232/VLOOKUP(VLOOKUP($J232,'Medians, Hi-Lo SDs'!$B:$F,3,FALSE),$H:$I,2,FALSE))</f>
        <v/>
      </c>
      <c r="T232" s="70" t="str">
        <f t="shared" si="45"/>
        <v/>
      </c>
      <c r="U232" s="68" t="str">
        <f t="shared" si="46"/>
        <v/>
      </c>
      <c r="V232" s="69" t="str">
        <f t="shared" si="42"/>
        <v/>
      </c>
      <c r="W232" s="66" t="str">
        <f>IFERROR((IF(AND($G231&lt;(VLOOKUP($J232,'Medians, Hi-Lo SDs'!$B:$F,4,FALSE)),$G232&gt;=(VLOOKUP($J232,'Medians, Hi-Lo SDs'!$B:$F,4,FALSE))),(VLOOKUP($J232,'Medians, Hi-Lo SDs'!$B:$F,4,FALSE))-$G231,""))/($F232)*($C232-$C231)+($C231),"")</f>
        <v/>
      </c>
      <c r="X232" s="65" t="str">
        <f t="shared" si="47"/>
        <v/>
      </c>
      <c r="Y232" s="65" t="str">
        <f>IF(X232="","",X232/VLOOKUP(VLOOKUP($J232,'Medians, Hi-Lo SDs'!$B:$F,4,FALSE),$H:$I,2,FALSE))</f>
        <v/>
      </c>
      <c r="Z232" s="70" t="str">
        <f t="shared" si="48"/>
        <v/>
      </c>
      <c r="AA232" s="68" t="str">
        <f t="shared" si="49"/>
        <v/>
      </c>
      <c r="AB232" s="66" t="str">
        <f>IFERROR((IF(AND($G231&lt;(VLOOKUP($J232,'Medians, Hi-Lo SDs'!$B:$F,5,FALSE)),$G232&gt;=(VLOOKUP($J232,'Medians, Hi-Lo SDs'!$B:$F,5,FALSE))),(VLOOKUP($J232,'Medians, Hi-Lo SDs'!$B:$F,5,FALSE))-$G231,""))/($F232)*($C232-$C231)+($C231),"")</f>
        <v/>
      </c>
      <c r="AC232" s="65" t="str">
        <f t="shared" si="50"/>
        <v/>
      </c>
      <c r="AD232" s="65" t="str">
        <f>IF(AC232="","",AC232/VLOOKUP(VLOOKUP($J232,'Medians, Hi-Lo SDs'!$B:$F,5,FALSE),$H:$I,2,FALSE))</f>
        <v/>
      </c>
      <c r="AE232" s="59" t="s">
        <v>88</v>
      </c>
      <c r="AF232" s="60" t="s">
        <v>88</v>
      </c>
    </row>
    <row r="233" spans="1:32" ht="16" x14ac:dyDescent="0.2">
      <c r="A233" s="99"/>
      <c r="B233" s="100"/>
      <c r="C233" s="87" t="s">
        <v>131</v>
      </c>
      <c r="D233" s="88">
        <v>2</v>
      </c>
      <c r="E233" s="89">
        <v>4.1666666666666661</v>
      </c>
      <c r="F233" s="89">
        <v>4.1666666666666661</v>
      </c>
      <c r="G233" s="90">
        <v>41.666666666666671</v>
      </c>
      <c r="J233" s="64" t="str">
        <f t="shared" si="40"/>
        <v>a0740</v>
      </c>
      <c r="K233" s="71">
        <f t="shared" si="41"/>
        <v>6.25</v>
      </c>
      <c r="L233" s="65" t="str">
        <f>IFERROR((IF(AND($G232&lt;(VLOOKUP($J233,'Medians, Hi-Lo SDs'!$B:$F,2,FALSE)),$G233&gt;=(VLOOKUP($J233,'Medians, Hi-Lo SDs'!$B:$F,2,FALSE))),(VLOOKUP($J233,'Medians, Hi-Lo SDs'!$B:$F,2,FALSE))-$G232,""))/($F233)*($C233-$C232)+($C232),"")</f>
        <v/>
      </c>
      <c r="M233" s="65" t="str">
        <f t="shared" si="43"/>
        <v/>
      </c>
      <c r="N233" s="65" t="str">
        <f>IF(M233="","",M233/VLOOKUP(VLOOKUP($J233,'Medians, Hi-Lo SDs'!$B:$F,2,FALSE),$H:$I,2,FALSE))</f>
        <v/>
      </c>
      <c r="O233" s="59" t="s">
        <v>88</v>
      </c>
      <c r="P233" s="60" t="s">
        <v>88</v>
      </c>
      <c r="Q233" s="66" t="str">
        <f>IFERROR((IF(AND($G232&lt;(VLOOKUP($J233,'Medians, Hi-Lo SDs'!$B:$F,3,FALSE)),$G233&gt;=(VLOOKUP($J233,'Medians, Hi-Lo SDs'!$B:$F,3,FALSE))),(VLOOKUP($J233,'Medians, Hi-Lo SDs'!$B:$F,3,FALSE))-$G232,""))/($F233)*($C233-$C232)+($C232),"")</f>
        <v/>
      </c>
      <c r="R233" s="65" t="str">
        <f t="shared" si="44"/>
        <v/>
      </c>
      <c r="S233" s="65" t="str">
        <f>IF(R233="","",R233/VLOOKUP(VLOOKUP($J233,'Medians, Hi-Lo SDs'!$B:$F,3,FALSE),$H:$I,2,FALSE))</f>
        <v/>
      </c>
      <c r="T233" s="70" t="str">
        <f t="shared" si="45"/>
        <v/>
      </c>
      <c r="U233" s="68" t="str">
        <f t="shared" si="46"/>
        <v/>
      </c>
      <c r="V233" s="69" t="str">
        <f t="shared" si="42"/>
        <v/>
      </c>
      <c r="W233" s="66" t="str">
        <f>IFERROR((IF(AND($G232&lt;(VLOOKUP($J233,'Medians, Hi-Lo SDs'!$B:$F,4,FALSE)),$G233&gt;=(VLOOKUP($J233,'Medians, Hi-Lo SDs'!$B:$F,4,FALSE))),(VLOOKUP($J233,'Medians, Hi-Lo SDs'!$B:$F,4,FALSE))-$G232,""))/($F233)*($C233-$C232)+($C232),"")</f>
        <v/>
      </c>
      <c r="X233" s="65" t="str">
        <f t="shared" si="47"/>
        <v/>
      </c>
      <c r="Y233" s="65" t="str">
        <f>IF(X233="","",X233/VLOOKUP(VLOOKUP($J233,'Medians, Hi-Lo SDs'!$B:$F,4,FALSE),$H:$I,2,FALSE))</f>
        <v/>
      </c>
      <c r="Z233" s="70" t="str">
        <f t="shared" si="48"/>
        <v/>
      </c>
      <c r="AA233" s="68" t="str">
        <f t="shared" si="49"/>
        <v/>
      </c>
      <c r="AB233" s="66" t="str">
        <f>IFERROR((IF(AND($G232&lt;(VLOOKUP($J233,'Medians, Hi-Lo SDs'!$B:$F,5,FALSE)),$G233&gt;=(VLOOKUP($J233,'Medians, Hi-Lo SDs'!$B:$F,5,FALSE))),(VLOOKUP($J233,'Medians, Hi-Lo SDs'!$B:$F,5,FALSE))-$G232,""))/($F233)*($C233-$C232)+($C232),"")</f>
        <v/>
      </c>
      <c r="AC233" s="65" t="str">
        <f t="shared" si="50"/>
        <v/>
      </c>
      <c r="AD233" s="65" t="str">
        <f>IF(AC233="","",AC233/VLOOKUP(VLOOKUP($J233,'Medians, Hi-Lo SDs'!$B:$F,5,FALSE),$H:$I,2,FALSE))</f>
        <v/>
      </c>
      <c r="AE233" s="59" t="s">
        <v>88</v>
      </c>
      <c r="AF233" s="60" t="s">
        <v>88</v>
      </c>
    </row>
    <row r="234" spans="1:32" ht="16" x14ac:dyDescent="0.2">
      <c r="A234" s="99"/>
      <c r="B234" s="100"/>
      <c r="C234" s="87" t="s">
        <v>136</v>
      </c>
      <c r="D234" s="88">
        <v>1</v>
      </c>
      <c r="E234" s="89">
        <v>2.083333333333333</v>
      </c>
      <c r="F234" s="89">
        <v>2.083333333333333</v>
      </c>
      <c r="G234" s="90">
        <v>43.75</v>
      </c>
      <c r="J234" s="64" t="str">
        <f t="shared" si="40"/>
        <v>a0740</v>
      </c>
      <c r="K234" s="71">
        <f t="shared" si="41"/>
        <v>6.25</v>
      </c>
      <c r="L234" s="65" t="str">
        <f>IFERROR((IF(AND($G233&lt;(VLOOKUP($J234,'Medians, Hi-Lo SDs'!$B:$F,2,FALSE)),$G234&gt;=(VLOOKUP($J234,'Medians, Hi-Lo SDs'!$B:$F,2,FALSE))),(VLOOKUP($J234,'Medians, Hi-Lo SDs'!$B:$F,2,FALSE))-$G233,""))/($F234)*($C234-$C233)+($C233),"")</f>
        <v/>
      </c>
      <c r="M234" s="65" t="str">
        <f t="shared" si="43"/>
        <v/>
      </c>
      <c r="N234" s="65" t="str">
        <f>IF(M234="","",M234/VLOOKUP(VLOOKUP($J234,'Medians, Hi-Lo SDs'!$B:$F,2,FALSE),$H:$I,2,FALSE))</f>
        <v/>
      </c>
      <c r="O234" s="59" t="s">
        <v>88</v>
      </c>
      <c r="P234" s="60" t="s">
        <v>88</v>
      </c>
      <c r="Q234" s="66" t="str">
        <f>IFERROR((IF(AND($G233&lt;(VLOOKUP($J234,'Medians, Hi-Lo SDs'!$B:$F,3,FALSE)),$G234&gt;=(VLOOKUP($J234,'Medians, Hi-Lo SDs'!$B:$F,3,FALSE))),(VLOOKUP($J234,'Medians, Hi-Lo SDs'!$B:$F,3,FALSE))-$G233,""))/($F234)*($C234-$C233)+($C233),"")</f>
        <v/>
      </c>
      <c r="R234" s="65" t="str">
        <f t="shared" si="44"/>
        <v/>
      </c>
      <c r="S234" s="65" t="str">
        <f>IF(R234="","",R234/VLOOKUP(VLOOKUP($J234,'Medians, Hi-Lo SDs'!$B:$F,3,FALSE),$H:$I,2,FALSE))</f>
        <v/>
      </c>
      <c r="T234" s="70" t="str">
        <f t="shared" si="45"/>
        <v/>
      </c>
      <c r="U234" s="68" t="str">
        <f t="shared" si="46"/>
        <v/>
      </c>
      <c r="V234" s="69" t="str">
        <f t="shared" si="42"/>
        <v/>
      </c>
      <c r="W234" s="66" t="str">
        <f>IFERROR((IF(AND($G233&lt;(VLOOKUP($J234,'Medians, Hi-Lo SDs'!$B:$F,4,FALSE)),$G234&gt;=(VLOOKUP($J234,'Medians, Hi-Lo SDs'!$B:$F,4,FALSE))),(VLOOKUP($J234,'Medians, Hi-Lo SDs'!$B:$F,4,FALSE))-$G233,""))/($F234)*($C234-$C233)+($C233),"")</f>
        <v/>
      </c>
      <c r="X234" s="65" t="str">
        <f t="shared" si="47"/>
        <v/>
      </c>
      <c r="Y234" s="65" t="str">
        <f>IF(X234="","",X234/VLOOKUP(VLOOKUP($J234,'Medians, Hi-Lo SDs'!$B:$F,4,FALSE),$H:$I,2,FALSE))</f>
        <v/>
      </c>
      <c r="Z234" s="70" t="str">
        <f t="shared" si="48"/>
        <v/>
      </c>
      <c r="AA234" s="68" t="str">
        <f t="shared" si="49"/>
        <v/>
      </c>
      <c r="AB234" s="66" t="str">
        <f>IFERROR((IF(AND($G233&lt;(VLOOKUP($J234,'Medians, Hi-Lo SDs'!$B:$F,5,FALSE)),$G234&gt;=(VLOOKUP($J234,'Medians, Hi-Lo SDs'!$B:$F,5,FALSE))),(VLOOKUP($J234,'Medians, Hi-Lo SDs'!$B:$F,5,FALSE))-$G233,""))/($F234)*($C234-$C233)+($C233),"")</f>
        <v/>
      </c>
      <c r="AC234" s="65" t="str">
        <f t="shared" si="50"/>
        <v/>
      </c>
      <c r="AD234" s="65" t="str">
        <f>IF(AC234="","",AC234/VLOOKUP(VLOOKUP($J234,'Medians, Hi-Lo SDs'!$B:$F,5,FALSE),$H:$I,2,FALSE))</f>
        <v/>
      </c>
      <c r="AE234" s="59" t="s">
        <v>88</v>
      </c>
      <c r="AF234" s="60" t="s">
        <v>88</v>
      </c>
    </row>
    <row r="235" spans="1:32" ht="16" x14ac:dyDescent="0.2">
      <c r="A235" s="99"/>
      <c r="B235" s="100"/>
      <c r="C235" s="87" t="s">
        <v>132</v>
      </c>
      <c r="D235" s="88">
        <v>2</v>
      </c>
      <c r="E235" s="89">
        <v>4.1666666666666661</v>
      </c>
      <c r="F235" s="89">
        <v>4.1666666666666661</v>
      </c>
      <c r="G235" s="90">
        <v>47.916666666666671</v>
      </c>
      <c r="J235" s="64" t="str">
        <f t="shared" si="40"/>
        <v>a0740</v>
      </c>
      <c r="K235" s="71">
        <f t="shared" si="41"/>
        <v>6.25</v>
      </c>
      <c r="L235" s="65" t="str">
        <f>IFERROR((IF(AND($G234&lt;(VLOOKUP($J235,'Medians, Hi-Lo SDs'!$B:$F,2,FALSE)),$G235&gt;=(VLOOKUP($J235,'Medians, Hi-Lo SDs'!$B:$F,2,FALSE))),(VLOOKUP($J235,'Medians, Hi-Lo SDs'!$B:$F,2,FALSE))-$G234,""))/($F235)*($C235-$C234)+($C234),"")</f>
        <v/>
      </c>
      <c r="M235" s="65" t="str">
        <f t="shared" si="43"/>
        <v/>
      </c>
      <c r="N235" s="65" t="str">
        <f>IF(M235="","",M235/VLOOKUP(VLOOKUP($J235,'Medians, Hi-Lo SDs'!$B:$F,2,FALSE),$H:$I,2,FALSE))</f>
        <v/>
      </c>
      <c r="O235" s="59" t="s">
        <v>88</v>
      </c>
      <c r="P235" s="60" t="s">
        <v>88</v>
      </c>
      <c r="Q235" s="66" t="str">
        <f>IFERROR((IF(AND($G234&lt;(VLOOKUP($J235,'Medians, Hi-Lo SDs'!$B:$F,3,FALSE)),$G235&gt;=(VLOOKUP($J235,'Medians, Hi-Lo SDs'!$B:$F,3,FALSE))),(VLOOKUP($J235,'Medians, Hi-Lo SDs'!$B:$F,3,FALSE))-$G234,""))/($F235)*($C235-$C234)+($C234),"")</f>
        <v/>
      </c>
      <c r="R235" s="65" t="str">
        <f t="shared" si="44"/>
        <v/>
      </c>
      <c r="S235" s="65" t="str">
        <f>IF(R235="","",R235/VLOOKUP(VLOOKUP($J235,'Medians, Hi-Lo SDs'!$B:$F,3,FALSE),$H:$I,2,FALSE))</f>
        <v/>
      </c>
      <c r="T235" s="70" t="str">
        <f t="shared" si="45"/>
        <v/>
      </c>
      <c r="U235" s="68" t="str">
        <f t="shared" si="46"/>
        <v/>
      </c>
      <c r="V235" s="69" t="str">
        <f t="shared" si="42"/>
        <v/>
      </c>
      <c r="W235" s="66" t="str">
        <f>IFERROR((IF(AND($G234&lt;(VLOOKUP($J235,'Medians, Hi-Lo SDs'!$B:$F,4,FALSE)),$G235&gt;=(VLOOKUP($J235,'Medians, Hi-Lo SDs'!$B:$F,4,FALSE))),(VLOOKUP($J235,'Medians, Hi-Lo SDs'!$B:$F,4,FALSE))-$G234,""))/($F235)*($C235-$C234)+($C234),"")</f>
        <v/>
      </c>
      <c r="X235" s="65" t="str">
        <f t="shared" si="47"/>
        <v/>
      </c>
      <c r="Y235" s="65" t="str">
        <f>IF(X235="","",X235/VLOOKUP(VLOOKUP($J235,'Medians, Hi-Lo SDs'!$B:$F,4,FALSE),$H:$I,2,FALSE))</f>
        <v/>
      </c>
      <c r="Z235" s="70" t="str">
        <f t="shared" si="48"/>
        <v/>
      </c>
      <c r="AA235" s="68" t="str">
        <f t="shared" si="49"/>
        <v/>
      </c>
      <c r="AB235" s="66" t="str">
        <f>IFERROR((IF(AND($G234&lt;(VLOOKUP($J235,'Medians, Hi-Lo SDs'!$B:$F,5,FALSE)),$G235&gt;=(VLOOKUP($J235,'Medians, Hi-Lo SDs'!$B:$F,5,FALSE))),(VLOOKUP($J235,'Medians, Hi-Lo SDs'!$B:$F,5,FALSE))-$G234,""))/($F235)*($C235-$C234)+($C234),"")</f>
        <v/>
      </c>
      <c r="AC235" s="65" t="str">
        <f t="shared" si="50"/>
        <v/>
      </c>
      <c r="AD235" s="65" t="str">
        <f>IF(AC235="","",AC235/VLOOKUP(VLOOKUP($J235,'Medians, Hi-Lo SDs'!$B:$F,5,FALSE),$H:$I,2,FALSE))</f>
        <v/>
      </c>
      <c r="AE235" s="59" t="s">
        <v>88</v>
      </c>
      <c r="AF235" s="60" t="s">
        <v>88</v>
      </c>
    </row>
    <row r="236" spans="1:32" ht="16" x14ac:dyDescent="0.2">
      <c r="A236" s="99"/>
      <c r="B236" s="100"/>
      <c r="C236" s="87" t="s">
        <v>144</v>
      </c>
      <c r="D236" s="88">
        <v>1</v>
      </c>
      <c r="E236" s="89">
        <v>2.083333333333333</v>
      </c>
      <c r="F236" s="89">
        <v>2.083333333333333</v>
      </c>
      <c r="G236" s="90">
        <v>50</v>
      </c>
      <c r="J236" s="64" t="str">
        <f t="shared" si="40"/>
        <v>a0740</v>
      </c>
      <c r="K236" s="71">
        <f t="shared" si="41"/>
        <v>6.25</v>
      </c>
      <c r="L236" s="65" t="str">
        <f>IFERROR((IF(AND($G235&lt;(VLOOKUP($J236,'Medians, Hi-Lo SDs'!$B:$F,2,FALSE)),$G236&gt;=(VLOOKUP($J236,'Medians, Hi-Lo SDs'!$B:$F,2,FALSE))),(VLOOKUP($J236,'Medians, Hi-Lo SDs'!$B:$F,2,FALSE))-$G235,""))/($F236)*($C236-$C235)+($C235),"")</f>
        <v/>
      </c>
      <c r="M236" s="65" t="str">
        <f t="shared" si="43"/>
        <v/>
      </c>
      <c r="N236" s="65" t="str">
        <f>IF(M236="","",M236/VLOOKUP(VLOOKUP($J236,'Medians, Hi-Lo SDs'!$B:$F,2,FALSE),$H:$I,2,FALSE))</f>
        <v/>
      </c>
      <c r="O236" s="59" t="s">
        <v>88</v>
      </c>
      <c r="P236" s="60" t="s">
        <v>88</v>
      </c>
      <c r="Q236" s="66" t="str">
        <f>IFERROR((IF(AND($G235&lt;(VLOOKUP($J236,'Medians, Hi-Lo SDs'!$B:$F,3,FALSE)),$G236&gt;=(VLOOKUP($J236,'Medians, Hi-Lo SDs'!$B:$F,3,FALSE))),(VLOOKUP($J236,'Medians, Hi-Lo SDs'!$B:$F,3,FALSE))-$G235,""))/($F236)*($C236-$C235)+($C235),"")</f>
        <v/>
      </c>
      <c r="R236" s="65" t="str">
        <f t="shared" si="44"/>
        <v/>
      </c>
      <c r="S236" s="65" t="str">
        <f>IF(R236="","",R236/VLOOKUP(VLOOKUP($J236,'Medians, Hi-Lo SDs'!$B:$F,3,FALSE),$H:$I,2,FALSE))</f>
        <v/>
      </c>
      <c r="T236" s="70" t="str">
        <f t="shared" si="45"/>
        <v/>
      </c>
      <c r="U236" s="68" t="str">
        <f t="shared" si="46"/>
        <v/>
      </c>
      <c r="V236" s="69">
        <f t="shared" si="42"/>
        <v>43</v>
      </c>
      <c r="W236" s="66" t="str">
        <f>IFERROR((IF(AND($G235&lt;(VLOOKUP($J236,'Medians, Hi-Lo SDs'!$B:$F,4,FALSE)),$G236&gt;=(VLOOKUP($J236,'Medians, Hi-Lo SDs'!$B:$F,4,FALSE))),(VLOOKUP($J236,'Medians, Hi-Lo SDs'!$B:$F,4,FALSE))-$G235,""))/($F236)*($C236-$C235)+($C235),"")</f>
        <v/>
      </c>
      <c r="X236" s="65" t="str">
        <f t="shared" si="47"/>
        <v/>
      </c>
      <c r="Y236" s="65" t="str">
        <f>IF(X236="","",X236/VLOOKUP(VLOOKUP($J236,'Medians, Hi-Lo SDs'!$B:$F,4,FALSE),$H:$I,2,FALSE))</f>
        <v/>
      </c>
      <c r="Z236" s="70" t="str">
        <f t="shared" si="48"/>
        <v/>
      </c>
      <c r="AA236" s="68" t="str">
        <f t="shared" si="49"/>
        <v/>
      </c>
      <c r="AB236" s="66" t="str">
        <f>IFERROR((IF(AND($G235&lt;(VLOOKUP($J236,'Medians, Hi-Lo SDs'!$B:$F,5,FALSE)),$G236&gt;=(VLOOKUP($J236,'Medians, Hi-Lo SDs'!$B:$F,5,FALSE))),(VLOOKUP($J236,'Medians, Hi-Lo SDs'!$B:$F,5,FALSE))-$G235,""))/($F236)*($C236-$C235)+($C235),"")</f>
        <v/>
      </c>
      <c r="AC236" s="65" t="str">
        <f t="shared" si="50"/>
        <v/>
      </c>
      <c r="AD236" s="65" t="str">
        <f>IF(AC236="","",AC236/VLOOKUP(VLOOKUP($J236,'Medians, Hi-Lo SDs'!$B:$F,5,FALSE),$H:$I,2,FALSE))</f>
        <v/>
      </c>
      <c r="AE236" s="59" t="s">
        <v>88</v>
      </c>
      <c r="AF236" s="60" t="s">
        <v>88</v>
      </c>
    </row>
    <row r="237" spans="1:32" ht="16" x14ac:dyDescent="0.2">
      <c r="A237" s="99"/>
      <c r="B237" s="100"/>
      <c r="C237" s="87" t="s">
        <v>133</v>
      </c>
      <c r="D237" s="88">
        <v>2</v>
      </c>
      <c r="E237" s="89">
        <v>4.1666666666666661</v>
      </c>
      <c r="F237" s="89">
        <v>4.1666666666666661</v>
      </c>
      <c r="G237" s="90">
        <v>54.166666666666664</v>
      </c>
      <c r="J237" s="64" t="str">
        <f t="shared" si="40"/>
        <v>a0740</v>
      </c>
      <c r="K237" s="71">
        <f t="shared" si="41"/>
        <v>6.25</v>
      </c>
      <c r="L237" s="65" t="str">
        <f>IFERROR((IF(AND($G236&lt;(VLOOKUP($J237,'Medians, Hi-Lo SDs'!$B:$F,2,FALSE)),$G237&gt;=(VLOOKUP($J237,'Medians, Hi-Lo SDs'!$B:$F,2,FALSE))),(VLOOKUP($J237,'Medians, Hi-Lo SDs'!$B:$F,2,FALSE))-$G236,""))/($F237)*($C237-$C236)+($C236),"")</f>
        <v/>
      </c>
      <c r="M237" s="65" t="str">
        <f t="shared" si="43"/>
        <v/>
      </c>
      <c r="N237" s="65" t="str">
        <f>IF(M237="","",M237/VLOOKUP(VLOOKUP($J237,'Medians, Hi-Lo SDs'!$B:$F,2,FALSE),$H:$I,2,FALSE))</f>
        <v/>
      </c>
      <c r="O237" s="59" t="s">
        <v>88</v>
      </c>
      <c r="P237" s="60" t="s">
        <v>88</v>
      </c>
      <c r="Q237" s="66" t="str">
        <f>IFERROR((IF(AND($G236&lt;(VLOOKUP($J237,'Medians, Hi-Lo SDs'!$B:$F,3,FALSE)),$G237&gt;=(VLOOKUP($J237,'Medians, Hi-Lo SDs'!$B:$F,3,FALSE))),(VLOOKUP($J237,'Medians, Hi-Lo SDs'!$B:$F,3,FALSE))-$G236,""))/($F237)*($C237-$C236)+($C236),"")</f>
        <v/>
      </c>
      <c r="R237" s="65" t="str">
        <f t="shared" si="44"/>
        <v/>
      </c>
      <c r="S237" s="65" t="str">
        <f>IF(R237="","",R237/VLOOKUP(VLOOKUP($J237,'Medians, Hi-Lo SDs'!$B:$F,3,FALSE),$H:$I,2,FALSE))</f>
        <v/>
      </c>
      <c r="T237" s="70" t="str">
        <f t="shared" si="45"/>
        <v/>
      </c>
      <c r="U237" s="68" t="str">
        <f t="shared" si="46"/>
        <v/>
      </c>
      <c r="V237" s="69" t="str">
        <f t="shared" si="42"/>
        <v/>
      </c>
      <c r="W237" s="66" t="str">
        <f>IFERROR((IF(AND($G236&lt;(VLOOKUP($J237,'Medians, Hi-Lo SDs'!$B:$F,4,FALSE)),$G237&gt;=(VLOOKUP($J237,'Medians, Hi-Lo SDs'!$B:$F,4,FALSE))),(VLOOKUP($J237,'Medians, Hi-Lo SDs'!$B:$F,4,FALSE))-$G236,""))/($F237)*($C237-$C236)+($C236),"")</f>
        <v/>
      </c>
      <c r="X237" s="65" t="str">
        <f t="shared" si="47"/>
        <v/>
      </c>
      <c r="Y237" s="65" t="str">
        <f>IF(X237="","",X237/VLOOKUP(VLOOKUP($J237,'Medians, Hi-Lo SDs'!$B:$F,4,FALSE),$H:$I,2,FALSE))</f>
        <v/>
      </c>
      <c r="Z237" s="70" t="str">
        <f t="shared" si="48"/>
        <v/>
      </c>
      <c r="AA237" s="68" t="str">
        <f t="shared" si="49"/>
        <v/>
      </c>
      <c r="AB237" s="66" t="str">
        <f>IFERROR((IF(AND($G236&lt;(VLOOKUP($J237,'Medians, Hi-Lo SDs'!$B:$F,5,FALSE)),$G237&gt;=(VLOOKUP($J237,'Medians, Hi-Lo SDs'!$B:$F,5,FALSE))),(VLOOKUP($J237,'Medians, Hi-Lo SDs'!$B:$F,5,FALSE))-$G236,""))/($F237)*($C237-$C236)+($C236),"")</f>
        <v/>
      </c>
      <c r="AC237" s="65" t="str">
        <f t="shared" si="50"/>
        <v/>
      </c>
      <c r="AD237" s="65" t="str">
        <f>IF(AC237="","",AC237/VLOOKUP(VLOOKUP($J237,'Medians, Hi-Lo SDs'!$B:$F,5,FALSE),$H:$I,2,FALSE))</f>
        <v/>
      </c>
      <c r="AE237" s="59" t="s">
        <v>88</v>
      </c>
      <c r="AF237" s="60" t="s">
        <v>88</v>
      </c>
    </row>
    <row r="238" spans="1:32" ht="16" x14ac:dyDescent="0.2">
      <c r="A238" s="99"/>
      <c r="B238" s="100"/>
      <c r="C238" s="87" t="s">
        <v>137</v>
      </c>
      <c r="D238" s="88">
        <v>1</v>
      </c>
      <c r="E238" s="89">
        <v>2.083333333333333</v>
      </c>
      <c r="F238" s="89">
        <v>2.083333333333333</v>
      </c>
      <c r="G238" s="90">
        <v>56.25</v>
      </c>
      <c r="J238" s="64" t="str">
        <f t="shared" si="40"/>
        <v>a0740</v>
      </c>
      <c r="K238" s="71">
        <f t="shared" si="41"/>
        <v>6.25</v>
      </c>
      <c r="L238" s="65" t="str">
        <f>IFERROR((IF(AND($G237&lt;(VLOOKUP($J238,'Medians, Hi-Lo SDs'!$B:$F,2,FALSE)),$G238&gt;=(VLOOKUP($J238,'Medians, Hi-Lo SDs'!$B:$F,2,FALSE))),(VLOOKUP($J238,'Medians, Hi-Lo SDs'!$B:$F,2,FALSE))-$G237,""))/($F238)*($C238-$C237)+($C237),"")</f>
        <v/>
      </c>
      <c r="M238" s="65" t="str">
        <f t="shared" si="43"/>
        <v/>
      </c>
      <c r="N238" s="65" t="str">
        <f>IF(M238="","",M238/VLOOKUP(VLOOKUP($J238,'Medians, Hi-Lo SDs'!$B:$F,2,FALSE),$H:$I,2,FALSE))</f>
        <v/>
      </c>
      <c r="O238" s="59" t="s">
        <v>88</v>
      </c>
      <c r="P238" s="60" t="s">
        <v>88</v>
      </c>
      <c r="Q238" s="66" t="str">
        <f>IFERROR((IF(AND($G237&lt;(VLOOKUP($J238,'Medians, Hi-Lo SDs'!$B:$F,3,FALSE)),$G238&gt;=(VLOOKUP($J238,'Medians, Hi-Lo SDs'!$B:$F,3,FALSE))),(VLOOKUP($J238,'Medians, Hi-Lo SDs'!$B:$F,3,FALSE))-$G237,""))/($F238)*($C238-$C237)+($C237),"")</f>
        <v/>
      </c>
      <c r="R238" s="65" t="str">
        <f t="shared" si="44"/>
        <v/>
      </c>
      <c r="S238" s="65" t="str">
        <f>IF(R238="","",R238/VLOOKUP(VLOOKUP($J238,'Medians, Hi-Lo SDs'!$B:$F,3,FALSE),$H:$I,2,FALSE))</f>
        <v/>
      </c>
      <c r="T238" s="70" t="str">
        <f t="shared" si="45"/>
        <v/>
      </c>
      <c r="U238" s="68" t="str">
        <f t="shared" si="46"/>
        <v/>
      </c>
      <c r="V238" s="69" t="str">
        <f t="shared" si="42"/>
        <v/>
      </c>
      <c r="W238" s="66" t="str">
        <f>IFERROR((IF(AND($G237&lt;(VLOOKUP($J238,'Medians, Hi-Lo SDs'!$B:$F,4,FALSE)),$G238&gt;=(VLOOKUP($J238,'Medians, Hi-Lo SDs'!$B:$F,4,FALSE))),(VLOOKUP($J238,'Medians, Hi-Lo SDs'!$B:$F,4,FALSE))-$G237,""))/($F238)*($C238-$C237)+($C237),"")</f>
        <v/>
      </c>
      <c r="X238" s="65" t="str">
        <f t="shared" si="47"/>
        <v/>
      </c>
      <c r="Y238" s="65" t="str">
        <f>IF(X238="","",X238/VLOOKUP(VLOOKUP($J238,'Medians, Hi-Lo SDs'!$B:$F,4,FALSE),$H:$I,2,FALSE))</f>
        <v/>
      </c>
      <c r="Z238" s="70" t="str">
        <f t="shared" si="48"/>
        <v/>
      </c>
      <c r="AA238" s="68" t="str">
        <f t="shared" si="49"/>
        <v/>
      </c>
      <c r="AB238" s="66" t="str">
        <f>IFERROR((IF(AND($G237&lt;(VLOOKUP($J238,'Medians, Hi-Lo SDs'!$B:$F,5,FALSE)),$G238&gt;=(VLOOKUP($J238,'Medians, Hi-Lo SDs'!$B:$F,5,FALSE))),(VLOOKUP($J238,'Medians, Hi-Lo SDs'!$B:$F,5,FALSE))-$G237,""))/($F238)*($C238-$C237)+($C237),"")</f>
        <v/>
      </c>
      <c r="AC238" s="65" t="str">
        <f t="shared" si="50"/>
        <v/>
      </c>
      <c r="AD238" s="65" t="str">
        <f>IF(AC238="","",AC238/VLOOKUP(VLOOKUP($J238,'Medians, Hi-Lo SDs'!$B:$F,5,FALSE),$H:$I,2,FALSE))</f>
        <v/>
      </c>
      <c r="AE238" s="59" t="s">
        <v>88</v>
      </c>
      <c r="AF238" s="60" t="s">
        <v>88</v>
      </c>
    </row>
    <row r="239" spans="1:32" ht="16" x14ac:dyDescent="0.2">
      <c r="A239" s="99"/>
      <c r="B239" s="100"/>
      <c r="C239" s="87" t="s">
        <v>154</v>
      </c>
      <c r="D239" s="88">
        <v>3</v>
      </c>
      <c r="E239" s="89">
        <v>6.25</v>
      </c>
      <c r="F239" s="89">
        <v>6.25</v>
      </c>
      <c r="G239" s="90">
        <v>62.5</v>
      </c>
      <c r="J239" s="64" t="str">
        <f t="shared" si="40"/>
        <v>a0740</v>
      </c>
      <c r="K239" s="71">
        <f t="shared" si="41"/>
        <v>6.25</v>
      </c>
      <c r="L239" s="65" t="str">
        <f>IFERROR((IF(AND($G238&lt;(VLOOKUP($J239,'Medians, Hi-Lo SDs'!$B:$F,2,FALSE)),$G239&gt;=(VLOOKUP($J239,'Medians, Hi-Lo SDs'!$B:$F,2,FALSE))),(VLOOKUP($J239,'Medians, Hi-Lo SDs'!$B:$F,2,FALSE))-$G238,""))/($F239)*($C239-$C238)+($C238),"")</f>
        <v/>
      </c>
      <c r="M239" s="65" t="str">
        <f t="shared" si="43"/>
        <v/>
      </c>
      <c r="N239" s="65" t="str">
        <f>IF(M239="","",M239/VLOOKUP(VLOOKUP($J239,'Medians, Hi-Lo SDs'!$B:$F,2,FALSE),$H:$I,2,FALSE))</f>
        <v/>
      </c>
      <c r="O239" s="59" t="s">
        <v>88</v>
      </c>
      <c r="P239" s="60" t="s">
        <v>88</v>
      </c>
      <c r="Q239" s="66" t="str">
        <f>IFERROR((IF(AND($G238&lt;(VLOOKUP($J239,'Medians, Hi-Lo SDs'!$B:$F,3,FALSE)),$G239&gt;=(VLOOKUP($J239,'Medians, Hi-Lo SDs'!$B:$F,3,FALSE))),(VLOOKUP($J239,'Medians, Hi-Lo SDs'!$B:$F,3,FALSE))-$G238,""))/($F239)*($C239-$C238)+($C238),"")</f>
        <v/>
      </c>
      <c r="R239" s="65" t="str">
        <f t="shared" si="44"/>
        <v/>
      </c>
      <c r="S239" s="65" t="str">
        <f>IF(R239="","",R239/VLOOKUP(VLOOKUP($J239,'Medians, Hi-Lo SDs'!$B:$F,3,FALSE),$H:$I,2,FALSE))</f>
        <v/>
      </c>
      <c r="T239" s="70" t="str">
        <f t="shared" si="45"/>
        <v/>
      </c>
      <c r="U239" s="68" t="str">
        <f t="shared" si="46"/>
        <v/>
      </c>
      <c r="V239" s="69" t="str">
        <f t="shared" si="42"/>
        <v/>
      </c>
      <c r="W239" s="66" t="str">
        <f>IFERROR((IF(AND($G238&lt;(VLOOKUP($J239,'Medians, Hi-Lo SDs'!$B:$F,4,FALSE)),$G239&gt;=(VLOOKUP($J239,'Medians, Hi-Lo SDs'!$B:$F,4,FALSE))),(VLOOKUP($J239,'Medians, Hi-Lo SDs'!$B:$F,4,FALSE))-$G238,""))/($F239)*($C239-$C238)+($C238),"")</f>
        <v/>
      </c>
      <c r="X239" s="65" t="str">
        <f t="shared" si="47"/>
        <v/>
      </c>
      <c r="Y239" s="65" t="str">
        <f>IF(X239="","",X239/VLOOKUP(VLOOKUP($J239,'Medians, Hi-Lo SDs'!$B:$F,4,FALSE),$H:$I,2,FALSE))</f>
        <v/>
      </c>
      <c r="Z239" s="70" t="str">
        <f t="shared" si="48"/>
        <v/>
      </c>
      <c r="AA239" s="68" t="str">
        <f t="shared" si="49"/>
        <v/>
      </c>
      <c r="AB239" s="66" t="str">
        <f>IFERROR((IF(AND($G238&lt;(VLOOKUP($J239,'Medians, Hi-Lo SDs'!$B:$F,5,FALSE)),$G239&gt;=(VLOOKUP($J239,'Medians, Hi-Lo SDs'!$B:$F,5,FALSE))),(VLOOKUP($J239,'Medians, Hi-Lo SDs'!$B:$F,5,FALSE))-$G238,""))/($F239)*($C239-$C238)+($C238),"")</f>
        <v/>
      </c>
      <c r="AC239" s="65" t="str">
        <f t="shared" si="50"/>
        <v/>
      </c>
      <c r="AD239" s="65" t="str">
        <f>IF(AC239="","",AC239/VLOOKUP(VLOOKUP($J239,'Medians, Hi-Lo SDs'!$B:$F,5,FALSE),$H:$I,2,FALSE))</f>
        <v/>
      </c>
      <c r="AE239" s="59" t="s">
        <v>88</v>
      </c>
      <c r="AF239" s="60" t="s">
        <v>88</v>
      </c>
    </row>
    <row r="240" spans="1:32" ht="16" x14ac:dyDescent="0.2">
      <c r="A240" s="99"/>
      <c r="B240" s="100"/>
      <c r="C240" s="87" t="s">
        <v>138</v>
      </c>
      <c r="D240" s="88">
        <v>1</v>
      </c>
      <c r="E240" s="89">
        <v>2.083333333333333</v>
      </c>
      <c r="F240" s="89">
        <v>2.083333333333333</v>
      </c>
      <c r="G240" s="90">
        <v>64.583333333333343</v>
      </c>
      <c r="J240" s="64" t="str">
        <f t="shared" si="40"/>
        <v>a0740</v>
      </c>
      <c r="K240" s="71">
        <f t="shared" si="41"/>
        <v>6.25</v>
      </c>
      <c r="L240" s="65" t="str">
        <f>IFERROR((IF(AND($G239&lt;(VLOOKUP($J240,'Medians, Hi-Lo SDs'!$B:$F,2,FALSE)),$G240&gt;=(VLOOKUP($J240,'Medians, Hi-Lo SDs'!$B:$F,2,FALSE))),(VLOOKUP($J240,'Medians, Hi-Lo SDs'!$B:$F,2,FALSE))-$G239,""))/($F240)*($C240-$C239)+($C239),"")</f>
        <v/>
      </c>
      <c r="M240" s="65" t="str">
        <f t="shared" si="43"/>
        <v/>
      </c>
      <c r="N240" s="65" t="str">
        <f>IF(M240="","",M240/VLOOKUP(VLOOKUP($J240,'Medians, Hi-Lo SDs'!$B:$F,2,FALSE),$H:$I,2,FALSE))</f>
        <v/>
      </c>
      <c r="O240" s="59" t="s">
        <v>88</v>
      </c>
      <c r="P240" s="60" t="s">
        <v>88</v>
      </c>
      <c r="Q240" s="66" t="str">
        <f>IFERROR((IF(AND($G239&lt;(VLOOKUP($J240,'Medians, Hi-Lo SDs'!$B:$F,3,FALSE)),$G240&gt;=(VLOOKUP($J240,'Medians, Hi-Lo SDs'!$B:$F,3,FALSE))),(VLOOKUP($J240,'Medians, Hi-Lo SDs'!$B:$F,3,FALSE))-$G239,""))/($F240)*($C240-$C239)+($C239),"")</f>
        <v/>
      </c>
      <c r="R240" s="65" t="str">
        <f t="shared" si="44"/>
        <v/>
      </c>
      <c r="S240" s="65" t="str">
        <f>IF(R240="","",R240/VLOOKUP(VLOOKUP($J240,'Medians, Hi-Lo SDs'!$B:$F,3,FALSE),$H:$I,2,FALSE))</f>
        <v/>
      </c>
      <c r="T240" s="70" t="str">
        <f t="shared" si="45"/>
        <v/>
      </c>
      <c r="U240" s="68" t="str">
        <f t="shared" si="46"/>
        <v/>
      </c>
      <c r="V240" s="69" t="str">
        <f t="shared" si="42"/>
        <v/>
      </c>
      <c r="W240" s="66" t="str">
        <f>IFERROR((IF(AND($G239&lt;(VLOOKUP($J240,'Medians, Hi-Lo SDs'!$B:$F,4,FALSE)),$G240&gt;=(VLOOKUP($J240,'Medians, Hi-Lo SDs'!$B:$F,4,FALSE))),(VLOOKUP($J240,'Medians, Hi-Lo SDs'!$B:$F,4,FALSE))-$G239,""))/($F240)*($C240-$C239)+($C239),"")</f>
        <v/>
      </c>
      <c r="X240" s="65" t="str">
        <f t="shared" si="47"/>
        <v/>
      </c>
      <c r="Y240" s="65" t="str">
        <f>IF(X240="","",X240/VLOOKUP(VLOOKUP($J240,'Medians, Hi-Lo SDs'!$B:$F,4,FALSE),$H:$I,2,FALSE))</f>
        <v/>
      </c>
      <c r="Z240" s="70" t="str">
        <f t="shared" si="48"/>
        <v/>
      </c>
      <c r="AA240" s="68" t="str">
        <f t="shared" si="49"/>
        <v/>
      </c>
      <c r="AB240" s="66" t="str">
        <f>IFERROR((IF(AND($G239&lt;(VLOOKUP($J240,'Medians, Hi-Lo SDs'!$B:$F,5,FALSE)),$G240&gt;=(VLOOKUP($J240,'Medians, Hi-Lo SDs'!$B:$F,5,FALSE))),(VLOOKUP($J240,'Medians, Hi-Lo SDs'!$B:$F,5,FALSE))-$G239,""))/($F240)*($C240-$C239)+($C239),"")</f>
        <v/>
      </c>
      <c r="AC240" s="65" t="str">
        <f t="shared" si="50"/>
        <v/>
      </c>
      <c r="AD240" s="65" t="str">
        <f>IF(AC240="","",AC240/VLOOKUP(VLOOKUP($J240,'Medians, Hi-Lo SDs'!$B:$F,5,FALSE),$H:$I,2,FALSE))</f>
        <v/>
      </c>
      <c r="AE240" s="59" t="s">
        <v>88</v>
      </c>
      <c r="AF240" s="60" t="s">
        <v>88</v>
      </c>
    </row>
    <row r="241" spans="1:32" ht="16" x14ac:dyDescent="0.2">
      <c r="A241" s="99"/>
      <c r="B241" s="100"/>
      <c r="C241" s="87" t="s">
        <v>165</v>
      </c>
      <c r="D241" s="88">
        <v>1</v>
      </c>
      <c r="E241" s="89">
        <v>2.083333333333333</v>
      </c>
      <c r="F241" s="89">
        <v>2.083333333333333</v>
      </c>
      <c r="G241" s="90">
        <v>66.666666666666657</v>
      </c>
      <c r="J241" s="64" t="str">
        <f t="shared" si="40"/>
        <v>a0740</v>
      </c>
      <c r="K241" s="71">
        <f t="shared" si="41"/>
        <v>6.25</v>
      </c>
      <c r="L241" s="65" t="str">
        <f>IFERROR((IF(AND($G240&lt;(VLOOKUP($J241,'Medians, Hi-Lo SDs'!$B:$F,2,FALSE)),$G241&gt;=(VLOOKUP($J241,'Medians, Hi-Lo SDs'!$B:$F,2,FALSE))),(VLOOKUP($J241,'Medians, Hi-Lo SDs'!$B:$F,2,FALSE))-$G240,""))/($F241)*($C241-$C240)+($C240),"")</f>
        <v/>
      </c>
      <c r="M241" s="65" t="str">
        <f t="shared" si="43"/>
        <v/>
      </c>
      <c r="N241" s="65" t="str">
        <f>IF(M241="","",M241/VLOOKUP(VLOOKUP($J241,'Medians, Hi-Lo SDs'!$B:$F,2,FALSE),$H:$I,2,FALSE))</f>
        <v/>
      </c>
      <c r="O241" s="59" t="s">
        <v>88</v>
      </c>
      <c r="P241" s="60" t="s">
        <v>88</v>
      </c>
      <c r="Q241" s="66" t="str">
        <f>IFERROR((IF(AND($G240&lt;(VLOOKUP($J241,'Medians, Hi-Lo SDs'!$B:$F,3,FALSE)),$G241&gt;=(VLOOKUP($J241,'Medians, Hi-Lo SDs'!$B:$F,3,FALSE))),(VLOOKUP($J241,'Medians, Hi-Lo SDs'!$B:$F,3,FALSE))-$G240,""))/($F241)*($C241-$C240)+($C240),"")</f>
        <v/>
      </c>
      <c r="R241" s="65" t="str">
        <f t="shared" si="44"/>
        <v/>
      </c>
      <c r="S241" s="65" t="str">
        <f>IF(R241="","",R241/VLOOKUP(VLOOKUP($J241,'Medians, Hi-Lo SDs'!$B:$F,3,FALSE),$H:$I,2,FALSE))</f>
        <v/>
      </c>
      <c r="T241" s="70" t="str">
        <f t="shared" si="45"/>
        <v/>
      </c>
      <c r="U241" s="68" t="str">
        <f t="shared" si="46"/>
        <v/>
      </c>
      <c r="V241" s="69" t="str">
        <f t="shared" si="42"/>
        <v/>
      </c>
      <c r="W241" s="66" t="str">
        <f>IFERROR((IF(AND($G240&lt;(VLOOKUP($J241,'Medians, Hi-Lo SDs'!$B:$F,4,FALSE)),$G241&gt;=(VLOOKUP($J241,'Medians, Hi-Lo SDs'!$B:$F,4,FALSE))),(VLOOKUP($J241,'Medians, Hi-Lo SDs'!$B:$F,4,FALSE))-$G240,""))/($F241)*($C241-$C240)+($C240),"")</f>
        <v/>
      </c>
      <c r="X241" s="65" t="str">
        <f t="shared" si="47"/>
        <v/>
      </c>
      <c r="Y241" s="65" t="str">
        <f>IF(X241="","",X241/VLOOKUP(VLOOKUP($J241,'Medians, Hi-Lo SDs'!$B:$F,4,FALSE),$H:$I,2,FALSE))</f>
        <v/>
      </c>
      <c r="Z241" s="70" t="str">
        <f t="shared" si="48"/>
        <v/>
      </c>
      <c r="AA241" s="68" t="str">
        <f t="shared" si="49"/>
        <v/>
      </c>
      <c r="AB241" s="66" t="str">
        <f>IFERROR((IF(AND($G240&lt;(VLOOKUP($J241,'Medians, Hi-Lo SDs'!$B:$F,5,FALSE)),$G241&gt;=(VLOOKUP($J241,'Medians, Hi-Lo SDs'!$B:$F,5,FALSE))),(VLOOKUP($J241,'Medians, Hi-Lo SDs'!$B:$F,5,FALSE))-$G240,""))/($F241)*($C241-$C240)+($C240),"")</f>
        <v/>
      </c>
      <c r="AC241" s="65" t="str">
        <f t="shared" si="50"/>
        <v/>
      </c>
      <c r="AD241" s="65" t="str">
        <f>IF(AC241="","",AC241/VLOOKUP(VLOOKUP($J241,'Medians, Hi-Lo SDs'!$B:$F,5,FALSE),$H:$I,2,FALSE))</f>
        <v/>
      </c>
      <c r="AE241" s="59" t="s">
        <v>88</v>
      </c>
      <c r="AF241" s="60" t="s">
        <v>88</v>
      </c>
    </row>
    <row r="242" spans="1:32" ht="16" x14ac:dyDescent="0.2">
      <c r="A242" s="99"/>
      <c r="B242" s="100"/>
      <c r="C242" s="87" t="s">
        <v>159</v>
      </c>
      <c r="D242" s="88">
        <v>1</v>
      </c>
      <c r="E242" s="89">
        <v>2.083333333333333</v>
      </c>
      <c r="F242" s="89">
        <v>2.083333333333333</v>
      </c>
      <c r="G242" s="90">
        <v>68.75</v>
      </c>
      <c r="J242" s="64" t="str">
        <f t="shared" si="40"/>
        <v>a0740</v>
      </c>
      <c r="K242" s="71">
        <f t="shared" si="41"/>
        <v>6.25</v>
      </c>
      <c r="L242" s="65" t="str">
        <f>IFERROR((IF(AND($G241&lt;(VLOOKUP($J242,'Medians, Hi-Lo SDs'!$B:$F,2,FALSE)),$G242&gt;=(VLOOKUP($J242,'Medians, Hi-Lo SDs'!$B:$F,2,FALSE))),(VLOOKUP($J242,'Medians, Hi-Lo SDs'!$B:$F,2,FALSE))-$G241,""))/($F242)*($C242-$C241)+($C241),"")</f>
        <v/>
      </c>
      <c r="M242" s="65" t="str">
        <f t="shared" si="43"/>
        <v/>
      </c>
      <c r="N242" s="65" t="str">
        <f>IF(M242="","",M242/VLOOKUP(VLOOKUP($J242,'Medians, Hi-Lo SDs'!$B:$F,2,FALSE),$H:$I,2,FALSE))</f>
        <v/>
      </c>
      <c r="O242" s="59" t="s">
        <v>88</v>
      </c>
      <c r="P242" s="60" t="s">
        <v>88</v>
      </c>
      <c r="Q242" s="66" t="str">
        <f>IFERROR((IF(AND($G241&lt;(VLOOKUP($J242,'Medians, Hi-Lo SDs'!$B:$F,3,FALSE)),$G242&gt;=(VLOOKUP($J242,'Medians, Hi-Lo SDs'!$B:$F,3,FALSE))),(VLOOKUP($J242,'Medians, Hi-Lo SDs'!$B:$F,3,FALSE))-$G241,""))/($F242)*($C242-$C241)+($C241),"")</f>
        <v/>
      </c>
      <c r="R242" s="65" t="str">
        <f t="shared" si="44"/>
        <v/>
      </c>
      <c r="S242" s="65" t="str">
        <f>IF(R242="","",R242/VLOOKUP(VLOOKUP($J242,'Medians, Hi-Lo SDs'!$B:$F,3,FALSE),$H:$I,2,FALSE))</f>
        <v/>
      </c>
      <c r="T242" s="70" t="str">
        <f t="shared" si="45"/>
        <v/>
      </c>
      <c r="U242" s="68" t="str">
        <f t="shared" si="46"/>
        <v/>
      </c>
      <c r="V242" s="69" t="str">
        <f t="shared" si="42"/>
        <v/>
      </c>
      <c r="W242" s="66" t="str">
        <f>IFERROR((IF(AND($G241&lt;(VLOOKUP($J242,'Medians, Hi-Lo SDs'!$B:$F,4,FALSE)),$G242&gt;=(VLOOKUP($J242,'Medians, Hi-Lo SDs'!$B:$F,4,FALSE))),(VLOOKUP($J242,'Medians, Hi-Lo SDs'!$B:$F,4,FALSE))-$G241,""))/($F242)*($C242-$C241)+($C241),"")</f>
        <v/>
      </c>
      <c r="X242" s="65" t="str">
        <f t="shared" si="47"/>
        <v/>
      </c>
      <c r="Y242" s="65" t="str">
        <f>IF(X242="","",X242/VLOOKUP(VLOOKUP($J242,'Medians, Hi-Lo SDs'!$B:$F,4,FALSE),$H:$I,2,FALSE))</f>
        <v/>
      </c>
      <c r="Z242" s="70" t="str">
        <f t="shared" si="48"/>
        <v/>
      </c>
      <c r="AA242" s="68" t="str">
        <f t="shared" si="49"/>
        <v/>
      </c>
      <c r="AB242" s="66" t="str">
        <f>IFERROR((IF(AND($G241&lt;(VLOOKUP($J242,'Medians, Hi-Lo SDs'!$B:$F,5,FALSE)),$G242&gt;=(VLOOKUP($J242,'Medians, Hi-Lo SDs'!$B:$F,5,FALSE))),(VLOOKUP($J242,'Medians, Hi-Lo SDs'!$B:$F,5,FALSE))-$G241,""))/($F242)*($C242-$C241)+($C241),"")</f>
        <v/>
      </c>
      <c r="AC242" s="65" t="str">
        <f t="shared" si="50"/>
        <v/>
      </c>
      <c r="AD242" s="65" t="str">
        <f>IF(AC242="","",AC242/VLOOKUP(VLOOKUP($J242,'Medians, Hi-Lo SDs'!$B:$F,5,FALSE),$H:$I,2,FALSE))</f>
        <v/>
      </c>
      <c r="AE242" s="59" t="s">
        <v>88</v>
      </c>
      <c r="AF242" s="60" t="s">
        <v>88</v>
      </c>
    </row>
    <row r="243" spans="1:32" ht="16" x14ac:dyDescent="0.2">
      <c r="A243" s="99"/>
      <c r="B243" s="100"/>
      <c r="C243" s="87" t="s">
        <v>145</v>
      </c>
      <c r="D243" s="88">
        <v>2</v>
      </c>
      <c r="E243" s="89">
        <v>4.1666666666666661</v>
      </c>
      <c r="F243" s="89">
        <v>4.1666666666666661</v>
      </c>
      <c r="G243" s="90">
        <v>72.916666666666657</v>
      </c>
      <c r="J243" s="64" t="str">
        <f t="shared" si="40"/>
        <v>a0740</v>
      </c>
      <c r="K243" s="71">
        <f t="shared" si="41"/>
        <v>6.25</v>
      </c>
      <c r="L243" s="65" t="str">
        <f>IFERROR((IF(AND($G242&lt;(VLOOKUP($J243,'Medians, Hi-Lo SDs'!$B:$F,2,FALSE)),$G243&gt;=(VLOOKUP($J243,'Medians, Hi-Lo SDs'!$B:$F,2,FALSE))),(VLOOKUP($J243,'Medians, Hi-Lo SDs'!$B:$F,2,FALSE))-$G242,""))/($F243)*($C243-$C242)+($C242),"")</f>
        <v/>
      </c>
      <c r="M243" s="65" t="str">
        <f t="shared" si="43"/>
        <v/>
      </c>
      <c r="N243" s="65" t="str">
        <f>IF(M243="","",M243/VLOOKUP(VLOOKUP($J243,'Medians, Hi-Lo SDs'!$B:$F,2,FALSE),$H:$I,2,FALSE))</f>
        <v/>
      </c>
      <c r="O243" s="59" t="s">
        <v>88</v>
      </c>
      <c r="P243" s="60" t="s">
        <v>88</v>
      </c>
      <c r="Q243" s="66" t="str">
        <f>IFERROR((IF(AND($G242&lt;(VLOOKUP($J243,'Medians, Hi-Lo SDs'!$B:$F,3,FALSE)),$G243&gt;=(VLOOKUP($J243,'Medians, Hi-Lo SDs'!$B:$F,3,FALSE))),(VLOOKUP($J243,'Medians, Hi-Lo SDs'!$B:$F,3,FALSE))-$G242,""))/($F243)*($C243-$C242)+($C242),"")</f>
        <v/>
      </c>
      <c r="R243" s="65" t="str">
        <f t="shared" si="44"/>
        <v/>
      </c>
      <c r="S243" s="65" t="str">
        <f>IF(R243="","",R243/VLOOKUP(VLOOKUP($J243,'Medians, Hi-Lo SDs'!$B:$F,3,FALSE),$H:$I,2,FALSE))</f>
        <v/>
      </c>
      <c r="T243" s="70" t="str">
        <f t="shared" si="45"/>
        <v/>
      </c>
      <c r="U243" s="68" t="str">
        <f t="shared" si="46"/>
        <v/>
      </c>
      <c r="V243" s="69" t="str">
        <f t="shared" si="42"/>
        <v/>
      </c>
      <c r="W243" s="66" t="str">
        <f>IFERROR((IF(AND($G242&lt;(VLOOKUP($J243,'Medians, Hi-Lo SDs'!$B:$F,4,FALSE)),$G243&gt;=(VLOOKUP($J243,'Medians, Hi-Lo SDs'!$B:$F,4,FALSE))),(VLOOKUP($J243,'Medians, Hi-Lo SDs'!$B:$F,4,FALSE))-$G242,""))/($F243)*($C243-$C242)+($C242),"")</f>
        <v/>
      </c>
      <c r="X243" s="65" t="str">
        <f t="shared" si="47"/>
        <v/>
      </c>
      <c r="Y243" s="65" t="str">
        <f>IF(X243="","",X243/VLOOKUP(VLOOKUP($J243,'Medians, Hi-Lo SDs'!$B:$F,4,FALSE),$H:$I,2,FALSE))</f>
        <v/>
      </c>
      <c r="Z243" s="70" t="str">
        <f t="shared" si="48"/>
        <v/>
      </c>
      <c r="AA243" s="68" t="str">
        <f t="shared" si="49"/>
        <v/>
      </c>
      <c r="AB243" s="66" t="str">
        <f>IFERROR((IF(AND($G242&lt;(VLOOKUP($J243,'Medians, Hi-Lo SDs'!$B:$F,5,FALSE)),$G243&gt;=(VLOOKUP($J243,'Medians, Hi-Lo SDs'!$B:$F,5,FALSE))),(VLOOKUP($J243,'Medians, Hi-Lo SDs'!$B:$F,5,FALSE))-$G242,""))/($F243)*($C243-$C242)+($C242),"")</f>
        <v/>
      </c>
      <c r="AC243" s="65" t="str">
        <f t="shared" si="50"/>
        <v/>
      </c>
      <c r="AD243" s="65" t="str">
        <f>IF(AC243="","",AC243/VLOOKUP(VLOOKUP($J243,'Medians, Hi-Lo SDs'!$B:$F,5,FALSE),$H:$I,2,FALSE))</f>
        <v/>
      </c>
      <c r="AE243" s="59" t="s">
        <v>88</v>
      </c>
      <c r="AF243" s="60" t="s">
        <v>88</v>
      </c>
    </row>
    <row r="244" spans="1:32" ht="16" x14ac:dyDescent="0.2">
      <c r="A244" s="99"/>
      <c r="B244" s="100"/>
      <c r="C244" s="87" t="s">
        <v>155</v>
      </c>
      <c r="D244" s="88">
        <v>4</v>
      </c>
      <c r="E244" s="89">
        <v>8.3333333333333321</v>
      </c>
      <c r="F244" s="89">
        <v>8.3333333333333321</v>
      </c>
      <c r="G244" s="90">
        <v>81.25</v>
      </c>
      <c r="J244" s="64" t="str">
        <f t="shared" si="40"/>
        <v>a0740</v>
      </c>
      <c r="K244" s="71">
        <f t="shared" si="41"/>
        <v>6.25</v>
      </c>
      <c r="L244" s="65" t="str">
        <f>IFERROR((IF(AND($G243&lt;(VLOOKUP($J244,'Medians, Hi-Lo SDs'!$B:$F,2,FALSE)),$G244&gt;=(VLOOKUP($J244,'Medians, Hi-Lo SDs'!$B:$F,2,FALSE))),(VLOOKUP($J244,'Medians, Hi-Lo SDs'!$B:$F,2,FALSE))-$G243,""))/($F244)*($C244-$C243)+($C243),"")</f>
        <v/>
      </c>
      <c r="M244" s="65" t="str">
        <f t="shared" si="43"/>
        <v/>
      </c>
      <c r="N244" s="65" t="str">
        <f>IF(M244="","",M244/VLOOKUP(VLOOKUP($J244,'Medians, Hi-Lo SDs'!$B:$F,2,FALSE),$H:$I,2,FALSE))</f>
        <v/>
      </c>
      <c r="O244" s="59" t="s">
        <v>88</v>
      </c>
      <c r="P244" s="60" t="s">
        <v>88</v>
      </c>
      <c r="Q244" s="66" t="str">
        <f>IFERROR((IF(AND($G243&lt;(VLOOKUP($J244,'Medians, Hi-Lo SDs'!$B:$F,3,FALSE)),$G244&gt;=(VLOOKUP($J244,'Medians, Hi-Lo SDs'!$B:$F,3,FALSE))),(VLOOKUP($J244,'Medians, Hi-Lo SDs'!$B:$F,3,FALSE))-$G243,""))/($F244)*($C244-$C243)+($C243),"")</f>
        <v/>
      </c>
      <c r="R244" s="65" t="str">
        <f t="shared" si="44"/>
        <v/>
      </c>
      <c r="S244" s="65" t="str">
        <f>IF(R244="","",R244/VLOOKUP(VLOOKUP($J244,'Medians, Hi-Lo SDs'!$B:$F,3,FALSE),$H:$I,2,FALSE))</f>
        <v/>
      </c>
      <c r="T244" s="70" t="str">
        <f t="shared" si="45"/>
        <v/>
      </c>
      <c r="U244" s="68" t="str">
        <f t="shared" si="46"/>
        <v/>
      </c>
      <c r="V244" s="69" t="str">
        <f t="shared" si="42"/>
        <v/>
      </c>
      <c r="W244" s="66" t="str">
        <f>IFERROR((IF(AND($G243&lt;(VLOOKUP($J244,'Medians, Hi-Lo SDs'!$B:$F,4,FALSE)),$G244&gt;=(VLOOKUP($J244,'Medians, Hi-Lo SDs'!$B:$F,4,FALSE))),(VLOOKUP($J244,'Medians, Hi-Lo SDs'!$B:$F,4,FALSE))-$G243,""))/($F244)*($C244-$C243)+($C243),"")</f>
        <v/>
      </c>
      <c r="X244" s="65" t="str">
        <f t="shared" si="47"/>
        <v/>
      </c>
      <c r="Y244" s="65" t="str">
        <f>IF(X244="","",X244/VLOOKUP(VLOOKUP($J244,'Medians, Hi-Lo SDs'!$B:$F,4,FALSE),$H:$I,2,FALSE))</f>
        <v/>
      </c>
      <c r="Z244" s="70" t="str">
        <f t="shared" si="48"/>
        <v/>
      </c>
      <c r="AA244" s="68" t="str">
        <f t="shared" si="49"/>
        <v/>
      </c>
      <c r="AB244" s="66" t="str">
        <f>IFERROR((IF(AND($G243&lt;(VLOOKUP($J244,'Medians, Hi-Lo SDs'!$B:$F,5,FALSE)),$G244&gt;=(VLOOKUP($J244,'Medians, Hi-Lo SDs'!$B:$F,5,FALSE))),(VLOOKUP($J244,'Medians, Hi-Lo SDs'!$B:$F,5,FALSE))-$G243,""))/($F244)*($C244-$C243)+($C243),"")</f>
        <v/>
      </c>
      <c r="AC244" s="65" t="str">
        <f t="shared" si="50"/>
        <v/>
      </c>
      <c r="AD244" s="65" t="str">
        <f>IF(AC244="","",AC244/VLOOKUP(VLOOKUP($J244,'Medians, Hi-Lo SDs'!$B:$F,5,FALSE),$H:$I,2,FALSE))</f>
        <v/>
      </c>
      <c r="AE244" s="59" t="s">
        <v>88</v>
      </c>
      <c r="AF244" s="60" t="s">
        <v>88</v>
      </c>
    </row>
    <row r="245" spans="1:32" ht="16" x14ac:dyDescent="0.2">
      <c r="A245" s="99"/>
      <c r="B245" s="100"/>
      <c r="C245" s="87" t="s">
        <v>140</v>
      </c>
      <c r="D245" s="88">
        <v>2</v>
      </c>
      <c r="E245" s="89">
        <v>4.1666666666666661</v>
      </c>
      <c r="F245" s="89">
        <v>4.1666666666666661</v>
      </c>
      <c r="G245" s="90">
        <v>85.416666666666657</v>
      </c>
      <c r="J245" s="64" t="str">
        <f t="shared" si="40"/>
        <v>a0740</v>
      </c>
      <c r="K245" s="71">
        <f t="shared" si="41"/>
        <v>6.25</v>
      </c>
      <c r="L245" s="65" t="str">
        <f>IFERROR((IF(AND($G244&lt;(VLOOKUP($J245,'Medians, Hi-Lo SDs'!$B:$F,2,FALSE)),$G245&gt;=(VLOOKUP($J245,'Medians, Hi-Lo SDs'!$B:$F,2,FALSE))),(VLOOKUP($J245,'Medians, Hi-Lo SDs'!$B:$F,2,FALSE))-$G244,""))/($F245)*($C245-$C244)+($C244),"")</f>
        <v/>
      </c>
      <c r="M245" s="65" t="str">
        <f t="shared" si="43"/>
        <v/>
      </c>
      <c r="N245" s="65" t="str">
        <f>IF(M245="","",M245/VLOOKUP(VLOOKUP($J245,'Medians, Hi-Lo SDs'!$B:$F,2,FALSE),$H:$I,2,FALSE))</f>
        <v/>
      </c>
      <c r="O245" s="59" t="s">
        <v>88</v>
      </c>
      <c r="P245" s="60" t="s">
        <v>88</v>
      </c>
      <c r="Q245" s="66" t="str">
        <f>IFERROR((IF(AND($G244&lt;(VLOOKUP($J245,'Medians, Hi-Lo SDs'!$B:$F,3,FALSE)),$G245&gt;=(VLOOKUP($J245,'Medians, Hi-Lo SDs'!$B:$F,3,FALSE))),(VLOOKUP($J245,'Medians, Hi-Lo SDs'!$B:$F,3,FALSE))-$G244,""))/($F245)*($C245-$C244)+($C244),"")</f>
        <v/>
      </c>
      <c r="R245" s="65" t="str">
        <f t="shared" si="44"/>
        <v/>
      </c>
      <c r="S245" s="65" t="str">
        <f>IF(R245="","",R245/VLOOKUP(VLOOKUP($J245,'Medians, Hi-Lo SDs'!$B:$F,3,FALSE),$H:$I,2,FALSE))</f>
        <v/>
      </c>
      <c r="T245" s="70" t="str">
        <f t="shared" si="45"/>
        <v/>
      </c>
      <c r="U245" s="68" t="str">
        <f t="shared" si="46"/>
        <v/>
      </c>
      <c r="V245" s="69" t="str">
        <f t="shared" si="42"/>
        <v/>
      </c>
      <c r="W245" s="66" t="str">
        <f>IFERROR((IF(AND($G244&lt;(VLOOKUP($J245,'Medians, Hi-Lo SDs'!$B:$F,4,FALSE)),$G245&gt;=(VLOOKUP($J245,'Medians, Hi-Lo SDs'!$B:$F,4,FALSE))),(VLOOKUP($J245,'Medians, Hi-Lo SDs'!$B:$F,4,FALSE))-$G244,""))/($F245)*($C245-$C244)+($C244),"")</f>
        <v/>
      </c>
      <c r="X245" s="65" t="str">
        <f t="shared" si="47"/>
        <v/>
      </c>
      <c r="Y245" s="65" t="str">
        <f>IF(X245="","",X245/VLOOKUP(VLOOKUP($J245,'Medians, Hi-Lo SDs'!$B:$F,4,FALSE),$H:$I,2,FALSE))</f>
        <v/>
      </c>
      <c r="Z245" s="70" t="str">
        <f t="shared" si="48"/>
        <v/>
      </c>
      <c r="AA245" s="68" t="str">
        <f t="shared" si="49"/>
        <v/>
      </c>
      <c r="AB245" s="66" t="str">
        <f>IFERROR((IF(AND($G244&lt;(VLOOKUP($J245,'Medians, Hi-Lo SDs'!$B:$F,5,FALSE)),$G245&gt;=(VLOOKUP($J245,'Medians, Hi-Lo SDs'!$B:$F,5,FALSE))),(VLOOKUP($J245,'Medians, Hi-Lo SDs'!$B:$F,5,FALSE))-$G244,""))/($F245)*($C245-$C244)+($C244),"")</f>
        <v/>
      </c>
      <c r="AC245" s="65" t="str">
        <f t="shared" si="50"/>
        <v/>
      </c>
      <c r="AD245" s="65" t="str">
        <f>IF(AC245="","",AC245/VLOOKUP(VLOOKUP($J245,'Medians, Hi-Lo SDs'!$B:$F,5,FALSE),$H:$I,2,FALSE))</f>
        <v/>
      </c>
      <c r="AE245" s="59" t="s">
        <v>88</v>
      </c>
      <c r="AF245" s="60" t="s">
        <v>88</v>
      </c>
    </row>
    <row r="246" spans="1:32" ht="16" x14ac:dyDescent="0.2">
      <c r="A246" s="99"/>
      <c r="B246" s="100"/>
      <c r="C246" s="87" t="s">
        <v>160</v>
      </c>
      <c r="D246" s="88">
        <v>1</v>
      </c>
      <c r="E246" s="89">
        <v>2.083333333333333</v>
      </c>
      <c r="F246" s="89">
        <v>2.083333333333333</v>
      </c>
      <c r="G246" s="90">
        <v>87.5</v>
      </c>
      <c r="J246" s="64" t="str">
        <f t="shared" si="40"/>
        <v>a0740</v>
      </c>
      <c r="K246" s="71">
        <f t="shared" si="41"/>
        <v>6.25</v>
      </c>
      <c r="L246" s="65" t="str">
        <f>IFERROR((IF(AND($G245&lt;(VLOOKUP($J246,'Medians, Hi-Lo SDs'!$B:$F,2,FALSE)),$G246&gt;=(VLOOKUP($J246,'Medians, Hi-Lo SDs'!$B:$F,2,FALSE))),(VLOOKUP($J246,'Medians, Hi-Lo SDs'!$B:$F,2,FALSE))-$G245,""))/($F246)*($C246-$C245)+($C245),"")</f>
        <v/>
      </c>
      <c r="M246" s="65" t="str">
        <f t="shared" si="43"/>
        <v/>
      </c>
      <c r="N246" s="65" t="str">
        <f>IF(M246="","",M246/VLOOKUP(VLOOKUP($J246,'Medians, Hi-Lo SDs'!$B:$F,2,FALSE),$H:$I,2,FALSE))</f>
        <v/>
      </c>
      <c r="O246" s="59" t="s">
        <v>88</v>
      </c>
      <c r="P246" s="60" t="s">
        <v>88</v>
      </c>
      <c r="Q246" s="66" t="str">
        <f>IFERROR((IF(AND($G245&lt;(VLOOKUP($J246,'Medians, Hi-Lo SDs'!$B:$F,3,FALSE)),$G246&gt;=(VLOOKUP($J246,'Medians, Hi-Lo SDs'!$B:$F,3,FALSE))),(VLOOKUP($J246,'Medians, Hi-Lo SDs'!$B:$F,3,FALSE))-$G245,""))/($F246)*($C246-$C245)+($C245),"")</f>
        <v/>
      </c>
      <c r="R246" s="65" t="str">
        <f t="shared" si="44"/>
        <v/>
      </c>
      <c r="S246" s="65" t="str">
        <f>IF(R246="","",R246/VLOOKUP(VLOOKUP($J246,'Medians, Hi-Lo SDs'!$B:$F,3,FALSE),$H:$I,2,FALSE))</f>
        <v/>
      </c>
      <c r="T246" s="70" t="str">
        <f t="shared" si="45"/>
        <v/>
      </c>
      <c r="U246" s="68" t="str">
        <f t="shared" si="46"/>
        <v/>
      </c>
      <c r="V246" s="69" t="str">
        <f t="shared" si="42"/>
        <v/>
      </c>
      <c r="W246" s="66" t="str">
        <f>IFERROR((IF(AND($G245&lt;(VLOOKUP($J246,'Medians, Hi-Lo SDs'!$B:$F,4,FALSE)),$G246&gt;=(VLOOKUP($J246,'Medians, Hi-Lo SDs'!$B:$F,4,FALSE))),(VLOOKUP($J246,'Medians, Hi-Lo SDs'!$B:$F,4,FALSE))-$G245,""))/($F246)*($C246-$C245)+($C245),"")</f>
        <v/>
      </c>
      <c r="X246" s="65" t="str">
        <f t="shared" si="47"/>
        <v/>
      </c>
      <c r="Y246" s="65" t="str">
        <f>IF(X246="","",X246/VLOOKUP(VLOOKUP($J246,'Medians, Hi-Lo SDs'!$B:$F,4,FALSE),$H:$I,2,FALSE))</f>
        <v/>
      </c>
      <c r="Z246" s="70" t="str">
        <f t="shared" si="48"/>
        <v/>
      </c>
      <c r="AA246" s="68" t="str">
        <f t="shared" si="49"/>
        <v/>
      </c>
      <c r="AB246" s="66" t="str">
        <f>IFERROR((IF(AND($G245&lt;(VLOOKUP($J246,'Medians, Hi-Lo SDs'!$B:$F,5,FALSE)),$G246&gt;=(VLOOKUP($J246,'Medians, Hi-Lo SDs'!$B:$F,5,FALSE))),(VLOOKUP($J246,'Medians, Hi-Lo SDs'!$B:$F,5,FALSE))-$G245,""))/($F246)*($C246-$C245)+($C245),"")</f>
        <v/>
      </c>
      <c r="AC246" s="65" t="str">
        <f t="shared" si="50"/>
        <v/>
      </c>
      <c r="AD246" s="65" t="str">
        <f>IF(AC246="","",AC246/VLOOKUP(VLOOKUP($J246,'Medians, Hi-Lo SDs'!$B:$F,5,FALSE),$H:$I,2,FALSE))</f>
        <v/>
      </c>
      <c r="AE246" s="59" t="s">
        <v>88</v>
      </c>
      <c r="AF246" s="60" t="s">
        <v>88</v>
      </c>
    </row>
    <row r="247" spans="1:32" ht="16" x14ac:dyDescent="0.2">
      <c r="A247" s="99"/>
      <c r="B247" s="100"/>
      <c r="C247" s="87" t="s">
        <v>166</v>
      </c>
      <c r="D247" s="88">
        <v>1</v>
      </c>
      <c r="E247" s="89">
        <v>2.083333333333333</v>
      </c>
      <c r="F247" s="89">
        <v>2.083333333333333</v>
      </c>
      <c r="G247" s="90">
        <v>89.583333333333343</v>
      </c>
      <c r="J247" s="64" t="str">
        <f t="shared" si="40"/>
        <v>a0740</v>
      </c>
      <c r="K247" s="71">
        <f t="shared" si="41"/>
        <v>6.25</v>
      </c>
      <c r="L247" s="65" t="str">
        <f>IFERROR((IF(AND($G246&lt;(VLOOKUP($J247,'Medians, Hi-Lo SDs'!$B:$F,2,FALSE)),$G247&gt;=(VLOOKUP($J247,'Medians, Hi-Lo SDs'!$B:$F,2,FALSE))),(VLOOKUP($J247,'Medians, Hi-Lo SDs'!$B:$F,2,FALSE))-$G246,""))/($F247)*($C247-$C246)+($C246),"")</f>
        <v/>
      </c>
      <c r="M247" s="65" t="str">
        <f t="shared" si="43"/>
        <v/>
      </c>
      <c r="N247" s="65" t="str">
        <f>IF(M247="","",M247/VLOOKUP(VLOOKUP($J247,'Medians, Hi-Lo SDs'!$B:$F,2,FALSE),$H:$I,2,FALSE))</f>
        <v/>
      </c>
      <c r="O247" s="59" t="s">
        <v>88</v>
      </c>
      <c r="P247" s="60" t="s">
        <v>88</v>
      </c>
      <c r="Q247" s="66" t="str">
        <f>IFERROR((IF(AND($G246&lt;(VLOOKUP($J247,'Medians, Hi-Lo SDs'!$B:$F,3,FALSE)),$G247&gt;=(VLOOKUP($J247,'Medians, Hi-Lo SDs'!$B:$F,3,FALSE))),(VLOOKUP($J247,'Medians, Hi-Lo SDs'!$B:$F,3,FALSE))-$G246,""))/($F247)*($C247-$C246)+($C246),"")</f>
        <v/>
      </c>
      <c r="R247" s="65" t="str">
        <f t="shared" si="44"/>
        <v/>
      </c>
      <c r="S247" s="65" t="str">
        <f>IF(R247="","",R247/VLOOKUP(VLOOKUP($J247,'Medians, Hi-Lo SDs'!$B:$F,3,FALSE),$H:$I,2,FALSE))</f>
        <v/>
      </c>
      <c r="T247" s="70" t="str">
        <f t="shared" si="45"/>
        <v/>
      </c>
      <c r="U247" s="68" t="str">
        <f t="shared" si="46"/>
        <v/>
      </c>
      <c r="V247" s="69" t="str">
        <f t="shared" si="42"/>
        <v/>
      </c>
      <c r="W247" s="66" t="str">
        <f>IFERROR((IF(AND($G246&lt;(VLOOKUP($J247,'Medians, Hi-Lo SDs'!$B:$F,4,FALSE)),$G247&gt;=(VLOOKUP($J247,'Medians, Hi-Lo SDs'!$B:$F,4,FALSE))),(VLOOKUP($J247,'Medians, Hi-Lo SDs'!$B:$F,4,FALSE))-$G246,""))/($F247)*($C247-$C246)+($C246),"")</f>
        <v/>
      </c>
      <c r="X247" s="65" t="str">
        <f t="shared" si="47"/>
        <v/>
      </c>
      <c r="Y247" s="65" t="str">
        <f>IF(X247="","",X247/VLOOKUP(VLOOKUP($J247,'Medians, Hi-Lo SDs'!$B:$F,4,FALSE),$H:$I,2,FALSE))</f>
        <v/>
      </c>
      <c r="Z247" s="70" t="str">
        <f t="shared" si="48"/>
        <v/>
      </c>
      <c r="AA247" s="68" t="str">
        <f t="shared" si="49"/>
        <v/>
      </c>
      <c r="AB247" s="66" t="str">
        <f>IFERROR((IF(AND($G246&lt;(VLOOKUP($J247,'Medians, Hi-Lo SDs'!$B:$F,5,FALSE)),$G247&gt;=(VLOOKUP($J247,'Medians, Hi-Lo SDs'!$B:$F,5,FALSE))),(VLOOKUP($J247,'Medians, Hi-Lo SDs'!$B:$F,5,FALSE))-$G246,""))/($F247)*($C247-$C246)+($C246),"")</f>
        <v/>
      </c>
      <c r="AC247" s="65" t="str">
        <f t="shared" si="50"/>
        <v/>
      </c>
      <c r="AD247" s="65" t="str">
        <f>IF(AC247="","",AC247/VLOOKUP(VLOOKUP($J247,'Medians, Hi-Lo SDs'!$B:$F,5,FALSE),$H:$I,2,FALSE))</f>
        <v/>
      </c>
      <c r="AE247" s="59" t="s">
        <v>88</v>
      </c>
      <c r="AF247" s="60" t="s">
        <v>88</v>
      </c>
    </row>
    <row r="248" spans="1:32" ht="16" x14ac:dyDescent="0.2">
      <c r="A248" s="99"/>
      <c r="B248" s="100"/>
      <c r="C248" s="87" t="s">
        <v>147</v>
      </c>
      <c r="D248" s="88">
        <v>1</v>
      </c>
      <c r="E248" s="89">
        <v>2.083333333333333</v>
      </c>
      <c r="F248" s="89">
        <v>2.083333333333333</v>
      </c>
      <c r="G248" s="90">
        <v>91.666666666666657</v>
      </c>
      <c r="J248" s="64" t="str">
        <f t="shared" si="40"/>
        <v>a0740</v>
      </c>
      <c r="K248" s="71">
        <f t="shared" si="41"/>
        <v>6.25</v>
      </c>
      <c r="L248" s="65" t="str">
        <f>IFERROR((IF(AND($G247&lt;(VLOOKUP($J248,'Medians, Hi-Lo SDs'!$B:$F,2,FALSE)),$G248&gt;=(VLOOKUP($J248,'Medians, Hi-Lo SDs'!$B:$F,2,FALSE))),(VLOOKUP($J248,'Medians, Hi-Lo SDs'!$B:$F,2,FALSE))-$G247,""))/($F248)*($C248-$C247)+($C247),"")</f>
        <v/>
      </c>
      <c r="M248" s="65" t="str">
        <f t="shared" si="43"/>
        <v/>
      </c>
      <c r="N248" s="65" t="str">
        <f>IF(M248="","",M248/VLOOKUP(VLOOKUP($J248,'Medians, Hi-Lo SDs'!$B:$F,2,FALSE),$H:$I,2,FALSE))</f>
        <v/>
      </c>
      <c r="O248" s="59" t="s">
        <v>88</v>
      </c>
      <c r="P248" s="60" t="s">
        <v>88</v>
      </c>
      <c r="Q248" s="66" t="str">
        <f>IFERROR((IF(AND($G247&lt;(VLOOKUP($J248,'Medians, Hi-Lo SDs'!$B:$F,3,FALSE)),$G248&gt;=(VLOOKUP($J248,'Medians, Hi-Lo SDs'!$B:$F,3,FALSE))),(VLOOKUP($J248,'Medians, Hi-Lo SDs'!$B:$F,3,FALSE))-$G247,""))/($F248)*($C248-$C247)+($C247),"")</f>
        <v/>
      </c>
      <c r="R248" s="65" t="str">
        <f t="shared" si="44"/>
        <v/>
      </c>
      <c r="S248" s="65" t="str">
        <f>IF(R248="","",R248/VLOOKUP(VLOOKUP($J248,'Medians, Hi-Lo SDs'!$B:$F,3,FALSE),$H:$I,2,FALSE))</f>
        <v/>
      </c>
      <c r="T248" s="70" t="str">
        <f t="shared" si="45"/>
        <v/>
      </c>
      <c r="U248" s="68" t="str">
        <f t="shared" si="46"/>
        <v/>
      </c>
      <c r="V248" s="69" t="str">
        <f t="shared" si="42"/>
        <v/>
      </c>
      <c r="W248" s="66">
        <f>IFERROR((IF(AND($G247&lt;(VLOOKUP($J248,'Medians, Hi-Lo SDs'!$B:$F,4,FALSE)),$G248&gt;=(VLOOKUP($J248,'Medians, Hi-Lo SDs'!$B:$F,4,FALSE))),(VLOOKUP($J248,'Medians, Hi-Lo SDs'!$B:$F,4,FALSE))-$G247,""))/($F248)*($C248-$C247)+($C247),"")</f>
        <v>60.599999999999987</v>
      </c>
      <c r="X248" s="65">
        <f t="shared" si="47"/>
        <v>17.599999999999987</v>
      </c>
      <c r="Y248" s="65">
        <f>IF(X248="","",X248/VLOOKUP(VLOOKUP($J248,'Medians, Hi-Lo SDs'!$B:$F,4,FALSE),$H:$I,2,FALSE))</f>
        <v>13.732833957553048</v>
      </c>
      <c r="Z248" s="70">
        <f t="shared" si="48"/>
        <v>13.918517410413706</v>
      </c>
      <c r="AA248" s="68" t="str">
        <f t="shared" si="49"/>
        <v/>
      </c>
      <c r="AB248" s="66" t="str">
        <f>IFERROR((IF(AND($G247&lt;(VLOOKUP($J248,'Medians, Hi-Lo SDs'!$B:$F,5,FALSE)),$G248&gt;=(VLOOKUP($J248,'Medians, Hi-Lo SDs'!$B:$F,5,FALSE))),(VLOOKUP($J248,'Medians, Hi-Lo SDs'!$B:$F,5,FALSE))-$G247,""))/($F248)*($C248-$C247)+($C247),"")</f>
        <v/>
      </c>
      <c r="AC248" s="65" t="str">
        <f t="shared" si="50"/>
        <v/>
      </c>
      <c r="AD248" s="65" t="str">
        <f>IF(AC248="","",AC248/VLOOKUP(VLOOKUP($J248,'Medians, Hi-Lo SDs'!$B:$F,5,FALSE),$H:$I,2,FALSE))</f>
        <v/>
      </c>
      <c r="AE248" s="59" t="s">
        <v>88</v>
      </c>
      <c r="AF248" s="60" t="s">
        <v>88</v>
      </c>
    </row>
    <row r="249" spans="1:32" ht="16" x14ac:dyDescent="0.2">
      <c r="A249" s="99"/>
      <c r="B249" s="100"/>
      <c r="C249" s="87" t="s">
        <v>162</v>
      </c>
      <c r="D249" s="88">
        <v>1</v>
      </c>
      <c r="E249" s="89">
        <v>2.083333333333333</v>
      </c>
      <c r="F249" s="89">
        <v>2.083333333333333</v>
      </c>
      <c r="G249" s="90">
        <v>93.75</v>
      </c>
      <c r="J249" s="64" t="str">
        <f t="shared" si="40"/>
        <v>a0740</v>
      </c>
      <c r="K249" s="71">
        <f t="shared" si="41"/>
        <v>6.25</v>
      </c>
      <c r="L249" s="65" t="str">
        <f>IFERROR((IF(AND($G248&lt;(VLOOKUP($J249,'Medians, Hi-Lo SDs'!$B:$F,2,FALSE)),$G249&gt;=(VLOOKUP($J249,'Medians, Hi-Lo SDs'!$B:$F,2,FALSE))),(VLOOKUP($J249,'Medians, Hi-Lo SDs'!$B:$F,2,FALSE))-$G248,""))/($F249)*($C249-$C248)+($C248),"")</f>
        <v/>
      </c>
      <c r="M249" s="65" t="str">
        <f t="shared" si="43"/>
        <v/>
      </c>
      <c r="N249" s="65" t="str">
        <f>IF(M249="","",M249/VLOOKUP(VLOOKUP($J249,'Medians, Hi-Lo SDs'!$B:$F,2,FALSE),$H:$I,2,FALSE))</f>
        <v/>
      </c>
      <c r="O249" s="59" t="s">
        <v>88</v>
      </c>
      <c r="P249" s="60" t="s">
        <v>88</v>
      </c>
      <c r="Q249" s="66" t="str">
        <f>IFERROR((IF(AND($G248&lt;(VLOOKUP($J249,'Medians, Hi-Lo SDs'!$B:$F,3,FALSE)),$G249&gt;=(VLOOKUP($J249,'Medians, Hi-Lo SDs'!$B:$F,3,FALSE))),(VLOOKUP($J249,'Medians, Hi-Lo SDs'!$B:$F,3,FALSE))-$G248,""))/($F249)*($C249-$C248)+($C248),"")</f>
        <v/>
      </c>
      <c r="R249" s="65" t="str">
        <f t="shared" si="44"/>
        <v/>
      </c>
      <c r="S249" s="65" t="str">
        <f>IF(R249="","",R249/VLOOKUP(VLOOKUP($J249,'Medians, Hi-Lo SDs'!$B:$F,3,FALSE),$H:$I,2,FALSE))</f>
        <v/>
      </c>
      <c r="T249" s="70" t="str">
        <f t="shared" si="45"/>
        <v/>
      </c>
      <c r="U249" s="68" t="str">
        <f t="shared" si="46"/>
        <v/>
      </c>
      <c r="V249" s="69" t="str">
        <f t="shared" si="42"/>
        <v/>
      </c>
      <c r="W249" s="66" t="str">
        <f>IFERROR((IF(AND($G248&lt;(VLOOKUP($J249,'Medians, Hi-Lo SDs'!$B:$F,4,FALSE)),$G249&gt;=(VLOOKUP($J249,'Medians, Hi-Lo SDs'!$B:$F,4,FALSE))),(VLOOKUP($J249,'Medians, Hi-Lo SDs'!$B:$F,4,FALSE))-$G248,""))/($F249)*($C249-$C248)+($C248),"")</f>
        <v/>
      </c>
      <c r="X249" s="65" t="str">
        <f t="shared" si="47"/>
        <v/>
      </c>
      <c r="Y249" s="65" t="str">
        <f>IF(X249="","",X249/VLOOKUP(VLOOKUP($J249,'Medians, Hi-Lo SDs'!$B:$F,4,FALSE),$H:$I,2,FALSE))</f>
        <v/>
      </c>
      <c r="Z249" s="70" t="str">
        <f t="shared" si="48"/>
        <v/>
      </c>
      <c r="AA249" s="68" t="str">
        <f t="shared" si="49"/>
        <v/>
      </c>
      <c r="AB249" s="66" t="str">
        <f>IFERROR((IF(AND($G248&lt;(VLOOKUP($J249,'Medians, Hi-Lo SDs'!$B:$F,5,FALSE)),$G249&gt;=(VLOOKUP($J249,'Medians, Hi-Lo SDs'!$B:$F,5,FALSE))),(VLOOKUP($J249,'Medians, Hi-Lo SDs'!$B:$F,5,FALSE))-$G248,""))/($F249)*($C249-$C248)+($C248),"")</f>
        <v/>
      </c>
      <c r="AC249" s="65" t="str">
        <f t="shared" si="50"/>
        <v/>
      </c>
      <c r="AD249" s="65" t="str">
        <f>IF(AC249="","",AC249/VLOOKUP(VLOOKUP($J249,'Medians, Hi-Lo SDs'!$B:$F,5,FALSE),$H:$I,2,FALSE))</f>
        <v/>
      </c>
      <c r="AE249" s="59" t="s">
        <v>88</v>
      </c>
      <c r="AF249" s="60" t="s">
        <v>88</v>
      </c>
    </row>
    <row r="250" spans="1:32" ht="16" x14ac:dyDescent="0.2">
      <c r="A250" s="99"/>
      <c r="B250" s="100"/>
      <c r="C250" s="87" t="s">
        <v>150</v>
      </c>
      <c r="D250" s="88">
        <v>1</v>
      </c>
      <c r="E250" s="89">
        <v>2.083333333333333</v>
      </c>
      <c r="F250" s="89">
        <v>2.083333333333333</v>
      </c>
      <c r="G250" s="90">
        <v>95.833333333333343</v>
      </c>
      <c r="J250" s="64" t="str">
        <f t="shared" si="40"/>
        <v>a0740</v>
      </c>
      <c r="K250" s="71">
        <f t="shared" si="41"/>
        <v>6.25</v>
      </c>
      <c r="L250" s="65" t="str">
        <f>IFERROR((IF(AND($G249&lt;(VLOOKUP($J250,'Medians, Hi-Lo SDs'!$B:$F,2,FALSE)),$G250&gt;=(VLOOKUP($J250,'Medians, Hi-Lo SDs'!$B:$F,2,FALSE))),(VLOOKUP($J250,'Medians, Hi-Lo SDs'!$B:$F,2,FALSE))-$G249,""))/($F250)*($C250-$C249)+($C249),"")</f>
        <v/>
      </c>
      <c r="M250" s="65" t="str">
        <f t="shared" si="43"/>
        <v/>
      </c>
      <c r="N250" s="65" t="str">
        <f>IF(M250="","",M250/VLOOKUP(VLOOKUP($J250,'Medians, Hi-Lo SDs'!$B:$F,2,FALSE),$H:$I,2,FALSE))</f>
        <v/>
      </c>
      <c r="O250" s="59" t="s">
        <v>88</v>
      </c>
      <c r="P250" s="60" t="s">
        <v>88</v>
      </c>
      <c r="Q250" s="66" t="str">
        <f>IFERROR((IF(AND($G249&lt;(VLOOKUP($J250,'Medians, Hi-Lo SDs'!$B:$F,3,FALSE)),$G250&gt;=(VLOOKUP($J250,'Medians, Hi-Lo SDs'!$B:$F,3,FALSE))),(VLOOKUP($J250,'Medians, Hi-Lo SDs'!$B:$F,3,FALSE))-$G249,""))/($F250)*($C250-$C249)+($C249),"")</f>
        <v/>
      </c>
      <c r="R250" s="65" t="str">
        <f t="shared" si="44"/>
        <v/>
      </c>
      <c r="S250" s="65" t="str">
        <f>IF(R250="","",R250/VLOOKUP(VLOOKUP($J250,'Medians, Hi-Lo SDs'!$B:$F,3,FALSE),$H:$I,2,FALSE))</f>
        <v/>
      </c>
      <c r="T250" s="70" t="str">
        <f t="shared" si="45"/>
        <v/>
      </c>
      <c r="U250" s="68" t="str">
        <f t="shared" si="46"/>
        <v/>
      </c>
      <c r="V250" s="69" t="str">
        <f t="shared" si="42"/>
        <v/>
      </c>
      <c r="W250" s="66" t="str">
        <f>IFERROR((IF(AND($G249&lt;(VLOOKUP($J250,'Medians, Hi-Lo SDs'!$B:$F,4,FALSE)),$G250&gt;=(VLOOKUP($J250,'Medians, Hi-Lo SDs'!$B:$F,4,FALSE))),(VLOOKUP($J250,'Medians, Hi-Lo SDs'!$B:$F,4,FALSE))-$G249,""))/($F250)*($C250-$C249)+($C249),"")</f>
        <v/>
      </c>
      <c r="X250" s="65" t="str">
        <f t="shared" si="47"/>
        <v/>
      </c>
      <c r="Y250" s="65" t="str">
        <f>IF(X250="","",X250/VLOOKUP(VLOOKUP($J250,'Medians, Hi-Lo SDs'!$B:$F,4,FALSE),$H:$I,2,FALSE))</f>
        <v/>
      </c>
      <c r="Z250" s="70" t="str">
        <f t="shared" si="48"/>
        <v/>
      </c>
      <c r="AA250" s="68">
        <f t="shared" si="49"/>
        <v>14.104200863274365</v>
      </c>
      <c r="AB250" s="66">
        <f>IFERROR((IF(AND($G249&lt;(VLOOKUP($J250,'Medians, Hi-Lo SDs'!$B:$F,5,FALSE)),$G250&gt;=(VLOOKUP($J250,'Medians, Hi-Lo SDs'!$B:$F,5,FALSE))),(VLOOKUP($J250,'Medians, Hi-Lo SDs'!$B:$F,5,FALSE))-$G249,""))/($F250)*($C250-$C249)+($C249),"")</f>
        <v>66.2</v>
      </c>
      <c r="AC250" s="65">
        <f t="shared" si="50"/>
        <v>23.200000000000003</v>
      </c>
      <c r="AD250" s="65">
        <f>IF(AC250="","",AC250/VLOOKUP(VLOOKUP($J250,'Medians, Hi-Lo SDs'!$B:$F,5,FALSE),$H:$I,2,FALSE))</f>
        <v>14.104200863274365</v>
      </c>
      <c r="AE250" s="59" t="s">
        <v>88</v>
      </c>
      <c r="AF250" s="60" t="s">
        <v>88</v>
      </c>
    </row>
    <row r="251" spans="1:32" ht="16" x14ac:dyDescent="0.2">
      <c r="A251" s="99"/>
      <c r="B251" s="100"/>
      <c r="C251" s="87" t="s">
        <v>163</v>
      </c>
      <c r="D251" s="88">
        <v>1</v>
      </c>
      <c r="E251" s="89">
        <v>2.083333333333333</v>
      </c>
      <c r="F251" s="89">
        <v>2.083333333333333</v>
      </c>
      <c r="G251" s="90">
        <v>97.916666666666657</v>
      </c>
      <c r="J251" s="64" t="str">
        <f t="shared" si="40"/>
        <v>a0740</v>
      </c>
      <c r="K251" s="71">
        <f t="shared" si="41"/>
        <v>6.25</v>
      </c>
      <c r="L251" s="65" t="str">
        <f>IFERROR((IF(AND($G250&lt;(VLOOKUP($J251,'Medians, Hi-Lo SDs'!$B:$F,2,FALSE)),$G251&gt;=(VLOOKUP($J251,'Medians, Hi-Lo SDs'!$B:$F,2,FALSE))),(VLOOKUP($J251,'Medians, Hi-Lo SDs'!$B:$F,2,FALSE))-$G250,""))/($F251)*($C251-$C250)+($C250),"")</f>
        <v/>
      </c>
      <c r="M251" s="65" t="str">
        <f t="shared" si="43"/>
        <v/>
      </c>
      <c r="N251" s="65" t="str">
        <f>IF(M251="","",M251/VLOOKUP(VLOOKUP($J251,'Medians, Hi-Lo SDs'!$B:$F,2,FALSE),$H:$I,2,FALSE))</f>
        <v/>
      </c>
      <c r="O251" s="59" t="s">
        <v>88</v>
      </c>
      <c r="P251" s="60" t="s">
        <v>88</v>
      </c>
      <c r="Q251" s="66" t="str">
        <f>IFERROR((IF(AND($G250&lt;(VLOOKUP($J251,'Medians, Hi-Lo SDs'!$B:$F,3,FALSE)),$G251&gt;=(VLOOKUP($J251,'Medians, Hi-Lo SDs'!$B:$F,3,FALSE))),(VLOOKUP($J251,'Medians, Hi-Lo SDs'!$B:$F,3,FALSE))-$G250,""))/($F251)*($C251-$C250)+($C250),"")</f>
        <v/>
      </c>
      <c r="R251" s="65" t="str">
        <f t="shared" si="44"/>
        <v/>
      </c>
      <c r="S251" s="65" t="str">
        <f>IF(R251="","",R251/VLOOKUP(VLOOKUP($J251,'Medians, Hi-Lo SDs'!$B:$F,3,FALSE),$H:$I,2,FALSE))</f>
        <v/>
      </c>
      <c r="T251" s="70" t="str">
        <f t="shared" si="45"/>
        <v/>
      </c>
      <c r="U251" s="68" t="str">
        <f t="shared" si="46"/>
        <v/>
      </c>
      <c r="V251" s="69" t="str">
        <f t="shared" si="42"/>
        <v/>
      </c>
      <c r="W251" s="66" t="str">
        <f>IFERROR((IF(AND($G250&lt;(VLOOKUP($J251,'Medians, Hi-Lo SDs'!$B:$F,4,FALSE)),$G251&gt;=(VLOOKUP($J251,'Medians, Hi-Lo SDs'!$B:$F,4,FALSE))),(VLOOKUP($J251,'Medians, Hi-Lo SDs'!$B:$F,4,FALSE))-$G250,""))/($F251)*($C251-$C250)+($C250),"")</f>
        <v/>
      </c>
      <c r="X251" s="65" t="str">
        <f t="shared" si="47"/>
        <v/>
      </c>
      <c r="Y251" s="65" t="str">
        <f>IF(X251="","",X251/VLOOKUP(VLOOKUP($J251,'Medians, Hi-Lo SDs'!$B:$F,4,FALSE),$H:$I,2,FALSE))</f>
        <v/>
      </c>
      <c r="Z251" s="70" t="str">
        <f t="shared" si="48"/>
        <v/>
      </c>
      <c r="AA251" s="68" t="str">
        <f t="shared" si="49"/>
        <v/>
      </c>
      <c r="AB251" s="66" t="str">
        <f>IFERROR((IF(AND($G250&lt;(VLOOKUP($J251,'Medians, Hi-Lo SDs'!$B:$F,5,FALSE)),$G251&gt;=(VLOOKUP($J251,'Medians, Hi-Lo SDs'!$B:$F,5,FALSE))),(VLOOKUP($J251,'Medians, Hi-Lo SDs'!$B:$F,5,FALSE))-$G250,""))/($F251)*($C251-$C250)+($C250),"")</f>
        <v/>
      </c>
      <c r="AC251" s="65" t="str">
        <f t="shared" si="50"/>
        <v/>
      </c>
      <c r="AD251" s="65" t="str">
        <f>IF(AC251="","",AC251/VLOOKUP(VLOOKUP($J251,'Medians, Hi-Lo SDs'!$B:$F,5,FALSE),$H:$I,2,FALSE))</f>
        <v/>
      </c>
      <c r="AE251" s="59" t="s">
        <v>88</v>
      </c>
      <c r="AF251" s="60" t="s">
        <v>88</v>
      </c>
    </row>
    <row r="252" spans="1:32" ht="16" x14ac:dyDescent="0.2">
      <c r="A252" s="99"/>
      <c r="B252" s="100"/>
      <c r="C252" s="87" t="s">
        <v>167</v>
      </c>
      <c r="D252" s="88">
        <v>1</v>
      </c>
      <c r="E252" s="89">
        <v>2.083333333333333</v>
      </c>
      <c r="F252" s="89">
        <v>2.083333333333333</v>
      </c>
      <c r="G252" s="90">
        <v>100</v>
      </c>
      <c r="J252" s="64" t="str">
        <f t="shared" si="40"/>
        <v>a0740</v>
      </c>
      <c r="K252" s="71">
        <f t="shared" si="41"/>
        <v>6.25</v>
      </c>
      <c r="L252" s="65" t="str">
        <f>IFERROR((IF(AND($G251&lt;(VLOOKUP($J252,'Medians, Hi-Lo SDs'!$B:$F,2,FALSE)),$G252&gt;=(VLOOKUP($J252,'Medians, Hi-Lo SDs'!$B:$F,2,FALSE))),(VLOOKUP($J252,'Medians, Hi-Lo SDs'!$B:$F,2,FALSE))-$G251,""))/($F252)*($C252-$C251)+($C251),"")</f>
        <v/>
      </c>
      <c r="M252" s="65" t="str">
        <f t="shared" si="43"/>
        <v/>
      </c>
      <c r="N252" s="65" t="str">
        <f>IF(M252="","",M252/VLOOKUP(VLOOKUP($J252,'Medians, Hi-Lo SDs'!$B:$F,2,FALSE),$H:$I,2,FALSE))</f>
        <v/>
      </c>
      <c r="O252" s="59" t="s">
        <v>88</v>
      </c>
      <c r="P252" s="60" t="s">
        <v>88</v>
      </c>
      <c r="Q252" s="66" t="str">
        <f>IFERROR((IF(AND($G251&lt;(VLOOKUP($J252,'Medians, Hi-Lo SDs'!$B:$F,3,FALSE)),$G252&gt;=(VLOOKUP($J252,'Medians, Hi-Lo SDs'!$B:$F,3,FALSE))),(VLOOKUP($J252,'Medians, Hi-Lo SDs'!$B:$F,3,FALSE))-$G251,""))/($F252)*($C252-$C251)+($C251),"")</f>
        <v/>
      </c>
      <c r="R252" s="65" t="str">
        <f t="shared" si="44"/>
        <v/>
      </c>
      <c r="S252" s="65" t="str">
        <f>IF(R252="","",R252/VLOOKUP(VLOOKUP($J252,'Medians, Hi-Lo SDs'!$B:$F,3,FALSE),$H:$I,2,FALSE))</f>
        <v/>
      </c>
      <c r="T252" s="70" t="str">
        <f t="shared" si="45"/>
        <v/>
      </c>
      <c r="U252" s="68" t="str">
        <f t="shared" si="46"/>
        <v/>
      </c>
      <c r="V252" s="69" t="str">
        <f t="shared" si="42"/>
        <v/>
      </c>
      <c r="W252" s="66" t="str">
        <f>IFERROR((IF(AND($G251&lt;(VLOOKUP($J252,'Medians, Hi-Lo SDs'!$B:$F,4,FALSE)),$G252&gt;=(VLOOKUP($J252,'Medians, Hi-Lo SDs'!$B:$F,4,FALSE))),(VLOOKUP($J252,'Medians, Hi-Lo SDs'!$B:$F,4,FALSE))-$G251,""))/($F252)*($C252-$C251)+($C251),"")</f>
        <v/>
      </c>
      <c r="X252" s="65" t="str">
        <f t="shared" si="47"/>
        <v/>
      </c>
      <c r="Y252" s="65" t="str">
        <f>IF(X252="","",X252/VLOOKUP(VLOOKUP($J252,'Medians, Hi-Lo SDs'!$B:$F,4,FALSE),$H:$I,2,FALSE))</f>
        <v/>
      </c>
      <c r="Z252" s="70" t="str">
        <f t="shared" si="48"/>
        <v/>
      </c>
      <c r="AA252" s="68" t="str">
        <f t="shared" si="49"/>
        <v/>
      </c>
      <c r="AB252" s="66" t="str">
        <f>IFERROR((IF(AND($G251&lt;(VLOOKUP($J252,'Medians, Hi-Lo SDs'!$B:$F,5,FALSE)),$G252&gt;=(VLOOKUP($J252,'Medians, Hi-Lo SDs'!$B:$F,5,FALSE))),(VLOOKUP($J252,'Medians, Hi-Lo SDs'!$B:$F,5,FALSE))-$G251,""))/($F252)*($C252-$C251)+($C251),"")</f>
        <v/>
      </c>
      <c r="AC252" s="65" t="str">
        <f t="shared" si="50"/>
        <v/>
      </c>
      <c r="AD252" s="65" t="str">
        <f>IF(AC252="","",AC252/VLOOKUP(VLOOKUP($J252,'Medians, Hi-Lo SDs'!$B:$F,5,FALSE),$H:$I,2,FALSE))</f>
        <v/>
      </c>
      <c r="AE252" s="59" t="s">
        <v>88</v>
      </c>
      <c r="AF252" s="60" t="s">
        <v>88</v>
      </c>
    </row>
    <row r="253" spans="1:32" ht="17" x14ac:dyDescent="0.2">
      <c r="A253" s="99"/>
      <c r="B253" s="100"/>
      <c r="C253" s="91" t="s">
        <v>134</v>
      </c>
      <c r="D253" s="88">
        <v>48</v>
      </c>
      <c r="E253" s="89">
        <v>100</v>
      </c>
      <c r="F253" s="89">
        <v>100</v>
      </c>
      <c r="G253" s="92"/>
      <c r="J253" s="64" t="str">
        <f t="shared" si="40"/>
        <v>a0740</v>
      </c>
      <c r="K253" s="71">
        <f t="shared" si="41"/>
        <v>6.25</v>
      </c>
      <c r="L253" s="65" t="str">
        <f>IFERROR((IF(AND($G252&lt;(VLOOKUP($J253,'Medians, Hi-Lo SDs'!$B:$F,2,FALSE)),$G253&gt;=(VLOOKUP($J253,'Medians, Hi-Lo SDs'!$B:$F,2,FALSE))),(VLOOKUP($J253,'Medians, Hi-Lo SDs'!$B:$F,2,FALSE))-$G252,""))/($F253)*($C253-$C252)+($C252),"")</f>
        <v/>
      </c>
      <c r="M253" s="65" t="str">
        <f t="shared" si="43"/>
        <v/>
      </c>
      <c r="N253" s="65" t="str">
        <f>IF(M253="","",M253/VLOOKUP(VLOOKUP($J253,'Medians, Hi-Lo SDs'!$B:$F,2,FALSE),$H:$I,2,FALSE))</f>
        <v/>
      </c>
      <c r="O253" s="59" t="s">
        <v>88</v>
      </c>
      <c r="P253" s="60" t="s">
        <v>88</v>
      </c>
      <c r="Q253" s="66" t="str">
        <f>IFERROR((IF(AND($G252&lt;(VLOOKUP($J253,'Medians, Hi-Lo SDs'!$B:$F,3,FALSE)),$G253&gt;=(VLOOKUP($J253,'Medians, Hi-Lo SDs'!$B:$F,3,FALSE))),(VLOOKUP($J253,'Medians, Hi-Lo SDs'!$B:$F,3,FALSE))-$G252,""))/($F253)*($C253-$C252)+($C252),"")</f>
        <v/>
      </c>
      <c r="R253" s="65" t="str">
        <f t="shared" si="44"/>
        <v/>
      </c>
      <c r="S253" s="65" t="str">
        <f>IF(R253="","",R253/VLOOKUP(VLOOKUP($J253,'Medians, Hi-Lo SDs'!$B:$F,3,FALSE),$H:$I,2,FALSE))</f>
        <v/>
      </c>
      <c r="T253" s="70" t="str">
        <f t="shared" si="45"/>
        <v/>
      </c>
      <c r="U253" s="68" t="str">
        <f t="shared" si="46"/>
        <v/>
      </c>
      <c r="V253" s="69" t="str">
        <f t="shared" si="42"/>
        <v/>
      </c>
      <c r="W253" s="66" t="str">
        <f>IFERROR((IF(AND($G252&lt;(VLOOKUP($J253,'Medians, Hi-Lo SDs'!$B:$F,4,FALSE)),$G253&gt;=(VLOOKUP($J253,'Medians, Hi-Lo SDs'!$B:$F,4,FALSE))),(VLOOKUP($J253,'Medians, Hi-Lo SDs'!$B:$F,4,FALSE))-$G252,""))/($F253)*($C253-$C252)+($C252),"")</f>
        <v/>
      </c>
      <c r="X253" s="65" t="str">
        <f t="shared" si="47"/>
        <v/>
      </c>
      <c r="Y253" s="65" t="str">
        <f>IF(X253="","",X253/VLOOKUP(VLOOKUP($J253,'Medians, Hi-Lo SDs'!$B:$F,4,FALSE),$H:$I,2,FALSE))</f>
        <v/>
      </c>
      <c r="Z253" s="70" t="str">
        <f t="shared" si="48"/>
        <v/>
      </c>
      <c r="AA253" s="68" t="str">
        <f t="shared" si="49"/>
        <v/>
      </c>
      <c r="AB253" s="66" t="str">
        <f>IFERROR((IF(AND($G252&lt;(VLOOKUP($J253,'Medians, Hi-Lo SDs'!$B:$F,5,FALSE)),$G253&gt;=(VLOOKUP($J253,'Medians, Hi-Lo SDs'!$B:$F,5,FALSE))),(VLOOKUP($J253,'Medians, Hi-Lo SDs'!$B:$F,5,FALSE))-$G252,""))/($F253)*($C253-$C252)+($C252),"")</f>
        <v/>
      </c>
      <c r="AC253" s="65" t="str">
        <f t="shared" si="50"/>
        <v/>
      </c>
      <c r="AD253" s="65" t="str">
        <f>IF(AC253="","",AC253/VLOOKUP(VLOOKUP($J253,'Medians, Hi-Lo SDs'!$B:$F,5,FALSE),$H:$I,2,FALSE))</f>
        <v/>
      </c>
      <c r="AE253" s="59" t="s">
        <v>88</v>
      </c>
      <c r="AF253" s="60" t="s">
        <v>88</v>
      </c>
    </row>
    <row r="254" spans="1:32" ht="16" x14ac:dyDescent="0.2">
      <c r="A254" s="99" t="s">
        <v>54</v>
      </c>
      <c r="B254" s="100" t="s">
        <v>107</v>
      </c>
      <c r="C254" s="87" t="s">
        <v>168</v>
      </c>
      <c r="D254" s="88">
        <v>1</v>
      </c>
      <c r="E254" s="89">
        <v>1.7241379310344827</v>
      </c>
      <c r="F254" s="89">
        <v>1.7241379310344827</v>
      </c>
      <c r="G254" s="90">
        <v>1.7241379310344827</v>
      </c>
      <c r="J254" s="64" t="str">
        <f t="shared" si="40"/>
        <v>a0740</v>
      </c>
      <c r="K254" s="71">
        <f t="shared" si="41"/>
        <v>6.25</v>
      </c>
      <c r="L254" s="65" t="str">
        <f>IFERROR((IF(AND($G253&lt;(VLOOKUP($J254,'Medians, Hi-Lo SDs'!$B:$F,2,FALSE)),$G254&gt;=(VLOOKUP($J254,'Medians, Hi-Lo SDs'!$B:$F,2,FALSE))),(VLOOKUP($J254,'Medians, Hi-Lo SDs'!$B:$F,2,FALSE))-$G253,""))/($F254)*($C254-$C253)+($C253),"")</f>
        <v/>
      </c>
      <c r="M254" s="65" t="str">
        <f t="shared" si="43"/>
        <v/>
      </c>
      <c r="N254" s="65" t="str">
        <f>IF(M254="","",M254/VLOOKUP(VLOOKUP($J254,'Medians, Hi-Lo SDs'!$B:$F,2,FALSE),$H:$I,2,FALSE))</f>
        <v/>
      </c>
      <c r="O254" s="59" t="s">
        <v>88</v>
      </c>
      <c r="P254" s="60" t="s">
        <v>88</v>
      </c>
      <c r="Q254" s="66" t="str">
        <f>IFERROR((IF(AND($G253&lt;(VLOOKUP($J254,'Medians, Hi-Lo SDs'!$B:$F,3,FALSE)),$G254&gt;=(VLOOKUP($J254,'Medians, Hi-Lo SDs'!$B:$F,3,FALSE))),(VLOOKUP($J254,'Medians, Hi-Lo SDs'!$B:$F,3,FALSE))-$G253,""))/($F254)*($C254-$C253)+($C253),"")</f>
        <v/>
      </c>
      <c r="R254" s="65" t="str">
        <f t="shared" si="44"/>
        <v/>
      </c>
      <c r="S254" s="65" t="str">
        <f>IF(R254="","",R254/VLOOKUP(VLOOKUP($J254,'Medians, Hi-Lo SDs'!$B:$F,3,FALSE),$H:$I,2,FALSE))</f>
        <v/>
      </c>
      <c r="T254" s="70" t="str">
        <f t="shared" si="45"/>
        <v/>
      </c>
      <c r="U254" s="68" t="str">
        <f t="shared" si="46"/>
        <v/>
      </c>
      <c r="V254" s="69" t="str">
        <f t="shared" si="42"/>
        <v/>
      </c>
      <c r="W254" s="66" t="str">
        <f>IFERROR((IF(AND($G253&lt;(VLOOKUP($J254,'Medians, Hi-Lo SDs'!$B:$F,4,FALSE)),$G254&gt;=(VLOOKUP($J254,'Medians, Hi-Lo SDs'!$B:$F,4,FALSE))),(VLOOKUP($J254,'Medians, Hi-Lo SDs'!$B:$F,4,FALSE))-$G253,""))/($F254)*($C254-$C253)+($C253),"")</f>
        <v/>
      </c>
      <c r="X254" s="65" t="str">
        <f t="shared" si="47"/>
        <v/>
      </c>
      <c r="Y254" s="65" t="str">
        <f>IF(X254="","",X254/VLOOKUP(VLOOKUP($J254,'Medians, Hi-Lo SDs'!$B:$F,4,FALSE),$H:$I,2,FALSE))</f>
        <v/>
      </c>
      <c r="Z254" s="70" t="str">
        <f t="shared" si="48"/>
        <v/>
      </c>
      <c r="AA254" s="68" t="str">
        <f t="shared" si="49"/>
        <v/>
      </c>
      <c r="AB254" s="66" t="str">
        <f>IFERROR((IF(AND($G253&lt;(VLOOKUP($J254,'Medians, Hi-Lo SDs'!$B:$F,5,FALSE)),$G254&gt;=(VLOOKUP($J254,'Medians, Hi-Lo SDs'!$B:$F,5,FALSE))),(VLOOKUP($J254,'Medians, Hi-Lo SDs'!$B:$F,5,FALSE))-$G253,""))/($F254)*($C254-$C253)+($C253),"")</f>
        <v/>
      </c>
      <c r="AC254" s="65" t="str">
        <f t="shared" si="50"/>
        <v/>
      </c>
      <c r="AD254" s="65" t="str">
        <f>IF(AC254="","",AC254/VLOOKUP(VLOOKUP($J254,'Medians, Hi-Lo SDs'!$B:$F,5,FALSE),$H:$I,2,FALSE))</f>
        <v/>
      </c>
      <c r="AE254" s="59" t="s">
        <v>88</v>
      </c>
      <c r="AF254" s="60" t="s">
        <v>88</v>
      </c>
    </row>
    <row r="255" spans="1:32" ht="16" x14ac:dyDescent="0.2">
      <c r="A255" s="99"/>
      <c r="B255" s="100"/>
      <c r="C255" s="87" t="s">
        <v>117</v>
      </c>
      <c r="D255" s="88">
        <v>1</v>
      </c>
      <c r="E255" s="89">
        <v>1.7241379310344827</v>
      </c>
      <c r="F255" s="89">
        <v>1.7241379310344827</v>
      </c>
      <c r="G255" s="90">
        <v>3.4482758620689653</v>
      </c>
      <c r="J255" s="64" t="str">
        <f t="shared" si="40"/>
        <v>a0780</v>
      </c>
      <c r="K255" s="71">
        <f t="shared" si="41"/>
        <v>3.4482758620689653</v>
      </c>
      <c r="L255" s="65" t="str">
        <f>IFERROR((IF(AND($G254&lt;(VLOOKUP($J255,'Medians, Hi-Lo SDs'!$B:$F,2,FALSE)),$G255&gt;=(VLOOKUP($J255,'Medians, Hi-Lo SDs'!$B:$F,2,FALSE))),(VLOOKUP($J255,'Medians, Hi-Lo SDs'!$B:$F,2,FALSE))-$G254,""))/($F255)*($C255-$C254)+($C254),"")</f>
        <v/>
      </c>
      <c r="M255" s="65" t="str">
        <f t="shared" si="43"/>
        <v/>
      </c>
      <c r="N255" s="65" t="str">
        <f>IF(M255="","",M255/VLOOKUP(VLOOKUP($J255,'Medians, Hi-Lo SDs'!$B:$F,2,FALSE),$H:$I,2,FALSE))</f>
        <v/>
      </c>
      <c r="O255" s="59" t="s">
        <v>88</v>
      </c>
      <c r="P255" s="60" t="s">
        <v>88</v>
      </c>
      <c r="Q255" s="66" t="str">
        <f>IFERROR((IF(AND($G254&lt;(VLOOKUP($J255,'Medians, Hi-Lo SDs'!$B:$F,3,FALSE)),$G255&gt;=(VLOOKUP($J255,'Medians, Hi-Lo SDs'!$B:$F,3,FALSE))),(VLOOKUP($J255,'Medians, Hi-Lo SDs'!$B:$F,3,FALSE))-$G254,""))/($F255)*($C255-$C254)+($C254),"")</f>
        <v/>
      </c>
      <c r="R255" s="65" t="str">
        <f t="shared" si="44"/>
        <v/>
      </c>
      <c r="S255" s="65" t="str">
        <f>IF(R255="","",R255/VLOOKUP(VLOOKUP($J255,'Medians, Hi-Lo SDs'!$B:$F,3,FALSE),$H:$I,2,FALSE))</f>
        <v/>
      </c>
      <c r="T255" s="70" t="str">
        <f t="shared" si="45"/>
        <v/>
      </c>
      <c r="U255" s="68" t="str">
        <f t="shared" si="46"/>
        <v/>
      </c>
      <c r="V255" s="69" t="str">
        <f t="shared" si="42"/>
        <v/>
      </c>
      <c r="W255" s="66" t="str">
        <f>IFERROR((IF(AND($G254&lt;(VLOOKUP($J255,'Medians, Hi-Lo SDs'!$B:$F,4,FALSE)),$G255&gt;=(VLOOKUP($J255,'Medians, Hi-Lo SDs'!$B:$F,4,FALSE))),(VLOOKUP($J255,'Medians, Hi-Lo SDs'!$B:$F,4,FALSE))-$G254,""))/($F255)*($C255-$C254)+($C254),"")</f>
        <v/>
      </c>
      <c r="X255" s="65" t="str">
        <f t="shared" si="47"/>
        <v/>
      </c>
      <c r="Y255" s="65" t="str">
        <f>IF(X255="","",X255/VLOOKUP(VLOOKUP($J255,'Medians, Hi-Lo SDs'!$B:$F,4,FALSE),$H:$I,2,FALSE))</f>
        <v/>
      </c>
      <c r="Z255" s="70" t="str">
        <f t="shared" si="48"/>
        <v/>
      </c>
      <c r="AA255" s="68" t="str">
        <f t="shared" si="49"/>
        <v/>
      </c>
      <c r="AB255" s="66" t="str">
        <f>IFERROR((IF(AND($G254&lt;(VLOOKUP($J255,'Medians, Hi-Lo SDs'!$B:$F,5,FALSE)),$G255&gt;=(VLOOKUP($J255,'Medians, Hi-Lo SDs'!$B:$F,5,FALSE))),(VLOOKUP($J255,'Medians, Hi-Lo SDs'!$B:$F,5,FALSE))-$G254,""))/($F255)*($C255-$C254)+($C254),"")</f>
        <v/>
      </c>
      <c r="AC255" s="65" t="str">
        <f t="shared" si="50"/>
        <v/>
      </c>
      <c r="AD255" s="65" t="str">
        <f>IF(AC255="","",AC255/VLOOKUP(VLOOKUP($J255,'Medians, Hi-Lo SDs'!$B:$F,5,FALSE),$H:$I,2,FALSE))</f>
        <v/>
      </c>
      <c r="AE255" s="59" t="s">
        <v>88</v>
      </c>
      <c r="AF255" s="60" t="s">
        <v>88</v>
      </c>
    </row>
    <row r="256" spans="1:32" ht="16" x14ac:dyDescent="0.2">
      <c r="A256" s="99"/>
      <c r="B256" s="100"/>
      <c r="C256" s="87" t="s">
        <v>120</v>
      </c>
      <c r="D256" s="88">
        <v>1</v>
      </c>
      <c r="E256" s="89">
        <v>1.7241379310344827</v>
      </c>
      <c r="F256" s="89">
        <v>1.7241379310344827</v>
      </c>
      <c r="G256" s="90">
        <v>5.1724137931034484</v>
      </c>
      <c r="J256" s="64" t="str">
        <f t="shared" si="40"/>
        <v>a0780</v>
      </c>
      <c r="K256" s="71">
        <f t="shared" si="41"/>
        <v>3.4482758620689653</v>
      </c>
      <c r="L256" s="65">
        <f>IFERROR((IF(AND($G255&lt;(VLOOKUP($J256,'Medians, Hi-Lo SDs'!$B:$F,2,FALSE)),$G256&gt;=(VLOOKUP($J256,'Medians, Hi-Lo SDs'!$B:$F,2,FALSE))),(VLOOKUP($J256,'Medians, Hi-Lo SDs'!$B:$F,2,FALSE))-$G255,""))/($F256)*($C256-$C255)+($C255),"")</f>
        <v>26.7</v>
      </c>
      <c r="M256" s="65">
        <f t="shared" si="43"/>
        <v>15.966666666666665</v>
      </c>
      <c r="N256" s="65">
        <f>IF(M256="","",M256/VLOOKUP(VLOOKUP($J256,'Medians, Hi-Lo SDs'!$B:$F,2,FALSE),$H:$I,2,FALSE))</f>
        <v>9.7067704217074979</v>
      </c>
      <c r="O256" s="59" t="s">
        <v>88</v>
      </c>
      <c r="P256" s="60" t="s">
        <v>88</v>
      </c>
      <c r="Q256" s="66" t="str">
        <f>IFERROR((IF(AND($G255&lt;(VLOOKUP($J256,'Medians, Hi-Lo SDs'!$B:$F,3,FALSE)),$G256&gt;=(VLOOKUP($J256,'Medians, Hi-Lo SDs'!$B:$F,3,FALSE))),(VLOOKUP($J256,'Medians, Hi-Lo SDs'!$B:$F,3,FALSE))-$G255,""))/($F256)*($C256-$C255)+($C255),"")</f>
        <v/>
      </c>
      <c r="R256" s="65" t="str">
        <f t="shared" si="44"/>
        <v/>
      </c>
      <c r="S256" s="65" t="str">
        <f>IF(R256="","",R256/VLOOKUP(VLOOKUP($J256,'Medians, Hi-Lo SDs'!$B:$F,3,FALSE),$H:$I,2,FALSE))</f>
        <v/>
      </c>
      <c r="T256" s="70" t="str">
        <f t="shared" si="45"/>
        <v/>
      </c>
      <c r="U256" s="68">
        <f t="shared" si="46"/>
        <v>9.7067704217074979</v>
      </c>
      <c r="V256" s="69" t="str">
        <f t="shared" si="42"/>
        <v/>
      </c>
      <c r="W256" s="66" t="str">
        <f>IFERROR((IF(AND($G255&lt;(VLOOKUP($J256,'Medians, Hi-Lo SDs'!$B:$F,4,FALSE)),$G256&gt;=(VLOOKUP($J256,'Medians, Hi-Lo SDs'!$B:$F,4,FALSE))),(VLOOKUP($J256,'Medians, Hi-Lo SDs'!$B:$F,4,FALSE))-$G255,""))/($F256)*($C256-$C255)+($C255),"")</f>
        <v/>
      </c>
      <c r="X256" s="65" t="str">
        <f t="shared" si="47"/>
        <v/>
      </c>
      <c r="Y256" s="65" t="str">
        <f>IF(X256="","",X256/VLOOKUP(VLOOKUP($J256,'Medians, Hi-Lo SDs'!$B:$F,4,FALSE),$H:$I,2,FALSE))</f>
        <v/>
      </c>
      <c r="Z256" s="70" t="str">
        <f t="shared" si="48"/>
        <v/>
      </c>
      <c r="AA256" s="68" t="str">
        <f t="shared" si="49"/>
        <v/>
      </c>
      <c r="AB256" s="66" t="str">
        <f>IFERROR((IF(AND($G255&lt;(VLOOKUP($J256,'Medians, Hi-Lo SDs'!$B:$F,5,FALSE)),$G256&gt;=(VLOOKUP($J256,'Medians, Hi-Lo SDs'!$B:$F,5,FALSE))),(VLOOKUP($J256,'Medians, Hi-Lo SDs'!$B:$F,5,FALSE))-$G255,""))/($F256)*($C256-$C255)+($C255),"")</f>
        <v/>
      </c>
      <c r="AC256" s="65" t="str">
        <f t="shared" si="50"/>
        <v/>
      </c>
      <c r="AD256" s="65" t="str">
        <f>IF(AC256="","",AC256/VLOOKUP(VLOOKUP($J256,'Medians, Hi-Lo SDs'!$B:$F,5,FALSE),$H:$I,2,FALSE))</f>
        <v/>
      </c>
      <c r="AE256" s="59" t="s">
        <v>88</v>
      </c>
      <c r="AF256" s="60" t="s">
        <v>88</v>
      </c>
    </row>
    <row r="257" spans="1:32" ht="16" x14ac:dyDescent="0.2">
      <c r="A257" s="99"/>
      <c r="B257" s="100"/>
      <c r="C257" s="87" t="s">
        <v>121</v>
      </c>
      <c r="D257" s="88">
        <v>3</v>
      </c>
      <c r="E257" s="89">
        <v>5.1724137931034484</v>
      </c>
      <c r="F257" s="89">
        <v>5.1724137931034484</v>
      </c>
      <c r="G257" s="90">
        <v>10.344827586206897</v>
      </c>
      <c r="J257" s="64" t="str">
        <f t="shared" si="40"/>
        <v>a0780</v>
      </c>
      <c r="K257" s="71">
        <f t="shared" si="41"/>
        <v>3.4482758620689653</v>
      </c>
      <c r="L257" s="65" t="str">
        <f>IFERROR((IF(AND($G256&lt;(VLOOKUP($J257,'Medians, Hi-Lo SDs'!$B:$F,2,FALSE)),$G257&gt;=(VLOOKUP($J257,'Medians, Hi-Lo SDs'!$B:$F,2,FALSE))),(VLOOKUP($J257,'Medians, Hi-Lo SDs'!$B:$F,2,FALSE))-$G256,""))/($F257)*($C257-$C256)+($C256),"")</f>
        <v/>
      </c>
      <c r="M257" s="65" t="str">
        <f t="shared" si="43"/>
        <v/>
      </c>
      <c r="N257" s="65" t="str">
        <f>IF(M257="","",M257/VLOOKUP(VLOOKUP($J257,'Medians, Hi-Lo SDs'!$B:$F,2,FALSE),$H:$I,2,FALSE))</f>
        <v/>
      </c>
      <c r="O257" s="59" t="s">
        <v>88</v>
      </c>
      <c r="P257" s="60" t="s">
        <v>88</v>
      </c>
      <c r="Q257" s="66">
        <f>IFERROR((IF(AND($G256&lt;(VLOOKUP($J257,'Medians, Hi-Lo SDs'!$B:$F,3,FALSE)),$G257&gt;=(VLOOKUP($J257,'Medians, Hi-Lo SDs'!$B:$F,3,FALSE))),(VLOOKUP($J257,'Medians, Hi-Lo SDs'!$B:$F,3,FALSE))-$G256,""))/($F257)*($C257-$C256)+($C256),"")</f>
        <v>27.933333333333334</v>
      </c>
      <c r="R257" s="65">
        <f t="shared" si="44"/>
        <v>14.733333333333331</v>
      </c>
      <c r="S257" s="65">
        <f>IF(R257="","",R257/VLOOKUP(VLOOKUP($J257,'Medians, Hi-Lo SDs'!$B:$F,3,FALSE),$H:$I,2,FALSE))</f>
        <v>11.496046608406155</v>
      </c>
      <c r="T257" s="70">
        <f t="shared" si="45"/>
        <v>10.601408515056827</v>
      </c>
      <c r="U257" s="68" t="str">
        <f t="shared" si="46"/>
        <v/>
      </c>
      <c r="V257" s="69" t="str">
        <f t="shared" si="42"/>
        <v/>
      </c>
      <c r="W257" s="66" t="str">
        <f>IFERROR((IF(AND($G256&lt;(VLOOKUP($J257,'Medians, Hi-Lo SDs'!$B:$F,4,FALSE)),$G257&gt;=(VLOOKUP($J257,'Medians, Hi-Lo SDs'!$B:$F,4,FALSE))),(VLOOKUP($J257,'Medians, Hi-Lo SDs'!$B:$F,4,FALSE))-$G256,""))/($F257)*($C257-$C256)+($C256),"")</f>
        <v/>
      </c>
      <c r="X257" s="65" t="str">
        <f t="shared" si="47"/>
        <v/>
      </c>
      <c r="Y257" s="65" t="str">
        <f>IF(X257="","",X257/VLOOKUP(VLOOKUP($J257,'Medians, Hi-Lo SDs'!$B:$F,4,FALSE),$H:$I,2,FALSE))</f>
        <v/>
      </c>
      <c r="Z257" s="70" t="str">
        <f t="shared" si="48"/>
        <v/>
      </c>
      <c r="AA257" s="68" t="str">
        <f t="shared" si="49"/>
        <v/>
      </c>
      <c r="AB257" s="66" t="str">
        <f>IFERROR((IF(AND($G256&lt;(VLOOKUP($J257,'Medians, Hi-Lo SDs'!$B:$F,5,FALSE)),$G257&gt;=(VLOOKUP($J257,'Medians, Hi-Lo SDs'!$B:$F,5,FALSE))),(VLOOKUP($J257,'Medians, Hi-Lo SDs'!$B:$F,5,FALSE))-$G256,""))/($F257)*($C257-$C256)+($C256),"")</f>
        <v/>
      </c>
      <c r="AC257" s="65" t="str">
        <f t="shared" si="50"/>
        <v/>
      </c>
      <c r="AD257" s="65" t="str">
        <f>IF(AC257="","",AC257/VLOOKUP(VLOOKUP($J257,'Medians, Hi-Lo SDs'!$B:$F,5,FALSE),$H:$I,2,FALSE))</f>
        <v/>
      </c>
      <c r="AE257" s="59" t="s">
        <v>88</v>
      </c>
      <c r="AF257" s="60" t="s">
        <v>88</v>
      </c>
    </row>
    <row r="258" spans="1:32" ht="16" x14ac:dyDescent="0.2">
      <c r="A258" s="99"/>
      <c r="B258" s="100"/>
      <c r="C258" s="87" t="s">
        <v>135</v>
      </c>
      <c r="D258" s="88">
        <v>1</v>
      </c>
      <c r="E258" s="89">
        <v>1.7241379310344827</v>
      </c>
      <c r="F258" s="89">
        <v>1.7241379310344827</v>
      </c>
      <c r="G258" s="90">
        <v>12.068965517241379</v>
      </c>
      <c r="J258" s="64" t="str">
        <f t="shared" si="40"/>
        <v>a0780</v>
      </c>
      <c r="K258" s="71">
        <f t="shared" si="41"/>
        <v>3.4482758620689653</v>
      </c>
      <c r="L258" s="65" t="str">
        <f>IFERROR((IF(AND($G257&lt;(VLOOKUP($J258,'Medians, Hi-Lo SDs'!$B:$F,2,FALSE)),$G258&gt;=(VLOOKUP($J258,'Medians, Hi-Lo SDs'!$B:$F,2,FALSE))),(VLOOKUP($J258,'Medians, Hi-Lo SDs'!$B:$F,2,FALSE))-$G257,""))/($F258)*($C258-$C257)+($C257),"")</f>
        <v/>
      </c>
      <c r="M258" s="65" t="str">
        <f t="shared" si="43"/>
        <v/>
      </c>
      <c r="N258" s="65" t="str">
        <f>IF(M258="","",M258/VLOOKUP(VLOOKUP($J258,'Medians, Hi-Lo SDs'!$B:$F,2,FALSE),$H:$I,2,FALSE))</f>
        <v/>
      </c>
      <c r="O258" s="59" t="s">
        <v>88</v>
      </c>
      <c r="P258" s="60" t="s">
        <v>88</v>
      </c>
      <c r="Q258" s="66" t="str">
        <f>IFERROR((IF(AND($G257&lt;(VLOOKUP($J258,'Medians, Hi-Lo SDs'!$B:$F,3,FALSE)),$G258&gt;=(VLOOKUP($J258,'Medians, Hi-Lo SDs'!$B:$F,3,FALSE))),(VLOOKUP($J258,'Medians, Hi-Lo SDs'!$B:$F,3,FALSE))-$G257,""))/($F258)*($C258-$C257)+($C257),"")</f>
        <v/>
      </c>
      <c r="R258" s="65" t="str">
        <f t="shared" si="44"/>
        <v/>
      </c>
      <c r="S258" s="65" t="str">
        <f>IF(R258="","",R258/VLOOKUP(VLOOKUP($J258,'Medians, Hi-Lo SDs'!$B:$F,3,FALSE),$H:$I,2,FALSE))</f>
        <v/>
      </c>
      <c r="T258" s="70" t="str">
        <f t="shared" si="45"/>
        <v/>
      </c>
      <c r="U258" s="68" t="str">
        <f t="shared" si="46"/>
        <v/>
      </c>
      <c r="V258" s="69" t="str">
        <f t="shared" si="42"/>
        <v/>
      </c>
      <c r="W258" s="66" t="str">
        <f>IFERROR((IF(AND($G257&lt;(VLOOKUP($J258,'Medians, Hi-Lo SDs'!$B:$F,4,FALSE)),$G258&gt;=(VLOOKUP($J258,'Medians, Hi-Lo SDs'!$B:$F,4,FALSE))),(VLOOKUP($J258,'Medians, Hi-Lo SDs'!$B:$F,4,FALSE))-$G257,""))/($F258)*($C258-$C257)+($C257),"")</f>
        <v/>
      </c>
      <c r="X258" s="65" t="str">
        <f t="shared" si="47"/>
        <v/>
      </c>
      <c r="Y258" s="65" t="str">
        <f>IF(X258="","",X258/VLOOKUP(VLOOKUP($J258,'Medians, Hi-Lo SDs'!$B:$F,4,FALSE),$H:$I,2,FALSE))</f>
        <v/>
      </c>
      <c r="Z258" s="70" t="str">
        <f t="shared" si="48"/>
        <v/>
      </c>
      <c r="AA258" s="68" t="str">
        <f t="shared" si="49"/>
        <v/>
      </c>
      <c r="AB258" s="66" t="str">
        <f>IFERROR((IF(AND($G257&lt;(VLOOKUP($J258,'Medians, Hi-Lo SDs'!$B:$F,5,FALSE)),$G258&gt;=(VLOOKUP($J258,'Medians, Hi-Lo SDs'!$B:$F,5,FALSE))),(VLOOKUP($J258,'Medians, Hi-Lo SDs'!$B:$F,5,FALSE))-$G257,""))/($F258)*($C258-$C257)+($C257),"")</f>
        <v/>
      </c>
      <c r="AC258" s="65" t="str">
        <f t="shared" si="50"/>
        <v/>
      </c>
      <c r="AD258" s="65" t="str">
        <f>IF(AC258="","",AC258/VLOOKUP(VLOOKUP($J258,'Medians, Hi-Lo SDs'!$B:$F,5,FALSE),$H:$I,2,FALSE))</f>
        <v/>
      </c>
      <c r="AE258" s="59" t="s">
        <v>88</v>
      </c>
      <c r="AF258" s="60" t="s">
        <v>88</v>
      </c>
    </row>
    <row r="259" spans="1:32" ht="16" x14ac:dyDescent="0.2">
      <c r="A259" s="99"/>
      <c r="B259" s="100"/>
      <c r="C259" s="87" t="s">
        <v>124</v>
      </c>
      <c r="D259" s="88">
        <v>1</v>
      </c>
      <c r="E259" s="89">
        <v>1.7241379310344827</v>
      </c>
      <c r="F259" s="89">
        <v>1.7241379310344827</v>
      </c>
      <c r="G259" s="90">
        <v>13.793103448275861</v>
      </c>
      <c r="J259" s="64" t="str">
        <f t="shared" si="40"/>
        <v>a0780</v>
      </c>
      <c r="K259" s="71">
        <f t="shared" si="41"/>
        <v>3.4482758620689653</v>
      </c>
      <c r="L259" s="65" t="str">
        <f>IFERROR((IF(AND($G258&lt;(VLOOKUP($J259,'Medians, Hi-Lo SDs'!$B:$F,2,FALSE)),$G259&gt;=(VLOOKUP($J259,'Medians, Hi-Lo SDs'!$B:$F,2,FALSE))),(VLOOKUP($J259,'Medians, Hi-Lo SDs'!$B:$F,2,FALSE))-$G258,""))/($F259)*($C259-$C258)+($C258),"")</f>
        <v/>
      </c>
      <c r="M259" s="65" t="str">
        <f t="shared" si="43"/>
        <v/>
      </c>
      <c r="N259" s="65" t="str">
        <f>IF(M259="","",M259/VLOOKUP(VLOOKUP($J259,'Medians, Hi-Lo SDs'!$B:$F,2,FALSE),$H:$I,2,FALSE))</f>
        <v/>
      </c>
      <c r="O259" s="59" t="s">
        <v>88</v>
      </c>
      <c r="P259" s="60" t="s">
        <v>88</v>
      </c>
      <c r="Q259" s="66" t="str">
        <f>IFERROR((IF(AND($G258&lt;(VLOOKUP($J259,'Medians, Hi-Lo SDs'!$B:$F,3,FALSE)),$G259&gt;=(VLOOKUP($J259,'Medians, Hi-Lo SDs'!$B:$F,3,FALSE))),(VLOOKUP($J259,'Medians, Hi-Lo SDs'!$B:$F,3,FALSE))-$G258,""))/($F259)*($C259-$C258)+($C258),"")</f>
        <v/>
      </c>
      <c r="R259" s="65" t="str">
        <f t="shared" si="44"/>
        <v/>
      </c>
      <c r="S259" s="65" t="str">
        <f>IF(R259="","",R259/VLOOKUP(VLOOKUP($J259,'Medians, Hi-Lo SDs'!$B:$F,3,FALSE),$H:$I,2,FALSE))</f>
        <v/>
      </c>
      <c r="T259" s="70" t="str">
        <f t="shared" si="45"/>
        <v/>
      </c>
      <c r="U259" s="68" t="str">
        <f t="shared" si="46"/>
        <v/>
      </c>
      <c r="V259" s="69" t="str">
        <f t="shared" si="42"/>
        <v/>
      </c>
      <c r="W259" s="66" t="str">
        <f>IFERROR((IF(AND($G258&lt;(VLOOKUP($J259,'Medians, Hi-Lo SDs'!$B:$F,4,FALSE)),$G259&gt;=(VLOOKUP($J259,'Medians, Hi-Lo SDs'!$B:$F,4,FALSE))),(VLOOKUP($J259,'Medians, Hi-Lo SDs'!$B:$F,4,FALSE))-$G258,""))/($F259)*($C259-$C258)+($C258),"")</f>
        <v/>
      </c>
      <c r="X259" s="65" t="str">
        <f t="shared" si="47"/>
        <v/>
      </c>
      <c r="Y259" s="65" t="str">
        <f>IF(X259="","",X259/VLOOKUP(VLOOKUP($J259,'Medians, Hi-Lo SDs'!$B:$F,4,FALSE),$H:$I,2,FALSE))</f>
        <v/>
      </c>
      <c r="Z259" s="70" t="str">
        <f t="shared" si="48"/>
        <v/>
      </c>
      <c r="AA259" s="68" t="str">
        <f t="shared" si="49"/>
        <v/>
      </c>
      <c r="AB259" s="66" t="str">
        <f>IFERROR((IF(AND($G258&lt;(VLOOKUP($J259,'Medians, Hi-Lo SDs'!$B:$F,5,FALSE)),$G259&gt;=(VLOOKUP($J259,'Medians, Hi-Lo SDs'!$B:$F,5,FALSE))),(VLOOKUP($J259,'Medians, Hi-Lo SDs'!$B:$F,5,FALSE))-$G258,""))/($F259)*($C259-$C258)+($C258),"")</f>
        <v/>
      </c>
      <c r="AC259" s="65" t="str">
        <f t="shared" si="50"/>
        <v/>
      </c>
      <c r="AD259" s="65" t="str">
        <f>IF(AC259="","",AC259/VLOOKUP(VLOOKUP($J259,'Medians, Hi-Lo SDs'!$B:$F,5,FALSE),$H:$I,2,FALSE))</f>
        <v/>
      </c>
      <c r="AE259" s="59" t="s">
        <v>88</v>
      </c>
      <c r="AF259" s="60" t="s">
        <v>88</v>
      </c>
    </row>
    <row r="260" spans="1:32" ht="16" x14ac:dyDescent="0.2">
      <c r="A260" s="99"/>
      <c r="B260" s="100"/>
      <c r="C260" s="87" t="s">
        <v>126</v>
      </c>
      <c r="D260" s="88">
        <v>5</v>
      </c>
      <c r="E260" s="89">
        <v>8.6206896551724146</v>
      </c>
      <c r="F260" s="89">
        <v>8.6206896551724146</v>
      </c>
      <c r="G260" s="90">
        <v>22.413793103448278</v>
      </c>
      <c r="J260" s="64" t="str">
        <f t="shared" si="40"/>
        <v>a0780</v>
      </c>
      <c r="K260" s="71">
        <f t="shared" si="41"/>
        <v>3.4482758620689653</v>
      </c>
      <c r="L260" s="65" t="str">
        <f>IFERROR((IF(AND($G259&lt;(VLOOKUP($J260,'Medians, Hi-Lo SDs'!$B:$F,2,FALSE)),$G260&gt;=(VLOOKUP($J260,'Medians, Hi-Lo SDs'!$B:$F,2,FALSE))),(VLOOKUP($J260,'Medians, Hi-Lo SDs'!$B:$F,2,FALSE))-$G259,""))/($F260)*($C260-$C259)+($C259),"")</f>
        <v/>
      </c>
      <c r="M260" s="65" t="str">
        <f t="shared" si="43"/>
        <v/>
      </c>
      <c r="N260" s="65" t="str">
        <f>IF(M260="","",M260/VLOOKUP(VLOOKUP($J260,'Medians, Hi-Lo SDs'!$B:$F,2,FALSE),$H:$I,2,FALSE))</f>
        <v/>
      </c>
      <c r="O260" s="59" t="s">
        <v>88</v>
      </c>
      <c r="P260" s="60" t="s">
        <v>88</v>
      </c>
      <c r="Q260" s="66" t="str">
        <f>IFERROR((IF(AND($G259&lt;(VLOOKUP($J260,'Medians, Hi-Lo SDs'!$B:$F,3,FALSE)),$G260&gt;=(VLOOKUP($J260,'Medians, Hi-Lo SDs'!$B:$F,3,FALSE))),(VLOOKUP($J260,'Medians, Hi-Lo SDs'!$B:$F,3,FALSE))-$G259,""))/($F260)*($C260-$C259)+($C259),"")</f>
        <v/>
      </c>
      <c r="R260" s="65" t="str">
        <f t="shared" si="44"/>
        <v/>
      </c>
      <c r="S260" s="65" t="str">
        <f>IF(R260="","",R260/VLOOKUP(VLOOKUP($J260,'Medians, Hi-Lo SDs'!$B:$F,3,FALSE),$H:$I,2,FALSE))</f>
        <v/>
      </c>
      <c r="T260" s="70" t="str">
        <f t="shared" si="45"/>
        <v/>
      </c>
      <c r="U260" s="68" t="str">
        <f t="shared" si="46"/>
        <v/>
      </c>
      <c r="V260" s="69" t="str">
        <f t="shared" si="42"/>
        <v/>
      </c>
      <c r="W260" s="66" t="str">
        <f>IFERROR((IF(AND($G259&lt;(VLOOKUP($J260,'Medians, Hi-Lo SDs'!$B:$F,4,FALSE)),$G260&gt;=(VLOOKUP($J260,'Medians, Hi-Lo SDs'!$B:$F,4,FALSE))),(VLOOKUP($J260,'Medians, Hi-Lo SDs'!$B:$F,4,FALSE))-$G259,""))/($F260)*($C260-$C259)+($C259),"")</f>
        <v/>
      </c>
      <c r="X260" s="65" t="str">
        <f t="shared" si="47"/>
        <v/>
      </c>
      <c r="Y260" s="65" t="str">
        <f>IF(X260="","",X260/VLOOKUP(VLOOKUP($J260,'Medians, Hi-Lo SDs'!$B:$F,4,FALSE),$H:$I,2,FALSE))</f>
        <v/>
      </c>
      <c r="Z260" s="70" t="str">
        <f t="shared" si="48"/>
        <v/>
      </c>
      <c r="AA260" s="68" t="str">
        <f t="shared" si="49"/>
        <v/>
      </c>
      <c r="AB260" s="66" t="str">
        <f>IFERROR((IF(AND($G259&lt;(VLOOKUP($J260,'Medians, Hi-Lo SDs'!$B:$F,5,FALSE)),$G260&gt;=(VLOOKUP($J260,'Medians, Hi-Lo SDs'!$B:$F,5,FALSE))),(VLOOKUP($J260,'Medians, Hi-Lo SDs'!$B:$F,5,FALSE))-$G259,""))/($F260)*($C260-$C259)+($C259),"")</f>
        <v/>
      </c>
      <c r="AC260" s="65" t="str">
        <f t="shared" si="50"/>
        <v/>
      </c>
      <c r="AD260" s="65" t="str">
        <f>IF(AC260="","",AC260/VLOOKUP(VLOOKUP($J260,'Medians, Hi-Lo SDs'!$B:$F,5,FALSE),$H:$I,2,FALSE))</f>
        <v/>
      </c>
      <c r="AE260" s="59" t="s">
        <v>88</v>
      </c>
      <c r="AF260" s="60" t="s">
        <v>88</v>
      </c>
    </row>
    <row r="261" spans="1:32" ht="16" x14ac:dyDescent="0.2">
      <c r="A261" s="99"/>
      <c r="B261" s="100"/>
      <c r="C261" s="87" t="s">
        <v>127</v>
      </c>
      <c r="D261" s="88">
        <v>1</v>
      </c>
      <c r="E261" s="89">
        <v>1.7241379310344827</v>
      </c>
      <c r="F261" s="89">
        <v>1.7241379310344827</v>
      </c>
      <c r="G261" s="90">
        <v>24.137931034482758</v>
      </c>
      <c r="J261" s="64" t="str">
        <f t="shared" si="40"/>
        <v>a0780</v>
      </c>
      <c r="K261" s="71">
        <f t="shared" si="41"/>
        <v>3.4482758620689653</v>
      </c>
      <c r="L261" s="65" t="str">
        <f>IFERROR((IF(AND($G260&lt;(VLOOKUP($J261,'Medians, Hi-Lo SDs'!$B:$F,2,FALSE)),$G261&gt;=(VLOOKUP($J261,'Medians, Hi-Lo SDs'!$B:$F,2,FALSE))),(VLOOKUP($J261,'Medians, Hi-Lo SDs'!$B:$F,2,FALSE))-$G260,""))/($F261)*($C261-$C260)+($C260),"")</f>
        <v/>
      </c>
      <c r="M261" s="65" t="str">
        <f t="shared" si="43"/>
        <v/>
      </c>
      <c r="N261" s="65" t="str">
        <f>IF(M261="","",M261/VLOOKUP(VLOOKUP($J261,'Medians, Hi-Lo SDs'!$B:$F,2,FALSE),$H:$I,2,FALSE))</f>
        <v/>
      </c>
      <c r="O261" s="59" t="s">
        <v>88</v>
      </c>
      <c r="P261" s="60" t="s">
        <v>88</v>
      </c>
      <c r="Q261" s="66" t="str">
        <f>IFERROR((IF(AND($G260&lt;(VLOOKUP($J261,'Medians, Hi-Lo SDs'!$B:$F,3,FALSE)),$G261&gt;=(VLOOKUP($J261,'Medians, Hi-Lo SDs'!$B:$F,3,FALSE))),(VLOOKUP($J261,'Medians, Hi-Lo SDs'!$B:$F,3,FALSE))-$G260,""))/($F261)*($C261-$C260)+($C260),"")</f>
        <v/>
      </c>
      <c r="R261" s="65" t="str">
        <f t="shared" si="44"/>
        <v/>
      </c>
      <c r="S261" s="65" t="str">
        <f>IF(R261="","",R261/VLOOKUP(VLOOKUP($J261,'Medians, Hi-Lo SDs'!$B:$F,3,FALSE),$H:$I,2,FALSE))</f>
        <v/>
      </c>
      <c r="T261" s="70" t="str">
        <f t="shared" si="45"/>
        <v/>
      </c>
      <c r="U261" s="68" t="str">
        <f t="shared" si="46"/>
        <v/>
      </c>
      <c r="V261" s="69" t="str">
        <f t="shared" si="42"/>
        <v/>
      </c>
      <c r="W261" s="66" t="str">
        <f>IFERROR((IF(AND($G260&lt;(VLOOKUP($J261,'Medians, Hi-Lo SDs'!$B:$F,4,FALSE)),$G261&gt;=(VLOOKUP($J261,'Medians, Hi-Lo SDs'!$B:$F,4,FALSE))),(VLOOKUP($J261,'Medians, Hi-Lo SDs'!$B:$F,4,FALSE))-$G260,""))/($F261)*($C261-$C260)+($C260),"")</f>
        <v/>
      </c>
      <c r="X261" s="65" t="str">
        <f t="shared" si="47"/>
        <v/>
      </c>
      <c r="Y261" s="65" t="str">
        <f>IF(X261="","",X261/VLOOKUP(VLOOKUP($J261,'Medians, Hi-Lo SDs'!$B:$F,4,FALSE),$H:$I,2,FALSE))</f>
        <v/>
      </c>
      <c r="Z261" s="70" t="str">
        <f t="shared" si="48"/>
        <v/>
      </c>
      <c r="AA261" s="68" t="str">
        <f t="shared" si="49"/>
        <v/>
      </c>
      <c r="AB261" s="66" t="str">
        <f>IFERROR((IF(AND($G260&lt;(VLOOKUP($J261,'Medians, Hi-Lo SDs'!$B:$F,5,FALSE)),$G261&gt;=(VLOOKUP($J261,'Medians, Hi-Lo SDs'!$B:$F,5,FALSE))),(VLOOKUP($J261,'Medians, Hi-Lo SDs'!$B:$F,5,FALSE))-$G260,""))/($F261)*($C261-$C260)+($C260),"")</f>
        <v/>
      </c>
      <c r="AC261" s="65" t="str">
        <f t="shared" si="50"/>
        <v/>
      </c>
      <c r="AD261" s="65" t="str">
        <f>IF(AC261="","",AC261/VLOOKUP(VLOOKUP($J261,'Medians, Hi-Lo SDs'!$B:$F,5,FALSE),$H:$I,2,FALSE))</f>
        <v/>
      </c>
      <c r="AE261" s="59" t="s">
        <v>88</v>
      </c>
      <c r="AF261" s="60" t="s">
        <v>88</v>
      </c>
    </row>
    <row r="262" spans="1:32" ht="16" x14ac:dyDescent="0.2">
      <c r="A262" s="99"/>
      <c r="B262" s="100"/>
      <c r="C262" s="87" t="s">
        <v>128</v>
      </c>
      <c r="D262" s="88">
        <v>3</v>
      </c>
      <c r="E262" s="89">
        <v>5.1724137931034484</v>
      </c>
      <c r="F262" s="89">
        <v>5.1724137931034484</v>
      </c>
      <c r="G262" s="90">
        <v>29.310344827586203</v>
      </c>
      <c r="J262" s="64" t="str">
        <f t="shared" si="40"/>
        <v>a0780</v>
      </c>
      <c r="K262" s="71">
        <f t="shared" si="41"/>
        <v>3.4482758620689653</v>
      </c>
      <c r="L262" s="65" t="str">
        <f>IFERROR((IF(AND($G261&lt;(VLOOKUP($J262,'Medians, Hi-Lo SDs'!$B:$F,2,FALSE)),$G262&gt;=(VLOOKUP($J262,'Medians, Hi-Lo SDs'!$B:$F,2,FALSE))),(VLOOKUP($J262,'Medians, Hi-Lo SDs'!$B:$F,2,FALSE))-$G261,""))/($F262)*($C262-$C261)+($C261),"")</f>
        <v/>
      </c>
      <c r="M262" s="65" t="str">
        <f t="shared" si="43"/>
        <v/>
      </c>
      <c r="N262" s="65" t="str">
        <f>IF(M262="","",M262/VLOOKUP(VLOOKUP($J262,'Medians, Hi-Lo SDs'!$B:$F,2,FALSE),$H:$I,2,FALSE))</f>
        <v/>
      </c>
      <c r="O262" s="59" t="s">
        <v>88</v>
      </c>
      <c r="P262" s="60" t="s">
        <v>88</v>
      </c>
      <c r="Q262" s="66" t="str">
        <f>IFERROR((IF(AND($G261&lt;(VLOOKUP($J262,'Medians, Hi-Lo SDs'!$B:$F,3,FALSE)),$G262&gt;=(VLOOKUP($J262,'Medians, Hi-Lo SDs'!$B:$F,3,FALSE))),(VLOOKUP($J262,'Medians, Hi-Lo SDs'!$B:$F,3,FALSE))-$G261,""))/($F262)*($C262-$C261)+($C261),"")</f>
        <v/>
      </c>
      <c r="R262" s="65" t="str">
        <f t="shared" si="44"/>
        <v/>
      </c>
      <c r="S262" s="65" t="str">
        <f>IF(R262="","",R262/VLOOKUP(VLOOKUP($J262,'Medians, Hi-Lo SDs'!$B:$F,3,FALSE),$H:$I,2,FALSE))</f>
        <v/>
      </c>
      <c r="T262" s="70" t="str">
        <f t="shared" si="45"/>
        <v/>
      </c>
      <c r="U262" s="68" t="str">
        <f t="shared" si="46"/>
        <v/>
      </c>
      <c r="V262" s="69" t="str">
        <f t="shared" si="42"/>
        <v/>
      </c>
      <c r="W262" s="66" t="str">
        <f>IFERROR((IF(AND($G261&lt;(VLOOKUP($J262,'Medians, Hi-Lo SDs'!$B:$F,4,FALSE)),$G262&gt;=(VLOOKUP($J262,'Medians, Hi-Lo SDs'!$B:$F,4,FALSE))),(VLOOKUP($J262,'Medians, Hi-Lo SDs'!$B:$F,4,FALSE))-$G261,""))/($F262)*($C262-$C261)+($C261),"")</f>
        <v/>
      </c>
      <c r="X262" s="65" t="str">
        <f t="shared" si="47"/>
        <v/>
      </c>
      <c r="Y262" s="65" t="str">
        <f>IF(X262="","",X262/VLOOKUP(VLOOKUP($J262,'Medians, Hi-Lo SDs'!$B:$F,4,FALSE),$H:$I,2,FALSE))</f>
        <v/>
      </c>
      <c r="Z262" s="70" t="str">
        <f t="shared" si="48"/>
        <v/>
      </c>
      <c r="AA262" s="68" t="str">
        <f t="shared" si="49"/>
        <v/>
      </c>
      <c r="AB262" s="66" t="str">
        <f>IFERROR((IF(AND($G261&lt;(VLOOKUP($J262,'Medians, Hi-Lo SDs'!$B:$F,5,FALSE)),$G262&gt;=(VLOOKUP($J262,'Medians, Hi-Lo SDs'!$B:$F,5,FALSE))),(VLOOKUP($J262,'Medians, Hi-Lo SDs'!$B:$F,5,FALSE))-$G261,""))/($F262)*($C262-$C261)+($C261),"")</f>
        <v/>
      </c>
      <c r="AC262" s="65" t="str">
        <f t="shared" si="50"/>
        <v/>
      </c>
      <c r="AD262" s="65" t="str">
        <f>IF(AC262="","",AC262/VLOOKUP(VLOOKUP($J262,'Medians, Hi-Lo SDs'!$B:$F,5,FALSE),$H:$I,2,FALSE))</f>
        <v/>
      </c>
      <c r="AE262" s="59" t="s">
        <v>88</v>
      </c>
      <c r="AF262" s="60" t="s">
        <v>88</v>
      </c>
    </row>
    <row r="263" spans="1:32" ht="16" x14ac:dyDescent="0.2">
      <c r="A263" s="99"/>
      <c r="B263" s="100"/>
      <c r="C263" s="87" t="s">
        <v>129</v>
      </c>
      <c r="D263" s="88">
        <v>1</v>
      </c>
      <c r="E263" s="89">
        <v>1.7241379310344827</v>
      </c>
      <c r="F263" s="89">
        <v>1.7241379310344827</v>
      </c>
      <c r="G263" s="90">
        <v>31.03448275862069</v>
      </c>
      <c r="J263" s="64" t="str">
        <f t="shared" si="40"/>
        <v>a0780</v>
      </c>
      <c r="K263" s="71">
        <f t="shared" si="41"/>
        <v>3.4482758620689653</v>
      </c>
      <c r="L263" s="65" t="str">
        <f>IFERROR((IF(AND($G262&lt;(VLOOKUP($J263,'Medians, Hi-Lo SDs'!$B:$F,2,FALSE)),$G263&gt;=(VLOOKUP($J263,'Medians, Hi-Lo SDs'!$B:$F,2,FALSE))),(VLOOKUP($J263,'Medians, Hi-Lo SDs'!$B:$F,2,FALSE))-$G262,""))/($F263)*($C263-$C262)+($C262),"")</f>
        <v/>
      </c>
      <c r="M263" s="65" t="str">
        <f t="shared" si="43"/>
        <v/>
      </c>
      <c r="N263" s="65" t="str">
        <f>IF(M263="","",M263/VLOOKUP(VLOOKUP($J263,'Medians, Hi-Lo SDs'!$B:$F,2,FALSE),$H:$I,2,FALSE))</f>
        <v/>
      </c>
      <c r="O263" s="59" t="s">
        <v>88</v>
      </c>
      <c r="P263" s="60" t="s">
        <v>88</v>
      </c>
      <c r="Q263" s="66" t="str">
        <f>IFERROR((IF(AND($G262&lt;(VLOOKUP($J263,'Medians, Hi-Lo SDs'!$B:$F,3,FALSE)),$G263&gt;=(VLOOKUP($J263,'Medians, Hi-Lo SDs'!$B:$F,3,FALSE))),(VLOOKUP($J263,'Medians, Hi-Lo SDs'!$B:$F,3,FALSE))-$G262,""))/($F263)*($C263-$C262)+($C262),"")</f>
        <v/>
      </c>
      <c r="R263" s="65" t="str">
        <f t="shared" si="44"/>
        <v/>
      </c>
      <c r="S263" s="65" t="str">
        <f>IF(R263="","",R263/VLOOKUP(VLOOKUP($J263,'Medians, Hi-Lo SDs'!$B:$F,3,FALSE),$H:$I,2,FALSE))</f>
        <v/>
      </c>
      <c r="T263" s="70" t="str">
        <f t="shared" si="45"/>
        <v/>
      </c>
      <c r="U263" s="68" t="str">
        <f t="shared" si="46"/>
        <v/>
      </c>
      <c r="V263" s="69" t="str">
        <f t="shared" si="42"/>
        <v/>
      </c>
      <c r="W263" s="66" t="str">
        <f>IFERROR((IF(AND($G262&lt;(VLOOKUP($J263,'Medians, Hi-Lo SDs'!$B:$F,4,FALSE)),$G263&gt;=(VLOOKUP($J263,'Medians, Hi-Lo SDs'!$B:$F,4,FALSE))),(VLOOKUP($J263,'Medians, Hi-Lo SDs'!$B:$F,4,FALSE))-$G262,""))/($F263)*($C263-$C262)+($C262),"")</f>
        <v/>
      </c>
      <c r="X263" s="65" t="str">
        <f t="shared" si="47"/>
        <v/>
      </c>
      <c r="Y263" s="65" t="str">
        <f>IF(X263="","",X263/VLOOKUP(VLOOKUP($J263,'Medians, Hi-Lo SDs'!$B:$F,4,FALSE),$H:$I,2,FALSE))</f>
        <v/>
      </c>
      <c r="Z263" s="70" t="str">
        <f t="shared" si="48"/>
        <v/>
      </c>
      <c r="AA263" s="68" t="str">
        <f t="shared" si="49"/>
        <v/>
      </c>
      <c r="AB263" s="66" t="str">
        <f>IFERROR((IF(AND($G262&lt;(VLOOKUP($J263,'Medians, Hi-Lo SDs'!$B:$F,5,FALSE)),$G263&gt;=(VLOOKUP($J263,'Medians, Hi-Lo SDs'!$B:$F,5,FALSE))),(VLOOKUP($J263,'Medians, Hi-Lo SDs'!$B:$F,5,FALSE))-$G262,""))/($F263)*($C263-$C262)+($C262),"")</f>
        <v/>
      </c>
      <c r="AC263" s="65" t="str">
        <f t="shared" si="50"/>
        <v/>
      </c>
      <c r="AD263" s="65" t="str">
        <f>IF(AC263="","",AC263/VLOOKUP(VLOOKUP($J263,'Medians, Hi-Lo SDs'!$B:$F,5,FALSE),$H:$I,2,FALSE))</f>
        <v/>
      </c>
      <c r="AE263" s="59" t="s">
        <v>88</v>
      </c>
      <c r="AF263" s="60" t="s">
        <v>88</v>
      </c>
    </row>
    <row r="264" spans="1:32" ht="16" x14ac:dyDescent="0.2">
      <c r="A264" s="99"/>
      <c r="B264" s="100"/>
      <c r="C264" s="87" t="s">
        <v>130</v>
      </c>
      <c r="D264" s="88">
        <v>1</v>
      </c>
      <c r="E264" s="89">
        <v>1.7241379310344827</v>
      </c>
      <c r="F264" s="89">
        <v>1.7241379310344827</v>
      </c>
      <c r="G264" s="90">
        <v>32.758620689655174</v>
      </c>
      <c r="J264" s="64" t="str">
        <f t="shared" si="40"/>
        <v>a0780</v>
      </c>
      <c r="K264" s="71">
        <f t="shared" si="41"/>
        <v>3.4482758620689653</v>
      </c>
      <c r="L264" s="65" t="str">
        <f>IFERROR((IF(AND($G263&lt;(VLOOKUP($J264,'Medians, Hi-Lo SDs'!$B:$F,2,FALSE)),$G264&gt;=(VLOOKUP($J264,'Medians, Hi-Lo SDs'!$B:$F,2,FALSE))),(VLOOKUP($J264,'Medians, Hi-Lo SDs'!$B:$F,2,FALSE))-$G263,""))/($F264)*($C264-$C263)+($C263),"")</f>
        <v/>
      </c>
      <c r="M264" s="65" t="str">
        <f t="shared" si="43"/>
        <v/>
      </c>
      <c r="N264" s="65" t="str">
        <f>IF(M264="","",M264/VLOOKUP(VLOOKUP($J264,'Medians, Hi-Lo SDs'!$B:$F,2,FALSE),$H:$I,2,FALSE))</f>
        <v/>
      </c>
      <c r="O264" s="59" t="s">
        <v>88</v>
      </c>
      <c r="P264" s="60" t="s">
        <v>88</v>
      </c>
      <c r="Q264" s="66" t="str">
        <f>IFERROR((IF(AND($G263&lt;(VLOOKUP($J264,'Medians, Hi-Lo SDs'!$B:$F,3,FALSE)),$G264&gt;=(VLOOKUP($J264,'Medians, Hi-Lo SDs'!$B:$F,3,FALSE))),(VLOOKUP($J264,'Medians, Hi-Lo SDs'!$B:$F,3,FALSE))-$G263,""))/($F264)*($C264-$C263)+($C263),"")</f>
        <v/>
      </c>
      <c r="R264" s="65" t="str">
        <f t="shared" si="44"/>
        <v/>
      </c>
      <c r="S264" s="65" t="str">
        <f>IF(R264="","",R264/VLOOKUP(VLOOKUP($J264,'Medians, Hi-Lo SDs'!$B:$F,3,FALSE),$H:$I,2,FALSE))</f>
        <v/>
      </c>
      <c r="T264" s="70" t="str">
        <f t="shared" si="45"/>
        <v/>
      </c>
      <c r="U264" s="68" t="str">
        <f t="shared" si="46"/>
        <v/>
      </c>
      <c r="V264" s="69" t="str">
        <f t="shared" si="42"/>
        <v/>
      </c>
      <c r="W264" s="66" t="str">
        <f>IFERROR((IF(AND($G263&lt;(VLOOKUP($J264,'Medians, Hi-Lo SDs'!$B:$F,4,FALSE)),$G264&gt;=(VLOOKUP($J264,'Medians, Hi-Lo SDs'!$B:$F,4,FALSE))),(VLOOKUP($J264,'Medians, Hi-Lo SDs'!$B:$F,4,FALSE))-$G263,""))/($F264)*($C264-$C263)+($C263),"")</f>
        <v/>
      </c>
      <c r="X264" s="65" t="str">
        <f t="shared" si="47"/>
        <v/>
      </c>
      <c r="Y264" s="65" t="str">
        <f>IF(X264="","",X264/VLOOKUP(VLOOKUP($J264,'Medians, Hi-Lo SDs'!$B:$F,4,FALSE),$H:$I,2,FALSE))</f>
        <v/>
      </c>
      <c r="Z264" s="70" t="str">
        <f t="shared" si="48"/>
        <v/>
      </c>
      <c r="AA264" s="68" t="str">
        <f t="shared" si="49"/>
        <v/>
      </c>
      <c r="AB264" s="66" t="str">
        <f>IFERROR((IF(AND($G263&lt;(VLOOKUP($J264,'Medians, Hi-Lo SDs'!$B:$F,5,FALSE)),$G264&gt;=(VLOOKUP($J264,'Medians, Hi-Lo SDs'!$B:$F,5,FALSE))),(VLOOKUP($J264,'Medians, Hi-Lo SDs'!$B:$F,5,FALSE))-$G263,""))/($F264)*($C264-$C263)+($C263),"")</f>
        <v/>
      </c>
      <c r="AC264" s="65" t="str">
        <f t="shared" si="50"/>
        <v/>
      </c>
      <c r="AD264" s="65" t="str">
        <f>IF(AC264="","",AC264/VLOOKUP(VLOOKUP($J264,'Medians, Hi-Lo SDs'!$B:$F,5,FALSE),$H:$I,2,FALSE))</f>
        <v/>
      </c>
      <c r="AE264" s="59" t="s">
        <v>88</v>
      </c>
      <c r="AF264" s="60" t="s">
        <v>88</v>
      </c>
    </row>
    <row r="265" spans="1:32" ht="16" x14ac:dyDescent="0.2">
      <c r="A265" s="99"/>
      <c r="B265" s="100"/>
      <c r="C265" s="87" t="s">
        <v>131</v>
      </c>
      <c r="D265" s="88">
        <v>2</v>
      </c>
      <c r="E265" s="89">
        <v>3.4482758620689653</v>
      </c>
      <c r="F265" s="89">
        <v>3.4482758620689653</v>
      </c>
      <c r="G265" s="90">
        <v>36.206896551724135</v>
      </c>
      <c r="J265" s="64" t="str">
        <f t="shared" si="40"/>
        <v>a0780</v>
      </c>
      <c r="K265" s="71">
        <f t="shared" si="41"/>
        <v>3.4482758620689653</v>
      </c>
      <c r="L265" s="65" t="str">
        <f>IFERROR((IF(AND($G264&lt;(VLOOKUP($J265,'Medians, Hi-Lo SDs'!$B:$F,2,FALSE)),$G265&gt;=(VLOOKUP($J265,'Medians, Hi-Lo SDs'!$B:$F,2,FALSE))),(VLOOKUP($J265,'Medians, Hi-Lo SDs'!$B:$F,2,FALSE))-$G264,""))/($F265)*($C265-$C264)+($C264),"")</f>
        <v/>
      </c>
      <c r="M265" s="65" t="str">
        <f t="shared" si="43"/>
        <v/>
      </c>
      <c r="N265" s="65" t="str">
        <f>IF(M265="","",M265/VLOOKUP(VLOOKUP($J265,'Medians, Hi-Lo SDs'!$B:$F,2,FALSE),$H:$I,2,FALSE))</f>
        <v/>
      </c>
      <c r="O265" s="59" t="s">
        <v>88</v>
      </c>
      <c r="P265" s="60" t="s">
        <v>88</v>
      </c>
      <c r="Q265" s="66" t="str">
        <f>IFERROR((IF(AND($G264&lt;(VLOOKUP($J265,'Medians, Hi-Lo SDs'!$B:$F,3,FALSE)),$G265&gt;=(VLOOKUP($J265,'Medians, Hi-Lo SDs'!$B:$F,3,FALSE))),(VLOOKUP($J265,'Medians, Hi-Lo SDs'!$B:$F,3,FALSE))-$G264,""))/($F265)*($C265-$C264)+($C264),"")</f>
        <v/>
      </c>
      <c r="R265" s="65" t="str">
        <f t="shared" si="44"/>
        <v/>
      </c>
      <c r="S265" s="65" t="str">
        <f>IF(R265="","",R265/VLOOKUP(VLOOKUP($J265,'Medians, Hi-Lo SDs'!$B:$F,3,FALSE),$H:$I,2,FALSE))</f>
        <v/>
      </c>
      <c r="T265" s="70" t="str">
        <f t="shared" si="45"/>
        <v/>
      </c>
      <c r="U265" s="68" t="str">
        <f t="shared" si="46"/>
        <v/>
      </c>
      <c r="V265" s="69" t="str">
        <f t="shared" si="42"/>
        <v/>
      </c>
      <c r="W265" s="66" t="str">
        <f>IFERROR((IF(AND($G264&lt;(VLOOKUP($J265,'Medians, Hi-Lo SDs'!$B:$F,4,FALSE)),$G265&gt;=(VLOOKUP($J265,'Medians, Hi-Lo SDs'!$B:$F,4,FALSE))),(VLOOKUP($J265,'Medians, Hi-Lo SDs'!$B:$F,4,FALSE))-$G264,""))/($F265)*($C265-$C264)+($C264),"")</f>
        <v/>
      </c>
      <c r="X265" s="65" t="str">
        <f t="shared" si="47"/>
        <v/>
      </c>
      <c r="Y265" s="65" t="str">
        <f>IF(X265="","",X265/VLOOKUP(VLOOKUP($J265,'Medians, Hi-Lo SDs'!$B:$F,4,FALSE),$H:$I,2,FALSE))</f>
        <v/>
      </c>
      <c r="Z265" s="70" t="str">
        <f t="shared" si="48"/>
        <v/>
      </c>
      <c r="AA265" s="68" t="str">
        <f t="shared" si="49"/>
        <v/>
      </c>
      <c r="AB265" s="66" t="str">
        <f>IFERROR((IF(AND($G264&lt;(VLOOKUP($J265,'Medians, Hi-Lo SDs'!$B:$F,5,FALSE)),$G265&gt;=(VLOOKUP($J265,'Medians, Hi-Lo SDs'!$B:$F,5,FALSE))),(VLOOKUP($J265,'Medians, Hi-Lo SDs'!$B:$F,5,FALSE))-$G264,""))/($F265)*($C265-$C264)+($C264),"")</f>
        <v/>
      </c>
      <c r="AC265" s="65" t="str">
        <f t="shared" si="50"/>
        <v/>
      </c>
      <c r="AD265" s="65" t="str">
        <f>IF(AC265="","",AC265/VLOOKUP(VLOOKUP($J265,'Medians, Hi-Lo SDs'!$B:$F,5,FALSE),$H:$I,2,FALSE))</f>
        <v/>
      </c>
      <c r="AE265" s="59" t="s">
        <v>88</v>
      </c>
      <c r="AF265" s="60" t="s">
        <v>88</v>
      </c>
    </row>
    <row r="266" spans="1:32" ht="16" x14ac:dyDescent="0.2">
      <c r="A266" s="99"/>
      <c r="B266" s="100"/>
      <c r="C266" s="87" t="s">
        <v>136</v>
      </c>
      <c r="D266" s="88">
        <v>1</v>
      </c>
      <c r="E266" s="89">
        <v>1.7241379310344827</v>
      </c>
      <c r="F266" s="89">
        <v>1.7241379310344827</v>
      </c>
      <c r="G266" s="90">
        <v>37.931034482758619</v>
      </c>
      <c r="J266" s="64" t="str">
        <f t="shared" si="40"/>
        <v>a0780</v>
      </c>
      <c r="K266" s="71">
        <f t="shared" si="41"/>
        <v>3.4482758620689653</v>
      </c>
      <c r="L266" s="65" t="str">
        <f>IFERROR((IF(AND($G265&lt;(VLOOKUP($J266,'Medians, Hi-Lo SDs'!$B:$F,2,FALSE)),$G266&gt;=(VLOOKUP($J266,'Medians, Hi-Lo SDs'!$B:$F,2,FALSE))),(VLOOKUP($J266,'Medians, Hi-Lo SDs'!$B:$F,2,FALSE))-$G265,""))/($F266)*($C266-$C265)+($C265),"")</f>
        <v/>
      </c>
      <c r="M266" s="65" t="str">
        <f t="shared" si="43"/>
        <v/>
      </c>
      <c r="N266" s="65" t="str">
        <f>IF(M266="","",M266/VLOOKUP(VLOOKUP($J266,'Medians, Hi-Lo SDs'!$B:$F,2,FALSE),$H:$I,2,FALSE))</f>
        <v/>
      </c>
      <c r="O266" s="59" t="s">
        <v>88</v>
      </c>
      <c r="P266" s="60" t="s">
        <v>88</v>
      </c>
      <c r="Q266" s="66" t="str">
        <f>IFERROR((IF(AND($G265&lt;(VLOOKUP($J266,'Medians, Hi-Lo SDs'!$B:$F,3,FALSE)),$G266&gt;=(VLOOKUP($J266,'Medians, Hi-Lo SDs'!$B:$F,3,FALSE))),(VLOOKUP($J266,'Medians, Hi-Lo SDs'!$B:$F,3,FALSE))-$G265,""))/($F266)*($C266-$C265)+($C265),"")</f>
        <v/>
      </c>
      <c r="R266" s="65" t="str">
        <f t="shared" si="44"/>
        <v/>
      </c>
      <c r="S266" s="65" t="str">
        <f>IF(R266="","",R266/VLOOKUP(VLOOKUP($J266,'Medians, Hi-Lo SDs'!$B:$F,3,FALSE),$H:$I,2,FALSE))</f>
        <v/>
      </c>
      <c r="T266" s="70" t="str">
        <f t="shared" si="45"/>
        <v/>
      </c>
      <c r="U266" s="68" t="str">
        <f t="shared" si="46"/>
        <v/>
      </c>
      <c r="V266" s="69" t="str">
        <f t="shared" si="42"/>
        <v/>
      </c>
      <c r="W266" s="66" t="str">
        <f>IFERROR((IF(AND($G265&lt;(VLOOKUP($J266,'Medians, Hi-Lo SDs'!$B:$F,4,FALSE)),$G266&gt;=(VLOOKUP($J266,'Medians, Hi-Lo SDs'!$B:$F,4,FALSE))),(VLOOKUP($J266,'Medians, Hi-Lo SDs'!$B:$F,4,FALSE))-$G265,""))/($F266)*($C266-$C265)+($C265),"")</f>
        <v/>
      </c>
      <c r="X266" s="65" t="str">
        <f t="shared" si="47"/>
        <v/>
      </c>
      <c r="Y266" s="65" t="str">
        <f>IF(X266="","",X266/VLOOKUP(VLOOKUP($J266,'Medians, Hi-Lo SDs'!$B:$F,4,FALSE),$H:$I,2,FALSE))</f>
        <v/>
      </c>
      <c r="Z266" s="70" t="str">
        <f t="shared" si="48"/>
        <v/>
      </c>
      <c r="AA266" s="68" t="str">
        <f t="shared" si="49"/>
        <v/>
      </c>
      <c r="AB266" s="66" t="str">
        <f>IFERROR((IF(AND($G265&lt;(VLOOKUP($J266,'Medians, Hi-Lo SDs'!$B:$F,5,FALSE)),$G266&gt;=(VLOOKUP($J266,'Medians, Hi-Lo SDs'!$B:$F,5,FALSE))),(VLOOKUP($J266,'Medians, Hi-Lo SDs'!$B:$F,5,FALSE))-$G265,""))/($F266)*($C266-$C265)+($C265),"")</f>
        <v/>
      </c>
      <c r="AC266" s="65" t="str">
        <f t="shared" si="50"/>
        <v/>
      </c>
      <c r="AD266" s="65" t="str">
        <f>IF(AC266="","",AC266/VLOOKUP(VLOOKUP($J266,'Medians, Hi-Lo SDs'!$B:$F,5,FALSE),$H:$I,2,FALSE))</f>
        <v/>
      </c>
      <c r="AE266" s="59" t="s">
        <v>88</v>
      </c>
      <c r="AF266" s="60" t="s">
        <v>88</v>
      </c>
    </row>
    <row r="267" spans="1:32" ht="16" x14ac:dyDescent="0.2">
      <c r="A267" s="99"/>
      <c r="B267" s="100"/>
      <c r="C267" s="87" t="s">
        <v>132</v>
      </c>
      <c r="D267" s="88">
        <v>5</v>
      </c>
      <c r="E267" s="89">
        <v>8.6206896551724146</v>
      </c>
      <c r="F267" s="89">
        <v>8.6206896551724146</v>
      </c>
      <c r="G267" s="90">
        <v>46.551724137931032</v>
      </c>
      <c r="J267" s="64" t="str">
        <f t="shared" si="40"/>
        <v>a0780</v>
      </c>
      <c r="K267" s="71">
        <f t="shared" si="41"/>
        <v>3.4482758620689653</v>
      </c>
      <c r="L267" s="65" t="str">
        <f>IFERROR((IF(AND($G266&lt;(VLOOKUP($J267,'Medians, Hi-Lo SDs'!$B:$F,2,FALSE)),$G267&gt;=(VLOOKUP($J267,'Medians, Hi-Lo SDs'!$B:$F,2,FALSE))),(VLOOKUP($J267,'Medians, Hi-Lo SDs'!$B:$F,2,FALSE))-$G266,""))/($F267)*($C267-$C266)+($C266),"")</f>
        <v/>
      </c>
      <c r="M267" s="65" t="str">
        <f t="shared" si="43"/>
        <v/>
      </c>
      <c r="N267" s="65" t="str">
        <f>IF(M267="","",M267/VLOOKUP(VLOOKUP($J267,'Medians, Hi-Lo SDs'!$B:$F,2,FALSE),$H:$I,2,FALSE))</f>
        <v/>
      </c>
      <c r="O267" s="59" t="s">
        <v>88</v>
      </c>
      <c r="P267" s="60" t="s">
        <v>88</v>
      </c>
      <c r="Q267" s="66" t="str">
        <f>IFERROR((IF(AND($G266&lt;(VLOOKUP($J267,'Medians, Hi-Lo SDs'!$B:$F,3,FALSE)),$G267&gt;=(VLOOKUP($J267,'Medians, Hi-Lo SDs'!$B:$F,3,FALSE))),(VLOOKUP($J267,'Medians, Hi-Lo SDs'!$B:$F,3,FALSE))-$G266,""))/($F267)*($C267-$C266)+($C266),"")</f>
        <v/>
      </c>
      <c r="R267" s="65" t="str">
        <f t="shared" si="44"/>
        <v/>
      </c>
      <c r="S267" s="65" t="str">
        <f>IF(R267="","",R267/VLOOKUP(VLOOKUP($J267,'Medians, Hi-Lo SDs'!$B:$F,3,FALSE),$H:$I,2,FALSE))</f>
        <v/>
      </c>
      <c r="T267" s="70" t="str">
        <f t="shared" si="45"/>
        <v/>
      </c>
      <c r="U267" s="68" t="str">
        <f t="shared" si="46"/>
        <v/>
      </c>
      <c r="V267" s="69" t="str">
        <f t="shared" si="42"/>
        <v/>
      </c>
      <c r="W267" s="66" t="str">
        <f>IFERROR((IF(AND($G266&lt;(VLOOKUP($J267,'Medians, Hi-Lo SDs'!$B:$F,4,FALSE)),$G267&gt;=(VLOOKUP($J267,'Medians, Hi-Lo SDs'!$B:$F,4,FALSE))),(VLOOKUP($J267,'Medians, Hi-Lo SDs'!$B:$F,4,FALSE))-$G266,""))/($F267)*($C267-$C266)+($C266),"")</f>
        <v/>
      </c>
      <c r="X267" s="65" t="str">
        <f t="shared" si="47"/>
        <v/>
      </c>
      <c r="Y267" s="65" t="str">
        <f>IF(X267="","",X267/VLOOKUP(VLOOKUP($J267,'Medians, Hi-Lo SDs'!$B:$F,4,FALSE),$H:$I,2,FALSE))</f>
        <v/>
      </c>
      <c r="Z267" s="70" t="str">
        <f t="shared" si="48"/>
        <v/>
      </c>
      <c r="AA267" s="68" t="str">
        <f t="shared" si="49"/>
        <v/>
      </c>
      <c r="AB267" s="66" t="str">
        <f>IFERROR((IF(AND($G266&lt;(VLOOKUP($J267,'Medians, Hi-Lo SDs'!$B:$F,5,FALSE)),$G267&gt;=(VLOOKUP($J267,'Medians, Hi-Lo SDs'!$B:$F,5,FALSE))),(VLOOKUP($J267,'Medians, Hi-Lo SDs'!$B:$F,5,FALSE))-$G266,""))/($F267)*($C267-$C266)+($C266),"")</f>
        <v/>
      </c>
      <c r="AC267" s="65" t="str">
        <f t="shared" si="50"/>
        <v/>
      </c>
      <c r="AD267" s="65" t="str">
        <f>IF(AC267="","",AC267/VLOOKUP(VLOOKUP($J267,'Medians, Hi-Lo SDs'!$B:$F,5,FALSE),$H:$I,2,FALSE))</f>
        <v/>
      </c>
      <c r="AE267" s="59" t="s">
        <v>88</v>
      </c>
      <c r="AF267" s="60" t="s">
        <v>88</v>
      </c>
    </row>
    <row r="268" spans="1:32" ht="16" x14ac:dyDescent="0.2">
      <c r="A268" s="99"/>
      <c r="B268" s="100"/>
      <c r="C268" s="87" t="s">
        <v>144</v>
      </c>
      <c r="D268" s="88">
        <v>3</v>
      </c>
      <c r="E268" s="89">
        <v>5.1724137931034484</v>
      </c>
      <c r="F268" s="89">
        <v>5.1724137931034484</v>
      </c>
      <c r="G268" s="90">
        <v>51.724137931034484</v>
      </c>
      <c r="J268" s="64" t="str">
        <f t="shared" si="40"/>
        <v>a0780</v>
      </c>
      <c r="K268" s="71">
        <f t="shared" si="41"/>
        <v>3.4482758620689653</v>
      </c>
      <c r="L268" s="65" t="str">
        <f>IFERROR((IF(AND($G267&lt;(VLOOKUP($J268,'Medians, Hi-Lo SDs'!$B:$F,2,FALSE)),$G268&gt;=(VLOOKUP($J268,'Medians, Hi-Lo SDs'!$B:$F,2,FALSE))),(VLOOKUP($J268,'Medians, Hi-Lo SDs'!$B:$F,2,FALSE))-$G267,""))/($F268)*($C268-$C267)+($C267),"")</f>
        <v/>
      </c>
      <c r="M268" s="65" t="str">
        <f t="shared" si="43"/>
        <v/>
      </c>
      <c r="N268" s="65" t="str">
        <f>IF(M268="","",M268/VLOOKUP(VLOOKUP($J268,'Medians, Hi-Lo SDs'!$B:$F,2,FALSE),$H:$I,2,FALSE))</f>
        <v/>
      </c>
      <c r="O268" s="59" t="s">
        <v>88</v>
      </c>
      <c r="P268" s="60" t="s">
        <v>88</v>
      </c>
      <c r="Q268" s="66" t="str">
        <f>IFERROR((IF(AND($G267&lt;(VLOOKUP($J268,'Medians, Hi-Lo SDs'!$B:$F,3,FALSE)),$G268&gt;=(VLOOKUP($J268,'Medians, Hi-Lo SDs'!$B:$F,3,FALSE))),(VLOOKUP($J268,'Medians, Hi-Lo SDs'!$B:$F,3,FALSE))-$G267,""))/($F268)*($C268-$C267)+($C267),"")</f>
        <v/>
      </c>
      <c r="R268" s="65" t="str">
        <f t="shared" si="44"/>
        <v/>
      </c>
      <c r="S268" s="65" t="str">
        <f>IF(R268="","",R268/VLOOKUP(VLOOKUP($J268,'Medians, Hi-Lo SDs'!$B:$F,3,FALSE),$H:$I,2,FALSE))</f>
        <v/>
      </c>
      <c r="T268" s="70" t="str">
        <f t="shared" si="45"/>
        <v/>
      </c>
      <c r="U268" s="68" t="str">
        <f t="shared" si="46"/>
        <v/>
      </c>
      <c r="V268" s="69">
        <f t="shared" si="42"/>
        <v>42.666666666666664</v>
      </c>
      <c r="W268" s="66" t="str">
        <f>IFERROR((IF(AND($G267&lt;(VLOOKUP($J268,'Medians, Hi-Lo SDs'!$B:$F,4,FALSE)),$G268&gt;=(VLOOKUP($J268,'Medians, Hi-Lo SDs'!$B:$F,4,FALSE))),(VLOOKUP($J268,'Medians, Hi-Lo SDs'!$B:$F,4,FALSE))-$G267,""))/($F268)*($C268-$C267)+($C267),"")</f>
        <v/>
      </c>
      <c r="X268" s="65" t="str">
        <f t="shared" si="47"/>
        <v/>
      </c>
      <c r="Y268" s="65" t="str">
        <f>IF(X268="","",X268/VLOOKUP(VLOOKUP($J268,'Medians, Hi-Lo SDs'!$B:$F,4,FALSE),$H:$I,2,FALSE))</f>
        <v/>
      </c>
      <c r="Z268" s="70" t="str">
        <f t="shared" si="48"/>
        <v/>
      </c>
      <c r="AA268" s="68" t="str">
        <f t="shared" si="49"/>
        <v/>
      </c>
      <c r="AB268" s="66" t="str">
        <f>IFERROR((IF(AND($G267&lt;(VLOOKUP($J268,'Medians, Hi-Lo SDs'!$B:$F,5,FALSE)),$G268&gt;=(VLOOKUP($J268,'Medians, Hi-Lo SDs'!$B:$F,5,FALSE))),(VLOOKUP($J268,'Medians, Hi-Lo SDs'!$B:$F,5,FALSE))-$G267,""))/($F268)*($C268-$C267)+($C267),"")</f>
        <v/>
      </c>
      <c r="AC268" s="65" t="str">
        <f t="shared" si="50"/>
        <v/>
      </c>
      <c r="AD268" s="65" t="str">
        <f>IF(AC268="","",AC268/VLOOKUP(VLOOKUP($J268,'Medians, Hi-Lo SDs'!$B:$F,5,FALSE),$H:$I,2,FALSE))</f>
        <v/>
      </c>
      <c r="AE268" s="59" t="s">
        <v>88</v>
      </c>
      <c r="AF268" s="60" t="s">
        <v>88</v>
      </c>
    </row>
    <row r="269" spans="1:32" ht="16" x14ac:dyDescent="0.2">
      <c r="A269" s="99"/>
      <c r="B269" s="100"/>
      <c r="C269" s="87" t="s">
        <v>152</v>
      </c>
      <c r="D269" s="88">
        <v>1</v>
      </c>
      <c r="E269" s="89">
        <v>1.7241379310344827</v>
      </c>
      <c r="F269" s="89">
        <v>1.7241379310344827</v>
      </c>
      <c r="G269" s="90">
        <v>53.448275862068961</v>
      </c>
      <c r="J269" s="64" t="str">
        <f t="shared" ref="J269:J332" si="51">IF(LEFT(A268,1)="a",A268,J268)</f>
        <v>a0780</v>
      </c>
      <c r="K269" s="71">
        <f t="shared" ref="K269:K332" si="52">INDEX(G:G,MATCH(J269,J:J,0))</f>
        <v>3.4482758620689653</v>
      </c>
      <c r="L269" s="65" t="str">
        <f>IFERROR((IF(AND($G268&lt;(VLOOKUP($J269,'Medians, Hi-Lo SDs'!$B:$F,2,FALSE)),$G269&gt;=(VLOOKUP($J269,'Medians, Hi-Lo SDs'!$B:$F,2,FALSE))),(VLOOKUP($J269,'Medians, Hi-Lo SDs'!$B:$F,2,FALSE))-$G268,""))/($F269)*($C269-$C268)+($C268),"")</f>
        <v/>
      </c>
      <c r="M269" s="65" t="str">
        <f t="shared" si="43"/>
        <v/>
      </c>
      <c r="N269" s="65" t="str">
        <f>IF(M269="","",M269/VLOOKUP(VLOOKUP($J269,'Medians, Hi-Lo SDs'!$B:$F,2,FALSE),$H:$I,2,FALSE))</f>
        <v/>
      </c>
      <c r="O269" s="59" t="s">
        <v>88</v>
      </c>
      <c r="P269" s="60" t="s">
        <v>88</v>
      </c>
      <c r="Q269" s="66" t="str">
        <f>IFERROR((IF(AND($G268&lt;(VLOOKUP($J269,'Medians, Hi-Lo SDs'!$B:$F,3,FALSE)),$G269&gt;=(VLOOKUP($J269,'Medians, Hi-Lo SDs'!$B:$F,3,FALSE))),(VLOOKUP($J269,'Medians, Hi-Lo SDs'!$B:$F,3,FALSE))-$G268,""))/($F269)*($C269-$C268)+($C268),"")</f>
        <v/>
      </c>
      <c r="R269" s="65" t="str">
        <f t="shared" si="44"/>
        <v/>
      </c>
      <c r="S269" s="65" t="str">
        <f>IF(R269="","",R269/VLOOKUP(VLOOKUP($J269,'Medians, Hi-Lo SDs'!$B:$F,3,FALSE),$H:$I,2,FALSE))</f>
        <v/>
      </c>
      <c r="T269" s="70" t="str">
        <f t="shared" si="45"/>
        <v/>
      </c>
      <c r="U269" s="68" t="str">
        <f t="shared" si="46"/>
        <v/>
      </c>
      <c r="V269" s="69" t="str">
        <f t="shared" ref="V269:V332" si="53">IFERROR((IF(AND(G268&lt;(50),G269&gt;=(50)),(50)-G268,""))/(F269)*(C269-C268)+(C268),"")</f>
        <v/>
      </c>
      <c r="W269" s="66" t="str">
        <f>IFERROR((IF(AND($G268&lt;(VLOOKUP($J269,'Medians, Hi-Lo SDs'!$B:$F,4,FALSE)),$G269&gt;=(VLOOKUP($J269,'Medians, Hi-Lo SDs'!$B:$F,4,FALSE))),(VLOOKUP($J269,'Medians, Hi-Lo SDs'!$B:$F,4,FALSE))-$G268,""))/($F269)*($C269-$C268)+($C268),"")</f>
        <v/>
      </c>
      <c r="X269" s="65" t="str">
        <f t="shared" si="47"/>
        <v/>
      </c>
      <c r="Y269" s="65" t="str">
        <f>IF(X269="","",X269/VLOOKUP(VLOOKUP($J269,'Medians, Hi-Lo SDs'!$B:$F,4,FALSE),$H:$I,2,FALSE))</f>
        <v/>
      </c>
      <c r="Z269" s="70" t="str">
        <f t="shared" si="48"/>
        <v/>
      </c>
      <c r="AA269" s="68" t="str">
        <f t="shared" si="49"/>
        <v/>
      </c>
      <c r="AB269" s="66" t="str">
        <f>IFERROR((IF(AND($G268&lt;(VLOOKUP($J269,'Medians, Hi-Lo SDs'!$B:$F,5,FALSE)),$G269&gt;=(VLOOKUP($J269,'Medians, Hi-Lo SDs'!$B:$F,5,FALSE))),(VLOOKUP($J269,'Medians, Hi-Lo SDs'!$B:$F,5,FALSE))-$G268,""))/($F269)*($C269-$C268)+($C268),"")</f>
        <v/>
      </c>
      <c r="AC269" s="65" t="str">
        <f t="shared" si="50"/>
        <v/>
      </c>
      <c r="AD269" s="65" t="str">
        <f>IF(AC269="","",AC269/VLOOKUP(VLOOKUP($J269,'Medians, Hi-Lo SDs'!$B:$F,5,FALSE),$H:$I,2,FALSE))</f>
        <v/>
      </c>
      <c r="AE269" s="59" t="s">
        <v>88</v>
      </c>
      <c r="AF269" s="60" t="s">
        <v>88</v>
      </c>
    </row>
    <row r="270" spans="1:32" ht="16" x14ac:dyDescent="0.2">
      <c r="A270" s="99"/>
      <c r="B270" s="100"/>
      <c r="C270" s="87" t="s">
        <v>133</v>
      </c>
      <c r="D270" s="88">
        <v>3</v>
      </c>
      <c r="E270" s="89">
        <v>5.1724137931034484</v>
      </c>
      <c r="F270" s="89">
        <v>5.1724137931034484</v>
      </c>
      <c r="G270" s="90">
        <v>58.620689655172406</v>
      </c>
      <c r="J270" s="64" t="str">
        <f t="shared" si="51"/>
        <v>a0780</v>
      </c>
      <c r="K270" s="71">
        <f t="shared" si="52"/>
        <v>3.4482758620689653</v>
      </c>
      <c r="L270" s="65" t="str">
        <f>IFERROR((IF(AND($G269&lt;(VLOOKUP($J270,'Medians, Hi-Lo SDs'!$B:$F,2,FALSE)),$G270&gt;=(VLOOKUP($J270,'Medians, Hi-Lo SDs'!$B:$F,2,FALSE))),(VLOOKUP($J270,'Medians, Hi-Lo SDs'!$B:$F,2,FALSE))-$G269,""))/($F270)*($C270-$C269)+($C269),"")</f>
        <v/>
      </c>
      <c r="M270" s="65" t="str">
        <f t="shared" ref="M270:M333" si="54">IF(L270="","",SUMIF($J:$J,$J270,$V:$V)-L270)</f>
        <v/>
      </c>
      <c r="N270" s="65" t="str">
        <f>IF(M270="","",M270/VLOOKUP(VLOOKUP($J270,'Medians, Hi-Lo SDs'!$B:$F,2,FALSE),$H:$I,2,FALSE))</f>
        <v/>
      </c>
      <c r="O270" s="59" t="s">
        <v>88</v>
      </c>
      <c r="P270" s="60" t="s">
        <v>88</v>
      </c>
      <c r="Q270" s="66" t="str">
        <f>IFERROR((IF(AND($G269&lt;(VLOOKUP($J270,'Medians, Hi-Lo SDs'!$B:$F,3,FALSE)),$G270&gt;=(VLOOKUP($J270,'Medians, Hi-Lo SDs'!$B:$F,3,FALSE))),(VLOOKUP($J270,'Medians, Hi-Lo SDs'!$B:$F,3,FALSE))-$G269,""))/($F270)*($C270-$C269)+($C269),"")</f>
        <v/>
      </c>
      <c r="R270" s="65" t="str">
        <f t="shared" ref="R270:R333" si="55">IF(Q270="","",SUMIF($J:$J,$J270,$V:$V)-Q270)</f>
        <v/>
      </c>
      <c r="S270" s="65" t="str">
        <f>IF(R270="","",R270/VLOOKUP(VLOOKUP($J270,'Medians, Hi-Lo SDs'!$B:$F,3,FALSE),$H:$I,2,FALSE))</f>
        <v/>
      </c>
      <c r="T270" s="70" t="str">
        <f t="shared" ref="T270:T333" si="56">IF(S270="","",IF(SUMIF($J:$J,$J270,N:N)=0,1/0,(SUMIF($J:$J,$J270,N:N)+SUMIF($J:$J,$J270,S:S))/2))</f>
        <v/>
      </c>
      <c r="U270" s="68" t="str">
        <f t="shared" ref="U270:U333" si="57">N270</f>
        <v/>
      </c>
      <c r="V270" s="69" t="str">
        <f t="shared" si="53"/>
        <v/>
      </c>
      <c r="W270" s="66" t="str">
        <f>IFERROR((IF(AND($G269&lt;(VLOOKUP($J270,'Medians, Hi-Lo SDs'!$B:$F,4,FALSE)),$G270&gt;=(VLOOKUP($J270,'Medians, Hi-Lo SDs'!$B:$F,4,FALSE))),(VLOOKUP($J270,'Medians, Hi-Lo SDs'!$B:$F,4,FALSE))-$G269,""))/($F270)*($C270-$C269)+($C269),"")</f>
        <v/>
      </c>
      <c r="X270" s="65" t="str">
        <f t="shared" ref="X270:X333" si="58">IF(W270="","",W270-SUMIF($J:$J,$J270,$V:$V))</f>
        <v/>
      </c>
      <c r="Y270" s="65" t="str">
        <f>IF(X270="","",X270/VLOOKUP(VLOOKUP($J270,'Medians, Hi-Lo SDs'!$B:$F,4,FALSE),$H:$I,2,FALSE))</f>
        <v/>
      </c>
      <c r="Z270" s="70" t="str">
        <f t="shared" ref="Z270:Z333" si="59">IF(Y270="","",(SUMIF($J:$J,$J270,Y:Y)+SUMIF($J:$J,$J270,AD:AD))/2)</f>
        <v/>
      </c>
      <c r="AA270" s="68" t="str">
        <f t="shared" ref="AA270:AA333" si="60">AD270</f>
        <v/>
      </c>
      <c r="AB270" s="66" t="str">
        <f>IFERROR((IF(AND($G269&lt;(VLOOKUP($J270,'Medians, Hi-Lo SDs'!$B:$F,5,FALSE)),$G270&gt;=(VLOOKUP($J270,'Medians, Hi-Lo SDs'!$B:$F,5,FALSE))),(VLOOKUP($J270,'Medians, Hi-Lo SDs'!$B:$F,5,FALSE))-$G269,""))/($F270)*($C270-$C269)+($C269),"")</f>
        <v/>
      </c>
      <c r="AC270" s="65" t="str">
        <f t="shared" ref="AC270:AC333" si="61">IF(AB270="","",AB270-SUMIF($J:$J,$J270,$V:$V))</f>
        <v/>
      </c>
      <c r="AD270" s="65" t="str">
        <f>IF(AC270="","",AC270/VLOOKUP(VLOOKUP($J270,'Medians, Hi-Lo SDs'!$B:$F,5,FALSE),$H:$I,2,FALSE))</f>
        <v/>
      </c>
      <c r="AE270" s="59" t="s">
        <v>88</v>
      </c>
      <c r="AF270" s="60" t="s">
        <v>88</v>
      </c>
    </row>
    <row r="271" spans="1:32" ht="16" x14ac:dyDescent="0.2">
      <c r="A271" s="99"/>
      <c r="B271" s="100"/>
      <c r="C271" s="87" t="s">
        <v>153</v>
      </c>
      <c r="D271" s="88">
        <v>3</v>
      </c>
      <c r="E271" s="89">
        <v>5.1724137931034484</v>
      </c>
      <c r="F271" s="89">
        <v>5.1724137931034484</v>
      </c>
      <c r="G271" s="90">
        <v>63.793103448275865</v>
      </c>
      <c r="J271" s="64" t="str">
        <f t="shared" si="51"/>
        <v>a0780</v>
      </c>
      <c r="K271" s="71">
        <f t="shared" si="52"/>
        <v>3.4482758620689653</v>
      </c>
      <c r="L271" s="65" t="str">
        <f>IFERROR((IF(AND($G270&lt;(VLOOKUP($J271,'Medians, Hi-Lo SDs'!$B:$F,2,FALSE)),$G271&gt;=(VLOOKUP($J271,'Medians, Hi-Lo SDs'!$B:$F,2,FALSE))),(VLOOKUP($J271,'Medians, Hi-Lo SDs'!$B:$F,2,FALSE))-$G270,""))/($F271)*($C271-$C270)+($C270),"")</f>
        <v/>
      </c>
      <c r="M271" s="65" t="str">
        <f t="shared" si="54"/>
        <v/>
      </c>
      <c r="N271" s="65" t="str">
        <f>IF(M271="","",M271/VLOOKUP(VLOOKUP($J271,'Medians, Hi-Lo SDs'!$B:$F,2,FALSE),$H:$I,2,FALSE))</f>
        <v/>
      </c>
      <c r="O271" s="59" t="s">
        <v>88</v>
      </c>
      <c r="P271" s="60" t="s">
        <v>88</v>
      </c>
      <c r="Q271" s="66" t="str">
        <f>IFERROR((IF(AND($G270&lt;(VLOOKUP($J271,'Medians, Hi-Lo SDs'!$B:$F,3,FALSE)),$G271&gt;=(VLOOKUP($J271,'Medians, Hi-Lo SDs'!$B:$F,3,FALSE))),(VLOOKUP($J271,'Medians, Hi-Lo SDs'!$B:$F,3,FALSE))-$G270,""))/($F271)*($C271-$C270)+($C270),"")</f>
        <v/>
      </c>
      <c r="R271" s="65" t="str">
        <f t="shared" si="55"/>
        <v/>
      </c>
      <c r="S271" s="65" t="str">
        <f>IF(R271="","",R271/VLOOKUP(VLOOKUP($J271,'Medians, Hi-Lo SDs'!$B:$F,3,FALSE),$H:$I,2,FALSE))</f>
        <v/>
      </c>
      <c r="T271" s="70" t="str">
        <f t="shared" si="56"/>
        <v/>
      </c>
      <c r="U271" s="68" t="str">
        <f t="shared" si="57"/>
        <v/>
      </c>
      <c r="V271" s="69" t="str">
        <f t="shared" si="53"/>
        <v/>
      </c>
      <c r="W271" s="66" t="str">
        <f>IFERROR((IF(AND($G270&lt;(VLOOKUP($J271,'Medians, Hi-Lo SDs'!$B:$F,4,FALSE)),$G271&gt;=(VLOOKUP($J271,'Medians, Hi-Lo SDs'!$B:$F,4,FALSE))),(VLOOKUP($J271,'Medians, Hi-Lo SDs'!$B:$F,4,FALSE))-$G270,""))/($F271)*($C271-$C270)+($C270),"")</f>
        <v/>
      </c>
      <c r="X271" s="65" t="str">
        <f t="shared" si="58"/>
        <v/>
      </c>
      <c r="Y271" s="65" t="str">
        <f>IF(X271="","",X271/VLOOKUP(VLOOKUP($J271,'Medians, Hi-Lo SDs'!$B:$F,4,FALSE),$H:$I,2,FALSE))</f>
        <v/>
      </c>
      <c r="Z271" s="70" t="str">
        <f t="shared" si="59"/>
        <v/>
      </c>
      <c r="AA271" s="68" t="str">
        <f t="shared" si="60"/>
        <v/>
      </c>
      <c r="AB271" s="66" t="str">
        <f>IFERROR((IF(AND($G270&lt;(VLOOKUP($J271,'Medians, Hi-Lo SDs'!$B:$F,5,FALSE)),$G271&gt;=(VLOOKUP($J271,'Medians, Hi-Lo SDs'!$B:$F,5,FALSE))),(VLOOKUP($J271,'Medians, Hi-Lo SDs'!$B:$F,5,FALSE))-$G270,""))/($F271)*($C271-$C270)+($C270),"")</f>
        <v/>
      </c>
      <c r="AC271" s="65" t="str">
        <f t="shared" si="61"/>
        <v/>
      </c>
      <c r="AD271" s="65" t="str">
        <f>IF(AC271="","",AC271/VLOOKUP(VLOOKUP($J271,'Medians, Hi-Lo SDs'!$B:$F,5,FALSE),$H:$I,2,FALSE))</f>
        <v/>
      </c>
      <c r="AE271" s="59" t="s">
        <v>88</v>
      </c>
      <c r="AF271" s="60" t="s">
        <v>88</v>
      </c>
    </row>
    <row r="272" spans="1:32" ht="16" x14ac:dyDescent="0.2">
      <c r="A272" s="99"/>
      <c r="B272" s="100"/>
      <c r="C272" s="87" t="s">
        <v>137</v>
      </c>
      <c r="D272" s="88">
        <v>1</v>
      </c>
      <c r="E272" s="89">
        <v>1.7241379310344827</v>
      </c>
      <c r="F272" s="89">
        <v>1.7241379310344827</v>
      </c>
      <c r="G272" s="90">
        <v>65.517241379310349</v>
      </c>
      <c r="J272" s="64" t="str">
        <f t="shared" si="51"/>
        <v>a0780</v>
      </c>
      <c r="K272" s="71">
        <f t="shared" si="52"/>
        <v>3.4482758620689653</v>
      </c>
      <c r="L272" s="65" t="str">
        <f>IFERROR((IF(AND($G271&lt;(VLOOKUP($J272,'Medians, Hi-Lo SDs'!$B:$F,2,FALSE)),$G272&gt;=(VLOOKUP($J272,'Medians, Hi-Lo SDs'!$B:$F,2,FALSE))),(VLOOKUP($J272,'Medians, Hi-Lo SDs'!$B:$F,2,FALSE))-$G271,""))/($F272)*($C272-$C271)+($C271),"")</f>
        <v/>
      </c>
      <c r="M272" s="65" t="str">
        <f t="shared" si="54"/>
        <v/>
      </c>
      <c r="N272" s="65" t="str">
        <f>IF(M272="","",M272/VLOOKUP(VLOOKUP($J272,'Medians, Hi-Lo SDs'!$B:$F,2,FALSE),$H:$I,2,FALSE))</f>
        <v/>
      </c>
      <c r="O272" s="59" t="s">
        <v>88</v>
      </c>
      <c r="P272" s="60" t="s">
        <v>88</v>
      </c>
      <c r="Q272" s="66" t="str">
        <f>IFERROR((IF(AND($G271&lt;(VLOOKUP($J272,'Medians, Hi-Lo SDs'!$B:$F,3,FALSE)),$G272&gt;=(VLOOKUP($J272,'Medians, Hi-Lo SDs'!$B:$F,3,FALSE))),(VLOOKUP($J272,'Medians, Hi-Lo SDs'!$B:$F,3,FALSE))-$G271,""))/($F272)*($C272-$C271)+($C271),"")</f>
        <v/>
      </c>
      <c r="R272" s="65" t="str">
        <f t="shared" si="55"/>
        <v/>
      </c>
      <c r="S272" s="65" t="str">
        <f>IF(R272="","",R272/VLOOKUP(VLOOKUP($J272,'Medians, Hi-Lo SDs'!$B:$F,3,FALSE),$H:$I,2,FALSE))</f>
        <v/>
      </c>
      <c r="T272" s="70" t="str">
        <f t="shared" si="56"/>
        <v/>
      </c>
      <c r="U272" s="68" t="str">
        <f t="shared" si="57"/>
        <v/>
      </c>
      <c r="V272" s="69" t="str">
        <f t="shared" si="53"/>
        <v/>
      </c>
      <c r="W272" s="66" t="str">
        <f>IFERROR((IF(AND($G271&lt;(VLOOKUP($J272,'Medians, Hi-Lo SDs'!$B:$F,4,FALSE)),$G272&gt;=(VLOOKUP($J272,'Medians, Hi-Lo SDs'!$B:$F,4,FALSE))),(VLOOKUP($J272,'Medians, Hi-Lo SDs'!$B:$F,4,FALSE))-$G271,""))/($F272)*($C272-$C271)+($C271),"")</f>
        <v/>
      </c>
      <c r="X272" s="65" t="str">
        <f t="shared" si="58"/>
        <v/>
      </c>
      <c r="Y272" s="65" t="str">
        <f>IF(X272="","",X272/VLOOKUP(VLOOKUP($J272,'Medians, Hi-Lo SDs'!$B:$F,4,FALSE),$H:$I,2,FALSE))</f>
        <v/>
      </c>
      <c r="Z272" s="70" t="str">
        <f t="shared" si="59"/>
        <v/>
      </c>
      <c r="AA272" s="68" t="str">
        <f t="shared" si="60"/>
        <v/>
      </c>
      <c r="AB272" s="66" t="str">
        <f>IFERROR((IF(AND($G271&lt;(VLOOKUP($J272,'Medians, Hi-Lo SDs'!$B:$F,5,FALSE)),$G272&gt;=(VLOOKUP($J272,'Medians, Hi-Lo SDs'!$B:$F,5,FALSE))),(VLOOKUP($J272,'Medians, Hi-Lo SDs'!$B:$F,5,FALSE))-$G271,""))/($F272)*($C272-$C271)+($C271),"")</f>
        <v/>
      </c>
      <c r="AC272" s="65" t="str">
        <f t="shared" si="61"/>
        <v/>
      </c>
      <c r="AD272" s="65" t="str">
        <f>IF(AC272="","",AC272/VLOOKUP(VLOOKUP($J272,'Medians, Hi-Lo SDs'!$B:$F,5,FALSE),$H:$I,2,FALSE))</f>
        <v/>
      </c>
      <c r="AE272" s="59" t="s">
        <v>88</v>
      </c>
      <c r="AF272" s="60" t="s">
        <v>88</v>
      </c>
    </row>
    <row r="273" spans="1:32" ht="16" x14ac:dyDescent="0.2">
      <c r="A273" s="99"/>
      <c r="B273" s="100"/>
      <c r="C273" s="87" t="s">
        <v>154</v>
      </c>
      <c r="D273" s="88">
        <v>1</v>
      </c>
      <c r="E273" s="89">
        <v>1.7241379310344827</v>
      </c>
      <c r="F273" s="89">
        <v>1.7241379310344827</v>
      </c>
      <c r="G273" s="90">
        <v>67.241379310344826</v>
      </c>
      <c r="J273" s="64" t="str">
        <f t="shared" si="51"/>
        <v>a0780</v>
      </c>
      <c r="K273" s="71">
        <f t="shared" si="52"/>
        <v>3.4482758620689653</v>
      </c>
      <c r="L273" s="65" t="str">
        <f>IFERROR((IF(AND($G272&lt;(VLOOKUP($J273,'Medians, Hi-Lo SDs'!$B:$F,2,FALSE)),$G273&gt;=(VLOOKUP($J273,'Medians, Hi-Lo SDs'!$B:$F,2,FALSE))),(VLOOKUP($J273,'Medians, Hi-Lo SDs'!$B:$F,2,FALSE))-$G272,""))/($F273)*($C273-$C272)+($C272),"")</f>
        <v/>
      </c>
      <c r="M273" s="65" t="str">
        <f t="shared" si="54"/>
        <v/>
      </c>
      <c r="N273" s="65" t="str">
        <f>IF(M273="","",M273/VLOOKUP(VLOOKUP($J273,'Medians, Hi-Lo SDs'!$B:$F,2,FALSE),$H:$I,2,FALSE))</f>
        <v/>
      </c>
      <c r="O273" s="59" t="s">
        <v>88</v>
      </c>
      <c r="P273" s="60" t="s">
        <v>88</v>
      </c>
      <c r="Q273" s="66" t="str">
        <f>IFERROR((IF(AND($G272&lt;(VLOOKUP($J273,'Medians, Hi-Lo SDs'!$B:$F,3,FALSE)),$G273&gt;=(VLOOKUP($J273,'Medians, Hi-Lo SDs'!$B:$F,3,FALSE))),(VLOOKUP($J273,'Medians, Hi-Lo SDs'!$B:$F,3,FALSE))-$G272,""))/($F273)*($C273-$C272)+($C272),"")</f>
        <v/>
      </c>
      <c r="R273" s="65" t="str">
        <f t="shared" si="55"/>
        <v/>
      </c>
      <c r="S273" s="65" t="str">
        <f>IF(R273="","",R273/VLOOKUP(VLOOKUP($J273,'Medians, Hi-Lo SDs'!$B:$F,3,FALSE),$H:$I,2,FALSE))</f>
        <v/>
      </c>
      <c r="T273" s="70" t="str">
        <f t="shared" si="56"/>
        <v/>
      </c>
      <c r="U273" s="68" t="str">
        <f t="shared" si="57"/>
        <v/>
      </c>
      <c r="V273" s="69" t="str">
        <f t="shared" si="53"/>
        <v/>
      </c>
      <c r="W273" s="66" t="str">
        <f>IFERROR((IF(AND($G272&lt;(VLOOKUP($J273,'Medians, Hi-Lo SDs'!$B:$F,4,FALSE)),$G273&gt;=(VLOOKUP($J273,'Medians, Hi-Lo SDs'!$B:$F,4,FALSE))),(VLOOKUP($J273,'Medians, Hi-Lo SDs'!$B:$F,4,FALSE))-$G272,""))/($F273)*($C273-$C272)+($C272),"")</f>
        <v/>
      </c>
      <c r="X273" s="65" t="str">
        <f t="shared" si="58"/>
        <v/>
      </c>
      <c r="Y273" s="65" t="str">
        <f>IF(X273="","",X273/VLOOKUP(VLOOKUP($J273,'Medians, Hi-Lo SDs'!$B:$F,4,FALSE),$H:$I,2,FALSE))</f>
        <v/>
      </c>
      <c r="Z273" s="70" t="str">
        <f t="shared" si="59"/>
        <v/>
      </c>
      <c r="AA273" s="68" t="str">
        <f t="shared" si="60"/>
        <v/>
      </c>
      <c r="AB273" s="66" t="str">
        <f>IFERROR((IF(AND($G272&lt;(VLOOKUP($J273,'Medians, Hi-Lo SDs'!$B:$F,5,FALSE)),$G273&gt;=(VLOOKUP($J273,'Medians, Hi-Lo SDs'!$B:$F,5,FALSE))),(VLOOKUP($J273,'Medians, Hi-Lo SDs'!$B:$F,5,FALSE))-$G272,""))/($F273)*($C273-$C272)+($C272),"")</f>
        <v/>
      </c>
      <c r="AC273" s="65" t="str">
        <f t="shared" si="61"/>
        <v/>
      </c>
      <c r="AD273" s="65" t="str">
        <f>IF(AC273="","",AC273/VLOOKUP(VLOOKUP($J273,'Medians, Hi-Lo SDs'!$B:$F,5,FALSE),$H:$I,2,FALSE))</f>
        <v/>
      </c>
      <c r="AE273" s="59" t="s">
        <v>88</v>
      </c>
      <c r="AF273" s="60" t="s">
        <v>88</v>
      </c>
    </row>
    <row r="274" spans="1:32" ht="16" x14ac:dyDescent="0.2">
      <c r="A274" s="99"/>
      <c r="B274" s="100"/>
      <c r="C274" s="87" t="s">
        <v>138</v>
      </c>
      <c r="D274" s="88">
        <v>1</v>
      </c>
      <c r="E274" s="89">
        <v>1.7241379310344827</v>
      </c>
      <c r="F274" s="89">
        <v>1.7241379310344827</v>
      </c>
      <c r="G274" s="90">
        <v>68.965517241379317</v>
      </c>
      <c r="J274" s="64" t="str">
        <f t="shared" si="51"/>
        <v>a0780</v>
      </c>
      <c r="K274" s="71">
        <f t="shared" si="52"/>
        <v>3.4482758620689653</v>
      </c>
      <c r="L274" s="65" t="str">
        <f>IFERROR((IF(AND($G273&lt;(VLOOKUP($J274,'Medians, Hi-Lo SDs'!$B:$F,2,FALSE)),$G274&gt;=(VLOOKUP($J274,'Medians, Hi-Lo SDs'!$B:$F,2,FALSE))),(VLOOKUP($J274,'Medians, Hi-Lo SDs'!$B:$F,2,FALSE))-$G273,""))/($F274)*($C274-$C273)+($C273),"")</f>
        <v/>
      </c>
      <c r="M274" s="65" t="str">
        <f t="shared" si="54"/>
        <v/>
      </c>
      <c r="N274" s="65" t="str">
        <f>IF(M274="","",M274/VLOOKUP(VLOOKUP($J274,'Medians, Hi-Lo SDs'!$B:$F,2,FALSE),$H:$I,2,FALSE))</f>
        <v/>
      </c>
      <c r="O274" s="59" t="s">
        <v>88</v>
      </c>
      <c r="P274" s="60" t="s">
        <v>88</v>
      </c>
      <c r="Q274" s="66" t="str">
        <f>IFERROR((IF(AND($G273&lt;(VLOOKUP($J274,'Medians, Hi-Lo SDs'!$B:$F,3,FALSE)),$G274&gt;=(VLOOKUP($J274,'Medians, Hi-Lo SDs'!$B:$F,3,FALSE))),(VLOOKUP($J274,'Medians, Hi-Lo SDs'!$B:$F,3,FALSE))-$G273,""))/($F274)*($C274-$C273)+($C273),"")</f>
        <v/>
      </c>
      <c r="R274" s="65" t="str">
        <f t="shared" si="55"/>
        <v/>
      </c>
      <c r="S274" s="65" t="str">
        <f>IF(R274="","",R274/VLOOKUP(VLOOKUP($J274,'Medians, Hi-Lo SDs'!$B:$F,3,FALSE),$H:$I,2,FALSE))</f>
        <v/>
      </c>
      <c r="T274" s="70" t="str">
        <f t="shared" si="56"/>
        <v/>
      </c>
      <c r="U274" s="68" t="str">
        <f t="shared" si="57"/>
        <v/>
      </c>
      <c r="V274" s="69" t="str">
        <f t="shared" si="53"/>
        <v/>
      </c>
      <c r="W274" s="66" t="str">
        <f>IFERROR((IF(AND($G273&lt;(VLOOKUP($J274,'Medians, Hi-Lo SDs'!$B:$F,4,FALSE)),$G274&gt;=(VLOOKUP($J274,'Medians, Hi-Lo SDs'!$B:$F,4,FALSE))),(VLOOKUP($J274,'Medians, Hi-Lo SDs'!$B:$F,4,FALSE))-$G273,""))/($F274)*($C274-$C273)+($C273),"")</f>
        <v/>
      </c>
      <c r="X274" s="65" t="str">
        <f t="shared" si="58"/>
        <v/>
      </c>
      <c r="Y274" s="65" t="str">
        <f>IF(X274="","",X274/VLOOKUP(VLOOKUP($J274,'Medians, Hi-Lo SDs'!$B:$F,4,FALSE),$H:$I,2,FALSE))</f>
        <v/>
      </c>
      <c r="Z274" s="70" t="str">
        <f t="shared" si="59"/>
        <v/>
      </c>
      <c r="AA274" s="68" t="str">
        <f t="shared" si="60"/>
        <v/>
      </c>
      <c r="AB274" s="66" t="str">
        <f>IFERROR((IF(AND($G273&lt;(VLOOKUP($J274,'Medians, Hi-Lo SDs'!$B:$F,5,FALSE)),$G274&gt;=(VLOOKUP($J274,'Medians, Hi-Lo SDs'!$B:$F,5,FALSE))),(VLOOKUP($J274,'Medians, Hi-Lo SDs'!$B:$F,5,FALSE))-$G273,""))/($F274)*($C274-$C273)+($C273),"")</f>
        <v/>
      </c>
      <c r="AC274" s="65" t="str">
        <f t="shared" si="61"/>
        <v/>
      </c>
      <c r="AD274" s="65" t="str">
        <f>IF(AC274="","",AC274/VLOOKUP(VLOOKUP($J274,'Medians, Hi-Lo SDs'!$B:$F,5,FALSE),$H:$I,2,FALSE))</f>
        <v/>
      </c>
      <c r="AE274" s="59" t="s">
        <v>88</v>
      </c>
      <c r="AF274" s="60" t="s">
        <v>88</v>
      </c>
    </row>
    <row r="275" spans="1:32" ht="16" x14ac:dyDescent="0.2">
      <c r="A275" s="99"/>
      <c r="B275" s="100"/>
      <c r="C275" s="87" t="s">
        <v>165</v>
      </c>
      <c r="D275" s="88">
        <v>1</v>
      </c>
      <c r="E275" s="89">
        <v>1.7241379310344827</v>
      </c>
      <c r="F275" s="89">
        <v>1.7241379310344827</v>
      </c>
      <c r="G275" s="90">
        <v>70.689655172413794</v>
      </c>
      <c r="J275" s="64" t="str">
        <f t="shared" si="51"/>
        <v>a0780</v>
      </c>
      <c r="K275" s="71">
        <f t="shared" si="52"/>
        <v>3.4482758620689653</v>
      </c>
      <c r="L275" s="65" t="str">
        <f>IFERROR((IF(AND($G274&lt;(VLOOKUP($J275,'Medians, Hi-Lo SDs'!$B:$F,2,FALSE)),$G275&gt;=(VLOOKUP($J275,'Medians, Hi-Lo SDs'!$B:$F,2,FALSE))),(VLOOKUP($J275,'Medians, Hi-Lo SDs'!$B:$F,2,FALSE))-$G274,""))/($F275)*($C275-$C274)+($C274),"")</f>
        <v/>
      </c>
      <c r="M275" s="65" t="str">
        <f t="shared" si="54"/>
        <v/>
      </c>
      <c r="N275" s="65" t="str">
        <f>IF(M275="","",M275/VLOOKUP(VLOOKUP($J275,'Medians, Hi-Lo SDs'!$B:$F,2,FALSE),$H:$I,2,FALSE))</f>
        <v/>
      </c>
      <c r="O275" s="59" t="s">
        <v>88</v>
      </c>
      <c r="P275" s="60" t="s">
        <v>88</v>
      </c>
      <c r="Q275" s="66" t="str">
        <f>IFERROR((IF(AND($G274&lt;(VLOOKUP($J275,'Medians, Hi-Lo SDs'!$B:$F,3,FALSE)),$G275&gt;=(VLOOKUP($J275,'Medians, Hi-Lo SDs'!$B:$F,3,FALSE))),(VLOOKUP($J275,'Medians, Hi-Lo SDs'!$B:$F,3,FALSE))-$G274,""))/($F275)*($C275-$C274)+($C274),"")</f>
        <v/>
      </c>
      <c r="R275" s="65" t="str">
        <f t="shared" si="55"/>
        <v/>
      </c>
      <c r="S275" s="65" t="str">
        <f>IF(R275="","",R275/VLOOKUP(VLOOKUP($J275,'Medians, Hi-Lo SDs'!$B:$F,3,FALSE),$H:$I,2,FALSE))</f>
        <v/>
      </c>
      <c r="T275" s="70" t="str">
        <f t="shared" si="56"/>
        <v/>
      </c>
      <c r="U275" s="68" t="str">
        <f t="shared" si="57"/>
        <v/>
      </c>
      <c r="V275" s="69" t="str">
        <f t="shared" si="53"/>
        <v/>
      </c>
      <c r="W275" s="66" t="str">
        <f>IFERROR((IF(AND($G274&lt;(VLOOKUP($J275,'Medians, Hi-Lo SDs'!$B:$F,4,FALSE)),$G275&gt;=(VLOOKUP($J275,'Medians, Hi-Lo SDs'!$B:$F,4,FALSE))),(VLOOKUP($J275,'Medians, Hi-Lo SDs'!$B:$F,4,FALSE))-$G274,""))/($F275)*($C275-$C274)+($C274),"")</f>
        <v/>
      </c>
      <c r="X275" s="65" t="str">
        <f t="shared" si="58"/>
        <v/>
      </c>
      <c r="Y275" s="65" t="str">
        <f>IF(X275="","",X275/VLOOKUP(VLOOKUP($J275,'Medians, Hi-Lo SDs'!$B:$F,4,FALSE),$H:$I,2,FALSE))</f>
        <v/>
      </c>
      <c r="Z275" s="70" t="str">
        <f t="shared" si="59"/>
        <v/>
      </c>
      <c r="AA275" s="68" t="str">
        <f t="shared" si="60"/>
        <v/>
      </c>
      <c r="AB275" s="66" t="str">
        <f>IFERROR((IF(AND($G274&lt;(VLOOKUP($J275,'Medians, Hi-Lo SDs'!$B:$F,5,FALSE)),$G275&gt;=(VLOOKUP($J275,'Medians, Hi-Lo SDs'!$B:$F,5,FALSE))),(VLOOKUP($J275,'Medians, Hi-Lo SDs'!$B:$F,5,FALSE))-$G274,""))/($F275)*($C275-$C274)+($C274),"")</f>
        <v/>
      </c>
      <c r="AC275" s="65" t="str">
        <f t="shared" si="61"/>
        <v/>
      </c>
      <c r="AD275" s="65" t="str">
        <f>IF(AC275="","",AC275/VLOOKUP(VLOOKUP($J275,'Medians, Hi-Lo SDs'!$B:$F,5,FALSE),$H:$I,2,FALSE))</f>
        <v/>
      </c>
      <c r="AE275" s="59" t="s">
        <v>88</v>
      </c>
      <c r="AF275" s="60" t="s">
        <v>88</v>
      </c>
    </row>
    <row r="276" spans="1:32" ht="16" x14ac:dyDescent="0.2">
      <c r="A276" s="99"/>
      <c r="B276" s="100"/>
      <c r="C276" s="87" t="s">
        <v>156</v>
      </c>
      <c r="D276" s="88">
        <v>1</v>
      </c>
      <c r="E276" s="89">
        <v>1.7241379310344827</v>
      </c>
      <c r="F276" s="89">
        <v>1.7241379310344827</v>
      </c>
      <c r="G276" s="90">
        <v>72.41379310344827</v>
      </c>
      <c r="J276" s="64" t="str">
        <f t="shared" si="51"/>
        <v>a0780</v>
      </c>
      <c r="K276" s="71">
        <f t="shared" si="52"/>
        <v>3.4482758620689653</v>
      </c>
      <c r="L276" s="65" t="str">
        <f>IFERROR((IF(AND($G275&lt;(VLOOKUP($J276,'Medians, Hi-Lo SDs'!$B:$F,2,FALSE)),$G276&gt;=(VLOOKUP($J276,'Medians, Hi-Lo SDs'!$B:$F,2,FALSE))),(VLOOKUP($J276,'Medians, Hi-Lo SDs'!$B:$F,2,FALSE))-$G275,""))/($F276)*($C276-$C275)+($C275),"")</f>
        <v/>
      </c>
      <c r="M276" s="65" t="str">
        <f t="shared" si="54"/>
        <v/>
      </c>
      <c r="N276" s="65" t="str">
        <f>IF(M276="","",M276/VLOOKUP(VLOOKUP($J276,'Medians, Hi-Lo SDs'!$B:$F,2,FALSE),$H:$I,2,FALSE))</f>
        <v/>
      </c>
      <c r="O276" s="59" t="s">
        <v>88</v>
      </c>
      <c r="P276" s="60" t="s">
        <v>88</v>
      </c>
      <c r="Q276" s="66" t="str">
        <f>IFERROR((IF(AND($G275&lt;(VLOOKUP($J276,'Medians, Hi-Lo SDs'!$B:$F,3,FALSE)),$G276&gt;=(VLOOKUP($J276,'Medians, Hi-Lo SDs'!$B:$F,3,FALSE))),(VLOOKUP($J276,'Medians, Hi-Lo SDs'!$B:$F,3,FALSE))-$G275,""))/($F276)*($C276-$C275)+($C275),"")</f>
        <v/>
      </c>
      <c r="R276" s="65" t="str">
        <f t="shared" si="55"/>
        <v/>
      </c>
      <c r="S276" s="65" t="str">
        <f>IF(R276="","",R276/VLOOKUP(VLOOKUP($J276,'Medians, Hi-Lo SDs'!$B:$F,3,FALSE),$H:$I,2,FALSE))</f>
        <v/>
      </c>
      <c r="T276" s="70" t="str">
        <f t="shared" si="56"/>
        <v/>
      </c>
      <c r="U276" s="68" t="str">
        <f t="shared" si="57"/>
        <v/>
      </c>
      <c r="V276" s="69" t="str">
        <f t="shared" si="53"/>
        <v/>
      </c>
      <c r="W276" s="66" t="str">
        <f>IFERROR((IF(AND($G275&lt;(VLOOKUP($J276,'Medians, Hi-Lo SDs'!$B:$F,4,FALSE)),$G276&gt;=(VLOOKUP($J276,'Medians, Hi-Lo SDs'!$B:$F,4,FALSE))),(VLOOKUP($J276,'Medians, Hi-Lo SDs'!$B:$F,4,FALSE))-$G275,""))/($F276)*($C276-$C275)+($C275),"")</f>
        <v/>
      </c>
      <c r="X276" s="65" t="str">
        <f t="shared" si="58"/>
        <v/>
      </c>
      <c r="Y276" s="65" t="str">
        <f>IF(X276="","",X276/VLOOKUP(VLOOKUP($J276,'Medians, Hi-Lo SDs'!$B:$F,4,FALSE),$H:$I,2,FALSE))</f>
        <v/>
      </c>
      <c r="Z276" s="70" t="str">
        <f t="shared" si="59"/>
        <v/>
      </c>
      <c r="AA276" s="68" t="str">
        <f t="shared" si="60"/>
        <v/>
      </c>
      <c r="AB276" s="66" t="str">
        <f>IFERROR((IF(AND($G275&lt;(VLOOKUP($J276,'Medians, Hi-Lo SDs'!$B:$F,5,FALSE)),$G276&gt;=(VLOOKUP($J276,'Medians, Hi-Lo SDs'!$B:$F,5,FALSE))),(VLOOKUP($J276,'Medians, Hi-Lo SDs'!$B:$F,5,FALSE))-$G275,""))/($F276)*($C276-$C275)+($C275),"")</f>
        <v/>
      </c>
      <c r="AC276" s="65" t="str">
        <f t="shared" si="61"/>
        <v/>
      </c>
      <c r="AD276" s="65" t="str">
        <f>IF(AC276="","",AC276/VLOOKUP(VLOOKUP($J276,'Medians, Hi-Lo SDs'!$B:$F,5,FALSE),$H:$I,2,FALSE))</f>
        <v/>
      </c>
      <c r="AE276" s="59" t="s">
        <v>88</v>
      </c>
      <c r="AF276" s="60" t="s">
        <v>88</v>
      </c>
    </row>
    <row r="277" spans="1:32" ht="16" x14ac:dyDescent="0.2">
      <c r="A277" s="99"/>
      <c r="B277" s="100"/>
      <c r="C277" s="87" t="s">
        <v>169</v>
      </c>
      <c r="D277" s="88">
        <v>2</v>
      </c>
      <c r="E277" s="89">
        <v>3.4482758620689653</v>
      </c>
      <c r="F277" s="89">
        <v>3.4482758620689653</v>
      </c>
      <c r="G277" s="90">
        <v>75.862068965517238</v>
      </c>
      <c r="J277" s="64" t="str">
        <f t="shared" si="51"/>
        <v>a0780</v>
      </c>
      <c r="K277" s="71">
        <f t="shared" si="52"/>
        <v>3.4482758620689653</v>
      </c>
      <c r="L277" s="65" t="str">
        <f>IFERROR((IF(AND($G276&lt;(VLOOKUP($J277,'Medians, Hi-Lo SDs'!$B:$F,2,FALSE)),$G277&gt;=(VLOOKUP($J277,'Medians, Hi-Lo SDs'!$B:$F,2,FALSE))),(VLOOKUP($J277,'Medians, Hi-Lo SDs'!$B:$F,2,FALSE))-$G276,""))/($F277)*($C277-$C276)+($C276),"")</f>
        <v/>
      </c>
      <c r="M277" s="65" t="str">
        <f t="shared" si="54"/>
        <v/>
      </c>
      <c r="N277" s="65" t="str">
        <f>IF(M277="","",M277/VLOOKUP(VLOOKUP($J277,'Medians, Hi-Lo SDs'!$B:$F,2,FALSE),$H:$I,2,FALSE))</f>
        <v/>
      </c>
      <c r="O277" s="59" t="s">
        <v>88</v>
      </c>
      <c r="P277" s="60" t="s">
        <v>88</v>
      </c>
      <c r="Q277" s="66" t="str">
        <f>IFERROR((IF(AND($G276&lt;(VLOOKUP($J277,'Medians, Hi-Lo SDs'!$B:$F,3,FALSE)),$G277&gt;=(VLOOKUP($J277,'Medians, Hi-Lo SDs'!$B:$F,3,FALSE))),(VLOOKUP($J277,'Medians, Hi-Lo SDs'!$B:$F,3,FALSE))-$G276,""))/($F277)*($C277-$C276)+($C276),"")</f>
        <v/>
      </c>
      <c r="R277" s="65" t="str">
        <f t="shared" si="55"/>
        <v/>
      </c>
      <c r="S277" s="65" t="str">
        <f>IF(R277="","",R277/VLOOKUP(VLOOKUP($J277,'Medians, Hi-Lo SDs'!$B:$F,3,FALSE),$H:$I,2,FALSE))</f>
        <v/>
      </c>
      <c r="T277" s="70" t="str">
        <f t="shared" si="56"/>
        <v/>
      </c>
      <c r="U277" s="68" t="str">
        <f t="shared" si="57"/>
        <v/>
      </c>
      <c r="V277" s="69" t="str">
        <f t="shared" si="53"/>
        <v/>
      </c>
      <c r="W277" s="66" t="str">
        <f>IFERROR((IF(AND($G276&lt;(VLOOKUP($J277,'Medians, Hi-Lo SDs'!$B:$F,4,FALSE)),$G277&gt;=(VLOOKUP($J277,'Medians, Hi-Lo SDs'!$B:$F,4,FALSE))),(VLOOKUP($J277,'Medians, Hi-Lo SDs'!$B:$F,4,FALSE))-$G276,""))/($F277)*($C277-$C276)+($C276),"")</f>
        <v/>
      </c>
      <c r="X277" s="65" t="str">
        <f t="shared" si="58"/>
        <v/>
      </c>
      <c r="Y277" s="65" t="str">
        <f>IF(X277="","",X277/VLOOKUP(VLOOKUP($J277,'Medians, Hi-Lo SDs'!$B:$F,4,FALSE),$H:$I,2,FALSE))</f>
        <v/>
      </c>
      <c r="Z277" s="70" t="str">
        <f t="shared" si="59"/>
        <v/>
      </c>
      <c r="AA277" s="68" t="str">
        <f t="shared" si="60"/>
        <v/>
      </c>
      <c r="AB277" s="66" t="str">
        <f>IFERROR((IF(AND($G276&lt;(VLOOKUP($J277,'Medians, Hi-Lo SDs'!$B:$F,5,FALSE)),$G277&gt;=(VLOOKUP($J277,'Medians, Hi-Lo SDs'!$B:$F,5,FALSE))),(VLOOKUP($J277,'Medians, Hi-Lo SDs'!$B:$F,5,FALSE))-$G276,""))/($F277)*($C277-$C276)+($C276),"")</f>
        <v/>
      </c>
      <c r="AC277" s="65" t="str">
        <f t="shared" si="61"/>
        <v/>
      </c>
      <c r="AD277" s="65" t="str">
        <f>IF(AC277="","",AC277/VLOOKUP(VLOOKUP($J277,'Medians, Hi-Lo SDs'!$B:$F,5,FALSE),$H:$I,2,FALSE))</f>
        <v/>
      </c>
      <c r="AE277" s="59" t="s">
        <v>88</v>
      </c>
      <c r="AF277" s="60" t="s">
        <v>88</v>
      </c>
    </row>
    <row r="278" spans="1:32" ht="16" x14ac:dyDescent="0.2">
      <c r="A278" s="99"/>
      <c r="B278" s="100"/>
      <c r="C278" s="87" t="s">
        <v>146</v>
      </c>
      <c r="D278" s="88">
        <v>1</v>
      </c>
      <c r="E278" s="89">
        <v>1.7241379310344827</v>
      </c>
      <c r="F278" s="89">
        <v>1.7241379310344827</v>
      </c>
      <c r="G278" s="90">
        <v>77.58620689655173</v>
      </c>
      <c r="J278" s="64" t="str">
        <f t="shared" si="51"/>
        <v>a0780</v>
      </c>
      <c r="K278" s="71">
        <f t="shared" si="52"/>
        <v>3.4482758620689653</v>
      </c>
      <c r="L278" s="65" t="str">
        <f>IFERROR((IF(AND($G277&lt;(VLOOKUP($J278,'Medians, Hi-Lo SDs'!$B:$F,2,FALSE)),$G278&gt;=(VLOOKUP($J278,'Medians, Hi-Lo SDs'!$B:$F,2,FALSE))),(VLOOKUP($J278,'Medians, Hi-Lo SDs'!$B:$F,2,FALSE))-$G277,""))/($F278)*($C278-$C277)+($C277),"")</f>
        <v/>
      </c>
      <c r="M278" s="65" t="str">
        <f t="shared" si="54"/>
        <v/>
      </c>
      <c r="N278" s="65" t="str">
        <f>IF(M278="","",M278/VLOOKUP(VLOOKUP($J278,'Medians, Hi-Lo SDs'!$B:$F,2,FALSE),$H:$I,2,FALSE))</f>
        <v/>
      </c>
      <c r="O278" s="59" t="s">
        <v>88</v>
      </c>
      <c r="P278" s="60" t="s">
        <v>88</v>
      </c>
      <c r="Q278" s="66" t="str">
        <f>IFERROR((IF(AND($G277&lt;(VLOOKUP($J278,'Medians, Hi-Lo SDs'!$B:$F,3,FALSE)),$G278&gt;=(VLOOKUP($J278,'Medians, Hi-Lo SDs'!$B:$F,3,FALSE))),(VLOOKUP($J278,'Medians, Hi-Lo SDs'!$B:$F,3,FALSE))-$G277,""))/($F278)*($C278-$C277)+($C277),"")</f>
        <v/>
      </c>
      <c r="R278" s="65" t="str">
        <f t="shared" si="55"/>
        <v/>
      </c>
      <c r="S278" s="65" t="str">
        <f>IF(R278="","",R278/VLOOKUP(VLOOKUP($J278,'Medians, Hi-Lo SDs'!$B:$F,3,FALSE),$H:$I,2,FALSE))</f>
        <v/>
      </c>
      <c r="T278" s="70" t="str">
        <f t="shared" si="56"/>
        <v/>
      </c>
      <c r="U278" s="68" t="str">
        <f t="shared" si="57"/>
        <v/>
      </c>
      <c r="V278" s="69" t="str">
        <f t="shared" si="53"/>
        <v/>
      </c>
      <c r="W278" s="66" t="str">
        <f>IFERROR((IF(AND($G277&lt;(VLOOKUP($J278,'Medians, Hi-Lo SDs'!$B:$F,4,FALSE)),$G278&gt;=(VLOOKUP($J278,'Medians, Hi-Lo SDs'!$B:$F,4,FALSE))),(VLOOKUP($J278,'Medians, Hi-Lo SDs'!$B:$F,4,FALSE))-$G277,""))/($F278)*($C278-$C277)+($C277),"")</f>
        <v/>
      </c>
      <c r="X278" s="65" t="str">
        <f t="shared" si="58"/>
        <v/>
      </c>
      <c r="Y278" s="65" t="str">
        <f>IF(X278="","",X278/VLOOKUP(VLOOKUP($J278,'Medians, Hi-Lo SDs'!$B:$F,4,FALSE),$H:$I,2,FALSE))</f>
        <v/>
      </c>
      <c r="Z278" s="70" t="str">
        <f t="shared" si="59"/>
        <v/>
      </c>
      <c r="AA278" s="68" t="str">
        <f t="shared" si="60"/>
        <v/>
      </c>
      <c r="AB278" s="66" t="str">
        <f>IFERROR((IF(AND($G277&lt;(VLOOKUP($J278,'Medians, Hi-Lo SDs'!$B:$F,5,FALSE)),$G278&gt;=(VLOOKUP($J278,'Medians, Hi-Lo SDs'!$B:$F,5,FALSE))),(VLOOKUP($J278,'Medians, Hi-Lo SDs'!$B:$F,5,FALSE))-$G277,""))/($F278)*($C278-$C277)+($C277),"")</f>
        <v/>
      </c>
      <c r="AC278" s="65" t="str">
        <f t="shared" si="61"/>
        <v/>
      </c>
      <c r="AD278" s="65" t="str">
        <f>IF(AC278="","",AC278/VLOOKUP(VLOOKUP($J278,'Medians, Hi-Lo SDs'!$B:$F,5,FALSE),$H:$I,2,FALSE))</f>
        <v/>
      </c>
      <c r="AE278" s="59" t="s">
        <v>88</v>
      </c>
      <c r="AF278" s="60" t="s">
        <v>88</v>
      </c>
    </row>
    <row r="279" spans="1:32" ht="16" x14ac:dyDescent="0.2">
      <c r="A279" s="99"/>
      <c r="B279" s="100"/>
      <c r="C279" s="87" t="s">
        <v>160</v>
      </c>
      <c r="D279" s="88">
        <v>1</v>
      </c>
      <c r="E279" s="89">
        <v>1.7241379310344827</v>
      </c>
      <c r="F279" s="89">
        <v>1.7241379310344827</v>
      </c>
      <c r="G279" s="90">
        <v>79.310344827586206</v>
      </c>
      <c r="J279" s="64" t="str">
        <f t="shared" si="51"/>
        <v>a0780</v>
      </c>
      <c r="K279" s="71">
        <f t="shared" si="52"/>
        <v>3.4482758620689653</v>
      </c>
      <c r="L279" s="65" t="str">
        <f>IFERROR((IF(AND($G278&lt;(VLOOKUP($J279,'Medians, Hi-Lo SDs'!$B:$F,2,FALSE)),$G279&gt;=(VLOOKUP($J279,'Medians, Hi-Lo SDs'!$B:$F,2,FALSE))),(VLOOKUP($J279,'Medians, Hi-Lo SDs'!$B:$F,2,FALSE))-$G278,""))/($F279)*($C279-$C278)+($C278),"")</f>
        <v/>
      </c>
      <c r="M279" s="65" t="str">
        <f t="shared" si="54"/>
        <v/>
      </c>
      <c r="N279" s="65" t="str">
        <f>IF(M279="","",M279/VLOOKUP(VLOOKUP($J279,'Medians, Hi-Lo SDs'!$B:$F,2,FALSE),$H:$I,2,FALSE))</f>
        <v/>
      </c>
      <c r="O279" s="59" t="s">
        <v>88</v>
      </c>
      <c r="P279" s="60" t="s">
        <v>88</v>
      </c>
      <c r="Q279" s="66" t="str">
        <f>IFERROR((IF(AND($G278&lt;(VLOOKUP($J279,'Medians, Hi-Lo SDs'!$B:$F,3,FALSE)),$G279&gt;=(VLOOKUP($J279,'Medians, Hi-Lo SDs'!$B:$F,3,FALSE))),(VLOOKUP($J279,'Medians, Hi-Lo SDs'!$B:$F,3,FALSE))-$G278,""))/($F279)*($C279-$C278)+($C278),"")</f>
        <v/>
      </c>
      <c r="R279" s="65" t="str">
        <f t="shared" si="55"/>
        <v/>
      </c>
      <c r="S279" s="65" t="str">
        <f>IF(R279="","",R279/VLOOKUP(VLOOKUP($J279,'Medians, Hi-Lo SDs'!$B:$F,3,FALSE),$H:$I,2,FALSE))</f>
        <v/>
      </c>
      <c r="T279" s="70" t="str">
        <f t="shared" si="56"/>
        <v/>
      </c>
      <c r="U279" s="68" t="str">
        <f t="shared" si="57"/>
        <v/>
      </c>
      <c r="V279" s="69" t="str">
        <f t="shared" si="53"/>
        <v/>
      </c>
      <c r="W279" s="66" t="str">
        <f>IFERROR((IF(AND($G278&lt;(VLOOKUP($J279,'Medians, Hi-Lo SDs'!$B:$F,4,FALSE)),$G279&gt;=(VLOOKUP($J279,'Medians, Hi-Lo SDs'!$B:$F,4,FALSE))),(VLOOKUP($J279,'Medians, Hi-Lo SDs'!$B:$F,4,FALSE))-$G278,""))/($F279)*($C279-$C278)+($C278),"")</f>
        <v/>
      </c>
      <c r="X279" s="65" t="str">
        <f t="shared" si="58"/>
        <v/>
      </c>
      <c r="Y279" s="65" t="str">
        <f>IF(X279="","",X279/VLOOKUP(VLOOKUP($J279,'Medians, Hi-Lo SDs'!$B:$F,4,FALSE),$H:$I,2,FALSE))</f>
        <v/>
      </c>
      <c r="Z279" s="70" t="str">
        <f t="shared" si="59"/>
        <v/>
      </c>
      <c r="AA279" s="68" t="str">
        <f t="shared" si="60"/>
        <v/>
      </c>
      <c r="AB279" s="66" t="str">
        <f>IFERROR((IF(AND($G278&lt;(VLOOKUP($J279,'Medians, Hi-Lo SDs'!$B:$F,5,FALSE)),$G279&gt;=(VLOOKUP($J279,'Medians, Hi-Lo SDs'!$B:$F,5,FALSE))),(VLOOKUP($J279,'Medians, Hi-Lo SDs'!$B:$F,5,FALSE))-$G278,""))/($F279)*($C279-$C278)+($C278),"")</f>
        <v/>
      </c>
      <c r="AC279" s="65" t="str">
        <f t="shared" si="61"/>
        <v/>
      </c>
      <c r="AD279" s="65" t="str">
        <f>IF(AC279="","",AC279/VLOOKUP(VLOOKUP($J279,'Medians, Hi-Lo SDs'!$B:$F,5,FALSE),$H:$I,2,FALSE))</f>
        <v/>
      </c>
      <c r="AE279" s="59" t="s">
        <v>88</v>
      </c>
      <c r="AF279" s="60" t="s">
        <v>88</v>
      </c>
    </row>
    <row r="280" spans="1:32" ht="16" x14ac:dyDescent="0.2">
      <c r="A280" s="99"/>
      <c r="B280" s="100"/>
      <c r="C280" s="87" t="s">
        <v>166</v>
      </c>
      <c r="D280" s="88">
        <v>2</v>
      </c>
      <c r="E280" s="89">
        <v>3.4482758620689653</v>
      </c>
      <c r="F280" s="89">
        <v>3.4482758620689653</v>
      </c>
      <c r="G280" s="90">
        <v>82.758620689655174</v>
      </c>
      <c r="J280" s="64" t="str">
        <f t="shared" si="51"/>
        <v>a0780</v>
      </c>
      <c r="K280" s="71">
        <f t="shared" si="52"/>
        <v>3.4482758620689653</v>
      </c>
      <c r="L280" s="65" t="str">
        <f>IFERROR((IF(AND($G279&lt;(VLOOKUP($J280,'Medians, Hi-Lo SDs'!$B:$F,2,FALSE)),$G280&gt;=(VLOOKUP($J280,'Medians, Hi-Lo SDs'!$B:$F,2,FALSE))),(VLOOKUP($J280,'Medians, Hi-Lo SDs'!$B:$F,2,FALSE))-$G279,""))/($F280)*($C280-$C279)+($C279),"")</f>
        <v/>
      </c>
      <c r="M280" s="65" t="str">
        <f t="shared" si="54"/>
        <v/>
      </c>
      <c r="N280" s="65" t="str">
        <f>IF(M280="","",M280/VLOOKUP(VLOOKUP($J280,'Medians, Hi-Lo SDs'!$B:$F,2,FALSE),$H:$I,2,FALSE))</f>
        <v/>
      </c>
      <c r="O280" s="59" t="s">
        <v>88</v>
      </c>
      <c r="P280" s="60" t="s">
        <v>88</v>
      </c>
      <c r="Q280" s="66" t="str">
        <f>IFERROR((IF(AND($G279&lt;(VLOOKUP($J280,'Medians, Hi-Lo SDs'!$B:$F,3,FALSE)),$G280&gt;=(VLOOKUP($J280,'Medians, Hi-Lo SDs'!$B:$F,3,FALSE))),(VLOOKUP($J280,'Medians, Hi-Lo SDs'!$B:$F,3,FALSE))-$G279,""))/($F280)*($C280-$C279)+($C279),"")</f>
        <v/>
      </c>
      <c r="R280" s="65" t="str">
        <f t="shared" si="55"/>
        <v/>
      </c>
      <c r="S280" s="65" t="str">
        <f>IF(R280="","",R280/VLOOKUP(VLOOKUP($J280,'Medians, Hi-Lo SDs'!$B:$F,3,FALSE),$H:$I,2,FALSE))</f>
        <v/>
      </c>
      <c r="T280" s="70" t="str">
        <f t="shared" si="56"/>
        <v/>
      </c>
      <c r="U280" s="68" t="str">
        <f t="shared" si="57"/>
        <v/>
      </c>
      <c r="V280" s="69" t="str">
        <f t="shared" si="53"/>
        <v/>
      </c>
      <c r="W280" s="66" t="str">
        <f>IFERROR((IF(AND($G279&lt;(VLOOKUP($J280,'Medians, Hi-Lo SDs'!$B:$F,4,FALSE)),$G280&gt;=(VLOOKUP($J280,'Medians, Hi-Lo SDs'!$B:$F,4,FALSE))),(VLOOKUP($J280,'Medians, Hi-Lo SDs'!$B:$F,4,FALSE))-$G279,""))/($F280)*($C280-$C279)+($C279),"")</f>
        <v/>
      </c>
      <c r="X280" s="65" t="str">
        <f t="shared" si="58"/>
        <v/>
      </c>
      <c r="Y280" s="65" t="str">
        <f>IF(X280="","",X280/VLOOKUP(VLOOKUP($J280,'Medians, Hi-Lo SDs'!$B:$F,4,FALSE),$H:$I,2,FALSE))</f>
        <v/>
      </c>
      <c r="Z280" s="70" t="str">
        <f t="shared" si="59"/>
        <v/>
      </c>
      <c r="AA280" s="68" t="str">
        <f t="shared" si="60"/>
        <v/>
      </c>
      <c r="AB280" s="66" t="str">
        <f>IFERROR((IF(AND($G279&lt;(VLOOKUP($J280,'Medians, Hi-Lo SDs'!$B:$F,5,FALSE)),$G280&gt;=(VLOOKUP($J280,'Medians, Hi-Lo SDs'!$B:$F,5,FALSE))),(VLOOKUP($J280,'Medians, Hi-Lo SDs'!$B:$F,5,FALSE))-$G279,""))/($F280)*($C280-$C279)+($C279),"")</f>
        <v/>
      </c>
      <c r="AC280" s="65" t="str">
        <f t="shared" si="61"/>
        <v/>
      </c>
      <c r="AD280" s="65" t="str">
        <f>IF(AC280="","",AC280/VLOOKUP(VLOOKUP($J280,'Medians, Hi-Lo SDs'!$B:$F,5,FALSE),$H:$I,2,FALSE))</f>
        <v/>
      </c>
      <c r="AE280" s="59" t="s">
        <v>88</v>
      </c>
      <c r="AF280" s="60" t="s">
        <v>88</v>
      </c>
    </row>
    <row r="281" spans="1:32" ht="16" x14ac:dyDescent="0.2">
      <c r="A281" s="99"/>
      <c r="B281" s="100"/>
      <c r="C281" s="87" t="s">
        <v>161</v>
      </c>
      <c r="D281" s="88">
        <v>1</v>
      </c>
      <c r="E281" s="89">
        <v>1.7241379310344827</v>
      </c>
      <c r="F281" s="89">
        <v>1.7241379310344827</v>
      </c>
      <c r="G281" s="90">
        <v>84.482758620689651</v>
      </c>
      <c r="J281" s="64" t="str">
        <f t="shared" si="51"/>
        <v>a0780</v>
      </c>
      <c r="K281" s="71">
        <f t="shared" si="52"/>
        <v>3.4482758620689653</v>
      </c>
      <c r="L281" s="65" t="str">
        <f>IFERROR((IF(AND($G280&lt;(VLOOKUP($J281,'Medians, Hi-Lo SDs'!$B:$F,2,FALSE)),$G281&gt;=(VLOOKUP($J281,'Medians, Hi-Lo SDs'!$B:$F,2,FALSE))),(VLOOKUP($J281,'Medians, Hi-Lo SDs'!$B:$F,2,FALSE))-$G280,""))/($F281)*($C281-$C280)+($C280),"")</f>
        <v/>
      </c>
      <c r="M281" s="65" t="str">
        <f t="shared" si="54"/>
        <v/>
      </c>
      <c r="N281" s="65" t="str">
        <f>IF(M281="","",M281/VLOOKUP(VLOOKUP($J281,'Medians, Hi-Lo SDs'!$B:$F,2,FALSE),$H:$I,2,FALSE))</f>
        <v/>
      </c>
      <c r="O281" s="59" t="s">
        <v>88</v>
      </c>
      <c r="P281" s="60" t="s">
        <v>88</v>
      </c>
      <c r="Q281" s="66" t="str">
        <f>IFERROR((IF(AND($G280&lt;(VLOOKUP($J281,'Medians, Hi-Lo SDs'!$B:$F,3,FALSE)),$G281&gt;=(VLOOKUP($J281,'Medians, Hi-Lo SDs'!$B:$F,3,FALSE))),(VLOOKUP($J281,'Medians, Hi-Lo SDs'!$B:$F,3,FALSE))-$G280,""))/($F281)*($C281-$C280)+($C280),"")</f>
        <v/>
      </c>
      <c r="R281" s="65" t="str">
        <f t="shared" si="55"/>
        <v/>
      </c>
      <c r="S281" s="65" t="str">
        <f>IF(R281="","",R281/VLOOKUP(VLOOKUP($J281,'Medians, Hi-Lo SDs'!$B:$F,3,FALSE),$H:$I,2,FALSE))</f>
        <v/>
      </c>
      <c r="T281" s="70" t="str">
        <f t="shared" si="56"/>
        <v/>
      </c>
      <c r="U281" s="68" t="str">
        <f t="shared" si="57"/>
        <v/>
      </c>
      <c r="V281" s="69" t="str">
        <f t="shared" si="53"/>
        <v/>
      </c>
      <c r="W281" s="66" t="str">
        <f>IFERROR((IF(AND($G280&lt;(VLOOKUP($J281,'Medians, Hi-Lo SDs'!$B:$F,4,FALSE)),$G281&gt;=(VLOOKUP($J281,'Medians, Hi-Lo SDs'!$B:$F,4,FALSE))),(VLOOKUP($J281,'Medians, Hi-Lo SDs'!$B:$F,4,FALSE))-$G280,""))/($F281)*($C281-$C280)+($C280),"")</f>
        <v/>
      </c>
      <c r="X281" s="65" t="str">
        <f t="shared" si="58"/>
        <v/>
      </c>
      <c r="Y281" s="65" t="str">
        <f>IF(X281="","",X281/VLOOKUP(VLOOKUP($J281,'Medians, Hi-Lo SDs'!$B:$F,4,FALSE),$H:$I,2,FALSE))</f>
        <v/>
      </c>
      <c r="Z281" s="70" t="str">
        <f t="shared" si="59"/>
        <v/>
      </c>
      <c r="AA281" s="68" t="str">
        <f t="shared" si="60"/>
        <v/>
      </c>
      <c r="AB281" s="66" t="str">
        <f>IFERROR((IF(AND($G280&lt;(VLOOKUP($J281,'Medians, Hi-Lo SDs'!$B:$F,5,FALSE)),$G281&gt;=(VLOOKUP($J281,'Medians, Hi-Lo SDs'!$B:$F,5,FALSE))),(VLOOKUP($J281,'Medians, Hi-Lo SDs'!$B:$F,5,FALSE))-$G280,""))/($F281)*($C281-$C280)+($C280),"")</f>
        <v/>
      </c>
      <c r="AC281" s="65" t="str">
        <f t="shared" si="61"/>
        <v/>
      </c>
      <c r="AD281" s="65" t="str">
        <f>IF(AC281="","",AC281/VLOOKUP(VLOOKUP($J281,'Medians, Hi-Lo SDs'!$B:$F,5,FALSE),$H:$I,2,FALSE))</f>
        <v/>
      </c>
      <c r="AE281" s="59" t="s">
        <v>88</v>
      </c>
      <c r="AF281" s="60" t="s">
        <v>88</v>
      </c>
    </row>
    <row r="282" spans="1:32" ht="16" x14ac:dyDescent="0.2">
      <c r="A282" s="99"/>
      <c r="B282" s="100"/>
      <c r="C282" s="87" t="s">
        <v>157</v>
      </c>
      <c r="D282" s="88">
        <v>1</v>
      </c>
      <c r="E282" s="89">
        <v>1.7241379310344827</v>
      </c>
      <c r="F282" s="89">
        <v>1.7241379310344827</v>
      </c>
      <c r="G282" s="90">
        <v>86.206896551724128</v>
      </c>
      <c r="J282" s="64" t="str">
        <f t="shared" si="51"/>
        <v>a0780</v>
      </c>
      <c r="K282" s="71">
        <f t="shared" si="52"/>
        <v>3.4482758620689653</v>
      </c>
      <c r="L282" s="65" t="str">
        <f>IFERROR((IF(AND($G281&lt;(VLOOKUP($J282,'Medians, Hi-Lo SDs'!$B:$F,2,FALSE)),$G282&gt;=(VLOOKUP($J282,'Medians, Hi-Lo SDs'!$B:$F,2,FALSE))),(VLOOKUP($J282,'Medians, Hi-Lo SDs'!$B:$F,2,FALSE))-$G281,""))/($F282)*($C282-$C281)+($C281),"")</f>
        <v/>
      </c>
      <c r="M282" s="65" t="str">
        <f t="shared" si="54"/>
        <v/>
      </c>
      <c r="N282" s="65" t="str">
        <f>IF(M282="","",M282/VLOOKUP(VLOOKUP($J282,'Medians, Hi-Lo SDs'!$B:$F,2,FALSE),$H:$I,2,FALSE))</f>
        <v/>
      </c>
      <c r="O282" s="59" t="s">
        <v>88</v>
      </c>
      <c r="P282" s="60" t="s">
        <v>88</v>
      </c>
      <c r="Q282" s="66" t="str">
        <f>IFERROR((IF(AND($G281&lt;(VLOOKUP($J282,'Medians, Hi-Lo SDs'!$B:$F,3,FALSE)),$G282&gt;=(VLOOKUP($J282,'Medians, Hi-Lo SDs'!$B:$F,3,FALSE))),(VLOOKUP($J282,'Medians, Hi-Lo SDs'!$B:$F,3,FALSE))-$G281,""))/($F282)*($C282-$C281)+($C281),"")</f>
        <v/>
      </c>
      <c r="R282" s="65" t="str">
        <f t="shared" si="55"/>
        <v/>
      </c>
      <c r="S282" s="65" t="str">
        <f>IF(R282="","",R282/VLOOKUP(VLOOKUP($J282,'Medians, Hi-Lo SDs'!$B:$F,3,FALSE),$H:$I,2,FALSE))</f>
        <v/>
      </c>
      <c r="T282" s="70" t="str">
        <f t="shared" si="56"/>
        <v/>
      </c>
      <c r="U282" s="68" t="str">
        <f t="shared" si="57"/>
        <v/>
      </c>
      <c r="V282" s="69" t="str">
        <f t="shared" si="53"/>
        <v/>
      </c>
      <c r="W282" s="66" t="str">
        <f>IFERROR((IF(AND($G281&lt;(VLOOKUP($J282,'Medians, Hi-Lo SDs'!$B:$F,4,FALSE)),$G282&gt;=(VLOOKUP($J282,'Medians, Hi-Lo SDs'!$B:$F,4,FALSE))),(VLOOKUP($J282,'Medians, Hi-Lo SDs'!$B:$F,4,FALSE))-$G281,""))/($F282)*($C282-$C281)+($C281),"")</f>
        <v/>
      </c>
      <c r="X282" s="65" t="str">
        <f t="shared" si="58"/>
        <v/>
      </c>
      <c r="Y282" s="65" t="str">
        <f>IF(X282="","",X282/VLOOKUP(VLOOKUP($J282,'Medians, Hi-Lo SDs'!$B:$F,4,FALSE),$H:$I,2,FALSE))</f>
        <v/>
      </c>
      <c r="Z282" s="70" t="str">
        <f t="shared" si="59"/>
        <v/>
      </c>
      <c r="AA282" s="68" t="str">
        <f t="shared" si="60"/>
        <v/>
      </c>
      <c r="AB282" s="66" t="str">
        <f>IFERROR((IF(AND($G281&lt;(VLOOKUP($J282,'Medians, Hi-Lo SDs'!$B:$F,5,FALSE)),$G282&gt;=(VLOOKUP($J282,'Medians, Hi-Lo SDs'!$B:$F,5,FALSE))),(VLOOKUP($J282,'Medians, Hi-Lo SDs'!$B:$F,5,FALSE))-$G281,""))/($F282)*($C282-$C281)+($C281),"")</f>
        <v/>
      </c>
      <c r="AC282" s="65" t="str">
        <f t="shared" si="61"/>
        <v/>
      </c>
      <c r="AD282" s="65" t="str">
        <f>IF(AC282="","",AC282/VLOOKUP(VLOOKUP($J282,'Medians, Hi-Lo SDs'!$B:$F,5,FALSE),$H:$I,2,FALSE))</f>
        <v/>
      </c>
      <c r="AE282" s="59" t="s">
        <v>88</v>
      </c>
      <c r="AF282" s="60" t="s">
        <v>88</v>
      </c>
    </row>
    <row r="283" spans="1:32" ht="16" x14ac:dyDescent="0.2">
      <c r="A283" s="99"/>
      <c r="B283" s="100"/>
      <c r="C283" s="87" t="s">
        <v>148</v>
      </c>
      <c r="D283" s="88">
        <v>1</v>
      </c>
      <c r="E283" s="89">
        <v>1.7241379310344827</v>
      </c>
      <c r="F283" s="89">
        <v>1.7241379310344827</v>
      </c>
      <c r="G283" s="90">
        <v>87.931034482758619</v>
      </c>
      <c r="J283" s="64" t="str">
        <f t="shared" si="51"/>
        <v>a0780</v>
      </c>
      <c r="K283" s="71">
        <f t="shared" si="52"/>
        <v>3.4482758620689653</v>
      </c>
      <c r="L283" s="65" t="str">
        <f>IFERROR((IF(AND($G282&lt;(VLOOKUP($J283,'Medians, Hi-Lo SDs'!$B:$F,2,FALSE)),$G283&gt;=(VLOOKUP($J283,'Medians, Hi-Lo SDs'!$B:$F,2,FALSE))),(VLOOKUP($J283,'Medians, Hi-Lo SDs'!$B:$F,2,FALSE))-$G282,""))/($F283)*($C283-$C282)+($C282),"")</f>
        <v/>
      </c>
      <c r="M283" s="65" t="str">
        <f t="shared" si="54"/>
        <v/>
      </c>
      <c r="N283" s="65" t="str">
        <f>IF(M283="","",M283/VLOOKUP(VLOOKUP($J283,'Medians, Hi-Lo SDs'!$B:$F,2,FALSE),$H:$I,2,FALSE))</f>
        <v/>
      </c>
      <c r="O283" s="59" t="s">
        <v>88</v>
      </c>
      <c r="P283" s="60" t="s">
        <v>88</v>
      </c>
      <c r="Q283" s="66" t="str">
        <f>IFERROR((IF(AND($G282&lt;(VLOOKUP($J283,'Medians, Hi-Lo SDs'!$B:$F,3,FALSE)),$G283&gt;=(VLOOKUP($J283,'Medians, Hi-Lo SDs'!$B:$F,3,FALSE))),(VLOOKUP($J283,'Medians, Hi-Lo SDs'!$B:$F,3,FALSE))-$G282,""))/($F283)*($C283-$C282)+($C282),"")</f>
        <v/>
      </c>
      <c r="R283" s="65" t="str">
        <f t="shared" si="55"/>
        <v/>
      </c>
      <c r="S283" s="65" t="str">
        <f>IF(R283="","",R283/VLOOKUP(VLOOKUP($J283,'Medians, Hi-Lo SDs'!$B:$F,3,FALSE),$H:$I,2,FALSE))</f>
        <v/>
      </c>
      <c r="T283" s="70" t="str">
        <f t="shared" si="56"/>
        <v/>
      </c>
      <c r="U283" s="68" t="str">
        <f t="shared" si="57"/>
        <v/>
      </c>
      <c r="V283" s="69" t="str">
        <f t="shared" si="53"/>
        <v/>
      </c>
      <c r="W283" s="66" t="str">
        <f>IFERROR((IF(AND($G282&lt;(VLOOKUP($J283,'Medians, Hi-Lo SDs'!$B:$F,4,FALSE)),$G283&gt;=(VLOOKUP($J283,'Medians, Hi-Lo SDs'!$B:$F,4,FALSE))),(VLOOKUP($J283,'Medians, Hi-Lo SDs'!$B:$F,4,FALSE))-$G282,""))/($F283)*($C283-$C282)+($C282),"")</f>
        <v/>
      </c>
      <c r="X283" s="65" t="str">
        <f t="shared" si="58"/>
        <v/>
      </c>
      <c r="Y283" s="65" t="str">
        <f>IF(X283="","",X283/VLOOKUP(VLOOKUP($J283,'Medians, Hi-Lo SDs'!$B:$F,4,FALSE),$H:$I,2,FALSE))</f>
        <v/>
      </c>
      <c r="Z283" s="70" t="str">
        <f t="shared" si="59"/>
        <v/>
      </c>
      <c r="AA283" s="68" t="str">
        <f t="shared" si="60"/>
        <v/>
      </c>
      <c r="AB283" s="66" t="str">
        <f>IFERROR((IF(AND($G282&lt;(VLOOKUP($J283,'Medians, Hi-Lo SDs'!$B:$F,5,FALSE)),$G283&gt;=(VLOOKUP($J283,'Medians, Hi-Lo SDs'!$B:$F,5,FALSE))),(VLOOKUP($J283,'Medians, Hi-Lo SDs'!$B:$F,5,FALSE))-$G282,""))/($F283)*($C283-$C282)+($C282),"")</f>
        <v/>
      </c>
      <c r="AC283" s="65" t="str">
        <f t="shared" si="61"/>
        <v/>
      </c>
      <c r="AD283" s="65" t="str">
        <f>IF(AC283="","",AC283/VLOOKUP(VLOOKUP($J283,'Medians, Hi-Lo SDs'!$B:$F,5,FALSE),$H:$I,2,FALSE))</f>
        <v/>
      </c>
      <c r="AE283" s="59" t="s">
        <v>88</v>
      </c>
      <c r="AF283" s="60" t="s">
        <v>88</v>
      </c>
    </row>
    <row r="284" spans="1:32" ht="16" x14ac:dyDescent="0.2">
      <c r="A284" s="99"/>
      <c r="B284" s="100"/>
      <c r="C284" s="87" t="s">
        <v>150</v>
      </c>
      <c r="D284" s="88">
        <v>2</v>
      </c>
      <c r="E284" s="89">
        <v>3.4482758620689653</v>
      </c>
      <c r="F284" s="89">
        <v>3.4482758620689653</v>
      </c>
      <c r="G284" s="90">
        <v>91.379310344827587</v>
      </c>
      <c r="J284" s="64" t="str">
        <f t="shared" si="51"/>
        <v>a0780</v>
      </c>
      <c r="K284" s="71">
        <f t="shared" si="52"/>
        <v>3.4482758620689653</v>
      </c>
      <c r="L284" s="65" t="str">
        <f>IFERROR((IF(AND($G283&lt;(VLOOKUP($J284,'Medians, Hi-Lo SDs'!$B:$F,2,FALSE)),$G284&gt;=(VLOOKUP($J284,'Medians, Hi-Lo SDs'!$B:$F,2,FALSE))),(VLOOKUP($J284,'Medians, Hi-Lo SDs'!$B:$F,2,FALSE))-$G283,""))/($F284)*($C284-$C283)+($C283),"")</f>
        <v/>
      </c>
      <c r="M284" s="65" t="str">
        <f t="shared" si="54"/>
        <v/>
      </c>
      <c r="N284" s="65" t="str">
        <f>IF(M284="","",M284/VLOOKUP(VLOOKUP($J284,'Medians, Hi-Lo SDs'!$B:$F,2,FALSE),$H:$I,2,FALSE))</f>
        <v/>
      </c>
      <c r="O284" s="59" t="s">
        <v>88</v>
      </c>
      <c r="P284" s="60" t="s">
        <v>88</v>
      </c>
      <c r="Q284" s="66" t="str">
        <f>IFERROR((IF(AND($G283&lt;(VLOOKUP($J284,'Medians, Hi-Lo SDs'!$B:$F,3,FALSE)),$G284&gt;=(VLOOKUP($J284,'Medians, Hi-Lo SDs'!$B:$F,3,FALSE))),(VLOOKUP($J284,'Medians, Hi-Lo SDs'!$B:$F,3,FALSE))-$G283,""))/($F284)*($C284-$C283)+($C283),"")</f>
        <v/>
      </c>
      <c r="R284" s="65" t="str">
        <f t="shared" si="55"/>
        <v/>
      </c>
      <c r="S284" s="65" t="str">
        <f>IF(R284="","",R284/VLOOKUP(VLOOKUP($J284,'Medians, Hi-Lo SDs'!$B:$F,3,FALSE),$H:$I,2,FALSE))</f>
        <v/>
      </c>
      <c r="T284" s="70" t="str">
        <f t="shared" si="56"/>
        <v/>
      </c>
      <c r="U284" s="68" t="str">
        <f t="shared" si="57"/>
        <v/>
      </c>
      <c r="V284" s="69" t="str">
        <f t="shared" si="53"/>
        <v/>
      </c>
      <c r="W284" s="66">
        <f>IFERROR((IF(AND($G283&lt;(VLOOKUP($J284,'Medians, Hi-Lo SDs'!$B:$F,4,FALSE)),$G284&gt;=(VLOOKUP($J284,'Medians, Hi-Lo SDs'!$B:$F,4,FALSE))),(VLOOKUP($J284,'Medians, Hi-Lo SDs'!$B:$F,4,FALSE))-$G283,""))/($F284)*($C284-$C283)+($C283),"")</f>
        <v>65.8</v>
      </c>
      <c r="X284" s="65">
        <f t="shared" si="58"/>
        <v>23.133333333333333</v>
      </c>
      <c r="Y284" s="65">
        <f>IF(X284="","",X284/VLOOKUP(VLOOKUP($J284,'Medians, Hi-Lo SDs'!$B:$F,4,FALSE),$H:$I,2,FALSE))</f>
        <v>18.050353724511027</v>
      </c>
      <c r="Z284" s="70">
        <f t="shared" si="59"/>
        <v>16.847334237577215</v>
      </c>
      <c r="AA284" s="68" t="str">
        <f t="shared" si="60"/>
        <v/>
      </c>
      <c r="AB284" s="66" t="str">
        <f>IFERROR((IF(AND($G283&lt;(VLOOKUP($J284,'Medians, Hi-Lo SDs'!$B:$F,5,FALSE)),$G284&gt;=(VLOOKUP($J284,'Medians, Hi-Lo SDs'!$B:$F,5,FALSE))),(VLOOKUP($J284,'Medians, Hi-Lo SDs'!$B:$F,5,FALSE))-$G283,""))/($F284)*($C284-$C283)+($C283),"")</f>
        <v/>
      </c>
      <c r="AC284" s="65" t="str">
        <f t="shared" si="61"/>
        <v/>
      </c>
      <c r="AD284" s="65" t="str">
        <f>IF(AC284="","",AC284/VLOOKUP(VLOOKUP($J284,'Medians, Hi-Lo SDs'!$B:$F,5,FALSE),$H:$I,2,FALSE))</f>
        <v/>
      </c>
      <c r="AE284" s="59" t="s">
        <v>88</v>
      </c>
      <c r="AF284" s="60" t="s">
        <v>88</v>
      </c>
    </row>
    <row r="285" spans="1:32" ht="16" x14ac:dyDescent="0.2">
      <c r="A285" s="99"/>
      <c r="B285" s="100"/>
      <c r="C285" s="87" t="s">
        <v>170</v>
      </c>
      <c r="D285" s="88">
        <v>3</v>
      </c>
      <c r="E285" s="89">
        <v>5.1724137931034484</v>
      </c>
      <c r="F285" s="89">
        <v>5.1724137931034484</v>
      </c>
      <c r="G285" s="90">
        <v>96.551724137931032</v>
      </c>
      <c r="J285" s="64" t="str">
        <f t="shared" si="51"/>
        <v>a0780</v>
      </c>
      <c r="K285" s="71">
        <f t="shared" si="52"/>
        <v>3.4482758620689653</v>
      </c>
      <c r="L285" s="65" t="str">
        <f>IFERROR((IF(AND($G284&lt;(VLOOKUP($J285,'Medians, Hi-Lo SDs'!$B:$F,2,FALSE)),$G285&gt;=(VLOOKUP($J285,'Medians, Hi-Lo SDs'!$B:$F,2,FALSE))),(VLOOKUP($J285,'Medians, Hi-Lo SDs'!$B:$F,2,FALSE))-$G284,""))/($F285)*($C285-$C284)+($C284),"")</f>
        <v/>
      </c>
      <c r="M285" s="65" t="str">
        <f t="shared" si="54"/>
        <v/>
      </c>
      <c r="N285" s="65" t="str">
        <f>IF(M285="","",M285/VLOOKUP(VLOOKUP($J285,'Medians, Hi-Lo SDs'!$B:$F,2,FALSE),$H:$I,2,FALSE))</f>
        <v/>
      </c>
      <c r="O285" s="59" t="s">
        <v>88</v>
      </c>
      <c r="P285" s="60" t="s">
        <v>88</v>
      </c>
      <c r="Q285" s="66" t="str">
        <f>IFERROR((IF(AND($G284&lt;(VLOOKUP($J285,'Medians, Hi-Lo SDs'!$B:$F,3,FALSE)),$G285&gt;=(VLOOKUP($J285,'Medians, Hi-Lo SDs'!$B:$F,3,FALSE))),(VLOOKUP($J285,'Medians, Hi-Lo SDs'!$B:$F,3,FALSE))-$G284,""))/($F285)*($C285-$C284)+($C284),"")</f>
        <v/>
      </c>
      <c r="R285" s="65" t="str">
        <f t="shared" si="55"/>
        <v/>
      </c>
      <c r="S285" s="65" t="str">
        <f>IF(R285="","",R285/VLOOKUP(VLOOKUP($J285,'Medians, Hi-Lo SDs'!$B:$F,3,FALSE),$H:$I,2,FALSE))</f>
        <v/>
      </c>
      <c r="T285" s="70" t="str">
        <f t="shared" si="56"/>
        <v/>
      </c>
      <c r="U285" s="68" t="str">
        <f t="shared" si="57"/>
        <v/>
      </c>
      <c r="V285" s="69" t="str">
        <f t="shared" si="53"/>
        <v/>
      </c>
      <c r="W285" s="66" t="str">
        <f>IFERROR((IF(AND($G284&lt;(VLOOKUP($J285,'Medians, Hi-Lo SDs'!$B:$F,4,FALSE)),$G285&gt;=(VLOOKUP($J285,'Medians, Hi-Lo SDs'!$B:$F,4,FALSE))),(VLOOKUP($J285,'Medians, Hi-Lo SDs'!$B:$F,4,FALSE))-$G284,""))/($F285)*($C285-$C284)+($C284),"")</f>
        <v/>
      </c>
      <c r="X285" s="65" t="str">
        <f t="shared" si="58"/>
        <v/>
      </c>
      <c r="Y285" s="65" t="str">
        <f>IF(X285="","",X285/VLOOKUP(VLOOKUP($J285,'Medians, Hi-Lo SDs'!$B:$F,4,FALSE),$H:$I,2,FALSE))</f>
        <v/>
      </c>
      <c r="Z285" s="70" t="str">
        <f t="shared" si="59"/>
        <v/>
      </c>
      <c r="AA285" s="68">
        <f t="shared" si="60"/>
        <v>15.644314750643407</v>
      </c>
      <c r="AB285" s="66">
        <f>IFERROR((IF(AND($G284&lt;(VLOOKUP($J285,'Medians, Hi-Lo SDs'!$B:$F,5,FALSE)),$G285&gt;=(VLOOKUP($J285,'Medians, Hi-Lo SDs'!$B:$F,5,FALSE))),(VLOOKUP($J285,'Medians, Hi-Lo SDs'!$B:$F,5,FALSE))-$G284,""))/($F285)*($C285-$C284)+($C284),"")</f>
        <v>68.400000000000006</v>
      </c>
      <c r="AC285" s="65">
        <f t="shared" si="61"/>
        <v>25.733333333333341</v>
      </c>
      <c r="AD285" s="65">
        <f>IF(AC285="","",AC285/VLOOKUP(VLOOKUP($J285,'Medians, Hi-Lo SDs'!$B:$F,5,FALSE),$H:$I,2,FALSE))</f>
        <v>15.644314750643407</v>
      </c>
      <c r="AE285" s="59" t="s">
        <v>88</v>
      </c>
      <c r="AF285" s="60" t="s">
        <v>88</v>
      </c>
    </row>
    <row r="286" spans="1:32" ht="16" x14ac:dyDescent="0.2">
      <c r="A286" s="99"/>
      <c r="B286" s="100"/>
      <c r="C286" s="87" t="s">
        <v>141</v>
      </c>
      <c r="D286" s="88">
        <v>2</v>
      </c>
      <c r="E286" s="89">
        <v>3.4482758620689653</v>
      </c>
      <c r="F286" s="89">
        <v>3.4482758620689653</v>
      </c>
      <c r="G286" s="90">
        <v>100</v>
      </c>
      <c r="J286" s="64" t="str">
        <f t="shared" si="51"/>
        <v>a0780</v>
      </c>
      <c r="K286" s="71">
        <f t="shared" si="52"/>
        <v>3.4482758620689653</v>
      </c>
      <c r="L286" s="65" t="str">
        <f>IFERROR((IF(AND($G285&lt;(VLOOKUP($J286,'Medians, Hi-Lo SDs'!$B:$F,2,FALSE)),$G286&gt;=(VLOOKUP($J286,'Medians, Hi-Lo SDs'!$B:$F,2,FALSE))),(VLOOKUP($J286,'Medians, Hi-Lo SDs'!$B:$F,2,FALSE))-$G285,""))/($F286)*($C286-$C285)+($C285),"")</f>
        <v/>
      </c>
      <c r="M286" s="65" t="str">
        <f t="shared" si="54"/>
        <v/>
      </c>
      <c r="N286" s="65" t="str">
        <f>IF(M286="","",M286/VLOOKUP(VLOOKUP($J286,'Medians, Hi-Lo SDs'!$B:$F,2,FALSE),$H:$I,2,FALSE))</f>
        <v/>
      </c>
      <c r="O286" s="59" t="s">
        <v>88</v>
      </c>
      <c r="P286" s="60" t="s">
        <v>88</v>
      </c>
      <c r="Q286" s="66" t="str">
        <f>IFERROR((IF(AND($G285&lt;(VLOOKUP($J286,'Medians, Hi-Lo SDs'!$B:$F,3,FALSE)),$G286&gt;=(VLOOKUP($J286,'Medians, Hi-Lo SDs'!$B:$F,3,FALSE))),(VLOOKUP($J286,'Medians, Hi-Lo SDs'!$B:$F,3,FALSE))-$G285,""))/($F286)*($C286-$C285)+($C285),"")</f>
        <v/>
      </c>
      <c r="R286" s="65" t="str">
        <f t="shared" si="55"/>
        <v/>
      </c>
      <c r="S286" s="65" t="str">
        <f>IF(R286="","",R286/VLOOKUP(VLOOKUP($J286,'Medians, Hi-Lo SDs'!$B:$F,3,FALSE),$H:$I,2,FALSE))</f>
        <v/>
      </c>
      <c r="T286" s="70" t="str">
        <f t="shared" si="56"/>
        <v/>
      </c>
      <c r="U286" s="68" t="str">
        <f t="shared" si="57"/>
        <v/>
      </c>
      <c r="V286" s="69" t="str">
        <f t="shared" si="53"/>
        <v/>
      </c>
      <c r="W286" s="66" t="str">
        <f>IFERROR((IF(AND($G285&lt;(VLOOKUP($J286,'Medians, Hi-Lo SDs'!$B:$F,4,FALSE)),$G286&gt;=(VLOOKUP($J286,'Medians, Hi-Lo SDs'!$B:$F,4,FALSE))),(VLOOKUP($J286,'Medians, Hi-Lo SDs'!$B:$F,4,FALSE))-$G285,""))/($F286)*($C286-$C285)+($C285),"")</f>
        <v/>
      </c>
      <c r="X286" s="65" t="str">
        <f t="shared" si="58"/>
        <v/>
      </c>
      <c r="Y286" s="65" t="str">
        <f>IF(X286="","",X286/VLOOKUP(VLOOKUP($J286,'Medians, Hi-Lo SDs'!$B:$F,4,FALSE),$H:$I,2,FALSE))</f>
        <v/>
      </c>
      <c r="Z286" s="70" t="str">
        <f t="shared" si="59"/>
        <v/>
      </c>
      <c r="AA286" s="68" t="str">
        <f t="shared" si="60"/>
        <v/>
      </c>
      <c r="AB286" s="66" t="str">
        <f>IFERROR((IF(AND($G285&lt;(VLOOKUP($J286,'Medians, Hi-Lo SDs'!$B:$F,5,FALSE)),$G286&gt;=(VLOOKUP($J286,'Medians, Hi-Lo SDs'!$B:$F,5,FALSE))),(VLOOKUP($J286,'Medians, Hi-Lo SDs'!$B:$F,5,FALSE))-$G285,""))/($F286)*($C286-$C285)+($C285),"")</f>
        <v/>
      </c>
      <c r="AC286" s="65" t="str">
        <f t="shared" si="61"/>
        <v/>
      </c>
      <c r="AD286" s="65" t="str">
        <f>IF(AC286="","",AC286/VLOOKUP(VLOOKUP($J286,'Medians, Hi-Lo SDs'!$B:$F,5,FALSE),$H:$I,2,FALSE))</f>
        <v/>
      </c>
      <c r="AE286" s="59" t="s">
        <v>88</v>
      </c>
      <c r="AF286" s="60" t="s">
        <v>88</v>
      </c>
    </row>
    <row r="287" spans="1:32" ht="17" x14ac:dyDescent="0.2">
      <c r="A287" s="99"/>
      <c r="B287" s="100"/>
      <c r="C287" s="91" t="s">
        <v>134</v>
      </c>
      <c r="D287" s="88">
        <v>58</v>
      </c>
      <c r="E287" s="89">
        <v>100</v>
      </c>
      <c r="F287" s="89">
        <v>100</v>
      </c>
      <c r="G287" s="92"/>
      <c r="J287" s="64" t="str">
        <f t="shared" si="51"/>
        <v>a0780</v>
      </c>
      <c r="K287" s="71">
        <f t="shared" si="52"/>
        <v>3.4482758620689653</v>
      </c>
      <c r="L287" s="65" t="str">
        <f>IFERROR((IF(AND($G286&lt;(VLOOKUP($J287,'Medians, Hi-Lo SDs'!$B:$F,2,FALSE)),$G287&gt;=(VLOOKUP($J287,'Medians, Hi-Lo SDs'!$B:$F,2,FALSE))),(VLOOKUP($J287,'Medians, Hi-Lo SDs'!$B:$F,2,FALSE))-$G286,""))/($F287)*($C287-$C286)+($C286),"")</f>
        <v/>
      </c>
      <c r="M287" s="65" t="str">
        <f t="shared" si="54"/>
        <v/>
      </c>
      <c r="N287" s="65" t="str">
        <f>IF(M287="","",M287/VLOOKUP(VLOOKUP($J287,'Medians, Hi-Lo SDs'!$B:$F,2,FALSE),$H:$I,2,FALSE))</f>
        <v/>
      </c>
      <c r="O287" s="59" t="s">
        <v>88</v>
      </c>
      <c r="P287" s="60" t="s">
        <v>88</v>
      </c>
      <c r="Q287" s="66" t="str">
        <f>IFERROR((IF(AND($G286&lt;(VLOOKUP($J287,'Medians, Hi-Lo SDs'!$B:$F,3,FALSE)),$G287&gt;=(VLOOKUP($J287,'Medians, Hi-Lo SDs'!$B:$F,3,FALSE))),(VLOOKUP($J287,'Medians, Hi-Lo SDs'!$B:$F,3,FALSE))-$G286,""))/($F287)*($C287-$C286)+($C286),"")</f>
        <v/>
      </c>
      <c r="R287" s="65" t="str">
        <f t="shared" si="55"/>
        <v/>
      </c>
      <c r="S287" s="65" t="str">
        <f>IF(R287="","",R287/VLOOKUP(VLOOKUP($J287,'Medians, Hi-Lo SDs'!$B:$F,3,FALSE),$H:$I,2,FALSE))</f>
        <v/>
      </c>
      <c r="T287" s="70" t="str">
        <f t="shared" si="56"/>
        <v/>
      </c>
      <c r="U287" s="68" t="str">
        <f t="shared" si="57"/>
        <v/>
      </c>
      <c r="V287" s="69" t="str">
        <f t="shared" si="53"/>
        <v/>
      </c>
      <c r="W287" s="66" t="str">
        <f>IFERROR((IF(AND($G286&lt;(VLOOKUP($J287,'Medians, Hi-Lo SDs'!$B:$F,4,FALSE)),$G287&gt;=(VLOOKUP($J287,'Medians, Hi-Lo SDs'!$B:$F,4,FALSE))),(VLOOKUP($J287,'Medians, Hi-Lo SDs'!$B:$F,4,FALSE))-$G286,""))/($F287)*($C287-$C286)+($C286),"")</f>
        <v/>
      </c>
      <c r="X287" s="65" t="str">
        <f t="shared" si="58"/>
        <v/>
      </c>
      <c r="Y287" s="65" t="str">
        <f>IF(X287="","",X287/VLOOKUP(VLOOKUP($J287,'Medians, Hi-Lo SDs'!$B:$F,4,FALSE),$H:$I,2,FALSE))</f>
        <v/>
      </c>
      <c r="Z287" s="70" t="str">
        <f t="shared" si="59"/>
        <v/>
      </c>
      <c r="AA287" s="68" t="str">
        <f t="shared" si="60"/>
        <v/>
      </c>
      <c r="AB287" s="66" t="str">
        <f>IFERROR((IF(AND($G286&lt;(VLOOKUP($J287,'Medians, Hi-Lo SDs'!$B:$F,5,FALSE)),$G287&gt;=(VLOOKUP($J287,'Medians, Hi-Lo SDs'!$B:$F,5,FALSE))),(VLOOKUP($J287,'Medians, Hi-Lo SDs'!$B:$F,5,FALSE))-$G286,""))/($F287)*($C287-$C286)+($C286),"")</f>
        <v/>
      </c>
      <c r="AC287" s="65" t="str">
        <f t="shared" si="61"/>
        <v/>
      </c>
      <c r="AD287" s="65" t="str">
        <f>IF(AC287="","",AC287/VLOOKUP(VLOOKUP($J287,'Medians, Hi-Lo SDs'!$B:$F,5,FALSE),$H:$I,2,FALSE))</f>
        <v/>
      </c>
      <c r="AE287" s="59" t="s">
        <v>88</v>
      </c>
      <c r="AF287" s="60" t="s">
        <v>88</v>
      </c>
    </row>
    <row r="288" spans="1:32" ht="16" x14ac:dyDescent="0.2">
      <c r="A288" s="99" t="s">
        <v>55</v>
      </c>
      <c r="B288" s="100" t="s">
        <v>107</v>
      </c>
      <c r="C288" s="87" t="s">
        <v>109</v>
      </c>
      <c r="D288" s="88">
        <v>1</v>
      </c>
      <c r="E288" s="89">
        <v>2</v>
      </c>
      <c r="F288" s="89">
        <v>2</v>
      </c>
      <c r="G288" s="90">
        <v>2</v>
      </c>
      <c r="J288" s="64" t="str">
        <f t="shared" si="51"/>
        <v>a0780</v>
      </c>
      <c r="K288" s="71">
        <f t="shared" si="52"/>
        <v>3.4482758620689653</v>
      </c>
      <c r="L288" s="65" t="str">
        <f>IFERROR((IF(AND($G287&lt;(VLOOKUP($J288,'Medians, Hi-Lo SDs'!$B:$F,2,FALSE)),$G288&gt;=(VLOOKUP($J288,'Medians, Hi-Lo SDs'!$B:$F,2,FALSE))),(VLOOKUP($J288,'Medians, Hi-Lo SDs'!$B:$F,2,FALSE))-$G287,""))/($F288)*($C288-$C287)+($C287),"")</f>
        <v/>
      </c>
      <c r="M288" s="65" t="str">
        <f t="shared" si="54"/>
        <v/>
      </c>
      <c r="N288" s="65" t="str">
        <f>IF(M288="","",M288/VLOOKUP(VLOOKUP($J288,'Medians, Hi-Lo SDs'!$B:$F,2,FALSE),$H:$I,2,FALSE))</f>
        <v/>
      </c>
      <c r="O288" s="59" t="s">
        <v>88</v>
      </c>
      <c r="P288" s="60" t="s">
        <v>88</v>
      </c>
      <c r="Q288" s="66" t="str">
        <f>IFERROR((IF(AND($G287&lt;(VLOOKUP($J288,'Medians, Hi-Lo SDs'!$B:$F,3,FALSE)),$G288&gt;=(VLOOKUP($J288,'Medians, Hi-Lo SDs'!$B:$F,3,FALSE))),(VLOOKUP($J288,'Medians, Hi-Lo SDs'!$B:$F,3,FALSE))-$G287,""))/($F288)*($C288-$C287)+($C287),"")</f>
        <v/>
      </c>
      <c r="R288" s="65" t="str">
        <f t="shared" si="55"/>
        <v/>
      </c>
      <c r="S288" s="65" t="str">
        <f>IF(R288="","",R288/VLOOKUP(VLOOKUP($J288,'Medians, Hi-Lo SDs'!$B:$F,3,FALSE),$H:$I,2,FALSE))</f>
        <v/>
      </c>
      <c r="T288" s="70" t="str">
        <f t="shared" si="56"/>
        <v/>
      </c>
      <c r="U288" s="68" t="str">
        <f t="shared" si="57"/>
        <v/>
      </c>
      <c r="V288" s="69" t="str">
        <f t="shared" si="53"/>
        <v/>
      </c>
      <c r="W288" s="66" t="str">
        <f>IFERROR((IF(AND($G287&lt;(VLOOKUP($J288,'Medians, Hi-Lo SDs'!$B:$F,4,FALSE)),$G288&gt;=(VLOOKUP($J288,'Medians, Hi-Lo SDs'!$B:$F,4,FALSE))),(VLOOKUP($J288,'Medians, Hi-Lo SDs'!$B:$F,4,FALSE))-$G287,""))/($F288)*($C288-$C287)+($C287),"")</f>
        <v/>
      </c>
      <c r="X288" s="65" t="str">
        <f t="shared" si="58"/>
        <v/>
      </c>
      <c r="Y288" s="65" t="str">
        <f>IF(X288="","",X288/VLOOKUP(VLOOKUP($J288,'Medians, Hi-Lo SDs'!$B:$F,4,FALSE),$H:$I,2,FALSE))</f>
        <v/>
      </c>
      <c r="Z288" s="70" t="str">
        <f t="shared" si="59"/>
        <v/>
      </c>
      <c r="AA288" s="68" t="str">
        <f t="shared" si="60"/>
        <v/>
      </c>
      <c r="AB288" s="66" t="str">
        <f>IFERROR((IF(AND($G287&lt;(VLOOKUP($J288,'Medians, Hi-Lo SDs'!$B:$F,5,FALSE)),$G288&gt;=(VLOOKUP($J288,'Medians, Hi-Lo SDs'!$B:$F,5,FALSE))),(VLOOKUP($J288,'Medians, Hi-Lo SDs'!$B:$F,5,FALSE))-$G287,""))/($F288)*($C288-$C287)+($C287),"")</f>
        <v/>
      </c>
      <c r="AC288" s="65" t="str">
        <f t="shared" si="61"/>
        <v/>
      </c>
      <c r="AD288" s="65" t="str">
        <f>IF(AC288="","",AC288/VLOOKUP(VLOOKUP($J288,'Medians, Hi-Lo SDs'!$B:$F,5,FALSE),$H:$I,2,FALSE))</f>
        <v/>
      </c>
      <c r="AE288" s="59" t="s">
        <v>88</v>
      </c>
      <c r="AF288" s="60" t="s">
        <v>88</v>
      </c>
    </row>
    <row r="289" spans="1:32" ht="16" x14ac:dyDescent="0.2">
      <c r="A289" s="99"/>
      <c r="B289" s="100"/>
      <c r="C289" s="87" t="s">
        <v>168</v>
      </c>
      <c r="D289" s="88">
        <v>2</v>
      </c>
      <c r="E289" s="89">
        <v>4</v>
      </c>
      <c r="F289" s="89">
        <v>4</v>
      </c>
      <c r="G289" s="90">
        <v>6</v>
      </c>
      <c r="J289" s="64" t="str">
        <f t="shared" si="51"/>
        <v>a0800</v>
      </c>
      <c r="K289" s="71">
        <f t="shared" si="52"/>
        <v>6</v>
      </c>
      <c r="L289" s="65">
        <f>IFERROR((IF(AND($G288&lt;(VLOOKUP($J289,'Medians, Hi-Lo SDs'!$B:$F,2,FALSE)),$G289&gt;=(VLOOKUP($J289,'Medians, Hi-Lo SDs'!$B:$F,2,FALSE))),(VLOOKUP($J289,'Medians, Hi-Lo SDs'!$B:$F,2,FALSE))-$G288,""))/($F289)*($C289-$C288)+($C288),"")</f>
        <v>14</v>
      </c>
      <c r="M289" s="65">
        <f t="shared" si="54"/>
        <v>28</v>
      </c>
      <c r="N289" s="65">
        <f>IF(M289="","",M289/VLOOKUP(VLOOKUP($J289,'Medians, Hi-Lo SDs'!$B:$F,2,FALSE),$H:$I,2,FALSE))</f>
        <v>17.022311386710438</v>
      </c>
      <c r="O289" s="59" t="s">
        <v>88</v>
      </c>
      <c r="P289" s="60" t="s">
        <v>88</v>
      </c>
      <c r="Q289" s="66" t="str">
        <f>IFERROR((IF(AND($G288&lt;(VLOOKUP($J289,'Medians, Hi-Lo SDs'!$B:$F,3,FALSE)),$G289&gt;=(VLOOKUP($J289,'Medians, Hi-Lo SDs'!$B:$F,3,FALSE))),(VLOOKUP($J289,'Medians, Hi-Lo SDs'!$B:$F,3,FALSE))-$G288,""))/($F289)*($C289-$C288)+($C288),"")</f>
        <v/>
      </c>
      <c r="R289" s="65" t="str">
        <f t="shared" si="55"/>
        <v/>
      </c>
      <c r="S289" s="65" t="str">
        <f>IF(R289="","",R289/VLOOKUP(VLOOKUP($J289,'Medians, Hi-Lo SDs'!$B:$F,3,FALSE),$H:$I,2,FALSE))</f>
        <v/>
      </c>
      <c r="T289" s="70" t="str">
        <f t="shared" si="56"/>
        <v/>
      </c>
      <c r="U289" s="68">
        <f t="shared" si="57"/>
        <v>17.022311386710438</v>
      </c>
      <c r="V289" s="69" t="str">
        <f t="shared" si="53"/>
        <v/>
      </c>
      <c r="W289" s="66" t="str">
        <f>IFERROR((IF(AND($G288&lt;(VLOOKUP($J289,'Medians, Hi-Lo SDs'!$B:$F,4,FALSE)),$G289&gt;=(VLOOKUP($J289,'Medians, Hi-Lo SDs'!$B:$F,4,FALSE))),(VLOOKUP($J289,'Medians, Hi-Lo SDs'!$B:$F,4,FALSE))-$G288,""))/($F289)*($C289-$C288)+($C288),"")</f>
        <v/>
      </c>
      <c r="X289" s="65" t="str">
        <f t="shared" si="58"/>
        <v/>
      </c>
      <c r="Y289" s="65" t="str">
        <f>IF(X289="","",X289/VLOOKUP(VLOOKUP($J289,'Medians, Hi-Lo SDs'!$B:$F,4,FALSE),$H:$I,2,FALSE))</f>
        <v/>
      </c>
      <c r="Z289" s="70" t="str">
        <f t="shared" si="59"/>
        <v/>
      </c>
      <c r="AA289" s="68" t="str">
        <f t="shared" si="60"/>
        <v/>
      </c>
      <c r="AB289" s="66" t="str">
        <f>IFERROR((IF(AND($G288&lt;(VLOOKUP($J289,'Medians, Hi-Lo SDs'!$B:$F,5,FALSE)),$G289&gt;=(VLOOKUP($J289,'Medians, Hi-Lo SDs'!$B:$F,5,FALSE))),(VLOOKUP($J289,'Medians, Hi-Lo SDs'!$B:$F,5,FALSE))-$G288,""))/($F289)*($C289-$C288)+($C288),"")</f>
        <v/>
      </c>
      <c r="AC289" s="65" t="str">
        <f t="shared" si="61"/>
        <v/>
      </c>
      <c r="AD289" s="65" t="str">
        <f>IF(AC289="","",AC289/VLOOKUP(VLOOKUP($J289,'Medians, Hi-Lo SDs'!$B:$F,5,FALSE),$H:$I,2,FALSE))</f>
        <v/>
      </c>
      <c r="AE289" s="59" t="s">
        <v>88</v>
      </c>
      <c r="AF289" s="60" t="s">
        <v>88</v>
      </c>
    </row>
    <row r="290" spans="1:32" ht="16" x14ac:dyDescent="0.2">
      <c r="A290" s="99"/>
      <c r="B290" s="100"/>
      <c r="C290" s="87" t="s">
        <v>117</v>
      </c>
      <c r="D290" s="88">
        <v>4</v>
      </c>
      <c r="E290" s="89">
        <v>8</v>
      </c>
      <c r="F290" s="89">
        <v>8</v>
      </c>
      <c r="G290" s="90">
        <v>14.000000000000002</v>
      </c>
      <c r="J290" s="64" t="str">
        <f t="shared" si="51"/>
        <v>a0800</v>
      </c>
      <c r="K290" s="71">
        <f t="shared" si="52"/>
        <v>6</v>
      </c>
      <c r="L290" s="65" t="str">
        <f>IFERROR((IF(AND($G289&lt;(VLOOKUP($J290,'Medians, Hi-Lo SDs'!$B:$F,2,FALSE)),$G290&gt;=(VLOOKUP($J290,'Medians, Hi-Lo SDs'!$B:$F,2,FALSE))),(VLOOKUP($J290,'Medians, Hi-Lo SDs'!$B:$F,2,FALSE))-$G289,""))/($F290)*($C290-$C289)+($C289),"")</f>
        <v/>
      </c>
      <c r="M290" s="65" t="str">
        <f t="shared" si="54"/>
        <v/>
      </c>
      <c r="N290" s="65" t="str">
        <f>IF(M290="","",M290/VLOOKUP(VLOOKUP($J290,'Medians, Hi-Lo SDs'!$B:$F,2,FALSE),$H:$I,2,FALSE))</f>
        <v/>
      </c>
      <c r="O290" s="59" t="s">
        <v>88</v>
      </c>
      <c r="P290" s="60" t="s">
        <v>88</v>
      </c>
      <c r="Q290" s="66">
        <f>IFERROR((IF(AND($G289&lt;(VLOOKUP($J290,'Medians, Hi-Lo SDs'!$B:$F,3,FALSE)),$G290&gt;=(VLOOKUP($J290,'Medians, Hi-Lo SDs'!$B:$F,3,FALSE))),(VLOOKUP($J290,'Medians, Hi-Lo SDs'!$B:$F,3,FALSE))-$G289,""))/($F290)*($C290-$C289)+($C289),"")</f>
        <v>20</v>
      </c>
      <c r="R290" s="65">
        <f t="shared" si="55"/>
        <v>22</v>
      </c>
      <c r="S290" s="65">
        <f>IF(R290="","",R290/VLOOKUP(VLOOKUP($J290,'Medians, Hi-Lo SDs'!$B:$F,3,FALSE),$H:$I,2,FALSE))</f>
        <v>17.166042446941322</v>
      </c>
      <c r="T290" s="70">
        <f t="shared" si="56"/>
        <v>17.09417691682588</v>
      </c>
      <c r="U290" s="68" t="str">
        <f t="shared" si="57"/>
        <v/>
      </c>
      <c r="V290" s="69" t="str">
        <f t="shared" si="53"/>
        <v/>
      </c>
      <c r="W290" s="66" t="str">
        <f>IFERROR((IF(AND($G289&lt;(VLOOKUP($J290,'Medians, Hi-Lo SDs'!$B:$F,4,FALSE)),$G290&gt;=(VLOOKUP($J290,'Medians, Hi-Lo SDs'!$B:$F,4,FALSE))),(VLOOKUP($J290,'Medians, Hi-Lo SDs'!$B:$F,4,FALSE))-$G289,""))/($F290)*($C290-$C289)+($C289),"")</f>
        <v/>
      </c>
      <c r="X290" s="65" t="str">
        <f t="shared" si="58"/>
        <v/>
      </c>
      <c r="Y290" s="65" t="str">
        <f>IF(X290="","",X290/VLOOKUP(VLOOKUP($J290,'Medians, Hi-Lo SDs'!$B:$F,4,FALSE),$H:$I,2,FALSE))</f>
        <v/>
      </c>
      <c r="Z290" s="70" t="str">
        <f t="shared" si="59"/>
        <v/>
      </c>
      <c r="AA290" s="68" t="str">
        <f t="shared" si="60"/>
        <v/>
      </c>
      <c r="AB290" s="66" t="str">
        <f>IFERROR((IF(AND($G289&lt;(VLOOKUP($J290,'Medians, Hi-Lo SDs'!$B:$F,5,FALSE)),$G290&gt;=(VLOOKUP($J290,'Medians, Hi-Lo SDs'!$B:$F,5,FALSE))),(VLOOKUP($J290,'Medians, Hi-Lo SDs'!$B:$F,5,FALSE))-$G289,""))/($F290)*($C290-$C289)+($C289),"")</f>
        <v/>
      </c>
      <c r="AC290" s="65" t="str">
        <f t="shared" si="61"/>
        <v/>
      </c>
      <c r="AD290" s="65" t="str">
        <f>IF(AC290="","",AC290/VLOOKUP(VLOOKUP($J290,'Medians, Hi-Lo SDs'!$B:$F,5,FALSE),$H:$I,2,FALSE))</f>
        <v/>
      </c>
      <c r="AE290" s="59" t="s">
        <v>88</v>
      </c>
      <c r="AF290" s="60" t="s">
        <v>88</v>
      </c>
    </row>
    <row r="291" spans="1:32" ht="16" x14ac:dyDescent="0.2">
      <c r="A291" s="99"/>
      <c r="B291" s="100"/>
      <c r="C291" s="87" t="s">
        <v>121</v>
      </c>
      <c r="D291" s="88">
        <v>1</v>
      </c>
      <c r="E291" s="89">
        <v>2</v>
      </c>
      <c r="F291" s="89">
        <v>2</v>
      </c>
      <c r="G291" s="90">
        <v>16</v>
      </c>
      <c r="J291" s="64" t="str">
        <f t="shared" si="51"/>
        <v>a0800</v>
      </c>
      <c r="K291" s="71">
        <f t="shared" si="52"/>
        <v>6</v>
      </c>
      <c r="L291" s="65" t="str">
        <f>IFERROR((IF(AND($G290&lt;(VLOOKUP($J291,'Medians, Hi-Lo SDs'!$B:$F,2,FALSE)),$G291&gt;=(VLOOKUP($J291,'Medians, Hi-Lo SDs'!$B:$F,2,FALSE))),(VLOOKUP($J291,'Medians, Hi-Lo SDs'!$B:$F,2,FALSE))-$G290,""))/($F291)*($C291-$C290)+($C290),"")</f>
        <v/>
      </c>
      <c r="M291" s="65" t="str">
        <f t="shared" si="54"/>
        <v/>
      </c>
      <c r="N291" s="65" t="str">
        <f>IF(M291="","",M291/VLOOKUP(VLOOKUP($J291,'Medians, Hi-Lo SDs'!$B:$F,2,FALSE),$H:$I,2,FALSE))</f>
        <v/>
      </c>
      <c r="O291" s="59" t="s">
        <v>88</v>
      </c>
      <c r="P291" s="60" t="s">
        <v>88</v>
      </c>
      <c r="Q291" s="66" t="str">
        <f>IFERROR((IF(AND($G290&lt;(VLOOKUP($J291,'Medians, Hi-Lo SDs'!$B:$F,3,FALSE)),$G291&gt;=(VLOOKUP($J291,'Medians, Hi-Lo SDs'!$B:$F,3,FALSE))),(VLOOKUP($J291,'Medians, Hi-Lo SDs'!$B:$F,3,FALSE))-$G290,""))/($F291)*($C291-$C290)+($C290),"")</f>
        <v/>
      </c>
      <c r="R291" s="65" t="str">
        <f t="shared" si="55"/>
        <v/>
      </c>
      <c r="S291" s="65" t="str">
        <f>IF(R291="","",R291/VLOOKUP(VLOOKUP($J291,'Medians, Hi-Lo SDs'!$B:$F,3,FALSE),$H:$I,2,FALSE))</f>
        <v/>
      </c>
      <c r="T291" s="70" t="str">
        <f t="shared" si="56"/>
        <v/>
      </c>
      <c r="U291" s="68" t="str">
        <f t="shared" si="57"/>
        <v/>
      </c>
      <c r="V291" s="69" t="str">
        <f t="shared" si="53"/>
        <v/>
      </c>
      <c r="W291" s="66" t="str">
        <f>IFERROR((IF(AND($G290&lt;(VLOOKUP($J291,'Medians, Hi-Lo SDs'!$B:$F,4,FALSE)),$G291&gt;=(VLOOKUP($J291,'Medians, Hi-Lo SDs'!$B:$F,4,FALSE))),(VLOOKUP($J291,'Medians, Hi-Lo SDs'!$B:$F,4,FALSE))-$G290,""))/($F291)*($C291-$C290)+($C290),"")</f>
        <v/>
      </c>
      <c r="X291" s="65" t="str">
        <f t="shared" si="58"/>
        <v/>
      </c>
      <c r="Y291" s="65" t="str">
        <f>IF(X291="","",X291/VLOOKUP(VLOOKUP($J291,'Medians, Hi-Lo SDs'!$B:$F,4,FALSE),$H:$I,2,FALSE))</f>
        <v/>
      </c>
      <c r="Z291" s="70" t="str">
        <f t="shared" si="59"/>
        <v/>
      </c>
      <c r="AA291" s="68" t="str">
        <f t="shared" si="60"/>
        <v/>
      </c>
      <c r="AB291" s="66" t="str">
        <f>IFERROR((IF(AND($G290&lt;(VLOOKUP($J291,'Medians, Hi-Lo SDs'!$B:$F,5,FALSE)),$G291&gt;=(VLOOKUP($J291,'Medians, Hi-Lo SDs'!$B:$F,5,FALSE))),(VLOOKUP($J291,'Medians, Hi-Lo SDs'!$B:$F,5,FALSE))-$G290,""))/($F291)*($C291-$C290)+($C290),"")</f>
        <v/>
      </c>
      <c r="AC291" s="65" t="str">
        <f t="shared" si="61"/>
        <v/>
      </c>
      <c r="AD291" s="65" t="str">
        <f>IF(AC291="","",AC291/VLOOKUP(VLOOKUP($J291,'Medians, Hi-Lo SDs'!$B:$F,5,FALSE),$H:$I,2,FALSE))</f>
        <v/>
      </c>
      <c r="AE291" s="59" t="s">
        <v>88</v>
      </c>
      <c r="AF291" s="60" t="s">
        <v>88</v>
      </c>
    </row>
    <row r="292" spans="1:32" ht="16" x14ac:dyDescent="0.2">
      <c r="A292" s="99"/>
      <c r="B292" s="100"/>
      <c r="C292" s="87" t="s">
        <v>124</v>
      </c>
      <c r="D292" s="88">
        <v>1</v>
      </c>
      <c r="E292" s="89">
        <v>2</v>
      </c>
      <c r="F292" s="89">
        <v>2</v>
      </c>
      <c r="G292" s="90">
        <v>18</v>
      </c>
      <c r="J292" s="64" t="str">
        <f t="shared" si="51"/>
        <v>a0800</v>
      </c>
      <c r="K292" s="71">
        <f t="shared" si="52"/>
        <v>6</v>
      </c>
      <c r="L292" s="65" t="str">
        <f>IFERROR((IF(AND($G291&lt;(VLOOKUP($J292,'Medians, Hi-Lo SDs'!$B:$F,2,FALSE)),$G292&gt;=(VLOOKUP($J292,'Medians, Hi-Lo SDs'!$B:$F,2,FALSE))),(VLOOKUP($J292,'Medians, Hi-Lo SDs'!$B:$F,2,FALSE))-$G291,""))/($F292)*($C292-$C291)+($C291),"")</f>
        <v/>
      </c>
      <c r="M292" s="65" t="str">
        <f t="shared" si="54"/>
        <v/>
      </c>
      <c r="N292" s="65" t="str">
        <f>IF(M292="","",M292/VLOOKUP(VLOOKUP($J292,'Medians, Hi-Lo SDs'!$B:$F,2,FALSE),$H:$I,2,FALSE))</f>
        <v/>
      </c>
      <c r="O292" s="59" t="s">
        <v>88</v>
      </c>
      <c r="P292" s="60" t="s">
        <v>88</v>
      </c>
      <c r="Q292" s="66" t="str">
        <f>IFERROR((IF(AND($G291&lt;(VLOOKUP($J292,'Medians, Hi-Lo SDs'!$B:$F,3,FALSE)),$G292&gt;=(VLOOKUP($J292,'Medians, Hi-Lo SDs'!$B:$F,3,FALSE))),(VLOOKUP($J292,'Medians, Hi-Lo SDs'!$B:$F,3,FALSE))-$G291,""))/($F292)*($C292-$C291)+($C291),"")</f>
        <v/>
      </c>
      <c r="R292" s="65" t="str">
        <f t="shared" si="55"/>
        <v/>
      </c>
      <c r="S292" s="65" t="str">
        <f>IF(R292="","",R292/VLOOKUP(VLOOKUP($J292,'Medians, Hi-Lo SDs'!$B:$F,3,FALSE),$H:$I,2,FALSE))</f>
        <v/>
      </c>
      <c r="T292" s="70" t="str">
        <f t="shared" si="56"/>
        <v/>
      </c>
      <c r="U292" s="68" t="str">
        <f t="shared" si="57"/>
        <v/>
      </c>
      <c r="V292" s="69" t="str">
        <f t="shared" si="53"/>
        <v/>
      </c>
      <c r="W292" s="66" t="str">
        <f>IFERROR((IF(AND($G291&lt;(VLOOKUP($J292,'Medians, Hi-Lo SDs'!$B:$F,4,FALSE)),$G292&gt;=(VLOOKUP($J292,'Medians, Hi-Lo SDs'!$B:$F,4,FALSE))),(VLOOKUP($J292,'Medians, Hi-Lo SDs'!$B:$F,4,FALSE))-$G291,""))/($F292)*($C292-$C291)+($C291),"")</f>
        <v/>
      </c>
      <c r="X292" s="65" t="str">
        <f t="shared" si="58"/>
        <v/>
      </c>
      <c r="Y292" s="65" t="str">
        <f>IF(X292="","",X292/VLOOKUP(VLOOKUP($J292,'Medians, Hi-Lo SDs'!$B:$F,4,FALSE),$H:$I,2,FALSE))</f>
        <v/>
      </c>
      <c r="Z292" s="70" t="str">
        <f t="shared" si="59"/>
        <v/>
      </c>
      <c r="AA292" s="68" t="str">
        <f t="shared" si="60"/>
        <v/>
      </c>
      <c r="AB292" s="66" t="str">
        <f>IFERROR((IF(AND($G291&lt;(VLOOKUP($J292,'Medians, Hi-Lo SDs'!$B:$F,5,FALSE)),$G292&gt;=(VLOOKUP($J292,'Medians, Hi-Lo SDs'!$B:$F,5,FALSE))),(VLOOKUP($J292,'Medians, Hi-Lo SDs'!$B:$F,5,FALSE))-$G291,""))/($F292)*($C292-$C291)+($C291),"")</f>
        <v/>
      </c>
      <c r="AC292" s="65" t="str">
        <f t="shared" si="61"/>
        <v/>
      </c>
      <c r="AD292" s="65" t="str">
        <f>IF(AC292="","",AC292/VLOOKUP(VLOOKUP($J292,'Medians, Hi-Lo SDs'!$B:$F,5,FALSE),$H:$I,2,FALSE))</f>
        <v/>
      </c>
      <c r="AE292" s="59" t="s">
        <v>88</v>
      </c>
      <c r="AF292" s="60" t="s">
        <v>88</v>
      </c>
    </row>
    <row r="293" spans="1:32" ht="16" x14ac:dyDescent="0.2">
      <c r="A293" s="99"/>
      <c r="B293" s="100"/>
      <c r="C293" s="87" t="s">
        <v>125</v>
      </c>
      <c r="D293" s="88">
        <v>1</v>
      </c>
      <c r="E293" s="89">
        <v>2</v>
      </c>
      <c r="F293" s="89">
        <v>2</v>
      </c>
      <c r="G293" s="90">
        <v>20</v>
      </c>
      <c r="J293" s="64" t="str">
        <f t="shared" si="51"/>
        <v>a0800</v>
      </c>
      <c r="K293" s="71">
        <f t="shared" si="52"/>
        <v>6</v>
      </c>
      <c r="L293" s="65" t="str">
        <f>IFERROR((IF(AND($G292&lt;(VLOOKUP($J293,'Medians, Hi-Lo SDs'!$B:$F,2,FALSE)),$G293&gt;=(VLOOKUP($J293,'Medians, Hi-Lo SDs'!$B:$F,2,FALSE))),(VLOOKUP($J293,'Medians, Hi-Lo SDs'!$B:$F,2,FALSE))-$G292,""))/($F293)*($C293-$C292)+($C292),"")</f>
        <v/>
      </c>
      <c r="M293" s="65" t="str">
        <f t="shared" si="54"/>
        <v/>
      </c>
      <c r="N293" s="65" t="str">
        <f>IF(M293="","",M293/VLOOKUP(VLOOKUP($J293,'Medians, Hi-Lo SDs'!$B:$F,2,FALSE),$H:$I,2,FALSE))</f>
        <v/>
      </c>
      <c r="O293" s="59" t="s">
        <v>88</v>
      </c>
      <c r="P293" s="60" t="s">
        <v>88</v>
      </c>
      <c r="Q293" s="66" t="str">
        <f>IFERROR((IF(AND($G292&lt;(VLOOKUP($J293,'Medians, Hi-Lo SDs'!$B:$F,3,FALSE)),$G293&gt;=(VLOOKUP($J293,'Medians, Hi-Lo SDs'!$B:$F,3,FALSE))),(VLOOKUP($J293,'Medians, Hi-Lo SDs'!$B:$F,3,FALSE))-$G292,""))/($F293)*($C293-$C292)+($C292),"")</f>
        <v/>
      </c>
      <c r="R293" s="65" t="str">
        <f t="shared" si="55"/>
        <v/>
      </c>
      <c r="S293" s="65" t="str">
        <f>IF(R293="","",R293/VLOOKUP(VLOOKUP($J293,'Medians, Hi-Lo SDs'!$B:$F,3,FALSE),$H:$I,2,FALSE))</f>
        <v/>
      </c>
      <c r="T293" s="70" t="str">
        <f t="shared" si="56"/>
        <v/>
      </c>
      <c r="U293" s="68" t="str">
        <f t="shared" si="57"/>
        <v/>
      </c>
      <c r="V293" s="69" t="str">
        <f t="shared" si="53"/>
        <v/>
      </c>
      <c r="W293" s="66" t="str">
        <f>IFERROR((IF(AND($G292&lt;(VLOOKUP($J293,'Medians, Hi-Lo SDs'!$B:$F,4,FALSE)),$G293&gt;=(VLOOKUP($J293,'Medians, Hi-Lo SDs'!$B:$F,4,FALSE))),(VLOOKUP($J293,'Medians, Hi-Lo SDs'!$B:$F,4,FALSE))-$G292,""))/($F293)*($C293-$C292)+($C292),"")</f>
        <v/>
      </c>
      <c r="X293" s="65" t="str">
        <f t="shared" si="58"/>
        <v/>
      </c>
      <c r="Y293" s="65" t="str">
        <f>IF(X293="","",X293/VLOOKUP(VLOOKUP($J293,'Medians, Hi-Lo SDs'!$B:$F,4,FALSE),$H:$I,2,FALSE))</f>
        <v/>
      </c>
      <c r="Z293" s="70" t="str">
        <f t="shared" si="59"/>
        <v/>
      </c>
      <c r="AA293" s="68" t="str">
        <f t="shared" si="60"/>
        <v/>
      </c>
      <c r="AB293" s="66" t="str">
        <f>IFERROR((IF(AND($G292&lt;(VLOOKUP($J293,'Medians, Hi-Lo SDs'!$B:$F,5,FALSE)),$G293&gt;=(VLOOKUP($J293,'Medians, Hi-Lo SDs'!$B:$F,5,FALSE))),(VLOOKUP($J293,'Medians, Hi-Lo SDs'!$B:$F,5,FALSE))-$G292,""))/($F293)*($C293-$C292)+($C292),"")</f>
        <v/>
      </c>
      <c r="AC293" s="65" t="str">
        <f t="shared" si="61"/>
        <v/>
      </c>
      <c r="AD293" s="65" t="str">
        <f>IF(AC293="","",AC293/VLOOKUP(VLOOKUP($J293,'Medians, Hi-Lo SDs'!$B:$F,5,FALSE),$H:$I,2,FALSE))</f>
        <v/>
      </c>
      <c r="AE293" s="59" t="s">
        <v>88</v>
      </c>
      <c r="AF293" s="60" t="s">
        <v>88</v>
      </c>
    </row>
    <row r="294" spans="1:32" ht="16" x14ac:dyDescent="0.2">
      <c r="A294" s="99"/>
      <c r="B294" s="100"/>
      <c r="C294" s="87" t="s">
        <v>128</v>
      </c>
      <c r="D294" s="88">
        <v>2</v>
      </c>
      <c r="E294" s="89">
        <v>4</v>
      </c>
      <c r="F294" s="89">
        <v>4</v>
      </c>
      <c r="G294" s="90">
        <v>24</v>
      </c>
      <c r="J294" s="64" t="str">
        <f t="shared" si="51"/>
        <v>a0800</v>
      </c>
      <c r="K294" s="71">
        <f t="shared" si="52"/>
        <v>6</v>
      </c>
      <c r="L294" s="65" t="str">
        <f>IFERROR((IF(AND($G293&lt;(VLOOKUP($J294,'Medians, Hi-Lo SDs'!$B:$F,2,FALSE)),$G294&gt;=(VLOOKUP($J294,'Medians, Hi-Lo SDs'!$B:$F,2,FALSE))),(VLOOKUP($J294,'Medians, Hi-Lo SDs'!$B:$F,2,FALSE))-$G293,""))/($F294)*($C294-$C293)+($C293),"")</f>
        <v/>
      </c>
      <c r="M294" s="65" t="str">
        <f t="shared" si="54"/>
        <v/>
      </c>
      <c r="N294" s="65" t="str">
        <f>IF(M294="","",M294/VLOOKUP(VLOOKUP($J294,'Medians, Hi-Lo SDs'!$B:$F,2,FALSE),$H:$I,2,FALSE))</f>
        <v/>
      </c>
      <c r="O294" s="59" t="s">
        <v>88</v>
      </c>
      <c r="P294" s="60" t="s">
        <v>88</v>
      </c>
      <c r="Q294" s="66" t="str">
        <f>IFERROR((IF(AND($G293&lt;(VLOOKUP($J294,'Medians, Hi-Lo SDs'!$B:$F,3,FALSE)),$G294&gt;=(VLOOKUP($J294,'Medians, Hi-Lo SDs'!$B:$F,3,FALSE))),(VLOOKUP($J294,'Medians, Hi-Lo SDs'!$B:$F,3,FALSE))-$G293,""))/($F294)*($C294-$C293)+($C293),"")</f>
        <v/>
      </c>
      <c r="R294" s="65" t="str">
        <f t="shared" si="55"/>
        <v/>
      </c>
      <c r="S294" s="65" t="str">
        <f>IF(R294="","",R294/VLOOKUP(VLOOKUP($J294,'Medians, Hi-Lo SDs'!$B:$F,3,FALSE),$H:$I,2,FALSE))</f>
        <v/>
      </c>
      <c r="T294" s="70" t="str">
        <f t="shared" si="56"/>
        <v/>
      </c>
      <c r="U294" s="68" t="str">
        <f t="shared" si="57"/>
        <v/>
      </c>
      <c r="V294" s="69" t="str">
        <f t="shared" si="53"/>
        <v/>
      </c>
      <c r="W294" s="66" t="str">
        <f>IFERROR((IF(AND($G293&lt;(VLOOKUP($J294,'Medians, Hi-Lo SDs'!$B:$F,4,FALSE)),$G294&gt;=(VLOOKUP($J294,'Medians, Hi-Lo SDs'!$B:$F,4,FALSE))),(VLOOKUP($J294,'Medians, Hi-Lo SDs'!$B:$F,4,FALSE))-$G293,""))/($F294)*($C294-$C293)+($C293),"")</f>
        <v/>
      </c>
      <c r="X294" s="65" t="str">
        <f t="shared" si="58"/>
        <v/>
      </c>
      <c r="Y294" s="65" t="str">
        <f>IF(X294="","",X294/VLOOKUP(VLOOKUP($J294,'Medians, Hi-Lo SDs'!$B:$F,4,FALSE),$H:$I,2,FALSE))</f>
        <v/>
      </c>
      <c r="Z294" s="70" t="str">
        <f t="shared" si="59"/>
        <v/>
      </c>
      <c r="AA294" s="68" t="str">
        <f t="shared" si="60"/>
        <v/>
      </c>
      <c r="AB294" s="66" t="str">
        <f>IFERROR((IF(AND($G293&lt;(VLOOKUP($J294,'Medians, Hi-Lo SDs'!$B:$F,5,FALSE)),$G294&gt;=(VLOOKUP($J294,'Medians, Hi-Lo SDs'!$B:$F,5,FALSE))),(VLOOKUP($J294,'Medians, Hi-Lo SDs'!$B:$F,5,FALSE))-$G293,""))/($F294)*($C294-$C293)+($C293),"")</f>
        <v/>
      </c>
      <c r="AC294" s="65" t="str">
        <f t="shared" si="61"/>
        <v/>
      </c>
      <c r="AD294" s="65" t="str">
        <f>IF(AC294="","",AC294/VLOOKUP(VLOOKUP($J294,'Medians, Hi-Lo SDs'!$B:$F,5,FALSE),$H:$I,2,FALSE))</f>
        <v/>
      </c>
      <c r="AE294" s="59" t="s">
        <v>88</v>
      </c>
      <c r="AF294" s="60" t="s">
        <v>88</v>
      </c>
    </row>
    <row r="295" spans="1:32" ht="16" x14ac:dyDescent="0.2">
      <c r="A295" s="99"/>
      <c r="B295" s="100"/>
      <c r="C295" s="87" t="s">
        <v>129</v>
      </c>
      <c r="D295" s="88">
        <v>1</v>
      </c>
      <c r="E295" s="89">
        <v>2</v>
      </c>
      <c r="F295" s="89">
        <v>2</v>
      </c>
      <c r="G295" s="90">
        <v>26</v>
      </c>
      <c r="J295" s="64" t="str">
        <f t="shared" si="51"/>
        <v>a0800</v>
      </c>
      <c r="K295" s="71">
        <f t="shared" si="52"/>
        <v>6</v>
      </c>
      <c r="L295" s="65" t="str">
        <f>IFERROR((IF(AND($G294&lt;(VLOOKUP($J295,'Medians, Hi-Lo SDs'!$B:$F,2,FALSE)),$G295&gt;=(VLOOKUP($J295,'Medians, Hi-Lo SDs'!$B:$F,2,FALSE))),(VLOOKUP($J295,'Medians, Hi-Lo SDs'!$B:$F,2,FALSE))-$G294,""))/($F295)*($C295-$C294)+($C294),"")</f>
        <v/>
      </c>
      <c r="M295" s="65" t="str">
        <f t="shared" si="54"/>
        <v/>
      </c>
      <c r="N295" s="65" t="str">
        <f>IF(M295="","",M295/VLOOKUP(VLOOKUP($J295,'Medians, Hi-Lo SDs'!$B:$F,2,FALSE),$H:$I,2,FALSE))</f>
        <v/>
      </c>
      <c r="O295" s="59" t="s">
        <v>88</v>
      </c>
      <c r="P295" s="60" t="s">
        <v>88</v>
      </c>
      <c r="Q295" s="66" t="str">
        <f>IFERROR((IF(AND($G294&lt;(VLOOKUP($J295,'Medians, Hi-Lo SDs'!$B:$F,3,FALSE)),$G295&gt;=(VLOOKUP($J295,'Medians, Hi-Lo SDs'!$B:$F,3,FALSE))),(VLOOKUP($J295,'Medians, Hi-Lo SDs'!$B:$F,3,FALSE))-$G294,""))/($F295)*($C295-$C294)+($C294),"")</f>
        <v/>
      </c>
      <c r="R295" s="65" t="str">
        <f t="shared" si="55"/>
        <v/>
      </c>
      <c r="S295" s="65" t="str">
        <f>IF(R295="","",R295/VLOOKUP(VLOOKUP($J295,'Medians, Hi-Lo SDs'!$B:$F,3,FALSE),$H:$I,2,FALSE))</f>
        <v/>
      </c>
      <c r="T295" s="70" t="str">
        <f t="shared" si="56"/>
        <v/>
      </c>
      <c r="U295" s="68" t="str">
        <f t="shared" si="57"/>
        <v/>
      </c>
      <c r="V295" s="69" t="str">
        <f t="shared" si="53"/>
        <v/>
      </c>
      <c r="W295" s="66" t="str">
        <f>IFERROR((IF(AND($G294&lt;(VLOOKUP($J295,'Medians, Hi-Lo SDs'!$B:$F,4,FALSE)),$G295&gt;=(VLOOKUP($J295,'Medians, Hi-Lo SDs'!$B:$F,4,FALSE))),(VLOOKUP($J295,'Medians, Hi-Lo SDs'!$B:$F,4,FALSE))-$G294,""))/($F295)*($C295-$C294)+($C294),"")</f>
        <v/>
      </c>
      <c r="X295" s="65" t="str">
        <f t="shared" si="58"/>
        <v/>
      </c>
      <c r="Y295" s="65" t="str">
        <f>IF(X295="","",X295/VLOOKUP(VLOOKUP($J295,'Medians, Hi-Lo SDs'!$B:$F,4,FALSE),$H:$I,2,FALSE))</f>
        <v/>
      </c>
      <c r="Z295" s="70" t="str">
        <f t="shared" si="59"/>
        <v/>
      </c>
      <c r="AA295" s="68" t="str">
        <f t="shared" si="60"/>
        <v/>
      </c>
      <c r="AB295" s="66" t="str">
        <f>IFERROR((IF(AND($G294&lt;(VLOOKUP($J295,'Medians, Hi-Lo SDs'!$B:$F,5,FALSE)),$G295&gt;=(VLOOKUP($J295,'Medians, Hi-Lo SDs'!$B:$F,5,FALSE))),(VLOOKUP($J295,'Medians, Hi-Lo SDs'!$B:$F,5,FALSE))-$G294,""))/($F295)*($C295-$C294)+($C294),"")</f>
        <v/>
      </c>
      <c r="AC295" s="65" t="str">
        <f t="shared" si="61"/>
        <v/>
      </c>
      <c r="AD295" s="65" t="str">
        <f>IF(AC295="","",AC295/VLOOKUP(VLOOKUP($J295,'Medians, Hi-Lo SDs'!$B:$F,5,FALSE),$H:$I,2,FALSE))</f>
        <v/>
      </c>
      <c r="AE295" s="59" t="s">
        <v>88</v>
      </c>
      <c r="AF295" s="60" t="s">
        <v>88</v>
      </c>
    </row>
    <row r="296" spans="1:32" ht="16" x14ac:dyDescent="0.2">
      <c r="A296" s="99"/>
      <c r="B296" s="100"/>
      <c r="C296" s="87" t="s">
        <v>130</v>
      </c>
      <c r="D296" s="88">
        <v>2</v>
      </c>
      <c r="E296" s="89">
        <v>4</v>
      </c>
      <c r="F296" s="89">
        <v>4</v>
      </c>
      <c r="G296" s="90">
        <v>30</v>
      </c>
      <c r="J296" s="64" t="str">
        <f t="shared" si="51"/>
        <v>a0800</v>
      </c>
      <c r="K296" s="71">
        <f t="shared" si="52"/>
        <v>6</v>
      </c>
      <c r="L296" s="65" t="str">
        <f>IFERROR((IF(AND($G295&lt;(VLOOKUP($J296,'Medians, Hi-Lo SDs'!$B:$F,2,FALSE)),$G296&gt;=(VLOOKUP($J296,'Medians, Hi-Lo SDs'!$B:$F,2,FALSE))),(VLOOKUP($J296,'Medians, Hi-Lo SDs'!$B:$F,2,FALSE))-$G295,""))/($F296)*($C296-$C295)+($C295),"")</f>
        <v/>
      </c>
      <c r="M296" s="65" t="str">
        <f t="shared" si="54"/>
        <v/>
      </c>
      <c r="N296" s="65" t="str">
        <f>IF(M296="","",M296/VLOOKUP(VLOOKUP($J296,'Medians, Hi-Lo SDs'!$B:$F,2,FALSE),$H:$I,2,FALSE))</f>
        <v/>
      </c>
      <c r="O296" s="59" t="s">
        <v>88</v>
      </c>
      <c r="P296" s="60" t="s">
        <v>88</v>
      </c>
      <c r="Q296" s="66" t="str">
        <f>IFERROR((IF(AND($G295&lt;(VLOOKUP($J296,'Medians, Hi-Lo SDs'!$B:$F,3,FALSE)),$G296&gt;=(VLOOKUP($J296,'Medians, Hi-Lo SDs'!$B:$F,3,FALSE))),(VLOOKUP($J296,'Medians, Hi-Lo SDs'!$B:$F,3,FALSE))-$G295,""))/($F296)*($C296-$C295)+($C295),"")</f>
        <v/>
      </c>
      <c r="R296" s="65" t="str">
        <f t="shared" si="55"/>
        <v/>
      </c>
      <c r="S296" s="65" t="str">
        <f>IF(R296="","",R296/VLOOKUP(VLOOKUP($J296,'Medians, Hi-Lo SDs'!$B:$F,3,FALSE),$H:$I,2,FALSE))</f>
        <v/>
      </c>
      <c r="T296" s="70" t="str">
        <f t="shared" si="56"/>
        <v/>
      </c>
      <c r="U296" s="68" t="str">
        <f t="shared" si="57"/>
        <v/>
      </c>
      <c r="V296" s="69" t="str">
        <f t="shared" si="53"/>
        <v/>
      </c>
      <c r="W296" s="66" t="str">
        <f>IFERROR((IF(AND($G295&lt;(VLOOKUP($J296,'Medians, Hi-Lo SDs'!$B:$F,4,FALSE)),$G296&gt;=(VLOOKUP($J296,'Medians, Hi-Lo SDs'!$B:$F,4,FALSE))),(VLOOKUP($J296,'Medians, Hi-Lo SDs'!$B:$F,4,FALSE))-$G295,""))/($F296)*($C296-$C295)+($C295),"")</f>
        <v/>
      </c>
      <c r="X296" s="65" t="str">
        <f t="shared" si="58"/>
        <v/>
      </c>
      <c r="Y296" s="65" t="str">
        <f>IF(X296="","",X296/VLOOKUP(VLOOKUP($J296,'Medians, Hi-Lo SDs'!$B:$F,4,FALSE),$H:$I,2,FALSE))</f>
        <v/>
      </c>
      <c r="Z296" s="70" t="str">
        <f t="shared" si="59"/>
        <v/>
      </c>
      <c r="AA296" s="68" t="str">
        <f t="shared" si="60"/>
        <v/>
      </c>
      <c r="AB296" s="66" t="str">
        <f>IFERROR((IF(AND($G295&lt;(VLOOKUP($J296,'Medians, Hi-Lo SDs'!$B:$F,5,FALSE)),$G296&gt;=(VLOOKUP($J296,'Medians, Hi-Lo SDs'!$B:$F,5,FALSE))),(VLOOKUP($J296,'Medians, Hi-Lo SDs'!$B:$F,5,FALSE))-$G295,""))/($F296)*($C296-$C295)+($C295),"")</f>
        <v/>
      </c>
      <c r="AC296" s="65" t="str">
        <f t="shared" si="61"/>
        <v/>
      </c>
      <c r="AD296" s="65" t="str">
        <f>IF(AC296="","",AC296/VLOOKUP(VLOOKUP($J296,'Medians, Hi-Lo SDs'!$B:$F,5,FALSE),$H:$I,2,FALSE))</f>
        <v/>
      </c>
      <c r="AE296" s="59" t="s">
        <v>88</v>
      </c>
      <c r="AF296" s="60" t="s">
        <v>88</v>
      </c>
    </row>
    <row r="297" spans="1:32" ht="16" x14ac:dyDescent="0.2">
      <c r="A297" s="99"/>
      <c r="B297" s="100"/>
      <c r="C297" s="87" t="s">
        <v>131</v>
      </c>
      <c r="D297" s="88">
        <v>5</v>
      </c>
      <c r="E297" s="89">
        <v>10</v>
      </c>
      <c r="F297" s="89">
        <v>10</v>
      </c>
      <c r="G297" s="90">
        <v>40</v>
      </c>
      <c r="J297" s="64" t="str">
        <f t="shared" si="51"/>
        <v>a0800</v>
      </c>
      <c r="K297" s="71">
        <f t="shared" si="52"/>
        <v>6</v>
      </c>
      <c r="L297" s="65" t="str">
        <f>IFERROR((IF(AND($G296&lt;(VLOOKUP($J297,'Medians, Hi-Lo SDs'!$B:$F,2,FALSE)),$G297&gt;=(VLOOKUP($J297,'Medians, Hi-Lo SDs'!$B:$F,2,FALSE))),(VLOOKUP($J297,'Medians, Hi-Lo SDs'!$B:$F,2,FALSE))-$G296,""))/($F297)*($C297-$C296)+($C296),"")</f>
        <v/>
      </c>
      <c r="M297" s="65" t="str">
        <f t="shared" si="54"/>
        <v/>
      </c>
      <c r="N297" s="65" t="str">
        <f>IF(M297="","",M297/VLOOKUP(VLOOKUP($J297,'Medians, Hi-Lo SDs'!$B:$F,2,FALSE),$H:$I,2,FALSE))</f>
        <v/>
      </c>
      <c r="O297" s="59" t="s">
        <v>88</v>
      </c>
      <c r="P297" s="60" t="s">
        <v>88</v>
      </c>
      <c r="Q297" s="66" t="str">
        <f>IFERROR((IF(AND($G296&lt;(VLOOKUP($J297,'Medians, Hi-Lo SDs'!$B:$F,3,FALSE)),$G297&gt;=(VLOOKUP($J297,'Medians, Hi-Lo SDs'!$B:$F,3,FALSE))),(VLOOKUP($J297,'Medians, Hi-Lo SDs'!$B:$F,3,FALSE))-$G296,""))/($F297)*($C297-$C296)+($C296),"")</f>
        <v/>
      </c>
      <c r="R297" s="65" t="str">
        <f t="shared" si="55"/>
        <v/>
      </c>
      <c r="S297" s="65" t="str">
        <f>IF(R297="","",R297/VLOOKUP(VLOOKUP($J297,'Medians, Hi-Lo SDs'!$B:$F,3,FALSE),$H:$I,2,FALSE))</f>
        <v/>
      </c>
      <c r="T297" s="70" t="str">
        <f t="shared" si="56"/>
        <v/>
      </c>
      <c r="U297" s="68" t="str">
        <f t="shared" si="57"/>
        <v/>
      </c>
      <c r="V297" s="69" t="str">
        <f t="shared" si="53"/>
        <v/>
      </c>
      <c r="W297" s="66" t="str">
        <f>IFERROR((IF(AND($G296&lt;(VLOOKUP($J297,'Medians, Hi-Lo SDs'!$B:$F,4,FALSE)),$G297&gt;=(VLOOKUP($J297,'Medians, Hi-Lo SDs'!$B:$F,4,FALSE))),(VLOOKUP($J297,'Medians, Hi-Lo SDs'!$B:$F,4,FALSE))-$G296,""))/($F297)*($C297-$C296)+($C296),"")</f>
        <v/>
      </c>
      <c r="X297" s="65" t="str">
        <f t="shared" si="58"/>
        <v/>
      </c>
      <c r="Y297" s="65" t="str">
        <f>IF(X297="","",X297/VLOOKUP(VLOOKUP($J297,'Medians, Hi-Lo SDs'!$B:$F,4,FALSE),$H:$I,2,FALSE))</f>
        <v/>
      </c>
      <c r="Z297" s="70" t="str">
        <f t="shared" si="59"/>
        <v/>
      </c>
      <c r="AA297" s="68" t="str">
        <f t="shared" si="60"/>
        <v/>
      </c>
      <c r="AB297" s="66" t="str">
        <f>IFERROR((IF(AND($G296&lt;(VLOOKUP($J297,'Medians, Hi-Lo SDs'!$B:$F,5,FALSE)),$G297&gt;=(VLOOKUP($J297,'Medians, Hi-Lo SDs'!$B:$F,5,FALSE))),(VLOOKUP($J297,'Medians, Hi-Lo SDs'!$B:$F,5,FALSE))-$G296,""))/($F297)*($C297-$C296)+($C296),"")</f>
        <v/>
      </c>
      <c r="AC297" s="65" t="str">
        <f t="shared" si="61"/>
        <v/>
      </c>
      <c r="AD297" s="65" t="str">
        <f>IF(AC297="","",AC297/VLOOKUP(VLOOKUP($J297,'Medians, Hi-Lo SDs'!$B:$F,5,FALSE),$H:$I,2,FALSE))</f>
        <v/>
      </c>
      <c r="AE297" s="59" t="s">
        <v>88</v>
      </c>
      <c r="AF297" s="60" t="s">
        <v>88</v>
      </c>
    </row>
    <row r="298" spans="1:32" ht="16" x14ac:dyDescent="0.2">
      <c r="A298" s="99"/>
      <c r="B298" s="100"/>
      <c r="C298" s="87" t="s">
        <v>136</v>
      </c>
      <c r="D298" s="88">
        <v>1</v>
      </c>
      <c r="E298" s="89">
        <v>2</v>
      </c>
      <c r="F298" s="89">
        <v>2</v>
      </c>
      <c r="G298" s="90">
        <v>42</v>
      </c>
      <c r="J298" s="64" t="str">
        <f t="shared" si="51"/>
        <v>a0800</v>
      </c>
      <c r="K298" s="71">
        <f t="shared" si="52"/>
        <v>6</v>
      </c>
      <c r="L298" s="65" t="str">
        <f>IFERROR((IF(AND($G297&lt;(VLOOKUP($J298,'Medians, Hi-Lo SDs'!$B:$F,2,FALSE)),$G298&gt;=(VLOOKUP($J298,'Medians, Hi-Lo SDs'!$B:$F,2,FALSE))),(VLOOKUP($J298,'Medians, Hi-Lo SDs'!$B:$F,2,FALSE))-$G297,""))/($F298)*($C298-$C297)+($C297),"")</f>
        <v/>
      </c>
      <c r="M298" s="65" t="str">
        <f t="shared" si="54"/>
        <v/>
      </c>
      <c r="N298" s="65" t="str">
        <f>IF(M298="","",M298/VLOOKUP(VLOOKUP($J298,'Medians, Hi-Lo SDs'!$B:$F,2,FALSE),$H:$I,2,FALSE))</f>
        <v/>
      </c>
      <c r="O298" s="59" t="s">
        <v>88</v>
      </c>
      <c r="P298" s="60" t="s">
        <v>88</v>
      </c>
      <c r="Q298" s="66" t="str">
        <f>IFERROR((IF(AND($G297&lt;(VLOOKUP($J298,'Medians, Hi-Lo SDs'!$B:$F,3,FALSE)),$G298&gt;=(VLOOKUP($J298,'Medians, Hi-Lo SDs'!$B:$F,3,FALSE))),(VLOOKUP($J298,'Medians, Hi-Lo SDs'!$B:$F,3,FALSE))-$G297,""))/($F298)*($C298-$C297)+($C297),"")</f>
        <v/>
      </c>
      <c r="R298" s="65" t="str">
        <f t="shared" si="55"/>
        <v/>
      </c>
      <c r="S298" s="65" t="str">
        <f>IF(R298="","",R298/VLOOKUP(VLOOKUP($J298,'Medians, Hi-Lo SDs'!$B:$F,3,FALSE),$H:$I,2,FALSE))</f>
        <v/>
      </c>
      <c r="T298" s="70" t="str">
        <f t="shared" si="56"/>
        <v/>
      </c>
      <c r="U298" s="68" t="str">
        <f t="shared" si="57"/>
        <v/>
      </c>
      <c r="V298" s="69" t="str">
        <f t="shared" si="53"/>
        <v/>
      </c>
      <c r="W298" s="66" t="str">
        <f>IFERROR((IF(AND($G297&lt;(VLOOKUP($J298,'Medians, Hi-Lo SDs'!$B:$F,4,FALSE)),$G298&gt;=(VLOOKUP($J298,'Medians, Hi-Lo SDs'!$B:$F,4,FALSE))),(VLOOKUP($J298,'Medians, Hi-Lo SDs'!$B:$F,4,FALSE))-$G297,""))/($F298)*($C298-$C297)+($C297),"")</f>
        <v/>
      </c>
      <c r="X298" s="65" t="str">
        <f t="shared" si="58"/>
        <v/>
      </c>
      <c r="Y298" s="65" t="str">
        <f>IF(X298="","",X298/VLOOKUP(VLOOKUP($J298,'Medians, Hi-Lo SDs'!$B:$F,4,FALSE),$H:$I,2,FALSE))</f>
        <v/>
      </c>
      <c r="Z298" s="70" t="str">
        <f t="shared" si="59"/>
        <v/>
      </c>
      <c r="AA298" s="68" t="str">
        <f t="shared" si="60"/>
        <v/>
      </c>
      <c r="AB298" s="66" t="str">
        <f>IFERROR((IF(AND($G297&lt;(VLOOKUP($J298,'Medians, Hi-Lo SDs'!$B:$F,5,FALSE)),$G298&gt;=(VLOOKUP($J298,'Medians, Hi-Lo SDs'!$B:$F,5,FALSE))),(VLOOKUP($J298,'Medians, Hi-Lo SDs'!$B:$F,5,FALSE))-$G297,""))/($F298)*($C298-$C297)+($C297),"")</f>
        <v/>
      </c>
      <c r="AC298" s="65" t="str">
        <f t="shared" si="61"/>
        <v/>
      </c>
      <c r="AD298" s="65" t="str">
        <f>IF(AC298="","",AC298/VLOOKUP(VLOOKUP($J298,'Medians, Hi-Lo SDs'!$B:$F,5,FALSE),$H:$I,2,FALSE))</f>
        <v/>
      </c>
      <c r="AE298" s="59" t="s">
        <v>88</v>
      </c>
      <c r="AF298" s="60" t="s">
        <v>88</v>
      </c>
    </row>
    <row r="299" spans="1:32" ht="16" x14ac:dyDescent="0.2">
      <c r="A299" s="99"/>
      <c r="B299" s="100"/>
      <c r="C299" s="87" t="s">
        <v>132</v>
      </c>
      <c r="D299" s="88">
        <v>4</v>
      </c>
      <c r="E299" s="89">
        <v>8</v>
      </c>
      <c r="F299" s="89">
        <v>8</v>
      </c>
      <c r="G299" s="90">
        <v>50</v>
      </c>
      <c r="J299" s="64" t="str">
        <f t="shared" si="51"/>
        <v>a0800</v>
      </c>
      <c r="K299" s="71">
        <f t="shared" si="52"/>
        <v>6</v>
      </c>
      <c r="L299" s="65" t="str">
        <f>IFERROR((IF(AND($G298&lt;(VLOOKUP($J299,'Medians, Hi-Lo SDs'!$B:$F,2,FALSE)),$G299&gt;=(VLOOKUP($J299,'Medians, Hi-Lo SDs'!$B:$F,2,FALSE))),(VLOOKUP($J299,'Medians, Hi-Lo SDs'!$B:$F,2,FALSE))-$G298,""))/($F299)*($C299-$C298)+($C298),"")</f>
        <v/>
      </c>
      <c r="M299" s="65" t="str">
        <f t="shared" si="54"/>
        <v/>
      </c>
      <c r="N299" s="65" t="str">
        <f>IF(M299="","",M299/VLOOKUP(VLOOKUP($J299,'Medians, Hi-Lo SDs'!$B:$F,2,FALSE),$H:$I,2,FALSE))</f>
        <v/>
      </c>
      <c r="O299" s="59" t="s">
        <v>88</v>
      </c>
      <c r="P299" s="60" t="s">
        <v>88</v>
      </c>
      <c r="Q299" s="66" t="str">
        <f>IFERROR((IF(AND($G298&lt;(VLOOKUP($J299,'Medians, Hi-Lo SDs'!$B:$F,3,FALSE)),$G299&gt;=(VLOOKUP($J299,'Medians, Hi-Lo SDs'!$B:$F,3,FALSE))),(VLOOKUP($J299,'Medians, Hi-Lo SDs'!$B:$F,3,FALSE))-$G298,""))/($F299)*($C299-$C298)+($C298),"")</f>
        <v/>
      </c>
      <c r="R299" s="65" t="str">
        <f t="shared" si="55"/>
        <v/>
      </c>
      <c r="S299" s="65" t="str">
        <f>IF(R299="","",R299/VLOOKUP(VLOOKUP($J299,'Medians, Hi-Lo SDs'!$B:$F,3,FALSE),$H:$I,2,FALSE))</f>
        <v/>
      </c>
      <c r="T299" s="70" t="str">
        <f t="shared" si="56"/>
        <v/>
      </c>
      <c r="U299" s="68" t="str">
        <f t="shared" si="57"/>
        <v/>
      </c>
      <c r="V299" s="69">
        <f t="shared" si="53"/>
        <v>42</v>
      </c>
      <c r="W299" s="66" t="str">
        <f>IFERROR((IF(AND($G298&lt;(VLOOKUP($J299,'Medians, Hi-Lo SDs'!$B:$F,4,FALSE)),$G299&gt;=(VLOOKUP($J299,'Medians, Hi-Lo SDs'!$B:$F,4,FALSE))),(VLOOKUP($J299,'Medians, Hi-Lo SDs'!$B:$F,4,FALSE))-$G298,""))/($F299)*($C299-$C298)+($C298),"")</f>
        <v/>
      </c>
      <c r="X299" s="65" t="str">
        <f t="shared" si="58"/>
        <v/>
      </c>
      <c r="Y299" s="65" t="str">
        <f>IF(X299="","",X299/VLOOKUP(VLOOKUP($J299,'Medians, Hi-Lo SDs'!$B:$F,4,FALSE),$H:$I,2,FALSE))</f>
        <v/>
      </c>
      <c r="Z299" s="70" t="str">
        <f t="shared" si="59"/>
        <v/>
      </c>
      <c r="AA299" s="68" t="str">
        <f t="shared" si="60"/>
        <v/>
      </c>
      <c r="AB299" s="66" t="str">
        <f>IFERROR((IF(AND($G298&lt;(VLOOKUP($J299,'Medians, Hi-Lo SDs'!$B:$F,5,FALSE)),$G299&gt;=(VLOOKUP($J299,'Medians, Hi-Lo SDs'!$B:$F,5,FALSE))),(VLOOKUP($J299,'Medians, Hi-Lo SDs'!$B:$F,5,FALSE))-$G298,""))/($F299)*($C299-$C298)+($C298),"")</f>
        <v/>
      </c>
      <c r="AC299" s="65" t="str">
        <f t="shared" si="61"/>
        <v/>
      </c>
      <c r="AD299" s="65" t="str">
        <f>IF(AC299="","",AC299/VLOOKUP(VLOOKUP($J299,'Medians, Hi-Lo SDs'!$B:$F,5,FALSE),$H:$I,2,FALSE))</f>
        <v/>
      </c>
      <c r="AE299" s="59" t="s">
        <v>88</v>
      </c>
      <c r="AF299" s="60" t="s">
        <v>88</v>
      </c>
    </row>
    <row r="300" spans="1:32" ht="16" x14ac:dyDescent="0.2">
      <c r="A300" s="99"/>
      <c r="B300" s="100"/>
      <c r="C300" s="87" t="s">
        <v>144</v>
      </c>
      <c r="D300" s="88">
        <v>3</v>
      </c>
      <c r="E300" s="89">
        <v>6</v>
      </c>
      <c r="F300" s="89">
        <v>6</v>
      </c>
      <c r="G300" s="90">
        <v>56.000000000000007</v>
      </c>
      <c r="J300" s="64" t="str">
        <f t="shared" si="51"/>
        <v>a0800</v>
      </c>
      <c r="K300" s="71">
        <f t="shared" si="52"/>
        <v>6</v>
      </c>
      <c r="L300" s="65" t="str">
        <f>IFERROR((IF(AND($G299&lt;(VLOOKUP($J300,'Medians, Hi-Lo SDs'!$B:$F,2,FALSE)),$G300&gt;=(VLOOKUP($J300,'Medians, Hi-Lo SDs'!$B:$F,2,FALSE))),(VLOOKUP($J300,'Medians, Hi-Lo SDs'!$B:$F,2,FALSE))-$G299,""))/($F300)*($C300-$C299)+($C299),"")</f>
        <v/>
      </c>
      <c r="M300" s="65" t="str">
        <f t="shared" si="54"/>
        <v/>
      </c>
      <c r="N300" s="65" t="str">
        <f>IF(M300="","",M300/VLOOKUP(VLOOKUP($J300,'Medians, Hi-Lo SDs'!$B:$F,2,FALSE),$H:$I,2,FALSE))</f>
        <v/>
      </c>
      <c r="O300" s="59" t="s">
        <v>88</v>
      </c>
      <c r="P300" s="60" t="s">
        <v>88</v>
      </c>
      <c r="Q300" s="66" t="str">
        <f>IFERROR((IF(AND($G299&lt;(VLOOKUP($J300,'Medians, Hi-Lo SDs'!$B:$F,3,FALSE)),$G300&gt;=(VLOOKUP($J300,'Medians, Hi-Lo SDs'!$B:$F,3,FALSE))),(VLOOKUP($J300,'Medians, Hi-Lo SDs'!$B:$F,3,FALSE))-$G299,""))/($F300)*($C300-$C299)+($C299),"")</f>
        <v/>
      </c>
      <c r="R300" s="65" t="str">
        <f t="shared" si="55"/>
        <v/>
      </c>
      <c r="S300" s="65" t="str">
        <f>IF(R300="","",R300/VLOOKUP(VLOOKUP($J300,'Medians, Hi-Lo SDs'!$B:$F,3,FALSE),$H:$I,2,FALSE))</f>
        <v/>
      </c>
      <c r="T300" s="70" t="str">
        <f t="shared" si="56"/>
        <v/>
      </c>
      <c r="U300" s="68" t="str">
        <f t="shared" si="57"/>
        <v/>
      </c>
      <c r="V300" s="69" t="str">
        <f t="shared" si="53"/>
        <v/>
      </c>
      <c r="W300" s="66" t="str">
        <f>IFERROR((IF(AND($G299&lt;(VLOOKUP($J300,'Medians, Hi-Lo SDs'!$B:$F,4,FALSE)),$G300&gt;=(VLOOKUP($J300,'Medians, Hi-Lo SDs'!$B:$F,4,FALSE))),(VLOOKUP($J300,'Medians, Hi-Lo SDs'!$B:$F,4,FALSE))-$G299,""))/($F300)*($C300-$C299)+($C299),"")</f>
        <v/>
      </c>
      <c r="X300" s="65" t="str">
        <f t="shared" si="58"/>
        <v/>
      </c>
      <c r="Y300" s="65" t="str">
        <f>IF(X300="","",X300/VLOOKUP(VLOOKUP($J300,'Medians, Hi-Lo SDs'!$B:$F,4,FALSE),$H:$I,2,FALSE))</f>
        <v/>
      </c>
      <c r="Z300" s="70" t="str">
        <f t="shared" si="59"/>
        <v/>
      </c>
      <c r="AA300" s="68" t="str">
        <f t="shared" si="60"/>
        <v/>
      </c>
      <c r="AB300" s="66" t="str">
        <f>IFERROR((IF(AND($G299&lt;(VLOOKUP($J300,'Medians, Hi-Lo SDs'!$B:$F,5,FALSE)),$G300&gt;=(VLOOKUP($J300,'Medians, Hi-Lo SDs'!$B:$F,5,FALSE))),(VLOOKUP($J300,'Medians, Hi-Lo SDs'!$B:$F,5,FALSE))-$G299,""))/($F300)*($C300-$C299)+($C299),"")</f>
        <v/>
      </c>
      <c r="AC300" s="65" t="str">
        <f t="shared" si="61"/>
        <v/>
      </c>
      <c r="AD300" s="65" t="str">
        <f>IF(AC300="","",AC300/VLOOKUP(VLOOKUP($J300,'Medians, Hi-Lo SDs'!$B:$F,5,FALSE),$H:$I,2,FALSE))</f>
        <v/>
      </c>
      <c r="AE300" s="59" t="s">
        <v>88</v>
      </c>
      <c r="AF300" s="60" t="s">
        <v>88</v>
      </c>
    </row>
    <row r="301" spans="1:32" ht="16" x14ac:dyDescent="0.2">
      <c r="A301" s="99"/>
      <c r="B301" s="100"/>
      <c r="C301" s="87" t="s">
        <v>152</v>
      </c>
      <c r="D301" s="88">
        <v>2</v>
      </c>
      <c r="E301" s="89">
        <v>4</v>
      </c>
      <c r="F301" s="89">
        <v>4</v>
      </c>
      <c r="G301" s="90">
        <v>60</v>
      </c>
      <c r="J301" s="64" t="str">
        <f t="shared" si="51"/>
        <v>a0800</v>
      </c>
      <c r="K301" s="71">
        <f t="shared" si="52"/>
        <v>6</v>
      </c>
      <c r="L301" s="65" t="str">
        <f>IFERROR((IF(AND($G300&lt;(VLOOKUP($J301,'Medians, Hi-Lo SDs'!$B:$F,2,FALSE)),$G301&gt;=(VLOOKUP($J301,'Medians, Hi-Lo SDs'!$B:$F,2,FALSE))),(VLOOKUP($J301,'Medians, Hi-Lo SDs'!$B:$F,2,FALSE))-$G300,""))/($F301)*($C301-$C300)+($C300),"")</f>
        <v/>
      </c>
      <c r="M301" s="65" t="str">
        <f t="shared" si="54"/>
        <v/>
      </c>
      <c r="N301" s="65" t="str">
        <f>IF(M301="","",M301/VLOOKUP(VLOOKUP($J301,'Medians, Hi-Lo SDs'!$B:$F,2,FALSE),$H:$I,2,FALSE))</f>
        <v/>
      </c>
      <c r="O301" s="59" t="s">
        <v>88</v>
      </c>
      <c r="P301" s="60" t="s">
        <v>88</v>
      </c>
      <c r="Q301" s="66" t="str">
        <f>IFERROR((IF(AND($G300&lt;(VLOOKUP($J301,'Medians, Hi-Lo SDs'!$B:$F,3,FALSE)),$G301&gt;=(VLOOKUP($J301,'Medians, Hi-Lo SDs'!$B:$F,3,FALSE))),(VLOOKUP($J301,'Medians, Hi-Lo SDs'!$B:$F,3,FALSE))-$G300,""))/($F301)*($C301-$C300)+($C300),"")</f>
        <v/>
      </c>
      <c r="R301" s="65" t="str">
        <f t="shared" si="55"/>
        <v/>
      </c>
      <c r="S301" s="65" t="str">
        <f>IF(R301="","",R301/VLOOKUP(VLOOKUP($J301,'Medians, Hi-Lo SDs'!$B:$F,3,FALSE),$H:$I,2,FALSE))</f>
        <v/>
      </c>
      <c r="T301" s="70" t="str">
        <f t="shared" si="56"/>
        <v/>
      </c>
      <c r="U301" s="68" t="str">
        <f t="shared" si="57"/>
        <v/>
      </c>
      <c r="V301" s="69" t="str">
        <f t="shared" si="53"/>
        <v/>
      </c>
      <c r="W301" s="66" t="str">
        <f>IFERROR((IF(AND($G300&lt;(VLOOKUP($J301,'Medians, Hi-Lo SDs'!$B:$F,4,FALSE)),$G301&gt;=(VLOOKUP($J301,'Medians, Hi-Lo SDs'!$B:$F,4,FALSE))),(VLOOKUP($J301,'Medians, Hi-Lo SDs'!$B:$F,4,FALSE))-$G300,""))/($F301)*($C301-$C300)+($C300),"")</f>
        <v/>
      </c>
      <c r="X301" s="65" t="str">
        <f t="shared" si="58"/>
        <v/>
      </c>
      <c r="Y301" s="65" t="str">
        <f>IF(X301="","",X301/VLOOKUP(VLOOKUP($J301,'Medians, Hi-Lo SDs'!$B:$F,4,FALSE),$H:$I,2,FALSE))</f>
        <v/>
      </c>
      <c r="Z301" s="70" t="str">
        <f t="shared" si="59"/>
        <v/>
      </c>
      <c r="AA301" s="68" t="str">
        <f t="shared" si="60"/>
        <v/>
      </c>
      <c r="AB301" s="66" t="str">
        <f>IFERROR((IF(AND($G300&lt;(VLOOKUP($J301,'Medians, Hi-Lo SDs'!$B:$F,5,FALSE)),$G301&gt;=(VLOOKUP($J301,'Medians, Hi-Lo SDs'!$B:$F,5,FALSE))),(VLOOKUP($J301,'Medians, Hi-Lo SDs'!$B:$F,5,FALSE))-$G300,""))/($F301)*($C301-$C300)+($C300),"")</f>
        <v/>
      </c>
      <c r="AC301" s="65" t="str">
        <f t="shared" si="61"/>
        <v/>
      </c>
      <c r="AD301" s="65" t="str">
        <f>IF(AC301="","",AC301/VLOOKUP(VLOOKUP($J301,'Medians, Hi-Lo SDs'!$B:$F,5,FALSE),$H:$I,2,FALSE))</f>
        <v/>
      </c>
      <c r="AE301" s="59" t="s">
        <v>88</v>
      </c>
      <c r="AF301" s="60" t="s">
        <v>88</v>
      </c>
    </row>
    <row r="302" spans="1:32" ht="16" x14ac:dyDescent="0.2">
      <c r="A302" s="99"/>
      <c r="B302" s="100"/>
      <c r="C302" s="87" t="s">
        <v>133</v>
      </c>
      <c r="D302" s="88">
        <v>1</v>
      </c>
      <c r="E302" s="89">
        <v>2</v>
      </c>
      <c r="F302" s="89">
        <v>2</v>
      </c>
      <c r="G302" s="90">
        <v>62</v>
      </c>
      <c r="J302" s="64" t="str">
        <f t="shared" si="51"/>
        <v>a0800</v>
      </c>
      <c r="K302" s="71">
        <f t="shared" si="52"/>
        <v>6</v>
      </c>
      <c r="L302" s="65" t="str">
        <f>IFERROR((IF(AND($G301&lt;(VLOOKUP($J302,'Medians, Hi-Lo SDs'!$B:$F,2,FALSE)),$G302&gt;=(VLOOKUP($J302,'Medians, Hi-Lo SDs'!$B:$F,2,FALSE))),(VLOOKUP($J302,'Medians, Hi-Lo SDs'!$B:$F,2,FALSE))-$G301,""))/($F302)*($C302-$C301)+($C301),"")</f>
        <v/>
      </c>
      <c r="M302" s="65" t="str">
        <f t="shared" si="54"/>
        <v/>
      </c>
      <c r="N302" s="65" t="str">
        <f>IF(M302="","",M302/VLOOKUP(VLOOKUP($J302,'Medians, Hi-Lo SDs'!$B:$F,2,FALSE),$H:$I,2,FALSE))</f>
        <v/>
      </c>
      <c r="O302" s="59" t="s">
        <v>88</v>
      </c>
      <c r="P302" s="60" t="s">
        <v>88</v>
      </c>
      <c r="Q302" s="66" t="str">
        <f>IFERROR((IF(AND($G301&lt;(VLOOKUP($J302,'Medians, Hi-Lo SDs'!$B:$F,3,FALSE)),$G302&gt;=(VLOOKUP($J302,'Medians, Hi-Lo SDs'!$B:$F,3,FALSE))),(VLOOKUP($J302,'Medians, Hi-Lo SDs'!$B:$F,3,FALSE))-$G301,""))/($F302)*($C302-$C301)+($C301),"")</f>
        <v/>
      </c>
      <c r="R302" s="65" t="str">
        <f t="shared" si="55"/>
        <v/>
      </c>
      <c r="S302" s="65" t="str">
        <f>IF(R302="","",R302/VLOOKUP(VLOOKUP($J302,'Medians, Hi-Lo SDs'!$B:$F,3,FALSE),$H:$I,2,FALSE))</f>
        <v/>
      </c>
      <c r="T302" s="70" t="str">
        <f t="shared" si="56"/>
        <v/>
      </c>
      <c r="U302" s="68" t="str">
        <f t="shared" si="57"/>
        <v/>
      </c>
      <c r="V302" s="69" t="str">
        <f t="shared" si="53"/>
        <v/>
      </c>
      <c r="W302" s="66" t="str">
        <f>IFERROR((IF(AND($G301&lt;(VLOOKUP($J302,'Medians, Hi-Lo SDs'!$B:$F,4,FALSE)),$G302&gt;=(VLOOKUP($J302,'Medians, Hi-Lo SDs'!$B:$F,4,FALSE))),(VLOOKUP($J302,'Medians, Hi-Lo SDs'!$B:$F,4,FALSE))-$G301,""))/($F302)*($C302-$C301)+($C301),"")</f>
        <v/>
      </c>
      <c r="X302" s="65" t="str">
        <f t="shared" si="58"/>
        <v/>
      </c>
      <c r="Y302" s="65" t="str">
        <f>IF(X302="","",X302/VLOOKUP(VLOOKUP($J302,'Medians, Hi-Lo SDs'!$B:$F,4,FALSE),$H:$I,2,FALSE))</f>
        <v/>
      </c>
      <c r="Z302" s="70" t="str">
        <f t="shared" si="59"/>
        <v/>
      </c>
      <c r="AA302" s="68" t="str">
        <f t="shared" si="60"/>
        <v/>
      </c>
      <c r="AB302" s="66" t="str">
        <f>IFERROR((IF(AND($G301&lt;(VLOOKUP($J302,'Medians, Hi-Lo SDs'!$B:$F,5,FALSE)),$G302&gt;=(VLOOKUP($J302,'Medians, Hi-Lo SDs'!$B:$F,5,FALSE))),(VLOOKUP($J302,'Medians, Hi-Lo SDs'!$B:$F,5,FALSE))-$G301,""))/($F302)*($C302-$C301)+($C301),"")</f>
        <v/>
      </c>
      <c r="AC302" s="65" t="str">
        <f t="shared" si="61"/>
        <v/>
      </c>
      <c r="AD302" s="65" t="str">
        <f>IF(AC302="","",AC302/VLOOKUP(VLOOKUP($J302,'Medians, Hi-Lo SDs'!$B:$F,5,FALSE),$H:$I,2,FALSE))</f>
        <v/>
      </c>
      <c r="AE302" s="59" t="s">
        <v>88</v>
      </c>
      <c r="AF302" s="60" t="s">
        <v>88</v>
      </c>
    </row>
    <row r="303" spans="1:32" ht="16" x14ac:dyDescent="0.2">
      <c r="A303" s="99"/>
      <c r="B303" s="100"/>
      <c r="C303" s="87" t="s">
        <v>153</v>
      </c>
      <c r="D303" s="88">
        <v>2</v>
      </c>
      <c r="E303" s="89">
        <v>4</v>
      </c>
      <c r="F303" s="89">
        <v>4</v>
      </c>
      <c r="G303" s="90">
        <v>66</v>
      </c>
      <c r="J303" s="64" t="str">
        <f t="shared" si="51"/>
        <v>a0800</v>
      </c>
      <c r="K303" s="71">
        <f t="shared" si="52"/>
        <v>6</v>
      </c>
      <c r="L303" s="65" t="str">
        <f>IFERROR((IF(AND($G302&lt;(VLOOKUP($J303,'Medians, Hi-Lo SDs'!$B:$F,2,FALSE)),$G303&gt;=(VLOOKUP($J303,'Medians, Hi-Lo SDs'!$B:$F,2,FALSE))),(VLOOKUP($J303,'Medians, Hi-Lo SDs'!$B:$F,2,FALSE))-$G302,""))/($F303)*($C303-$C302)+($C302),"")</f>
        <v/>
      </c>
      <c r="M303" s="65" t="str">
        <f t="shared" si="54"/>
        <v/>
      </c>
      <c r="N303" s="65" t="str">
        <f>IF(M303="","",M303/VLOOKUP(VLOOKUP($J303,'Medians, Hi-Lo SDs'!$B:$F,2,FALSE),$H:$I,2,FALSE))</f>
        <v/>
      </c>
      <c r="O303" s="59" t="s">
        <v>88</v>
      </c>
      <c r="P303" s="60" t="s">
        <v>88</v>
      </c>
      <c r="Q303" s="66" t="str">
        <f>IFERROR((IF(AND($G302&lt;(VLOOKUP($J303,'Medians, Hi-Lo SDs'!$B:$F,3,FALSE)),$G303&gt;=(VLOOKUP($J303,'Medians, Hi-Lo SDs'!$B:$F,3,FALSE))),(VLOOKUP($J303,'Medians, Hi-Lo SDs'!$B:$F,3,FALSE))-$G302,""))/($F303)*($C303-$C302)+($C302),"")</f>
        <v/>
      </c>
      <c r="R303" s="65" t="str">
        <f t="shared" si="55"/>
        <v/>
      </c>
      <c r="S303" s="65" t="str">
        <f>IF(R303="","",R303/VLOOKUP(VLOOKUP($J303,'Medians, Hi-Lo SDs'!$B:$F,3,FALSE),$H:$I,2,FALSE))</f>
        <v/>
      </c>
      <c r="T303" s="70" t="str">
        <f t="shared" si="56"/>
        <v/>
      </c>
      <c r="U303" s="68" t="str">
        <f t="shared" si="57"/>
        <v/>
      </c>
      <c r="V303" s="69" t="str">
        <f t="shared" si="53"/>
        <v/>
      </c>
      <c r="W303" s="66" t="str">
        <f>IFERROR((IF(AND($G302&lt;(VLOOKUP($J303,'Medians, Hi-Lo SDs'!$B:$F,4,FALSE)),$G303&gt;=(VLOOKUP($J303,'Medians, Hi-Lo SDs'!$B:$F,4,FALSE))),(VLOOKUP($J303,'Medians, Hi-Lo SDs'!$B:$F,4,FALSE))-$G302,""))/($F303)*($C303-$C302)+($C302),"")</f>
        <v/>
      </c>
      <c r="X303" s="65" t="str">
        <f t="shared" si="58"/>
        <v/>
      </c>
      <c r="Y303" s="65" t="str">
        <f>IF(X303="","",X303/VLOOKUP(VLOOKUP($J303,'Medians, Hi-Lo SDs'!$B:$F,4,FALSE),$H:$I,2,FALSE))</f>
        <v/>
      </c>
      <c r="Z303" s="70" t="str">
        <f t="shared" si="59"/>
        <v/>
      </c>
      <c r="AA303" s="68" t="str">
        <f t="shared" si="60"/>
        <v/>
      </c>
      <c r="AB303" s="66" t="str">
        <f>IFERROR((IF(AND($G302&lt;(VLOOKUP($J303,'Medians, Hi-Lo SDs'!$B:$F,5,FALSE)),$G303&gt;=(VLOOKUP($J303,'Medians, Hi-Lo SDs'!$B:$F,5,FALSE))),(VLOOKUP($J303,'Medians, Hi-Lo SDs'!$B:$F,5,FALSE))-$G302,""))/($F303)*($C303-$C302)+($C302),"")</f>
        <v/>
      </c>
      <c r="AC303" s="65" t="str">
        <f t="shared" si="61"/>
        <v/>
      </c>
      <c r="AD303" s="65" t="str">
        <f>IF(AC303="","",AC303/VLOOKUP(VLOOKUP($J303,'Medians, Hi-Lo SDs'!$B:$F,5,FALSE),$H:$I,2,FALSE))</f>
        <v/>
      </c>
      <c r="AE303" s="59" t="s">
        <v>88</v>
      </c>
      <c r="AF303" s="60" t="s">
        <v>88</v>
      </c>
    </row>
    <row r="304" spans="1:32" ht="16" x14ac:dyDescent="0.2">
      <c r="A304" s="99"/>
      <c r="B304" s="100"/>
      <c r="C304" s="87" t="s">
        <v>137</v>
      </c>
      <c r="D304" s="88">
        <v>2</v>
      </c>
      <c r="E304" s="89">
        <v>4</v>
      </c>
      <c r="F304" s="89">
        <v>4</v>
      </c>
      <c r="G304" s="90">
        <v>70</v>
      </c>
      <c r="J304" s="64" t="str">
        <f t="shared" si="51"/>
        <v>a0800</v>
      </c>
      <c r="K304" s="71">
        <f t="shared" si="52"/>
        <v>6</v>
      </c>
      <c r="L304" s="65" t="str">
        <f>IFERROR((IF(AND($G303&lt;(VLOOKUP($J304,'Medians, Hi-Lo SDs'!$B:$F,2,FALSE)),$G304&gt;=(VLOOKUP($J304,'Medians, Hi-Lo SDs'!$B:$F,2,FALSE))),(VLOOKUP($J304,'Medians, Hi-Lo SDs'!$B:$F,2,FALSE))-$G303,""))/($F304)*($C304-$C303)+($C303),"")</f>
        <v/>
      </c>
      <c r="M304" s="65" t="str">
        <f t="shared" si="54"/>
        <v/>
      </c>
      <c r="N304" s="65" t="str">
        <f>IF(M304="","",M304/VLOOKUP(VLOOKUP($J304,'Medians, Hi-Lo SDs'!$B:$F,2,FALSE),$H:$I,2,FALSE))</f>
        <v/>
      </c>
      <c r="O304" s="59" t="s">
        <v>88</v>
      </c>
      <c r="P304" s="60" t="s">
        <v>88</v>
      </c>
      <c r="Q304" s="66" t="str">
        <f>IFERROR((IF(AND($G303&lt;(VLOOKUP($J304,'Medians, Hi-Lo SDs'!$B:$F,3,FALSE)),$G304&gt;=(VLOOKUP($J304,'Medians, Hi-Lo SDs'!$B:$F,3,FALSE))),(VLOOKUP($J304,'Medians, Hi-Lo SDs'!$B:$F,3,FALSE))-$G303,""))/($F304)*($C304-$C303)+($C303),"")</f>
        <v/>
      </c>
      <c r="R304" s="65" t="str">
        <f t="shared" si="55"/>
        <v/>
      </c>
      <c r="S304" s="65" t="str">
        <f>IF(R304="","",R304/VLOOKUP(VLOOKUP($J304,'Medians, Hi-Lo SDs'!$B:$F,3,FALSE),$H:$I,2,FALSE))</f>
        <v/>
      </c>
      <c r="T304" s="70" t="str">
        <f t="shared" si="56"/>
        <v/>
      </c>
      <c r="U304" s="68" t="str">
        <f t="shared" si="57"/>
        <v/>
      </c>
      <c r="V304" s="69" t="str">
        <f t="shared" si="53"/>
        <v/>
      </c>
      <c r="W304" s="66" t="str">
        <f>IFERROR((IF(AND($G303&lt;(VLOOKUP($J304,'Medians, Hi-Lo SDs'!$B:$F,4,FALSE)),$G304&gt;=(VLOOKUP($J304,'Medians, Hi-Lo SDs'!$B:$F,4,FALSE))),(VLOOKUP($J304,'Medians, Hi-Lo SDs'!$B:$F,4,FALSE))-$G303,""))/($F304)*($C304-$C303)+($C303),"")</f>
        <v/>
      </c>
      <c r="X304" s="65" t="str">
        <f t="shared" si="58"/>
        <v/>
      </c>
      <c r="Y304" s="65" t="str">
        <f>IF(X304="","",X304/VLOOKUP(VLOOKUP($J304,'Medians, Hi-Lo SDs'!$B:$F,4,FALSE),$H:$I,2,FALSE))</f>
        <v/>
      </c>
      <c r="Z304" s="70" t="str">
        <f t="shared" si="59"/>
        <v/>
      </c>
      <c r="AA304" s="68" t="str">
        <f t="shared" si="60"/>
        <v/>
      </c>
      <c r="AB304" s="66" t="str">
        <f>IFERROR((IF(AND($G303&lt;(VLOOKUP($J304,'Medians, Hi-Lo SDs'!$B:$F,5,FALSE)),$G304&gt;=(VLOOKUP($J304,'Medians, Hi-Lo SDs'!$B:$F,5,FALSE))),(VLOOKUP($J304,'Medians, Hi-Lo SDs'!$B:$F,5,FALSE))-$G303,""))/($F304)*($C304-$C303)+($C303),"")</f>
        <v/>
      </c>
      <c r="AC304" s="65" t="str">
        <f t="shared" si="61"/>
        <v/>
      </c>
      <c r="AD304" s="65" t="str">
        <f>IF(AC304="","",AC304/VLOOKUP(VLOOKUP($J304,'Medians, Hi-Lo SDs'!$B:$F,5,FALSE),$H:$I,2,FALSE))</f>
        <v/>
      </c>
      <c r="AE304" s="59" t="s">
        <v>88</v>
      </c>
      <c r="AF304" s="60" t="s">
        <v>88</v>
      </c>
    </row>
    <row r="305" spans="1:32" ht="16" x14ac:dyDescent="0.2">
      <c r="A305" s="99"/>
      <c r="B305" s="100"/>
      <c r="C305" s="87" t="s">
        <v>154</v>
      </c>
      <c r="D305" s="88">
        <v>2</v>
      </c>
      <c r="E305" s="89">
        <v>4</v>
      </c>
      <c r="F305" s="89">
        <v>4</v>
      </c>
      <c r="G305" s="90">
        <v>74</v>
      </c>
      <c r="J305" s="64" t="str">
        <f t="shared" si="51"/>
        <v>a0800</v>
      </c>
      <c r="K305" s="71">
        <f t="shared" si="52"/>
        <v>6</v>
      </c>
      <c r="L305" s="65" t="str">
        <f>IFERROR((IF(AND($G304&lt;(VLOOKUP($J305,'Medians, Hi-Lo SDs'!$B:$F,2,FALSE)),$G305&gt;=(VLOOKUP($J305,'Medians, Hi-Lo SDs'!$B:$F,2,FALSE))),(VLOOKUP($J305,'Medians, Hi-Lo SDs'!$B:$F,2,FALSE))-$G304,""))/($F305)*($C305-$C304)+($C304),"")</f>
        <v/>
      </c>
      <c r="M305" s="65" t="str">
        <f t="shared" si="54"/>
        <v/>
      </c>
      <c r="N305" s="65" t="str">
        <f>IF(M305="","",M305/VLOOKUP(VLOOKUP($J305,'Medians, Hi-Lo SDs'!$B:$F,2,FALSE),$H:$I,2,FALSE))</f>
        <v/>
      </c>
      <c r="O305" s="59" t="s">
        <v>88</v>
      </c>
      <c r="P305" s="60" t="s">
        <v>88</v>
      </c>
      <c r="Q305" s="66" t="str">
        <f>IFERROR((IF(AND($G304&lt;(VLOOKUP($J305,'Medians, Hi-Lo SDs'!$B:$F,3,FALSE)),$G305&gt;=(VLOOKUP($J305,'Medians, Hi-Lo SDs'!$B:$F,3,FALSE))),(VLOOKUP($J305,'Medians, Hi-Lo SDs'!$B:$F,3,FALSE))-$G304,""))/($F305)*($C305-$C304)+($C304),"")</f>
        <v/>
      </c>
      <c r="R305" s="65" t="str">
        <f t="shared" si="55"/>
        <v/>
      </c>
      <c r="S305" s="65" t="str">
        <f>IF(R305="","",R305/VLOOKUP(VLOOKUP($J305,'Medians, Hi-Lo SDs'!$B:$F,3,FALSE),$H:$I,2,FALSE))</f>
        <v/>
      </c>
      <c r="T305" s="70" t="str">
        <f t="shared" si="56"/>
        <v/>
      </c>
      <c r="U305" s="68" t="str">
        <f t="shared" si="57"/>
        <v/>
      </c>
      <c r="V305" s="69" t="str">
        <f t="shared" si="53"/>
        <v/>
      </c>
      <c r="W305" s="66" t="str">
        <f>IFERROR((IF(AND($G304&lt;(VLOOKUP($J305,'Medians, Hi-Lo SDs'!$B:$F,4,FALSE)),$G305&gt;=(VLOOKUP($J305,'Medians, Hi-Lo SDs'!$B:$F,4,FALSE))),(VLOOKUP($J305,'Medians, Hi-Lo SDs'!$B:$F,4,FALSE))-$G304,""))/($F305)*($C305-$C304)+($C304),"")</f>
        <v/>
      </c>
      <c r="X305" s="65" t="str">
        <f t="shared" si="58"/>
        <v/>
      </c>
      <c r="Y305" s="65" t="str">
        <f>IF(X305="","",X305/VLOOKUP(VLOOKUP($J305,'Medians, Hi-Lo SDs'!$B:$F,4,FALSE),$H:$I,2,FALSE))</f>
        <v/>
      </c>
      <c r="Z305" s="70" t="str">
        <f t="shared" si="59"/>
        <v/>
      </c>
      <c r="AA305" s="68" t="str">
        <f t="shared" si="60"/>
        <v/>
      </c>
      <c r="AB305" s="66" t="str">
        <f>IFERROR((IF(AND($G304&lt;(VLOOKUP($J305,'Medians, Hi-Lo SDs'!$B:$F,5,FALSE)),$G305&gt;=(VLOOKUP($J305,'Medians, Hi-Lo SDs'!$B:$F,5,FALSE))),(VLOOKUP($J305,'Medians, Hi-Lo SDs'!$B:$F,5,FALSE))-$G304,""))/($F305)*($C305-$C304)+($C304),"")</f>
        <v/>
      </c>
      <c r="AC305" s="65" t="str">
        <f t="shared" si="61"/>
        <v/>
      </c>
      <c r="AD305" s="65" t="str">
        <f>IF(AC305="","",AC305/VLOOKUP(VLOOKUP($J305,'Medians, Hi-Lo SDs'!$B:$F,5,FALSE),$H:$I,2,FALSE))</f>
        <v/>
      </c>
      <c r="AE305" s="59" t="s">
        <v>88</v>
      </c>
      <c r="AF305" s="60" t="s">
        <v>88</v>
      </c>
    </row>
    <row r="306" spans="1:32" ht="16" x14ac:dyDescent="0.2">
      <c r="A306" s="99"/>
      <c r="B306" s="100"/>
      <c r="C306" s="87" t="s">
        <v>159</v>
      </c>
      <c r="D306" s="88">
        <v>3</v>
      </c>
      <c r="E306" s="89">
        <v>6</v>
      </c>
      <c r="F306" s="89">
        <v>6</v>
      </c>
      <c r="G306" s="90">
        <v>80</v>
      </c>
      <c r="J306" s="64" t="str">
        <f t="shared" si="51"/>
        <v>a0800</v>
      </c>
      <c r="K306" s="71">
        <f t="shared" si="52"/>
        <v>6</v>
      </c>
      <c r="L306" s="65" t="str">
        <f>IFERROR((IF(AND($G305&lt;(VLOOKUP($J306,'Medians, Hi-Lo SDs'!$B:$F,2,FALSE)),$G306&gt;=(VLOOKUP($J306,'Medians, Hi-Lo SDs'!$B:$F,2,FALSE))),(VLOOKUP($J306,'Medians, Hi-Lo SDs'!$B:$F,2,FALSE))-$G305,""))/($F306)*($C306-$C305)+($C305),"")</f>
        <v/>
      </c>
      <c r="M306" s="65" t="str">
        <f t="shared" si="54"/>
        <v/>
      </c>
      <c r="N306" s="65" t="str">
        <f>IF(M306="","",M306/VLOOKUP(VLOOKUP($J306,'Medians, Hi-Lo SDs'!$B:$F,2,FALSE),$H:$I,2,FALSE))</f>
        <v/>
      </c>
      <c r="O306" s="59" t="s">
        <v>88</v>
      </c>
      <c r="P306" s="60" t="s">
        <v>88</v>
      </c>
      <c r="Q306" s="66" t="str">
        <f>IFERROR((IF(AND($G305&lt;(VLOOKUP($J306,'Medians, Hi-Lo SDs'!$B:$F,3,FALSE)),$G306&gt;=(VLOOKUP($J306,'Medians, Hi-Lo SDs'!$B:$F,3,FALSE))),(VLOOKUP($J306,'Medians, Hi-Lo SDs'!$B:$F,3,FALSE))-$G305,""))/($F306)*($C306-$C305)+($C305),"")</f>
        <v/>
      </c>
      <c r="R306" s="65" t="str">
        <f t="shared" si="55"/>
        <v/>
      </c>
      <c r="S306" s="65" t="str">
        <f>IF(R306="","",R306/VLOOKUP(VLOOKUP($J306,'Medians, Hi-Lo SDs'!$B:$F,3,FALSE),$H:$I,2,FALSE))</f>
        <v/>
      </c>
      <c r="T306" s="70" t="str">
        <f t="shared" si="56"/>
        <v/>
      </c>
      <c r="U306" s="68" t="str">
        <f t="shared" si="57"/>
        <v/>
      </c>
      <c r="V306" s="69" t="str">
        <f t="shared" si="53"/>
        <v/>
      </c>
      <c r="W306" s="66" t="str">
        <f>IFERROR((IF(AND($G305&lt;(VLOOKUP($J306,'Medians, Hi-Lo SDs'!$B:$F,4,FALSE)),$G306&gt;=(VLOOKUP($J306,'Medians, Hi-Lo SDs'!$B:$F,4,FALSE))),(VLOOKUP($J306,'Medians, Hi-Lo SDs'!$B:$F,4,FALSE))-$G305,""))/($F306)*($C306-$C305)+($C305),"")</f>
        <v/>
      </c>
      <c r="X306" s="65" t="str">
        <f t="shared" si="58"/>
        <v/>
      </c>
      <c r="Y306" s="65" t="str">
        <f>IF(X306="","",X306/VLOOKUP(VLOOKUP($J306,'Medians, Hi-Lo SDs'!$B:$F,4,FALSE),$H:$I,2,FALSE))</f>
        <v/>
      </c>
      <c r="Z306" s="70" t="str">
        <f t="shared" si="59"/>
        <v/>
      </c>
      <c r="AA306" s="68" t="str">
        <f t="shared" si="60"/>
        <v/>
      </c>
      <c r="AB306" s="66" t="str">
        <f>IFERROR((IF(AND($G305&lt;(VLOOKUP($J306,'Medians, Hi-Lo SDs'!$B:$F,5,FALSE)),$G306&gt;=(VLOOKUP($J306,'Medians, Hi-Lo SDs'!$B:$F,5,FALSE))),(VLOOKUP($J306,'Medians, Hi-Lo SDs'!$B:$F,5,FALSE))-$G305,""))/($F306)*($C306-$C305)+($C305),"")</f>
        <v/>
      </c>
      <c r="AC306" s="65" t="str">
        <f t="shared" si="61"/>
        <v/>
      </c>
      <c r="AD306" s="65" t="str">
        <f>IF(AC306="","",AC306/VLOOKUP(VLOOKUP($J306,'Medians, Hi-Lo SDs'!$B:$F,5,FALSE),$H:$I,2,FALSE))</f>
        <v/>
      </c>
      <c r="AE306" s="59" t="s">
        <v>88</v>
      </c>
      <c r="AF306" s="60" t="s">
        <v>88</v>
      </c>
    </row>
    <row r="307" spans="1:32" ht="16" x14ac:dyDescent="0.2">
      <c r="A307" s="99"/>
      <c r="B307" s="100"/>
      <c r="C307" s="87" t="s">
        <v>155</v>
      </c>
      <c r="D307" s="88">
        <v>1</v>
      </c>
      <c r="E307" s="89">
        <v>2</v>
      </c>
      <c r="F307" s="89">
        <v>2</v>
      </c>
      <c r="G307" s="90">
        <v>82</v>
      </c>
      <c r="J307" s="64" t="str">
        <f t="shared" si="51"/>
        <v>a0800</v>
      </c>
      <c r="K307" s="71">
        <f t="shared" si="52"/>
        <v>6</v>
      </c>
      <c r="L307" s="65" t="str">
        <f>IFERROR((IF(AND($G306&lt;(VLOOKUP($J307,'Medians, Hi-Lo SDs'!$B:$F,2,FALSE)),$G307&gt;=(VLOOKUP($J307,'Medians, Hi-Lo SDs'!$B:$F,2,FALSE))),(VLOOKUP($J307,'Medians, Hi-Lo SDs'!$B:$F,2,FALSE))-$G306,""))/($F307)*($C307-$C306)+($C306),"")</f>
        <v/>
      </c>
      <c r="M307" s="65" t="str">
        <f t="shared" si="54"/>
        <v/>
      </c>
      <c r="N307" s="65" t="str">
        <f>IF(M307="","",M307/VLOOKUP(VLOOKUP($J307,'Medians, Hi-Lo SDs'!$B:$F,2,FALSE),$H:$I,2,FALSE))</f>
        <v/>
      </c>
      <c r="O307" s="59" t="s">
        <v>88</v>
      </c>
      <c r="P307" s="60" t="s">
        <v>88</v>
      </c>
      <c r="Q307" s="66" t="str">
        <f>IFERROR((IF(AND($G306&lt;(VLOOKUP($J307,'Medians, Hi-Lo SDs'!$B:$F,3,FALSE)),$G307&gt;=(VLOOKUP($J307,'Medians, Hi-Lo SDs'!$B:$F,3,FALSE))),(VLOOKUP($J307,'Medians, Hi-Lo SDs'!$B:$F,3,FALSE))-$G306,""))/($F307)*($C307-$C306)+($C306),"")</f>
        <v/>
      </c>
      <c r="R307" s="65" t="str">
        <f t="shared" si="55"/>
        <v/>
      </c>
      <c r="S307" s="65" t="str">
        <f>IF(R307="","",R307/VLOOKUP(VLOOKUP($J307,'Medians, Hi-Lo SDs'!$B:$F,3,FALSE),$H:$I,2,FALSE))</f>
        <v/>
      </c>
      <c r="T307" s="70" t="str">
        <f t="shared" si="56"/>
        <v/>
      </c>
      <c r="U307" s="68" t="str">
        <f t="shared" si="57"/>
        <v/>
      </c>
      <c r="V307" s="69" t="str">
        <f t="shared" si="53"/>
        <v/>
      </c>
      <c r="W307" s="66" t="str">
        <f>IFERROR((IF(AND($G306&lt;(VLOOKUP($J307,'Medians, Hi-Lo SDs'!$B:$F,4,FALSE)),$G307&gt;=(VLOOKUP($J307,'Medians, Hi-Lo SDs'!$B:$F,4,FALSE))),(VLOOKUP($J307,'Medians, Hi-Lo SDs'!$B:$F,4,FALSE))-$G306,""))/($F307)*($C307-$C306)+($C306),"")</f>
        <v/>
      </c>
      <c r="X307" s="65" t="str">
        <f t="shared" si="58"/>
        <v/>
      </c>
      <c r="Y307" s="65" t="str">
        <f>IF(X307="","",X307/VLOOKUP(VLOOKUP($J307,'Medians, Hi-Lo SDs'!$B:$F,4,FALSE),$H:$I,2,FALSE))</f>
        <v/>
      </c>
      <c r="Z307" s="70" t="str">
        <f t="shared" si="59"/>
        <v/>
      </c>
      <c r="AA307" s="68" t="str">
        <f t="shared" si="60"/>
        <v/>
      </c>
      <c r="AB307" s="66" t="str">
        <f>IFERROR((IF(AND($G306&lt;(VLOOKUP($J307,'Medians, Hi-Lo SDs'!$B:$F,5,FALSE)),$G307&gt;=(VLOOKUP($J307,'Medians, Hi-Lo SDs'!$B:$F,5,FALSE))),(VLOOKUP($J307,'Medians, Hi-Lo SDs'!$B:$F,5,FALSE))-$G306,""))/($F307)*($C307-$C306)+($C306),"")</f>
        <v/>
      </c>
      <c r="AC307" s="65" t="str">
        <f t="shared" si="61"/>
        <v/>
      </c>
      <c r="AD307" s="65" t="str">
        <f>IF(AC307="","",AC307/VLOOKUP(VLOOKUP($J307,'Medians, Hi-Lo SDs'!$B:$F,5,FALSE),$H:$I,2,FALSE))</f>
        <v/>
      </c>
      <c r="AE307" s="59" t="s">
        <v>88</v>
      </c>
      <c r="AF307" s="60" t="s">
        <v>88</v>
      </c>
    </row>
    <row r="308" spans="1:32" ht="16" x14ac:dyDescent="0.2">
      <c r="A308" s="99"/>
      <c r="B308" s="100"/>
      <c r="C308" s="87" t="s">
        <v>139</v>
      </c>
      <c r="D308" s="88">
        <v>1</v>
      </c>
      <c r="E308" s="89">
        <v>2</v>
      </c>
      <c r="F308" s="89">
        <v>2</v>
      </c>
      <c r="G308" s="90">
        <v>84</v>
      </c>
      <c r="J308" s="64" t="str">
        <f t="shared" si="51"/>
        <v>a0800</v>
      </c>
      <c r="K308" s="71">
        <f t="shared" si="52"/>
        <v>6</v>
      </c>
      <c r="L308" s="65" t="str">
        <f>IFERROR((IF(AND($G307&lt;(VLOOKUP($J308,'Medians, Hi-Lo SDs'!$B:$F,2,FALSE)),$G308&gt;=(VLOOKUP($J308,'Medians, Hi-Lo SDs'!$B:$F,2,FALSE))),(VLOOKUP($J308,'Medians, Hi-Lo SDs'!$B:$F,2,FALSE))-$G307,""))/($F308)*($C308-$C307)+($C307),"")</f>
        <v/>
      </c>
      <c r="M308" s="65" t="str">
        <f t="shared" si="54"/>
        <v/>
      </c>
      <c r="N308" s="65" t="str">
        <f>IF(M308="","",M308/VLOOKUP(VLOOKUP($J308,'Medians, Hi-Lo SDs'!$B:$F,2,FALSE),$H:$I,2,FALSE))</f>
        <v/>
      </c>
      <c r="O308" s="59" t="s">
        <v>88</v>
      </c>
      <c r="P308" s="60" t="s">
        <v>88</v>
      </c>
      <c r="Q308" s="66" t="str">
        <f>IFERROR((IF(AND($G307&lt;(VLOOKUP($J308,'Medians, Hi-Lo SDs'!$B:$F,3,FALSE)),$G308&gt;=(VLOOKUP($J308,'Medians, Hi-Lo SDs'!$B:$F,3,FALSE))),(VLOOKUP($J308,'Medians, Hi-Lo SDs'!$B:$F,3,FALSE))-$G307,""))/($F308)*($C308-$C307)+($C307),"")</f>
        <v/>
      </c>
      <c r="R308" s="65" t="str">
        <f t="shared" si="55"/>
        <v/>
      </c>
      <c r="S308" s="65" t="str">
        <f>IF(R308="","",R308/VLOOKUP(VLOOKUP($J308,'Medians, Hi-Lo SDs'!$B:$F,3,FALSE),$H:$I,2,FALSE))</f>
        <v/>
      </c>
      <c r="T308" s="70" t="str">
        <f t="shared" si="56"/>
        <v/>
      </c>
      <c r="U308" s="68" t="str">
        <f t="shared" si="57"/>
        <v/>
      </c>
      <c r="V308" s="69" t="str">
        <f t="shared" si="53"/>
        <v/>
      </c>
      <c r="W308" s="66" t="str">
        <f>IFERROR((IF(AND($G307&lt;(VLOOKUP($J308,'Medians, Hi-Lo SDs'!$B:$F,4,FALSE)),$G308&gt;=(VLOOKUP($J308,'Medians, Hi-Lo SDs'!$B:$F,4,FALSE))),(VLOOKUP($J308,'Medians, Hi-Lo SDs'!$B:$F,4,FALSE))-$G307,""))/($F308)*($C308-$C307)+($C307),"")</f>
        <v/>
      </c>
      <c r="X308" s="65" t="str">
        <f t="shared" si="58"/>
        <v/>
      </c>
      <c r="Y308" s="65" t="str">
        <f>IF(X308="","",X308/VLOOKUP(VLOOKUP($J308,'Medians, Hi-Lo SDs'!$B:$F,4,FALSE),$H:$I,2,FALSE))</f>
        <v/>
      </c>
      <c r="Z308" s="70" t="str">
        <f t="shared" si="59"/>
        <v/>
      </c>
      <c r="AA308" s="68" t="str">
        <f t="shared" si="60"/>
        <v/>
      </c>
      <c r="AB308" s="66" t="str">
        <f>IFERROR((IF(AND($G307&lt;(VLOOKUP($J308,'Medians, Hi-Lo SDs'!$B:$F,5,FALSE)),$G308&gt;=(VLOOKUP($J308,'Medians, Hi-Lo SDs'!$B:$F,5,FALSE))),(VLOOKUP($J308,'Medians, Hi-Lo SDs'!$B:$F,5,FALSE))-$G307,""))/($F308)*($C308-$C307)+($C307),"")</f>
        <v/>
      </c>
      <c r="AC308" s="65" t="str">
        <f t="shared" si="61"/>
        <v/>
      </c>
      <c r="AD308" s="65" t="str">
        <f>IF(AC308="","",AC308/VLOOKUP(VLOOKUP($J308,'Medians, Hi-Lo SDs'!$B:$F,5,FALSE),$H:$I,2,FALSE))</f>
        <v/>
      </c>
      <c r="AE308" s="59" t="s">
        <v>88</v>
      </c>
      <c r="AF308" s="60" t="s">
        <v>88</v>
      </c>
    </row>
    <row r="309" spans="1:32" ht="16" x14ac:dyDescent="0.2">
      <c r="A309" s="99"/>
      <c r="B309" s="100"/>
      <c r="C309" s="87" t="s">
        <v>169</v>
      </c>
      <c r="D309" s="88">
        <v>2</v>
      </c>
      <c r="E309" s="89">
        <v>4</v>
      </c>
      <c r="F309" s="89">
        <v>4</v>
      </c>
      <c r="G309" s="90">
        <v>88</v>
      </c>
      <c r="J309" s="64" t="str">
        <f t="shared" si="51"/>
        <v>a0800</v>
      </c>
      <c r="K309" s="71">
        <f t="shared" si="52"/>
        <v>6</v>
      </c>
      <c r="L309" s="65" t="str">
        <f>IFERROR((IF(AND($G308&lt;(VLOOKUP($J309,'Medians, Hi-Lo SDs'!$B:$F,2,FALSE)),$G309&gt;=(VLOOKUP($J309,'Medians, Hi-Lo SDs'!$B:$F,2,FALSE))),(VLOOKUP($J309,'Medians, Hi-Lo SDs'!$B:$F,2,FALSE))-$G308,""))/($F309)*($C309-$C308)+($C308),"")</f>
        <v/>
      </c>
      <c r="M309" s="65" t="str">
        <f t="shared" si="54"/>
        <v/>
      </c>
      <c r="N309" s="65" t="str">
        <f>IF(M309="","",M309/VLOOKUP(VLOOKUP($J309,'Medians, Hi-Lo SDs'!$B:$F,2,FALSE),$H:$I,2,FALSE))</f>
        <v/>
      </c>
      <c r="O309" s="59" t="s">
        <v>88</v>
      </c>
      <c r="P309" s="60" t="s">
        <v>88</v>
      </c>
      <c r="Q309" s="66" t="str">
        <f>IFERROR((IF(AND($G308&lt;(VLOOKUP($J309,'Medians, Hi-Lo SDs'!$B:$F,3,FALSE)),$G309&gt;=(VLOOKUP($J309,'Medians, Hi-Lo SDs'!$B:$F,3,FALSE))),(VLOOKUP($J309,'Medians, Hi-Lo SDs'!$B:$F,3,FALSE))-$G308,""))/($F309)*($C309-$C308)+($C308),"")</f>
        <v/>
      </c>
      <c r="R309" s="65" t="str">
        <f t="shared" si="55"/>
        <v/>
      </c>
      <c r="S309" s="65" t="str">
        <f>IF(R309="","",R309/VLOOKUP(VLOOKUP($J309,'Medians, Hi-Lo SDs'!$B:$F,3,FALSE),$H:$I,2,FALSE))</f>
        <v/>
      </c>
      <c r="T309" s="70" t="str">
        <f t="shared" si="56"/>
        <v/>
      </c>
      <c r="U309" s="68" t="str">
        <f t="shared" si="57"/>
        <v/>
      </c>
      <c r="V309" s="69" t="str">
        <f t="shared" si="53"/>
        <v/>
      </c>
      <c r="W309" s="66" t="str">
        <f>IFERROR((IF(AND($G308&lt;(VLOOKUP($J309,'Medians, Hi-Lo SDs'!$B:$F,4,FALSE)),$G309&gt;=(VLOOKUP($J309,'Medians, Hi-Lo SDs'!$B:$F,4,FALSE))),(VLOOKUP($J309,'Medians, Hi-Lo SDs'!$B:$F,4,FALSE))-$G308,""))/($F309)*($C309-$C308)+($C308),"")</f>
        <v/>
      </c>
      <c r="X309" s="65" t="str">
        <f t="shared" si="58"/>
        <v/>
      </c>
      <c r="Y309" s="65" t="str">
        <f>IF(X309="","",X309/VLOOKUP(VLOOKUP($J309,'Medians, Hi-Lo SDs'!$B:$F,4,FALSE),$H:$I,2,FALSE))</f>
        <v/>
      </c>
      <c r="Z309" s="70" t="str">
        <f t="shared" si="59"/>
        <v/>
      </c>
      <c r="AA309" s="68" t="str">
        <f t="shared" si="60"/>
        <v/>
      </c>
      <c r="AB309" s="66" t="str">
        <f>IFERROR((IF(AND($G308&lt;(VLOOKUP($J309,'Medians, Hi-Lo SDs'!$B:$F,5,FALSE)),$G309&gt;=(VLOOKUP($J309,'Medians, Hi-Lo SDs'!$B:$F,5,FALSE))),(VLOOKUP($J309,'Medians, Hi-Lo SDs'!$B:$F,5,FALSE))-$G308,""))/($F309)*($C309-$C308)+($C308),"")</f>
        <v/>
      </c>
      <c r="AC309" s="65" t="str">
        <f t="shared" si="61"/>
        <v/>
      </c>
      <c r="AD309" s="65" t="str">
        <f>IF(AC309="","",AC309/VLOOKUP(VLOOKUP($J309,'Medians, Hi-Lo SDs'!$B:$F,5,FALSE),$H:$I,2,FALSE))</f>
        <v/>
      </c>
      <c r="AE309" s="59" t="s">
        <v>88</v>
      </c>
      <c r="AF309" s="60" t="s">
        <v>88</v>
      </c>
    </row>
    <row r="310" spans="1:32" ht="16" x14ac:dyDescent="0.2">
      <c r="A310" s="99"/>
      <c r="B310" s="100"/>
      <c r="C310" s="87" t="s">
        <v>140</v>
      </c>
      <c r="D310" s="88">
        <v>1</v>
      </c>
      <c r="E310" s="89">
        <v>2</v>
      </c>
      <c r="F310" s="89">
        <v>2</v>
      </c>
      <c r="G310" s="90">
        <v>90</v>
      </c>
      <c r="J310" s="64" t="str">
        <f t="shared" si="51"/>
        <v>a0800</v>
      </c>
      <c r="K310" s="71">
        <f t="shared" si="52"/>
        <v>6</v>
      </c>
      <c r="L310" s="65" t="str">
        <f>IFERROR((IF(AND($G309&lt;(VLOOKUP($J310,'Medians, Hi-Lo SDs'!$B:$F,2,FALSE)),$G310&gt;=(VLOOKUP($J310,'Medians, Hi-Lo SDs'!$B:$F,2,FALSE))),(VLOOKUP($J310,'Medians, Hi-Lo SDs'!$B:$F,2,FALSE))-$G309,""))/($F310)*($C310-$C309)+($C309),"")</f>
        <v/>
      </c>
      <c r="M310" s="65" t="str">
        <f t="shared" si="54"/>
        <v/>
      </c>
      <c r="N310" s="65" t="str">
        <f>IF(M310="","",M310/VLOOKUP(VLOOKUP($J310,'Medians, Hi-Lo SDs'!$B:$F,2,FALSE),$H:$I,2,FALSE))</f>
        <v/>
      </c>
      <c r="O310" s="59" t="s">
        <v>88</v>
      </c>
      <c r="P310" s="60" t="s">
        <v>88</v>
      </c>
      <c r="Q310" s="66" t="str">
        <f>IFERROR((IF(AND($G309&lt;(VLOOKUP($J310,'Medians, Hi-Lo SDs'!$B:$F,3,FALSE)),$G310&gt;=(VLOOKUP($J310,'Medians, Hi-Lo SDs'!$B:$F,3,FALSE))),(VLOOKUP($J310,'Medians, Hi-Lo SDs'!$B:$F,3,FALSE))-$G309,""))/($F310)*($C310-$C309)+($C309),"")</f>
        <v/>
      </c>
      <c r="R310" s="65" t="str">
        <f t="shared" si="55"/>
        <v/>
      </c>
      <c r="S310" s="65" t="str">
        <f>IF(R310="","",R310/VLOOKUP(VLOOKUP($J310,'Medians, Hi-Lo SDs'!$B:$F,3,FALSE),$H:$I,2,FALSE))</f>
        <v/>
      </c>
      <c r="T310" s="70" t="str">
        <f t="shared" si="56"/>
        <v/>
      </c>
      <c r="U310" s="68" t="str">
        <f t="shared" si="57"/>
        <v/>
      </c>
      <c r="V310" s="69" t="str">
        <f t="shared" si="53"/>
        <v/>
      </c>
      <c r="W310" s="66">
        <f>IFERROR((IF(AND($G309&lt;(VLOOKUP($J310,'Medians, Hi-Lo SDs'!$B:$F,4,FALSE)),$G310&gt;=(VLOOKUP($J310,'Medians, Hi-Lo SDs'!$B:$F,4,FALSE))),(VLOOKUP($J310,'Medians, Hi-Lo SDs'!$B:$F,4,FALSE))-$G309,""))/($F310)*($C310-$C309)+($C309),"")</f>
        <v>58</v>
      </c>
      <c r="X310" s="65">
        <f t="shared" si="58"/>
        <v>16</v>
      </c>
      <c r="Y310" s="65">
        <f>IF(X310="","",X310/VLOOKUP(VLOOKUP($J310,'Medians, Hi-Lo SDs'!$B:$F,4,FALSE),$H:$I,2,FALSE))</f>
        <v>12.484394506866415</v>
      </c>
      <c r="Z310" s="70">
        <f t="shared" si="59"/>
        <v>11.561669561780221</v>
      </c>
      <c r="AA310" s="68" t="str">
        <f t="shared" si="60"/>
        <v/>
      </c>
      <c r="AB310" s="66" t="str">
        <f>IFERROR((IF(AND($G309&lt;(VLOOKUP($J310,'Medians, Hi-Lo SDs'!$B:$F,5,FALSE)),$G310&gt;=(VLOOKUP($J310,'Medians, Hi-Lo SDs'!$B:$F,5,FALSE))),(VLOOKUP($J310,'Medians, Hi-Lo SDs'!$B:$F,5,FALSE))-$G309,""))/($F310)*($C310-$C309)+($C309),"")</f>
        <v/>
      </c>
      <c r="AC310" s="65" t="str">
        <f t="shared" si="61"/>
        <v/>
      </c>
      <c r="AD310" s="65" t="str">
        <f>IF(AC310="","",AC310/VLOOKUP(VLOOKUP($J310,'Medians, Hi-Lo SDs'!$B:$F,5,FALSE),$H:$I,2,FALSE))</f>
        <v/>
      </c>
      <c r="AE310" s="59" t="s">
        <v>88</v>
      </c>
      <c r="AF310" s="60" t="s">
        <v>88</v>
      </c>
    </row>
    <row r="311" spans="1:32" ht="16" x14ac:dyDescent="0.2">
      <c r="A311" s="99"/>
      <c r="B311" s="100"/>
      <c r="C311" s="87" t="s">
        <v>160</v>
      </c>
      <c r="D311" s="88">
        <v>2</v>
      </c>
      <c r="E311" s="89">
        <v>4</v>
      </c>
      <c r="F311" s="89">
        <v>4</v>
      </c>
      <c r="G311" s="90">
        <v>94</v>
      </c>
      <c r="J311" s="64" t="str">
        <f t="shared" si="51"/>
        <v>a0800</v>
      </c>
      <c r="K311" s="71">
        <f t="shared" si="52"/>
        <v>6</v>
      </c>
      <c r="L311" s="65" t="str">
        <f>IFERROR((IF(AND($G310&lt;(VLOOKUP($J311,'Medians, Hi-Lo SDs'!$B:$F,2,FALSE)),$G311&gt;=(VLOOKUP($J311,'Medians, Hi-Lo SDs'!$B:$F,2,FALSE))),(VLOOKUP($J311,'Medians, Hi-Lo SDs'!$B:$F,2,FALSE))-$G310,""))/($F311)*($C311-$C310)+($C310),"")</f>
        <v/>
      </c>
      <c r="M311" s="65" t="str">
        <f t="shared" si="54"/>
        <v/>
      </c>
      <c r="N311" s="65" t="str">
        <f>IF(M311="","",M311/VLOOKUP(VLOOKUP($J311,'Medians, Hi-Lo SDs'!$B:$F,2,FALSE),$H:$I,2,FALSE))</f>
        <v/>
      </c>
      <c r="O311" s="59" t="s">
        <v>88</v>
      </c>
      <c r="P311" s="60" t="s">
        <v>88</v>
      </c>
      <c r="Q311" s="66" t="str">
        <f>IFERROR((IF(AND($G310&lt;(VLOOKUP($J311,'Medians, Hi-Lo SDs'!$B:$F,3,FALSE)),$G311&gt;=(VLOOKUP($J311,'Medians, Hi-Lo SDs'!$B:$F,3,FALSE))),(VLOOKUP($J311,'Medians, Hi-Lo SDs'!$B:$F,3,FALSE))-$G310,""))/($F311)*($C311-$C310)+($C310),"")</f>
        <v/>
      </c>
      <c r="R311" s="65" t="str">
        <f t="shared" si="55"/>
        <v/>
      </c>
      <c r="S311" s="65" t="str">
        <f>IF(R311="","",R311/VLOOKUP(VLOOKUP($J311,'Medians, Hi-Lo SDs'!$B:$F,3,FALSE),$H:$I,2,FALSE))</f>
        <v/>
      </c>
      <c r="T311" s="70" t="str">
        <f t="shared" si="56"/>
        <v/>
      </c>
      <c r="U311" s="68" t="str">
        <f t="shared" si="57"/>
        <v/>
      </c>
      <c r="V311" s="69" t="str">
        <f t="shared" si="53"/>
        <v/>
      </c>
      <c r="W311" s="66" t="str">
        <f>IFERROR((IF(AND($G310&lt;(VLOOKUP($J311,'Medians, Hi-Lo SDs'!$B:$F,4,FALSE)),$G311&gt;=(VLOOKUP($J311,'Medians, Hi-Lo SDs'!$B:$F,4,FALSE))),(VLOOKUP($J311,'Medians, Hi-Lo SDs'!$B:$F,4,FALSE))-$G310,""))/($F311)*($C311-$C310)+($C310),"")</f>
        <v/>
      </c>
      <c r="X311" s="65" t="str">
        <f t="shared" si="58"/>
        <v/>
      </c>
      <c r="Y311" s="65" t="str">
        <f>IF(X311="","",X311/VLOOKUP(VLOOKUP($J311,'Medians, Hi-Lo SDs'!$B:$F,4,FALSE),$H:$I,2,FALSE))</f>
        <v/>
      </c>
      <c r="Z311" s="70" t="str">
        <f t="shared" si="59"/>
        <v/>
      </c>
      <c r="AA311" s="68" t="str">
        <f t="shared" si="60"/>
        <v/>
      </c>
      <c r="AB311" s="66" t="str">
        <f>IFERROR((IF(AND($G310&lt;(VLOOKUP($J311,'Medians, Hi-Lo SDs'!$B:$F,5,FALSE)),$G311&gt;=(VLOOKUP($J311,'Medians, Hi-Lo SDs'!$B:$F,5,FALSE))),(VLOOKUP($J311,'Medians, Hi-Lo SDs'!$B:$F,5,FALSE))-$G310,""))/($F311)*($C311-$C310)+($C310),"")</f>
        <v/>
      </c>
      <c r="AC311" s="65" t="str">
        <f t="shared" si="61"/>
        <v/>
      </c>
      <c r="AD311" s="65" t="str">
        <f>IF(AC311="","",AC311/VLOOKUP(VLOOKUP($J311,'Medians, Hi-Lo SDs'!$B:$F,5,FALSE),$H:$I,2,FALSE))</f>
        <v/>
      </c>
      <c r="AE311" s="59" t="s">
        <v>88</v>
      </c>
      <c r="AF311" s="60" t="s">
        <v>88</v>
      </c>
    </row>
    <row r="312" spans="1:32" ht="16" x14ac:dyDescent="0.2">
      <c r="A312" s="99"/>
      <c r="B312" s="100"/>
      <c r="C312" s="87" t="s">
        <v>166</v>
      </c>
      <c r="D312" s="88">
        <v>1</v>
      </c>
      <c r="E312" s="89">
        <v>2</v>
      </c>
      <c r="F312" s="89">
        <v>2</v>
      </c>
      <c r="G312" s="90">
        <v>96</v>
      </c>
      <c r="J312" s="64" t="str">
        <f t="shared" si="51"/>
        <v>a0800</v>
      </c>
      <c r="K312" s="71">
        <f t="shared" si="52"/>
        <v>6</v>
      </c>
      <c r="L312" s="65" t="str">
        <f>IFERROR((IF(AND($G311&lt;(VLOOKUP($J312,'Medians, Hi-Lo SDs'!$B:$F,2,FALSE)),$G312&gt;=(VLOOKUP($J312,'Medians, Hi-Lo SDs'!$B:$F,2,FALSE))),(VLOOKUP($J312,'Medians, Hi-Lo SDs'!$B:$F,2,FALSE))-$G311,""))/($F312)*($C312-$C311)+($C311),"")</f>
        <v/>
      </c>
      <c r="M312" s="65" t="str">
        <f t="shared" si="54"/>
        <v/>
      </c>
      <c r="N312" s="65" t="str">
        <f>IF(M312="","",M312/VLOOKUP(VLOOKUP($J312,'Medians, Hi-Lo SDs'!$B:$F,2,FALSE),$H:$I,2,FALSE))</f>
        <v/>
      </c>
      <c r="O312" s="59" t="s">
        <v>88</v>
      </c>
      <c r="P312" s="60" t="s">
        <v>88</v>
      </c>
      <c r="Q312" s="66" t="str">
        <f>IFERROR((IF(AND($G311&lt;(VLOOKUP($J312,'Medians, Hi-Lo SDs'!$B:$F,3,FALSE)),$G312&gt;=(VLOOKUP($J312,'Medians, Hi-Lo SDs'!$B:$F,3,FALSE))),(VLOOKUP($J312,'Medians, Hi-Lo SDs'!$B:$F,3,FALSE))-$G311,""))/($F312)*($C312-$C311)+($C311),"")</f>
        <v/>
      </c>
      <c r="R312" s="65" t="str">
        <f t="shared" si="55"/>
        <v/>
      </c>
      <c r="S312" s="65" t="str">
        <f>IF(R312="","",R312/VLOOKUP(VLOOKUP($J312,'Medians, Hi-Lo SDs'!$B:$F,3,FALSE),$H:$I,2,FALSE))</f>
        <v/>
      </c>
      <c r="T312" s="70" t="str">
        <f t="shared" si="56"/>
        <v/>
      </c>
      <c r="U312" s="68" t="str">
        <f t="shared" si="57"/>
        <v/>
      </c>
      <c r="V312" s="69" t="str">
        <f t="shared" si="53"/>
        <v/>
      </c>
      <c r="W312" s="66" t="str">
        <f>IFERROR((IF(AND($G311&lt;(VLOOKUP($J312,'Medians, Hi-Lo SDs'!$B:$F,4,FALSE)),$G312&gt;=(VLOOKUP($J312,'Medians, Hi-Lo SDs'!$B:$F,4,FALSE))),(VLOOKUP($J312,'Medians, Hi-Lo SDs'!$B:$F,4,FALSE))-$G311,""))/($F312)*($C312-$C311)+($C311),"")</f>
        <v/>
      </c>
      <c r="X312" s="65" t="str">
        <f t="shared" si="58"/>
        <v/>
      </c>
      <c r="Y312" s="65" t="str">
        <f>IF(X312="","",X312/VLOOKUP(VLOOKUP($J312,'Medians, Hi-Lo SDs'!$B:$F,4,FALSE),$H:$I,2,FALSE))</f>
        <v/>
      </c>
      <c r="Z312" s="70" t="str">
        <f t="shared" si="59"/>
        <v/>
      </c>
      <c r="AA312" s="68">
        <f t="shared" si="60"/>
        <v>10.638944616694024</v>
      </c>
      <c r="AB312" s="66">
        <f>IFERROR((IF(AND($G311&lt;(VLOOKUP($J312,'Medians, Hi-Lo SDs'!$B:$F,5,FALSE)),$G312&gt;=(VLOOKUP($J312,'Medians, Hi-Lo SDs'!$B:$F,5,FALSE))),(VLOOKUP($J312,'Medians, Hi-Lo SDs'!$B:$F,5,FALSE))-$G311,""))/($F312)*($C312-$C311)+($C311),"")</f>
        <v>59.5</v>
      </c>
      <c r="AC312" s="65">
        <f t="shared" si="61"/>
        <v>17.5</v>
      </c>
      <c r="AD312" s="65">
        <f>IF(AC312="","",AC312/VLOOKUP(VLOOKUP($J312,'Medians, Hi-Lo SDs'!$B:$F,5,FALSE),$H:$I,2,FALSE))</f>
        <v>10.638944616694024</v>
      </c>
      <c r="AE312" s="59" t="s">
        <v>88</v>
      </c>
      <c r="AF312" s="60" t="s">
        <v>88</v>
      </c>
    </row>
    <row r="313" spans="1:32" ht="16" x14ac:dyDescent="0.2">
      <c r="A313" s="99"/>
      <c r="B313" s="100"/>
      <c r="C313" s="87" t="s">
        <v>162</v>
      </c>
      <c r="D313" s="88">
        <v>1</v>
      </c>
      <c r="E313" s="89">
        <v>2</v>
      </c>
      <c r="F313" s="89">
        <v>2</v>
      </c>
      <c r="G313" s="90">
        <v>98</v>
      </c>
      <c r="J313" s="64" t="str">
        <f t="shared" si="51"/>
        <v>a0800</v>
      </c>
      <c r="K313" s="71">
        <f t="shared" si="52"/>
        <v>6</v>
      </c>
      <c r="L313" s="65" t="str">
        <f>IFERROR((IF(AND($G312&lt;(VLOOKUP($J313,'Medians, Hi-Lo SDs'!$B:$F,2,FALSE)),$G313&gt;=(VLOOKUP($J313,'Medians, Hi-Lo SDs'!$B:$F,2,FALSE))),(VLOOKUP($J313,'Medians, Hi-Lo SDs'!$B:$F,2,FALSE))-$G312,""))/($F313)*($C313-$C312)+($C312),"")</f>
        <v/>
      </c>
      <c r="M313" s="65" t="str">
        <f t="shared" si="54"/>
        <v/>
      </c>
      <c r="N313" s="65" t="str">
        <f>IF(M313="","",M313/VLOOKUP(VLOOKUP($J313,'Medians, Hi-Lo SDs'!$B:$F,2,FALSE),$H:$I,2,FALSE))</f>
        <v/>
      </c>
      <c r="O313" s="59" t="s">
        <v>88</v>
      </c>
      <c r="P313" s="60" t="s">
        <v>88</v>
      </c>
      <c r="Q313" s="66" t="str">
        <f>IFERROR((IF(AND($G312&lt;(VLOOKUP($J313,'Medians, Hi-Lo SDs'!$B:$F,3,FALSE)),$G313&gt;=(VLOOKUP($J313,'Medians, Hi-Lo SDs'!$B:$F,3,FALSE))),(VLOOKUP($J313,'Medians, Hi-Lo SDs'!$B:$F,3,FALSE))-$G312,""))/($F313)*($C313-$C312)+($C312),"")</f>
        <v/>
      </c>
      <c r="R313" s="65" t="str">
        <f t="shared" si="55"/>
        <v/>
      </c>
      <c r="S313" s="65" t="str">
        <f>IF(R313="","",R313/VLOOKUP(VLOOKUP($J313,'Medians, Hi-Lo SDs'!$B:$F,3,FALSE),$H:$I,2,FALSE))</f>
        <v/>
      </c>
      <c r="T313" s="70" t="str">
        <f t="shared" si="56"/>
        <v/>
      </c>
      <c r="U313" s="68" t="str">
        <f t="shared" si="57"/>
        <v/>
      </c>
      <c r="V313" s="69" t="str">
        <f t="shared" si="53"/>
        <v/>
      </c>
      <c r="W313" s="66" t="str">
        <f>IFERROR((IF(AND($G312&lt;(VLOOKUP($J313,'Medians, Hi-Lo SDs'!$B:$F,4,FALSE)),$G313&gt;=(VLOOKUP($J313,'Medians, Hi-Lo SDs'!$B:$F,4,FALSE))),(VLOOKUP($J313,'Medians, Hi-Lo SDs'!$B:$F,4,FALSE))-$G312,""))/($F313)*($C313-$C312)+($C312),"")</f>
        <v/>
      </c>
      <c r="X313" s="65" t="str">
        <f t="shared" si="58"/>
        <v/>
      </c>
      <c r="Y313" s="65" t="str">
        <f>IF(X313="","",X313/VLOOKUP(VLOOKUP($J313,'Medians, Hi-Lo SDs'!$B:$F,4,FALSE),$H:$I,2,FALSE))</f>
        <v/>
      </c>
      <c r="Z313" s="70" t="str">
        <f t="shared" si="59"/>
        <v/>
      </c>
      <c r="AA313" s="68" t="str">
        <f t="shared" si="60"/>
        <v/>
      </c>
      <c r="AB313" s="66" t="str">
        <f>IFERROR((IF(AND($G312&lt;(VLOOKUP($J313,'Medians, Hi-Lo SDs'!$B:$F,5,FALSE)),$G313&gt;=(VLOOKUP($J313,'Medians, Hi-Lo SDs'!$B:$F,5,FALSE))),(VLOOKUP($J313,'Medians, Hi-Lo SDs'!$B:$F,5,FALSE))-$G312,""))/($F313)*($C313-$C312)+($C312),"")</f>
        <v/>
      </c>
      <c r="AC313" s="65" t="str">
        <f t="shared" si="61"/>
        <v/>
      </c>
      <c r="AD313" s="65" t="str">
        <f>IF(AC313="","",AC313/VLOOKUP(VLOOKUP($J313,'Medians, Hi-Lo SDs'!$B:$F,5,FALSE),$H:$I,2,FALSE))</f>
        <v/>
      </c>
      <c r="AE313" s="59" t="s">
        <v>88</v>
      </c>
      <c r="AF313" s="60" t="s">
        <v>88</v>
      </c>
    </row>
    <row r="314" spans="1:32" ht="16" x14ac:dyDescent="0.2">
      <c r="A314" s="99"/>
      <c r="B314" s="100"/>
      <c r="C314" s="87" t="s">
        <v>149</v>
      </c>
      <c r="D314" s="88">
        <v>1</v>
      </c>
      <c r="E314" s="89">
        <v>2</v>
      </c>
      <c r="F314" s="89">
        <v>2</v>
      </c>
      <c r="G314" s="90">
        <v>100</v>
      </c>
      <c r="J314" s="64" t="str">
        <f t="shared" si="51"/>
        <v>a0800</v>
      </c>
      <c r="K314" s="71">
        <f t="shared" si="52"/>
        <v>6</v>
      </c>
      <c r="L314" s="65" t="str">
        <f>IFERROR((IF(AND($G313&lt;(VLOOKUP($J314,'Medians, Hi-Lo SDs'!$B:$F,2,FALSE)),$G314&gt;=(VLOOKUP($J314,'Medians, Hi-Lo SDs'!$B:$F,2,FALSE))),(VLOOKUP($J314,'Medians, Hi-Lo SDs'!$B:$F,2,FALSE))-$G313,""))/($F314)*($C314-$C313)+($C313),"")</f>
        <v/>
      </c>
      <c r="M314" s="65" t="str">
        <f t="shared" si="54"/>
        <v/>
      </c>
      <c r="N314" s="65" t="str">
        <f>IF(M314="","",M314/VLOOKUP(VLOOKUP($J314,'Medians, Hi-Lo SDs'!$B:$F,2,FALSE),$H:$I,2,FALSE))</f>
        <v/>
      </c>
      <c r="O314" s="59" t="s">
        <v>88</v>
      </c>
      <c r="P314" s="60" t="s">
        <v>88</v>
      </c>
      <c r="Q314" s="66" t="str">
        <f>IFERROR((IF(AND($G313&lt;(VLOOKUP($J314,'Medians, Hi-Lo SDs'!$B:$F,3,FALSE)),$G314&gt;=(VLOOKUP($J314,'Medians, Hi-Lo SDs'!$B:$F,3,FALSE))),(VLOOKUP($J314,'Medians, Hi-Lo SDs'!$B:$F,3,FALSE))-$G313,""))/($F314)*($C314-$C313)+($C313),"")</f>
        <v/>
      </c>
      <c r="R314" s="65" t="str">
        <f t="shared" si="55"/>
        <v/>
      </c>
      <c r="S314" s="65" t="str">
        <f>IF(R314="","",R314/VLOOKUP(VLOOKUP($J314,'Medians, Hi-Lo SDs'!$B:$F,3,FALSE),$H:$I,2,FALSE))</f>
        <v/>
      </c>
      <c r="T314" s="70" t="str">
        <f t="shared" si="56"/>
        <v/>
      </c>
      <c r="U314" s="68" t="str">
        <f t="shared" si="57"/>
        <v/>
      </c>
      <c r="V314" s="69" t="str">
        <f t="shared" si="53"/>
        <v/>
      </c>
      <c r="W314" s="66" t="str">
        <f>IFERROR((IF(AND($G313&lt;(VLOOKUP($J314,'Medians, Hi-Lo SDs'!$B:$F,4,FALSE)),$G314&gt;=(VLOOKUP($J314,'Medians, Hi-Lo SDs'!$B:$F,4,FALSE))),(VLOOKUP($J314,'Medians, Hi-Lo SDs'!$B:$F,4,FALSE))-$G313,""))/($F314)*($C314-$C313)+($C313),"")</f>
        <v/>
      </c>
      <c r="X314" s="65" t="str">
        <f t="shared" si="58"/>
        <v/>
      </c>
      <c r="Y314" s="65" t="str">
        <f>IF(X314="","",X314/VLOOKUP(VLOOKUP($J314,'Medians, Hi-Lo SDs'!$B:$F,4,FALSE),$H:$I,2,FALSE))</f>
        <v/>
      </c>
      <c r="Z314" s="70" t="str">
        <f t="shared" si="59"/>
        <v/>
      </c>
      <c r="AA314" s="68" t="str">
        <f t="shared" si="60"/>
        <v/>
      </c>
      <c r="AB314" s="66" t="str">
        <f>IFERROR((IF(AND($G313&lt;(VLOOKUP($J314,'Medians, Hi-Lo SDs'!$B:$F,5,FALSE)),$G314&gt;=(VLOOKUP($J314,'Medians, Hi-Lo SDs'!$B:$F,5,FALSE))),(VLOOKUP($J314,'Medians, Hi-Lo SDs'!$B:$F,5,FALSE))-$G313,""))/($F314)*($C314-$C313)+($C313),"")</f>
        <v/>
      </c>
      <c r="AC314" s="65" t="str">
        <f t="shared" si="61"/>
        <v/>
      </c>
      <c r="AD314" s="65" t="str">
        <f>IF(AC314="","",AC314/VLOOKUP(VLOOKUP($J314,'Medians, Hi-Lo SDs'!$B:$F,5,FALSE),$H:$I,2,FALSE))</f>
        <v/>
      </c>
      <c r="AE314" s="59" t="s">
        <v>88</v>
      </c>
      <c r="AF314" s="60" t="s">
        <v>88</v>
      </c>
    </row>
    <row r="315" spans="1:32" ht="17" x14ac:dyDescent="0.2">
      <c r="A315" s="99"/>
      <c r="B315" s="100"/>
      <c r="C315" s="91" t="s">
        <v>134</v>
      </c>
      <c r="D315" s="88">
        <v>50</v>
      </c>
      <c r="E315" s="89">
        <v>100</v>
      </c>
      <c r="F315" s="89">
        <v>100</v>
      </c>
      <c r="G315" s="92"/>
      <c r="J315" s="64" t="str">
        <f t="shared" si="51"/>
        <v>a0800</v>
      </c>
      <c r="K315" s="71">
        <f t="shared" si="52"/>
        <v>6</v>
      </c>
      <c r="L315" s="65" t="str">
        <f>IFERROR((IF(AND($G314&lt;(VLOOKUP($J315,'Medians, Hi-Lo SDs'!$B:$F,2,FALSE)),$G315&gt;=(VLOOKUP($J315,'Medians, Hi-Lo SDs'!$B:$F,2,FALSE))),(VLOOKUP($J315,'Medians, Hi-Lo SDs'!$B:$F,2,FALSE))-$G314,""))/($F315)*($C315-$C314)+($C314),"")</f>
        <v/>
      </c>
      <c r="M315" s="65" t="str">
        <f t="shared" si="54"/>
        <v/>
      </c>
      <c r="N315" s="65" t="str">
        <f>IF(M315="","",M315/VLOOKUP(VLOOKUP($J315,'Medians, Hi-Lo SDs'!$B:$F,2,FALSE),$H:$I,2,FALSE))</f>
        <v/>
      </c>
      <c r="O315" s="59" t="s">
        <v>88</v>
      </c>
      <c r="P315" s="60" t="s">
        <v>88</v>
      </c>
      <c r="Q315" s="66" t="str">
        <f>IFERROR((IF(AND($G314&lt;(VLOOKUP($J315,'Medians, Hi-Lo SDs'!$B:$F,3,FALSE)),$G315&gt;=(VLOOKUP($J315,'Medians, Hi-Lo SDs'!$B:$F,3,FALSE))),(VLOOKUP($J315,'Medians, Hi-Lo SDs'!$B:$F,3,FALSE))-$G314,""))/($F315)*($C315-$C314)+($C314),"")</f>
        <v/>
      </c>
      <c r="R315" s="65" t="str">
        <f t="shared" si="55"/>
        <v/>
      </c>
      <c r="S315" s="65" t="str">
        <f>IF(R315="","",R315/VLOOKUP(VLOOKUP($J315,'Medians, Hi-Lo SDs'!$B:$F,3,FALSE),$H:$I,2,FALSE))</f>
        <v/>
      </c>
      <c r="T315" s="70" t="str">
        <f t="shared" si="56"/>
        <v/>
      </c>
      <c r="U315" s="68" t="str">
        <f t="shared" si="57"/>
        <v/>
      </c>
      <c r="V315" s="69" t="str">
        <f t="shared" si="53"/>
        <v/>
      </c>
      <c r="W315" s="66" t="str">
        <f>IFERROR((IF(AND($G314&lt;(VLOOKUP($J315,'Medians, Hi-Lo SDs'!$B:$F,4,FALSE)),$G315&gt;=(VLOOKUP($J315,'Medians, Hi-Lo SDs'!$B:$F,4,FALSE))),(VLOOKUP($J315,'Medians, Hi-Lo SDs'!$B:$F,4,FALSE))-$G314,""))/($F315)*($C315-$C314)+($C314),"")</f>
        <v/>
      </c>
      <c r="X315" s="65" t="str">
        <f t="shared" si="58"/>
        <v/>
      </c>
      <c r="Y315" s="65" t="str">
        <f>IF(X315="","",X315/VLOOKUP(VLOOKUP($J315,'Medians, Hi-Lo SDs'!$B:$F,4,FALSE),$H:$I,2,FALSE))</f>
        <v/>
      </c>
      <c r="Z315" s="70" t="str">
        <f t="shared" si="59"/>
        <v/>
      </c>
      <c r="AA315" s="68" t="str">
        <f t="shared" si="60"/>
        <v/>
      </c>
      <c r="AB315" s="66" t="str">
        <f>IFERROR((IF(AND($G314&lt;(VLOOKUP($J315,'Medians, Hi-Lo SDs'!$B:$F,5,FALSE)),$G315&gt;=(VLOOKUP($J315,'Medians, Hi-Lo SDs'!$B:$F,5,FALSE))),(VLOOKUP($J315,'Medians, Hi-Lo SDs'!$B:$F,5,FALSE))-$G314,""))/($F315)*($C315-$C314)+($C314),"")</f>
        <v/>
      </c>
      <c r="AC315" s="65" t="str">
        <f t="shared" si="61"/>
        <v/>
      </c>
      <c r="AD315" s="65" t="str">
        <f>IF(AC315="","",AC315/VLOOKUP(VLOOKUP($J315,'Medians, Hi-Lo SDs'!$B:$F,5,FALSE),$H:$I,2,FALSE))</f>
        <v/>
      </c>
      <c r="AE315" s="59" t="s">
        <v>88</v>
      </c>
      <c r="AF315" s="60" t="s">
        <v>88</v>
      </c>
    </row>
    <row r="316" spans="1:32" ht="16" x14ac:dyDescent="0.2">
      <c r="A316" s="99" t="s">
        <v>56</v>
      </c>
      <c r="B316" s="100" t="s">
        <v>107</v>
      </c>
      <c r="C316" s="87" t="s">
        <v>171</v>
      </c>
      <c r="D316" s="88">
        <v>1</v>
      </c>
      <c r="E316" s="89">
        <v>2.2727272727272729</v>
      </c>
      <c r="F316" s="89">
        <v>2.2727272727272729</v>
      </c>
      <c r="G316" s="90">
        <v>2.2727272727272729</v>
      </c>
      <c r="J316" s="64" t="str">
        <f t="shared" si="51"/>
        <v>a0800</v>
      </c>
      <c r="K316" s="71">
        <f t="shared" si="52"/>
        <v>6</v>
      </c>
      <c r="L316" s="65" t="str">
        <f>IFERROR((IF(AND($G315&lt;(VLOOKUP($J316,'Medians, Hi-Lo SDs'!$B:$F,2,FALSE)),$G316&gt;=(VLOOKUP($J316,'Medians, Hi-Lo SDs'!$B:$F,2,FALSE))),(VLOOKUP($J316,'Medians, Hi-Lo SDs'!$B:$F,2,FALSE))-$G315,""))/($F316)*($C316-$C315)+($C315),"")</f>
        <v/>
      </c>
      <c r="M316" s="65" t="str">
        <f t="shared" si="54"/>
        <v/>
      </c>
      <c r="N316" s="65" t="str">
        <f>IF(M316="","",M316/VLOOKUP(VLOOKUP($J316,'Medians, Hi-Lo SDs'!$B:$F,2,FALSE),$H:$I,2,FALSE))</f>
        <v/>
      </c>
      <c r="O316" s="59" t="s">
        <v>88</v>
      </c>
      <c r="P316" s="60" t="s">
        <v>88</v>
      </c>
      <c r="Q316" s="66" t="str">
        <f>IFERROR((IF(AND($G315&lt;(VLOOKUP($J316,'Medians, Hi-Lo SDs'!$B:$F,3,FALSE)),$G316&gt;=(VLOOKUP($J316,'Medians, Hi-Lo SDs'!$B:$F,3,FALSE))),(VLOOKUP($J316,'Medians, Hi-Lo SDs'!$B:$F,3,FALSE))-$G315,""))/($F316)*($C316-$C315)+($C315),"")</f>
        <v/>
      </c>
      <c r="R316" s="65" t="str">
        <f t="shared" si="55"/>
        <v/>
      </c>
      <c r="S316" s="65" t="str">
        <f>IF(R316="","",R316/VLOOKUP(VLOOKUP($J316,'Medians, Hi-Lo SDs'!$B:$F,3,FALSE),$H:$I,2,FALSE))</f>
        <v/>
      </c>
      <c r="T316" s="70" t="str">
        <f t="shared" si="56"/>
        <v/>
      </c>
      <c r="U316" s="68" t="str">
        <f t="shared" si="57"/>
        <v/>
      </c>
      <c r="V316" s="69" t="str">
        <f t="shared" si="53"/>
        <v/>
      </c>
      <c r="W316" s="66" t="str">
        <f>IFERROR((IF(AND($G315&lt;(VLOOKUP($J316,'Medians, Hi-Lo SDs'!$B:$F,4,FALSE)),$G316&gt;=(VLOOKUP($J316,'Medians, Hi-Lo SDs'!$B:$F,4,FALSE))),(VLOOKUP($J316,'Medians, Hi-Lo SDs'!$B:$F,4,FALSE))-$G315,""))/($F316)*($C316-$C315)+($C315),"")</f>
        <v/>
      </c>
      <c r="X316" s="65" t="str">
        <f t="shared" si="58"/>
        <v/>
      </c>
      <c r="Y316" s="65" t="str">
        <f>IF(X316="","",X316/VLOOKUP(VLOOKUP($J316,'Medians, Hi-Lo SDs'!$B:$F,4,FALSE),$H:$I,2,FALSE))</f>
        <v/>
      </c>
      <c r="Z316" s="70" t="str">
        <f t="shared" si="59"/>
        <v/>
      </c>
      <c r="AA316" s="68" t="str">
        <f t="shared" si="60"/>
        <v/>
      </c>
      <c r="AB316" s="66" t="str">
        <f>IFERROR((IF(AND($G315&lt;(VLOOKUP($J316,'Medians, Hi-Lo SDs'!$B:$F,5,FALSE)),$G316&gt;=(VLOOKUP($J316,'Medians, Hi-Lo SDs'!$B:$F,5,FALSE))),(VLOOKUP($J316,'Medians, Hi-Lo SDs'!$B:$F,5,FALSE))-$G315,""))/($F316)*($C316-$C315)+($C315),"")</f>
        <v/>
      </c>
      <c r="AC316" s="65" t="str">
        <f t="shared" si="61"/>
        <v/>
      </c>
      <c r="AD316" s="65" t="str">
        <f>IF(AC316="","",AC316/VLOOKUP(VLOOKUP($J316,'Medians, Hi-Lo SDs'!$B:$F,5,FALSE),$H:$I,2,FALSE))</f>
        <v/>
      </c>
      <c r="AE316" s="59" t="s">
        <v>88</v>
      </c>
      <c r="AF316" s="60" t="s">
        <v>88</v>
      </c>
    </row>
    <row r="317" spans="1:32" ht="16" x14ac:dyDescent="0.2">
      <c r="A317" s="99"/>
      <c r="B317" s="100"/>
      <c r="C317" s="87" t="s">
        <v>168</v>
      </c>
      <c r="D317" s="88">
        <v>2</v>
      </c>
      <c r="E317" s="89">
        <v>4.5454545454545459</v>
      </c>
      <c r="F317" s="89">
        <v>4.5454545454545459</v>
      </c>
      <c r="G317" s="90">
        <v>6.8181818181818175</v>
      </c>
      <c r="J317" s="64" t="str">
        <f t="shared" si="51"/>
        <v>a0840</v>
      </c>
      <c r="K317" s="71">
        <f t="shared" si="52"/>
        <v>6.8181818181818175</v>
      </c>
      <c r="L317" s="65">
        <f>IFERROR((IF(AND($G316&lt;(VLOOKUP($J317,'Medians, Hi-Lo SDs'!$B:$F,2,FALSE)),$G317&gt;=(VLOOKUP($J317,'Medians, Hi-Lo SDs'!$B:$F,2,FALSE))),(VLOOKUP($J317,'Medians, Hi-Lo SDs'!$B:$F,2,FALSE))-$G316,""))/($F317)*($C317-$C316)+($C316),"")</f>
        <v>14.799999999999999</v>
      </c>
      <c r="M317" s="65">
        <f t="shared" si="54"/>
        <v>27.200000000000003</v>
      </c>
      <c r="N317" s="65">
        <f>IF(M317="","",M317/VLOOKUP(VLOOKUP($J317,'Medians, Hi-Lo SDs'!$B:$F,2,FALSE),$H:$I,2,FALSE))</f>
        <v>16.535959632804428</v>
      </c>
      <c r="O317" s="59" t="s">
        <v>88</v>
      </c>
      <c r="P317" s="60" t="s">
        <v>88</v>
      </c>
      <c r="Q317" s="66" t="str">
        <f>IFERROR((IF(AND($G316&lt;(VLOOKUP($J317,'Medians, Hi-Lo SDs'!$B:$F,3,FALSE)),$G317&gt;=(VLOOKUP($J317,'Medians, Hi-Lo SDs'!$B:$F,3,FALSE))),(VLOOKUP($J317,'Medians, Hi-Lo SDs'!$B:$F,3,FALSE))-$G316,""))/($F317)*($C317-$C316)+($C316),"")</f>
        <v/>
      </c>
      <c r="R317" s="65" t="str">
        <f t="shared" si="55"/>
        <v/>
      </c>
      <c r="S317" s="65" t="str">
        <f>IF(R317="","",R317/VLOOKUP(VLOOKUP($J317,'Medians, Hi-Lo SDs'!$B:$F,3,FALSE),$H:$I,2,FALSE))</f>
        <v/>
      </c>
      <c r="T317" s="70" t="str">
        <f t="shared" si="56"/>
        <v/>
      </c>
      <c r="U317" s="68">
        <f t="shared" si="57"/>
        <v>16.535959632804428</v>
      </c>
      <c r="V317" s="69" t="str">
        <f t="shared" si="53"/>
        <v/>
      </c>
      <c r="W317" s="66" t="str">
        <f>IFERROR((IF(AND($G316&lt;(VLOOKUP($J317,'Medians, Hi-Lo SDs'!$B:$F,4,FALSE)),$G317&gt;=(VLOOKUP($J317,'Medians, Hi-Lo SDs'!$B:$F,4,FALSE))),(VLOOKUP($J317,'Medians, Hi-Lo SDs'!$B:$F,4,FALSE))-$G316,""))/($F317)*($C317-$C316)+($C316),"")</f>
        <v/>
      </c>
      <c r="X317" s="65" t="str">
        <f t="shared" si="58"/>
        <v/>
      </c>
      <c r="Y317" s="65" t="str">
        <f>IF(X317="","",X317/VLOOKUP(VLOOKUP($J317,'Medians, Hi-Lo SDs'!$B:$F,4,FALSE),$H:$I,2,FALSE))</f>
        <v/>
      </c>
      <c r="Z317" s="70" t="str">
        <f t="shared" si="59"/>
        <v/>
      </c>
      <c r="AA317" s="68" t="str">
        <f t="shared" si="60"/>
        <v/>
      </c>
      <c r="AB317" s="66" t="str">
        <f>IFERROR((IF(AND($G316&lt;(VLOOKUP($J317,'Medians, Hi-Lo SDs'!$B:$F,5,FALSE)),$G317&gt;=(VLOOKUP($J317,'Medians, Hi-Lo SDs'!$B:$F,5,FALSE))),(VLOOKUP($J317,'Medians, Hi-Lo SDs'!$B:$F,5,FALSE))-$G316,""))/($F317)*($C317-$C316)+($C316),"")</f>
        <v/>
      </c>
      <c r="AC317" s="65" t="str">
        <f t="shared" si="61"/>
        <v/>
      </c>
      <c r="AD317" s="65" t="str">
        <f>IF(AC317="","",AC317/VLOOKUP(VLOOKUP($J317,'Medians, Hi-Lo SDs'!$B:$F,5,FALSE),$H:$I,2,FALSE))</f>
        <v/>
      </c>
      <c r="AE317" s="59" t="s">
        <v>88</v>
      </c>
      <c r="AF317" s="60" t="s">
        <v>88</v>
      </c>
    </row>
    <row r="318" spans="1:32" ht="16" x14ac:dyDescent="0.2">
      <c r="A318" s="99"/>
      <c r="B318" s="100"/>
      <c r="C318" s="87" t="s">
        <v>115</v>
      </c>
      <c r="D318" s="88">
        <v>1</v>
      </c>
      <c r="E318" s="89">
        <v>2.2727272727272729</v>
      </c>
      <c r="F318" s="89">
        <v>2.2727272727272729</v>
      </c>
      <c r="G318" s="90">
        <v>9.0909090909090917</v>
      </c>
      <c r="J318" s="64" t="str">
        <f t="shared" si="51"/>
        <v>a0840</v>
      </c>
      <c r="K318" s="71">
        <f t="shared" si="52"/>
        <v>6.8181818181818175</v>
      </c>
      <c r="L318" s="65" t="str">
        <f>IFERROR((IF(AND($G317&lt;(VLOOKUP($J318,'Medians, Hi-Lo SDs'!$B:$F,2,FALSE)),$G318&gt;=(VLOOKUP($J318,'Medians, Hi-Lo SDs'!$B:$F,2,FALSE))),(VLOOKUP($J318,'Medians, Hi-Lo SDs'!$B:$F,2,FALSE))-$G317,""))/($F318)*($C318-$C317)+($C317),"")</f>
        <v/>
      </c>
      <c r="M318" s="65" t="str">
        <f t="shared" si="54"/>
        <v/>
      </c>
      <c r="N318" s="65" t="str">
        <f>IF(M318="","",M318/VLOOKUP(VLOOKUP($J318,'Medians, Hi-Lo SDs'!$B:$F,2,FALSE),$H:$I,2,FALSE))</f>
        <v/>
      </c>
      <c r="O318" s="59" t="s">
        <v>88</v>
      </c>
      <c r="P318" s="60" t="s">
        <v>88</v>
      </c>
      <c r="Q318" s="66" t="str">
        <f>IFERROR((IF(AND($G317&lt;(VLOOKUP($J318,'Medians, Hi-Lo SDs'!$B:$F,3,FALSE)),$G318&gt;=(VLOOKUP($J318,'Medians, Hi-Lo SDs'!$B:$F,3,FALSE))),(VLOOKUP($J318,'Medians, Hi-Lo SDs'!$B:$F,3,FALSE))-$G317,""))/($F318)*($C318-$C317)+($C317),"")</f>
        <v/>
      </c>
      <c r="R318" s="65" t="str">
        <f t="shared" si="55"/>
        <v/>
      </c>
      <c r="S318" s="65" t="str">
        <f>IF(R318="","",R318/VLOOKUP(VLOOKUP($J318,'Medians, Hi-Lo SDs'!$B:$F,3,FALSE),$H:$I,2,FALSE))</f>
        <v/>
      </c>
      <c r="T318" s="70" t="str">
        <f t="shared" si="56"/>
        <v/>
      </c>
      <c r="U318" s="68" t="str">
        <f t="shared" si="57"/>
        <v/>
      </c>
      <c r="V318" s="69" t="str">
        <f t="shared" si="53"/>
        <v/>
      </c>
      <c r="W318" s="66" t="str">
        <f>IFERROR((IF(AND($G317&lt;(VLOOKUP($J318,'Medians, Hi-Lo SDs'!$B:$F,4,FALSE)),$G318&gt;=(VLOOKUP($J318,'Medians, Hi-Lo SDs'!$B:$F,4,FALSE))),(VLOOKUP($J318,'Medians, Hi-Lo SDs'!$B:$F,4,FALSE))-$G317,""))/($F318)*($C318-$C317)+($C317),"")</f>
        <v/>
      </c>
      <c r="X318" s="65" t="str">
        <f t="shared" si="58"/>
        <v/>
      </c>
      <c r="Y318" s="65" t="str">
        <f>IF(X318="","",X318/VLOOKUP(VLOOKUP($J318,'Medians, Hi-Lo SDs'!$B:$F,4,FALSE),$H:$I,2,FALSE))</f>
        <v/>
      </c>
      <c r="Z318" s="70" t="str">
        <f t="shared" si="59"/>
        <v/>
      </c>
      <c r="AA318" s="68" t="str">
        <f t="shared" si="60"/>
        <v/>
      </c>
      <c r="AB318" s="66" t="str">
        <f>IFERROR((IF(AND($G317&lt;(VLOOKUP($J318,'Medians, Hi-Lo SDs'!$B:$F,5,FALSE)),$G318&gt;=(VLOOKUP($J318,'Medians, Hi-Lo SDs'!$B:$F,5,FALSE))),(VLOOKUP($J318,'Medians, Hi-Lo SDs'!$B:$F,5,FALSE))-$G317,""))/($F318)*($C318-$C317)+($C317),"")</f>
        <v/>
      </c>
      <c r="AC318" s="65" t="str">
        <f t="shared" si="61"/>
        <v/>
      </c>
      <c r="AD318" s="65" t="str">
        <f>IF(AC318="","",AC318/VLOOKUP(VLOOKUP($J318,'Medians, Hi-Lo SDs'!$B:$F,5,FALSE),$H:$I,2,FALSE))</f>
        <v/>
      </c>
      <c r="AE318" s="59" t="s">
        <v>88</v>
      </c>
      <c r="AF318" s="60" t="s">
        <v>88</v>
      </c>
    </row>
    <row r="319" spans="1:32" ht="16" x14ac:dyDescent="0.2">
      <c r="A319" s="99"/>
      <c r="B319" s="100"/>
      <c r="C319" s="87" t="s">
        <v>117</v>
      </c>
      <c r="D319" s="88">
        <v>4</v>
      </c>
      <c r="E319" s="89">
        <v>9.0909090909090917</v>
      </c>
      <c r="F319" s="89">
        <v>9.0909090909090917</v>
      </c>
      <c r="G319" s="90">
        <v>18.181818181818183</v>
      </c>
      <c r="J319" s="64" t="str">
        <f t="shared" si="51"/>
        <v>a0840</v>
      </c>
      <c r="K319" s="71">
        <f t="shared" si="52"/>
        <v>6.8181818181818175</v>
      </c>
      <c r="L319" s="65" t="str">
        <f>IFERROR((IF(AND($G318&lt;(VLOOKUP($J319,'Medians, Hi-Lo SDs'!$B:$F,2,FALSE)),$G319&gt;=(VLOOKUP($J319,'Medians, Hi-Lo SDs'!$B:$F,2,FALSE))),(VLOOKUP($J319,'Medians, Hi-Lo SDs'!$B:$F,2,FALSE))-$G318,""))/($F319)*($C319-$C318)+($C318),"")</f>
        <v/>
      </c>
      <c r="M319" s="65" t="str">
        <f t="shared" si="54"/>
        <v/>
      </c>
      <c r="N319" s="65" t="str">
        <f>IF(M319="","",M319/VLOOKUP(VLOOKUP($J319,'Medians, Hi-Lo SDs'!$B:$F,2,FALSE),$H:$I,2,FALSE))</f>
        <v/>
      </c>
      <c r="O319" s="59" t="s">
        <v>88</v>
      </c>
      <c r="P319" s="60" t="s">
        <v>88</v>
      </c>
      <c r="Q319" s="66">
        <f>IFERROR((IF(AND($G318&lt;(VLOOKUP($J319,'Medians, Hi-Lo SDs'!$B:$F,3,FALSE)),$G319&gt;=(VLOOKUP($J319,'Medians, Hi-Lo SDs'!$B:$F,3,FALSE))),(VLOOKUP($J319,'Medians, Hi-Lo SDs'!$B:$F,3,FALSE))-$G318,""))/($F319)*($C319-$C318)+($C318),"")</f>
        <v>22.2</v>
      </c>
      <c r="R319" s="65">
        <f t="shared" si="55"/>
        <v>19.8</v>
      </c>
      <c r="S319" s="65">
        <f>IF(R319="","",R319/VLOOKUP(VLOOKUP($J319,'Medians, Hi-Lo SDs'!$B:$F,3,FALSE),$H:$I,2,FALSE))</f>
        <v>15.44943820224719</v>
      </c>
      <c r="T319" s="70">
        <f t="shared" si="56"/>
        <v>15.992698917525809</v>
      </c>
      <c r="U319" s="68" t="str">
        <f t="shared" si="57"/>
        <v/>
      </c>
      <c r="V319" s="69" t="str">
        <f t="shared" si="53"/>
        <v/>
      </c>
      <c r="W319" s="66" t="str">
        <f>IFERROR((IF(AND($G318&lt;(VLOOKUP($J319,'Medians, Hi-Lo SDs'!$B:$F,4,FALSE)),$G319&gt;=(VLOOKUP($J319,'Medians, Hi-Lo SDs'!$B:$F,4,FALSE))),(VLOOKUP($J319,'Medians, Hi-Lo SDs'!$B:$F,4,FALSE))-$G318,""))/($F319)*($C319-$C318)+($C318),"")</f>
        <v/>
      </c>
      <c r="X319" s="65" t="str">
        <f t="shared" si="58"/>
        <v/>
      </c>
      <c r="Y319" s="65" t="str">
        <f>IF(X319="","",X319/VLOOKUP(VLOOKUP($J319,'Medians, Hi-Lo SDs'!$B:$F,4,FALSE),$H:$I,2,FALSE))</f>
        <v/>
      </c>
      <c r="Z319" s="70" t="str">
        <f t="shared" si="59"/>
        <v/>
      </c>
      <c r="AA319" s="68" t="str">
        <f t="shared" si="60"/>
        <v/>
      </c>
      <c r="AB319" s="66" t="str">
        <f>IFERROR((IF(AND($G318&lt;(VLOOKUP($J319,'Medians, Hi-Lo SDs'!$B:$F,5,FALSE)),$G319&gt;=(VLOOKUP($J319,'Medians, Hi-Lo SDs'!$B:$F,5,FALSE))),(VLOOKUP($J319,'Medians, Hi-Lo SDs'!$B:$F,5,FALSE))-$G318,""))/($F319)*($C319-$C318)+($C318),"")</f>
        <v/>
      </c>
      <c r="AC319" s="65" t="str">
        <f t="shared" si="61"/>
        <v/>
      </c>
      <c r="AD319" s="65" t="str">
        <f>IF(AC319="","",AC319/VLOOKUP(VLOOKUP($J319,'Medians, Hi-Lo SDs'!$B:$F,5,FALSE),$H:$I,2,FALSE))</f>
        <v/>
      </c>
      <c r="AE319" s="59" t="s">
        <v>88</v>
      </c>
      <c r="AF319" s="60" t="s">
        <v>88</v>
      </c>
    </row>
    <row r="320" spans="1:32" ht="16" x14ac:dyDescent="0.2">
      <c r="A320" s="99"/>
      <c r="B320" s="100"/>
      <c r="C320" s="87" t="s">
        <v>118</v>
      </c>
      <c r="D320" s="88">
        <v>1</v>
      </c>
      <c r="E320" s="89">
        <v>2.2727272727272729</v>
      </c>
      <c r="F320" s="89">
        <v>2.2727272727272729</v>
      </c>
      <c r="G320" s="90">
        <v>20.454545454545457</v>
      </c>
      <c r="J320" s="64" t="str">
        <f t="shared" si="51"/>
        <v>a0840</v>
      </c>
      <c r="K320" s="71">
        <f t="shared" si="52"/>
        <v>6.8181818181818175</v>
      </c>
      <c r="L320" s="65" t="str">
        <f>IFERROR((IF(AND($G319&lt;(VLOOKUP($J320,'Medians, Hi-Lo SDs'!$B:$F,2,FALSE)),$G320&gt;=(VLOOKUP($J320,'Medians, Hi-Lo SDs'!$B:$F,2,FALSE))),(VLOOKUP($J320,'Medians, Hi-Lo SDs'!$B:$F,2,FALSE))-$G319,""))/($F320)*($C320-$C319)+($C319),"")</f>
        <v/>
      </c>
      <c r="M320" s="65" t="str">
        <f t="shared" si="54"/>
        <v/>
      </c>
      <c r="N320" s="65" t="str">
        <f>IF(M320="","",M320/VLOOKUP(VLOOKUP($J320,'Medians, Hi-Lo SDs'!$B:$F,2,FALSE),$H:$I,2,FALSE))</f>
        <v/>
      </c>
      <c r="O320" s="59" t="s">
        <v>88</v>
      </c>
      <c r="P320" s="60" t="s">
        <v>88</v>
      </c>
      <c r="Q320" s="66" t="str">
        <f>IFERROR((IF(AND($G319&lt;(VLOOKUP($J320,'Medians, Hi-Lo SDs'!$B:$F,3,FALSE)),$G320&gt;=(VLOOKUP($J320,'Medians, Hi-Lo SDs'!$B:$F,3,FALSE))),(VLOOKUP($J320,'Medians, Hi-Lo SDs'!$B:$F,3,FALSE))-$G319,""))/($F320)*($C320-$C319)+($C319),"")</f>
        <v/>
      </c>
      <c r="R320" s="65" t="str">
        <f t="shared" si="55"/>
        <v/>
      </c>
      <c r="S320" s="65" t="str">
        <f>IF(R320="","",R320/VLOOKUP(VLOOKUP($J320,'Medians, Hi-Lo SDs'!$B:$F,3,FALSE),$H:$I,2,FALSE))</f>
        <v/>
      </c>
      <c r="T320" s="70" t="str">
        <f t="shared" si="56"/>
        <v/>
      </c>
      <c r="U320" s="68" t="str">
        <f t="shared" si="57"/>
        <v/>
      </c>
      <c r="V320" s="69" t="str">
        <f t="shared" si="53"/>
        <v/>
      </c>
      <c r="W320" s="66" t="str">
        <f>IFERROR((IF(AND($G319&lt;(VLOOKUP($J320,'Medians, Hi-Lo SDs'!$B:$F,4,FALSE)),$G320&gt;=(VLOOKUP($J320,'Medians, Hi-Lo SDs'!$B:$F,4,FALSE))),(VLOOKUP($J320,'Medians, Hi-Lo SDs'!$B:$F,4,FALSE))-$G319,""))/($F320)*($C320-$C319)+($C319),"")</f>
        <v/>
      </c>
      <c r="X320" s="65" t="str">
        <f t="shared" si="58"/>
        <v/>
      </c>
      <c r="Y320" s="65" t="str">
        <f>IF(X320="","",X320/VLOOKUP(VLOOKUP($J320,'Medians, Hi-Lo SDs'!$B:$F,4,FALSE),$H:$I,2,FALSE))</f>
        <v/>
      </c>
      <c r="Z320" s="70" t="str">
        <f t="shared" si="59"/>
        <v/>
      </c>
      <c r="AA320" s="68" t="str">
        <f t="shared" si="60"/>
        <v/>
      </c>
      <c r="AB320" s="66" t="str">
        <f>IFERROR((IF(AND($G319&lt;(VLOOKUP($J320,'Medians, Hi-Lo SDs'!$B:$F,5,FALSE)),$G320&gt;=(VLOOKUP($J320,'Medians, Hi-Lo SDs'!$B:$F,5,FALSE))),(VLOOKUP($J320,'Medians, Hi-Lo SDs'!$B:$F,5,FALSE))-$G319,""))/($F320)*($C320-$C319)+($C319),"")</f>
        <v/>
      </c>
      <c r="AC320" s="65" t="str">
        <f t="shared" si="61"/>
        <v/>
      </c>
      <c r="AD320" s="65" t="str">
        <f>IF(AC320="","",AC320/VLOOKUP(VLOOKUP($J320,'Medians, Hi-Lo SDs'!$B:$F,5,FALSE),$H:$I,2,FALSE))</f>
        <v/>
      </c>
      <c r="AE320" s="59" t="s">
        <v>88</v>
      </c>
      <c r="AF320" s="60" t="s">
        <v>88</v>
      </c>
    </row>
    <row r="321" spans="1:32" ht="16" x14ac:dyDescent="0.2">
      <c r="A321" s="99"/>
      <c r="B321" s="100"/>
      <c r="C321" s="87" t="s">
        <v>120</v>
      </c>
      <c r="D321" s="88">
        <v>1</v>
      </c>
      <c r="E321" s="89">
        <v>2.2727272727272729</v>
      </c>
      <c r="F321" s="89">
        <v>2.2727272727272729</v>
      </c>
      <c r="G321" s="90">
        <v>22.727272727272727</v>
      </c>
      <c r="J321" s="64" t="str">
        <f t="shared" si="51"/>
        <v>a0840</v>
      </c>
      <c r="K321" s="71">
        <f t="shared" si="52"/>
        <v>6.8181818181818175</v>
      </c>
      <c r="L321" s="65" t="str">
        <f>IFERROR((IF(AND($G320&lt;(VLOOKUP($J321,'Medians, Hi-Lo SDs'!$B:$F,2,FALSE)),$G321&gt;=(VLOOKUP($J321,'Medians, Hi-Lo SDs'!$B:$F,2,FALSE))),(VLOOKUP($J321,'Medians, Hi-Lo SDs'!$B:$F,2,FALSE))-$G320,""))/($F321)*($C321-$C320)+($C320),"")</f>
        <v/>
      </c>
      <c r="M321" s="65" t="str">
        <f t="shared" si="54"/>
        <v/>
      </c>
      <c r="N321" s="65" t="str">
        <f>IF(M321="","",M321/VLOOKUP(VLOOKUP($J321,'Medians, Hi-Lo SDs'!$B:$F,2,FALSE),$H:$I,2,FALSE))</f>
        <v/>
      </c>
      <c r="O321" s="59" t="s">
        <v>88</v>
      </c>
      <c r="P321" s="60" t="s">
        <v>88</v>
      </c>
      <c r="Q321" s="66" t="str">
        <f>IFERROR((IF(AND($G320&lt;(VLOOKUP($J321,'Medians, Hi-Lo SDs'!$B:$F,3,FALSE)),$G321&gt;=(VLOOKUP($J321,'Medians, Hi-Lo SDs'!$B:$F,3,FALSE))),(VLOOKUP($J321,'Medians, Hi-Lo SDs'!$B:$F,3,FALSE))-$G320,""))/($F321)*($C321-$C320)+($C320),"")</f>
        <v/>
      </c>
      <c r="R321" s="65" t="str">
        <f t="shared" si="55"/>
        <v/>
      </c>
      <c r="S321" s="65" t="str">
        <f>IF(R321="","",R321/VLOOKUP(VLOOKUP($J321,'Medians, Hi-Lo SDs'!$B:$F,3,FALSE),$H:$I,2,FALSE))</f>
        <v/>
      </c>
      <c r="T321" s="70" t="str">
        <f t="shared" si="56"/>
        <v/>
      </c>
      <c r="U321" s="68" t="str">
        <f t="shared" si="57"/>
        <v/>
      </c>
      <c r="V321" s="69" t="str">
        <f t="shared" si="53"/>
        <v/>
      </c>
      <c r="W321" s="66" t="str">
        <f>IFERROR((IF(AND($G320&lt;(VLOOKUP($J321,'Medians, Hi-Lo SDs'!$B:$F,4,FALSE)),$G321&gt;=(VLOOKUP($J321,'Medians, Hi-Lo SDs'!$B:$F,4,FALSE))),(VLOOKUP($J321,'Medians, Hi-Lo SDs'!$B:$F,4,FALSE))-$G320,""))/($F321)*($C321-$C320)+($C320),"")</f>
        <v/>
      </c>
      <c r="X321" s="65" t="str">
        <f t="shared" si="58"/>
        <v/>
      </c>
      <c r="Y321" s="65" t="str">
        <f>IF(X321="","",X321/VLOOKUP(VLOOKUP($J321,'Medians, Hi-Lo SDs'!$B:$F,4,FALSE),$H:$I,2,FALSE))</f>
        <v/>
      </c>
      <c r="Z321" s="70" t="str">
        <f t="shared" si="59"/>
        <v/>
      </c>
      <c r="AA321" s="68" t="str">
        <f t="shared" si="60"/>
        <v/>
      </c>
      <c r="AB321" s="66" t="str">
        <f>IFERROR((IF(AND($G320&lt;(VLOOKUP($J321,'Medians, Hi-Lo SDs'!$B:$F,5,FALSE)),$G321&gt;=(VLOOKUP($J321,'Medians, Hi-Lo SDs'!$B:$F,5,FALSE))),(VLOOKUP($J321,'Medians, Hi-Lo SDs'!$B:$F,5,FALSE))-$G320,""))/($F321)*($C321-$C320)+($C320),"")</f>
        <v/>
      </c>
      <c r="AC321" s="65" t="str">
        <f t="shared" si="61"/>
        <v/>
      </c>
      <c r="AD321" s="65" t="str">
        <f>IF(AC321="","",AC321/VLOOKUP(VLOOKUP($J321,'Medians, Hi-Lo SDs'!$B:$F,5,FALSE),$H:$I,2,FALSE))</f>
        <v/>
      </c>
      <c r="AE321" s="59" t="s">
        <v>88</v>
      </c>
      <c r="AF321" s="60" t="s">
        <v>88</v>
      </c>
    </row>
    <row r="322" spans="1:32" ht="16" x14ac:dyDescent="0.2">
      <c r="A322" s="99"/>
      <c r="B322" s="100"/>
      <c r="C322" s="87" t="s">
        <v>143</v>
      </c>
      <c r="D322" s="88">
        <v>1</v>
      </c>
      <c r="E322" s="89">
        <v>2.2727272727272729</v>
      </c>
      <c r="F322" s="89">
        <v>2.2727272727272729</v>
      </c>
      <c r="G322" s="90">
        <v>25</v>
      </c>
      <c r="J322" s="64" t="str">
        <f t="shared" si="51"/>
        <v>a0840</v>
      </c>
      <c r="K322" s="71">
        <f t="shared" si="52"/>
        <v>6.8181818181818175</v>
      </c>
      <c r="L322" s="65" t="str">
        <f>IFERROR((IF(AND($G321&lt;(VLOOKUP($J322,'Medians, Hi-Lo SDs'!$B:$F,2,FALSE)),$G322&gt;=(VLOOKUP($J322,'Medians, Hi-Lo SDs'!$B:$F,2,FALSE))),(VLOOKUP($J322,'Medians, Hi-Lo SDs'!$B:$F,2,FALSE))-$G321,""))/($F322)*($C322-$C321)+($C321),"")</f>
        <v/>
      </c>
      <c r="M322" s="65" t="str">
        <f t="shared" si="54"/>
        <v/>
      </c>
      <c r="N322" s="65" t="str">
        <f>IF(M322="","",M322/VLOOKUP(VLOOKUP($J322,'Medians, Hi-Lo SDs'!$B:$F,2,FALSE),$H:$I,2,FALSE))</f>
        <v/>
      </c>
      <c r="O322" s="59" t="s">
        <v>88</v>
      </c>
      <c r="P322" s="60" t="s">
        <v>88</v>
      </c>
      <c r="Q322" s="66" t="str">
        <f>IFERROR((IF(AND($G321&lt;(VLOOKUP($J322,'Medians, Hi-Lo SDs'!$B:$F,3,FALSE)),$G322&gt;=(VLOOKUP($J322,'Medians, Hi-Lo SDs'!$B:$F,3,FALSE))),(VLOOKUP($J322,'Medians, Hi-Lo SDs'!$B:$F,3,FALSE))-$G321,""))/($F322)*($C322-$C321)+($C321),"")</f>
        <v/>
      </c>
      <c r="R322" s="65" t="str">
        <f t="shared" si="55"/>
        <v/>
      </c>
      <c r="S322" s="65" t="str">
        <f>IF(R322="","",R322/VLOOKUP(VLOOKUP($J322,'Medians, Hi-Lo SDs'!$B:$F,3,FALSE),$H:$I,2,FALSE))</f>
        <v/>
      </c>
      <c r="T322" s="70" t="str">
        <f t="shared" si="56"/>
        <v/>
      </c>
      <c r="U322" s="68" t="str">
        <f t="shared" si="57"/>
        <v/>
      </c>
      <c r="V322" s="69" t="str">
        <f t="shared" si="53"/>
        <v/>
      </c>
      <c r="W322" s="66" t="str">
        <f>IFERROR((IF(AND($G321&lt;(VLOOKUP($J322,'Medians, Hi-Lo SDs'!$B:$F,4,FALSE)),$G322&gt;=(VLOOKUP($J322,'Medians, Hi-Lo SDs'!$B:$F,4,FALSE))),(VLOOKUP($J322,'Medians, Hi-Lo SDs'!$B:$F,4,FALSE))-$G321,""))/($F322)*($C322-$C321)+($C321),"")</f>
        <v/>
      </c>
      <c r="X322" s="65" t="str">
        <f t="shared" si="58"/>
        <v/>
      </c>
      <c r="Y322" s="65" t="str">
        <f>IF(X322="","",X322/VLOOKUP(VLOOKUP($J322,'Medians, Hi-Lo SDs'!$B:$F,4,FALSE),$H:$I,2,FALSE))</f>
        <v/>
      </c>
      <c r="Z322" s="70" t="str">
        <f t="shared" si="59"/>
        <v/>
      </c>
      <c r="AA322" s="68" t="str">
        <f t="shared" si="60"/>
        <v/>
      </c>
      <c r="AB322" s="66" t="str">
        <f>IFERROR((IF(AND($G321&lt;(VLOOKUP($J322,'Medians, Hi-Lo SDs'!$B:$F,5,FALSE)),$G322&gt;=(VLOOKUP($J322,'Medians, Hi-Lo SDs'!$B:$F,5,FALSE))),(VLOOKUP($J322,'Medians, Hi-Lo SDs'!$B:$F,5,FALSE))-$G321,""))/($F322)*($C322-$C321)+($C321),"")</f>
        <v/>
      </c>
      <c r="AC322" s="65" t="str">
        <f t="shared" si="61"/>
        <v/>
      </c>
      <c r="AD322" s="65" t="str">
        <f>IF(AC322="","",AC322/VLOOKUP(VLOOKUP($J322,'Medians, Hi-Lo SDs'!$B:$F,5,FALSE),$H:$I,2,FALSE))</f>
        <v/>
      </c>
      <c r="AE322" s="59" t="s">
        <v>88</v>
      </c>
      <c r="AF322" s="60" t="s">
        <v>88</v>
      </c>
    </row>
    <row r="323" spans="1:32" ht="16" x14ac:dyDescent="0.2">
      <c r="A323" s="99"/>
      <c r="B323" s="100"/>
      <c r="C323" s="87" t="s">
        <v>123</v>
      </c>
      <c r="D323" s="88">
        <v>1</v>
      </c>
      <c r="E323" s="89">
        <v>2.2727272727272729</v>
      </c>
      <c r="F323" s="89">
        <v>2.2727272727272729</v>
      </c>
      <c r="G323" s="90">
        <v>27.27272727272727</v>
      </c>
      <c r="J323" s="64" t="str">
        <f t="shared" si="51"/>
        <v>a0840</v>
      </c>
      <c r="K323" s="71">
        <f t="shared" si="52"/>
        <v>6.8181818181818175</v>
      </c>
      <c r="L323" s="65" t="str">
        <f>IFERROR((IF(AND($G322&lt;(VLOOKUP($J323,'Medians, Hi-Lo SDs'!$B:$F,2,FALSE)),$G323&gt;=(VLOOKUP($J323,'Medians, Hi-Lo SDs'!$B:$F,2,FALSE))),(VLOOKUP($J323,'Medians, Hi-Lo SDs'!$B:$F,2,FALSE))-$G322,""))/($F323)*($C323-$C322)+($C322),"")</f>
        <v/>
      </c>
      <c r="M323" s="65" t="str">
        <f t="shared" si="54"/>
        <v/>
      </c>
      <c r="N323" s="65" t="str">
        <f>IF(M323="","",M323/VLOOKUP(VLOOKUP($J323,'Medians, Hi-Lo SDs'!$B:$F,2,FALSE),$H:$I,2,FALSE))</f>
        <v/>
      </c>
      <c r="O323" s="59" t="s">
        <v>88</v>
      </c>
      <c r="P323" s="60" t="s">
        <v>88</v>
      </c>
      <c r="Q323" s="66" t="str">
        <f>IFERROR((IF(AND($G322&lt;(VLOOKUP($J323,'Medians, Hi-Lo SDs'!$B:$F,3,FALSE)),$G323&gt;=(VLOOKUP($J323,'Medians, Hi-Lo SDs'!$B:$F,3,FALSE))),(VLOOKUP($J323,'Medians, Hi-Lo SDs'!$B:$F,3,FALSE))-$G322,""))/($F323)*($C323-$C322)+($C322),"")</f>
        <v/>
      </c>
      <c r="R323" s="65" t="str">
        <f t="shared" si="55"/>
        <v/>
      </c>
      <c r="S323" s="65" t="str">
        <f>IF(R323="","",R323/VLOOKUP(VLOOKUP($J323,'Medians, Hi-Lo SDs'!$B:$F,3,FALSE),$H:$I,2,FALSE))</f>
        <v/>
      </c>
      <c r="T323" s="70" t="str">
        <f t="shared" si="56"/>
        <v/>
      </c>
      <c r="U323" s="68" t="str">
        <f t="shared" si="57"/>
        <v/>
      </c>
      <c r="V323" s="69" t="str">
        <f t="shared" si="53"/>
        <v/>
      </c>
      <c r="W323" s="66" t="str">
        <f>IFERROR((IF(AND($G322&lt;(VLOOKUP($J323,'Medians, Hi-Lo SDs'!$B:$F,4,FALSE)),$G323&gt;=(VLOOKUP($J323,'Medians, Hi-Lo SDs'!$B:$F,4,FALSE))),(VLOOKUP($J323,'Medians, Hi-Lo SDs'!$B:$F,4,FALSE))-$G322,""))/($F323)*($C323-$C322)+($C322),"")</f>
        <v/>
      </c>
      <c r="X323" s="65" t="str">
        <f t="shared" si="58"/>
        <v/>
      </c>
      <c r="Y323" s="65" t="str">
        <f>IF(X323="","",X323/VLOOKUP(VLOOKUP($J323,'Medians, Hi-Lo SDs'!$B:$F,4,FALSE),$H:$I,2,FALSE))</f>
        <v/>
      </c>
      <c r="Z323" s="70" t="str">
        <f t="shared" si="59"/>
        <v/>
      </c>
      <c r="AA323" s="68" t="str">
        <f t="shared" si="60"/>
        <v/>
      </c>
      <c r="AB323" s="66" t="str">
        <f>IFERROR((IF(AND($G322&lt;(VLOOKUP($J323,'Medians, Hi-Lo SDs'!$B:$F,5,FALSE)),$G323&gt;=(VLOOKUP($J323,'Medians, Hi-Lo SDs'!$B:$F,5,FALSE))),(VLOOKUP($J323,'Medians, Hi-Lo SDs'!$B:$F,5,FALSE))-$G322,""))/($F323)*($C323-$C322)+($C322),"")</f>
        <v/>
      </c>
      <c r="AC323" s="65" t="str">
        <f t="shared" si="61"/>
        <v/>
      </c>
      <c r="AD323" s="65" t="str">
        <f>IF(AC323="","",AC323/VLOOKUP(VLOOKUP($J323,'Medians, Hi-Lo SDs'!$B:$F,5,FALSE),$H:$I,2,FALSE))</f>
        <v/>
      </c>
      <c r="AE323" s="59" t="s">
        <v>88</v>
      </c>
      <c r="AF323" s="60" t="s">
        <v>88</v>
      </c>
    </row>
    <row r="324" spans="1:32" ht="16" x14ac:dyDescent="0.2">
      <c r="A324" s="99"/>
      <c r="B324" s="100"/>
      <c r="C324" s="87" t="s">
        <v>126</v>
      </c>
      <c r="D324" s="88">
        <v>2</v>
      </c>
      <c r="E324" s="89">
        <v>4.5454545454545459</v>
      </c>
      <c r="F324" s="89">
        <v>4.5454545454545459</v>
      </c>
      <c r="G324" s="90">
        <v>31.818181818181817</v>
      </c>
      <c r="J324" s="64" t="str">
        <f t="shared" si="51"/>
        <v>a0840</v>
      </c>
      <c r="K324" s="71">
        <f t="shared" si="52"/>
        <v>6.8181818181818175</v>
      </c>
      <c r="L324" s="65" t="str">
        <f>IFERROR((IF(AND($G323&lt;(VLOOKUP($J324,'Medians, Hi-Lo SDs'!$B:$F,2,FALSE)),$G324&gt;=(VLOOKUP($J324,'Medians, Hi-Lo SDs'!$B:$F,2,FALSE))),(VLOOKUP($J324,'Medians, Hi-Lo SDs'!$B:$F,2,FALSE))-$G323,""))/($F324)*($C324-$C323)+($C323),"")</f>
        <v/>
      </c>
      <c r="M324" s="65" t="str">
        <f t="shared" si="54"/>
        <v/>
      </c>
      <c r="N324" s="65" t="str">
        <f>IF(M324="","",M324/VLOOKUP(VLOOKUP($J324,'Medians, Hi-Lo SDs'!$B:$F,2,FALSE),$H:$I,2,FALSE))</f>
        <v/>
      </c>
      <c r="O324" s="59" t="s">
        <v>88</v>
      </c>
      <c r="P324" s="60" t="s">
        <v>88</v>
      </c>
      <c r="Q324" s="66" t="str">
        <f>IFERROR((IF(AND($G323&lt;(VLOOKUP($J324,'Medians, Hi-Lo SDs'!$B:$F,3,FALSE)),$G324&gt;=(VLOOKUP($J324,'Medians, Hi-Lo SDs'!$B:$F,3,FALSE))),(VLOOKUP($J324,'Medians, Hi-Lo SDs'!$B:$F,3,FALSE))-$G323,""))/($F324)*($C324-$C323)+($C323),"")</f>
        <v/>
      </c>
      <c r="R324" s="65" t="str">
        <f t="shared" si="55"/>
        <v/>
      </c>
      <c r="S324" s="65" t="str">
        <f>IF(R324="","",R324/VLOOKUP(VLOOKUP($J324,'Medians, Hi-Lo SDs'!$B:$F,3,FALSE),$H:$I,2,FALSE))</f>
        <v/>
      </c>
      <c r="T324" s="70" t="str">
        <f t="shared" si="56"/>
        <v/>
      </c>
      <c r="U324" s="68" t="str">
        <f t="shared" si="57"/>
        <v/>
      </c>
      <c r="V324" s="69" t="str">
        <f t="shared" si="53"/>
        <v/>
      </c>
      <c r="W324" s="66" t="str">
        <f>IFERROR((IF(AND($G323&lt;(VLOOKUP($J324,'Medians, Hi-Lo SDs'!$B:$F,4,FALSE)),$G324&gt;=(VLOOKUP($J324,'Medians, Hi-Lo SDs'!$B:$F,4,FALSE))),(VLOOKUP($J324,'Medians, Hi-Lo SDs'!$B:$F,4,FALSE))-$G323,""))/($F324)*($C324-$C323)+($C323),"")</f>
        <v/>
      </c>
      <c r="X324" s="65" t="str">
        <f t="shared" si="58"/>
        <v/>
      </c>
      <c r="Y324" s="65" t="str">
        <f>IF(X324="","",X324/VLOOKUP(VLOOKUP($J324,'Medians, Hi-Lo SDs'!$B:$F,4,FALSE),$H:$I,2,FALSE))</f>
        <v/>
      </c>
      <c r="Z324" s="70" t="str">
        <f t="shared" si="59"/>
        <v/>
      </c>
      <c r="AA324" s="68" t="str">
        <f t="shared" si="60"/>
        <v/>
      </c>
      <c r="AB324" s="66" t="str">
        <f>IFERROR((IF(AND($G323&lt;(VLOOKUP($J324,'Medians, Hi-Lo SDs'!$B:$F,5,FALSE)),$G324&gt;=(VLOOKUP($J324,'Medians, Hi-Lo SDs'!$B:$F,5,FALSE))),(VLOOKUP($J324,'Medians, Hi-Lo SDs'!$B:$F,5,FALSE))-$G323,""))/($F324)*($C324-$C323)+($C323),"")</f>
        <v/>
      </c>
      <c r="AC324" s="65" t="str">
        <f t="shared" si="61"/>
        <v/>
      </c>
      <c r="AD324" s="65" t="str">
        <f>IF(AC324="","",AC324/VLOOKUP(VLOOKUP($J324,'Medians, Hi-Lo SDs'!$B:$F,5,FALSE),$H:$I,2,FALSE))</f>
        <v/>
      </c>
      <c r="AE324" s="59" t="s">
        <v>88</v>
      </c>
      <c r="AF324" s="60" t="s">
        <v>88</v>
      </c>
    </row>
    <row r="325" spans="1:32" ht="16" x14ac:dyDescent="0.2">
      <c r="A325" s="99"/>
      <c r="B325" s="100"/>
      <c r="C325" s="87" t="s">
        <v>127</v>
      </c>
      <c r="D325" s="88">
        <v>1</v>
      </c>
      <c r="E325" s="89">
        <v>2.2727272727272729</v>
      </c>
      <c r="F325" s="89">
        <v>2.2727272727272729</v>
      </c>
      <c r="G325" s="90">
        <v>34.090909090909086</v>
      </c>
      <c r="J325" s="64" t="str">
        <f t="shared" si="51"/>
        <v>a0840</v>
      </c>
      <c r="K325" s="71">
        <f t="shared" si="52"/>
        <v>6.8181818181818175</v>
      </c>
      <c r="L325" s="65" t="str">
        <f>IFERROR((IF(AND($G324&lt;(VLOOKUP($J325,'Medians, Hi-Lo SDs'!$B:$F,2,FALSE)),$G325&gt;=(VLOOKUP($J325,'Medians, Hi-Lo SDs'!$B:$F,2,FALSE))),(VLOOKUP($J325,'Medians, Hi-Lo SDs'!$B:$F,2,FALSE))-$G324,""))/($F325)*($C325-$C324)+($C324),"")</f>
        <v/>
      </c>
      <c r="M325" s="65" t="str">
        <f t="shared" si="54"/>
        <v/>
      </c>
      <c r="N325" s="65" t="str">
        <f>IF(M325="","",M325/VLOOKUP(VLOOKUP($J325,'Medians, Hi-Lo SDs'!$B:$F,2,FALSE),$H:$I,2,FALSE))</f>
        <v/>
      </c>
      <c r="O325" s="59" t="s">
        <v>88</v>
      </c>
      <c r="P325" s="60" t="s">
        <v>88</v>
      </c>
      <c r="Q325" s="66" t="str">
        <f>IFERROR((IF(AND($G324&lt;(VLOOKUP($J325,'Medians, Hi-Lo SDs'!$B:$F,3,FALSE)),$G325&gt;=(VLOOKUP($J325,'Medians, Hi-Lo SDs'!$B:$F,3,FALSE))),(VLOOKUP($J325,'Medians, Hi-Lo SDs'!$B:$F,3,FALSE))-$G324,""))/($F325)*($C325-$C324)+($C324),"")</f>
        <v/>
      </c>
      <c r="R325" s="65" t="str">
        <f t="shared" si="55"/>
        <v/>
      </c>
      <c r="S325" s="65" t="str">
        <f>IF(R325="","",R325/VLOOKUP(VLOOKUP($J325,'Medians, Hi-Lo SDs'!$B:$F,3,FALSE),$H:$I,2,FALSE))</f>
        <v/>
      </c>
      <c r="T325" s="70" t="str">
        <f t="shared" si="56"/>
        <v/>
      </c>
      <c r="U325" s="68" t="str">
        <f t="shared" si="57"/>
        <v/>
      </c>
      <c r="V325" s="69" t="str">
        <f t="shared" si="53"/>
        <v/>
      </c>
      <c r="W325" s="66" t="str">
        <f>IFERROR((IF(AND($G324&lt;(VLOOKUP($J325,'Medians, Hi-Lo SDs'!$B:$F,4,FALSE)),$G325&gt;=(VLOOKUP($J325,'Medians, Hi-Lo SDs'!$B:$F,4,FALSE))),(VLOOKUP($J325,'Medians, Hi-Lo SDs'!$B:$F,4,FALSE))-$G324,""))/($F325)*($C325-$C324)+($C324),"")</f>
        <v/>
      </c>
      <c r="X325" s="65" t="str">
        <f t="shared" si="58"/>
        <v/>
      </c>
      <c r="Y325" s="65" t="str">
        <f>IF(X325="","",X325/VLOOKUP(VLOOKUP($J325,'Medians, Hi-Lo SDs'!$B:$F,4,FALSE),$H:$I,2,FALSE))</f>
        <v/>
      </c>
      <c r="Z325" s="70" t="str">
        <f t="shared" si="59"/>
        <v/>
      </c>
      <c r="AA325" s="68" t="str">
        <f t="shared" si="60"/>
        <v/>
      </c>
      <c r="AB325" s="66" t="str">
        <f>IFERROR((IF(AND($G324&lt;(VLOOKUP($J325,'Medians, Hi-Lo SDs'!$B:$F,5,FALSE)),$G325&gt;=(VLOOKUP($J325,'Medians, Hi-Lo SDs'!$B:$F,5,FALSE))),(VLOOKUP($J325,'Medians, Hi-Lo SDs'!$B:$F,5,FALSE))-$G324,""))/($F325)*($C325-$C324)+($C324),"")</f>
        <v/>
      </c>
      <c r="AC325" s="65" t="str">
        <f t="shared" si="61"/>
        <v/>
      </c>
      <c r="AD325" s="65" t="str">
        <f>IF(AC325="","",AC325/VLOOKUP(VLOOKUP($J325,'Medians, Hi-Lo SDs'!$B:$F,5,FALSE),$H:$I,2,FALSE))</f>
        <v/>
      </c>
      <c r="AE325" s="59" t="s">
        <v>88</v>
      </c>
      <c r="AF325" s="60" t="s">
        <v>88</v>
      </c>
    </row>
    <row r="326" spans="1:32" ht="16" x14ac:dyDescent="0.2">
      <c r="A326" s="99"/>
      <c r="B326" s="100"/>
      <c r="C326" s="87" t="s">
        <v>128</v>
      </c>
      <c r="D326" s="88">
        <v>2</v>
      </c>
      <c r="E326" s="89">
        <v>4.5454545454545459</v>
      </c>
      <c r="F326" s="89">
        <v>4.5454545454545459</v>
      </c>
      <c r="G326" s="90">
        <v>38.636363636363633</v>
      </c>
      <c r="J326" s="64" t="str">
        <f t="shared" si="51"/>
        <v>a0840</v>
      </c>
      <c r="K326" s="71">
        <f t="shared" si="52"/>
        <v>6.8181818181818175</v>
      </c>
      <c r="L326" s="65" t="str">
        <f>IFERROR((IF(AND($G325&lt;(VLOOKUP($J326,'Medians, Hi-Lo SDs'!$B:$F,2,FALSE)),$G326&gt;=(VLOOKUP($J326,'Medians, Hi-Lo SDs'!$B:$F,2,FALSE))),(VLOOKUP($J326,'Medians, Hi-Lo SDs'!$B:$F,2,FALSE))-$G325,""))/($F326)*($C326-$C325)+($C325),"")</f>
        <v/>
      </c>
      <c r="M326" s="65" t="str">
        <f t="shared" si="54"/>
        <v/>
      </c>
      <c r="N326" s="65" t="str">
        <f>IF(M326="","",M326/VLOOKUP(VLOOKUP($J326,'Medians, Hi-Lo SDs'!$B:$F,2,FALSE),$H:$I,2,FALSE))</f>
        <v/>
      </c>
      <c r="O326" s="59" t="s">
        <v>88</v>
      </c>
      <c r="P326" s="60" t="s">
        <v>88</v>
      </c>
      <c r="Q326" s="66" t="str">
        <f>IFERROR((IF(AND($G325&lt;(VLOOKUP($J326,'Medians, Hi-Lo SDs'!$B:$F,3,FALSE)),$G326&gt;=(VLOOKUP($J326,'Medians, Hi-Lo SDs'!$B:$F,3,FALSE))),(VLOOKUP($J326,'Medians, Hi-Lo SDs'!$B:$F,3,FALSE))-$G325,""))/($F326)*($C326-$C325)+($C325),"")</f>
        <v/>
      </c>
      <c r="R326" s="65" t="str">
        <f t="shared" si="55"/>
        <v/>
      </c>
      <c r="S326" s="65" t="str">
        <f>IF(R326="","",R326/VLOOKUP(VLOOKUP($J326,'Medians, Hi-Lo SDs'!$B:$F,3,FALSE),$H:$I,2,FALSE))</f>
        <v/>
      </c>
      <c r="T326" s="70" t="str">
        <f t="shared" si="56"/>
        <v/>
      </c>
      <c r="U326" s="68" t="str">
        <f t="shared" si="57"/>
        <v/>
      </c>
      <c r="V326" s="69" t="str">
        <f t="shared" si="53"/>
        <v/>
      </c>
      <c r="W326" s="66" t="str">
        <f>IFERROR((IF(AND($G325&lt;(VLOOKUP($J326,'Medians, Hi-Lo SDs'!$B:$F,4,FALSE)),$G326&gt;=(VLOOKUP($J326,'Medians, Hi-Lo SDs'!$B:$F,4,FALSE))),(VLOOKUP($J326,'Medians, Hi-Lo SDs'!$B:$F,4,FALSE))-$G325,""))/($F326)*($C326-$C325)+($C325),"")</f>
        <v/>
      </c>
      <c r="X326" s="65" t="str">
        <f t="shared" si="58"/>
        <v/>
      </c>
      <c r="Y326" s="65" t="str">
        <f>IF(X326="","",X326/VLOOKUP(VLOOKUP($J326,'Medians, Hi-Lo SDs'!$B:$F,4,FALSE),$H:$I,2,FALSE))</f>
        <v/>
      </c>
      <c r="Z326" s="70" t="str">
        <f t="shared" si="59"/>
        <v/>
      </c>
      <c r="AA326" s="68" t="str">
        <f t="shared" si="60"/>
        <v/>
      </c>
      <c r="AB326" s="66" t="str">
        <f>IFERROR((IF(AND($G325&lt;(VLOOKUP($J326,'Medians, Hi-Lo SDs'!$B:$F,5,FALSE)),$G326&gt;=(VLOOKUP($J326,'Medians, Hi-Lo SDs'!$B:$F,5,FALSE))),(VLOOKUP($J326,'Medians, Hi-Lo SDs'!$B:$F,5,FALSE))-$G325,""))/($F326)*($C326-$C325)+($C325),"")</f>
        <v/>
      </c>
      <c r="AC326" s="65" t="str">
        <f t="shared" si="61"/>
        <v/>
      </c>
      <c r="AD326" s="65" t="str">
        <f>IF(AC326="","",AC326/VLOOKUP(VLOOKUP($J326,'Medians, Hi-Lo SDs'!$B:$F,5,FALSE),$H:$I,2,FALSE))</f>
        <v/>
      </c>
      <c r="AE326" s="59" t="s">
        <v>88</v>
      </c>
      <c r="AF326" s="60" t="s">
        <v>88</v>
      </c>
    </row>
    <row r="327" spans="1:32" ht="16" x14ac:dyDescent="0.2">
      <c r="A327" s="99"/>
      <c r="B327" s="100"/>
      <c r="C327" s="87" t="s">
        <v>129</v>
      </c>
      <c r="D327" s="88">
        <v>1</v>
      </c>
      <c r="E327" s="89">
        <v>2.2727272727272729</v>
      </c>
      <c r="F327" s="89">
        <v>2.2727272727272729</v>
      </c>
      <c r="G327" s="90">
        <v>40.909090909090914</v>
      </c>
      <c r="J327" s="64" t="str">
        <f t="shared" si="51"/>
        <v>a0840</v>
      </c>
      <c r="K327" s="71">
        <f t="shared" si="52"/>
        <v>6.8181818181818175</v>
      </c>
      <c r="L327" s="65" t="str">
        <f>IFERROR((IF(AND($G326&lt;(VLOOKUP($J327,'Medians, Hi-Lo SDs'!$B:$F,2,FALSE)),$G327&gt;=(VLOOKUP($J327,'Medians, Hi-Lo SDs'!$B:$F,2,FALSE))),(VLOOKUP($J327,'Medians, Hi-Lo SDs'!$B:$F,2,FALSE))-$G326,""))/($F327)*($C327-$C326)+($C326),"")</f>
        <v/>
      </c>
      <c r="M327" s="65" t="str">
        <f t="shared" si="54"/>
        <v/>
      </c>
      <c r="N327" s="65" t="str">
        <f>IF(M327="","",M327/VLOOKUP(VLOOKUP($J327,'Medians, Hi-Lo SDs'!$B:$F,2,FALSE),$H:$I,2,FALSE))</f>
        <v/>
      </c>
      <c r="O327" s="59" t="s">
        <v>88</v>
      </c>
      <c r="P327" s="60" t="s">
        <v>88</v>
      </c>
      <c r="Q327" s="66" t="str">
        <f>IFERROR((IF(AND($G326&lt;(VLOOKUP($J327,'Medians, Hi-Lo SDs'!$B:$F,3,FALSE)),$G327&gt;=(VLOOKUP($J327,'Medians, Hi-Lo SDs'!$B:$F,3,FALSE))),(VLOOKUP($J327,'Medians, Hi-Lo SDs'!$B:$F,3,FALSE))-$G326,""))/($F327)*($C327-$C326)+($C326),"")</f>
        <v/>
      </c>
      <c r="R327" s="65" t="str">
        <f t="shared" si="55"/>
        <v/>
      </c>
      <c r="S327" s="65" t="str">
        <f>IF(R327="","",R327/VLOOKUP(VLOOKUP($J327,'Medians, Hi-Lo SDs'!$B:$F,3,FALSE),$H:$I,2,FALSE))</f>
        <v/>
      </c>
      <c r="T327" s="70" t="str">
        <f t="shared" si="56"/>
        <v/>
      </c>
      <c r="U327" s="68" t="str">
        <f t="shared" si="57"/>
        <v/>
      </c>
      <c r="V327" s="69" t="str">
        <f t="shared" si="53"/>
        <v/>
      </c>
      <c r="W327" s="66" t="str">
        <f>IFERROR((IF(AND($G326&lt;(VLOOKUP($J327,'Medians, Hi-Lo SDs'!$B:$F,4,FALSE)),$G327&gt;=(VLOOKUP($J327,'Medians, Hi-Lo SDs'!$B:$F,4,FALSE))),(VLOOKUP($J327,'Medians, Hi-Lo SDs'!$B:$F,4,FALSE))-$G326,""))/($F327)*($C327-$C326)+($C326),"")</f>
        <v/>
      </c>
      <c r="X327" s="65" t="str">
        <f t="shared" si="58"/>
        <v/>
      </c>
      <c r="Y327" s="65" t="str">
        <f>IF(X327="","",X327/VLOOKUP(VLOOKUP($J327,'Medians, Hi-Lo SDs'!$B:$F,4,FALSE),$H:$I,2,FALSE))</f>
        <v/>
      </c>
      <c r="Z327" s="70" t="str">
        <f t="shared" si="59"/>
        <v/>
      </c>
      <c r="AA327" s="68" t="str">
        <f t="shared" si="60"/>
        <v/>
      </c>
      <c r="AB327" s="66" t="str">
        <f>IFERROR((IF(AND($G326&lt;(VLOOKUP($J327,'Medians, Hi-Lo SDs'!$B:$F,5,FALSE)),$G327&gt;=(VLOOKUP($J327,'Medians, Hi-Lo SDs'!$B:$F,5,FALSE))),(VLOOKUP($J327,'Medians, Hi-Lo SDs'!$B:$F,5,FALSE))-$G326,""))/($F327)*($C327-$C326)+($C326),"")</f>
        <v/>
      </c>
      <c r="AC327" s="65" t="str">
        <f t="shared" si="61"/>
        <v/>
      </c>
      <c r="AD327" s="65" t="str">
        <f>IF(AC327="","",AC327/VLOOKUP(VLOOKUP($J327,'Medians, Hi-Lo SDs'!$B:$F,5,FALSE),$H:$I,2,FALSE))</f>
        <v/>
      </c>
      <c r="AE327" s="59" t="s">
        <v>88</v>
      </c>
      <c r="AF327" s="60" t="s">
        <v>88</v>
      </c>
    </row>
    <row r="328" spans="1:32" ht="16" x14ac:dyDescent="0.2">
      <c r="A328" s="99"/>
      <c r="B328" s="100"/>
      <c r="C328" s="87" t="s">
        <v>131</v>
      </c>
      <c r="D328" s="88">
        <v>2</v>
      </c>
      <c r="E328" s="89">
        <v>4.5454545454545459</v>
      </c>
      <c r="F328" s="89">
        <v>4.5454545454545459</v>
      </c>
      <c r="G328" s="90">
        <v>45.454545454545453</v>
      </c>
      <c r="J328" s="64" t="str">
        <f t="shared" si="51"/>
        <v>a0840</v>
      </c>
      <c r="K328" s="71">
        <f t="shared" si="52"/>
        <v>6.8181818181818175</v>
      </c>
      <c r="L328" s="65" t="str">
        <f>IFERROR((IF(AND($G327&lt;(VLOOKUP($J328,'Medians, Hi-Lo SDs'!$B:$F,2,FALSE)),$G328&gt;=(VLOOKUP($J328,'Medians, Hi-Lo SDs'!$B:$F,2,FALSE))),(VLOOKUP($J328,'Medians, Hi-Lo SDs'!$B:$F,2,FALSE))-$G327,""))/($F328)*($C328-$C327)+($C327),"")</f>
        <v/>
      </c>
      <c r="M328" s="65" t="str">
        <f t="shared" si="54"/>
        <v/>
      </c>
      <c r="N328" s="65" t="str">
        <f>IF(M328="","",M328/VLOOKUP(VLOOKUP($J328,'Medians, Hi-Lo SDs'!$B:$F,2,FALSE),$H:$I,2,FALSE))</f>
        <v/>
      </c>
      <c r="O328" s="59" t="s">
        <v>88</v>
      </c>
      <c r="P328" s="60" t="s">
        <v>88</v>
      </c>
      <c r="Q328" s="66" t="str">
        <f>IFERROR((IF(AND($G327&lt;(VLOOKUP($J328,'Medians, Hi-Lo SDs'!$B:$F,3,FALSE)),$G328&gt;=(VLOOKUP($J328,'Medians, Hi-Lo SDs'!$B:$F,3,FALSE))),(VLOOKUP($J328,'Medians, Hi-Lo SDs'!$B:$F,3,FALSE))-$G327,""))/($F328)*($C328-$C327)+($C327),"")</f>
        <v/>
      </c>
      <c r="R328" s="65" t="str">
        <f t="shared" si="55"/>
        <v/>
      </c>
      <c r="S328" s="65" t="str">
        <f>IF(R328="","",R328/VLOOKUP(VLOOKUP($J328,'Medians, Hi-Lo SDs'!$B:$F,3,FALSE),$H:$I,2,FALSE))</f>
        <v/>
      </c>
      <c r="T328" s="70" t="str">
        <f t="shared" si="56"/>
        <v/>
      </c>
      <c r="U328" s="68" t="str">
        <f t="shared" si="57"/>
        <v/>
      </c>
      <c r="V328" s="69" t="str">
        <f t="shared" si="53"/>
        <v/>
      </c>
      <c r="W328" s="66" t="str">
        <f>IFERROR((IF(AND($G327&lt;(VLOOKUP($J328,'Medians, Hi-Lo SDs'!$B:$F,4,FALSE)),$G328&gt;=(VLOOKUP($J328,'Medians, Hi-Lo SDs'!$B:$F,4,FALSE))),(VLOOKUP($J328,'Medians, Hi-Lo SDs'!$B:$F,4,FALSE))-$G327,""))/($F328)*($C328-$C327)+($C327),"")</f>
        <v/>
      </c>
      <c r="X328" s="65" t="str">
        <f t="shared" si="58"/>
        <v/>
      </c>
      <c r="Y328" s="65" t="str">
        <f>IF(X328="","",X328/VLOOKUP(VLOOKUP($J328,'Medians, Hi-Lo SDs'!$B:$F,4,FALSE),$H:$I,2,FALSE))</f>
        <v/>
      </c>
      <c r="Z328" s="70" t="str">
        <f t="shared" si="59"/>
        <v/>
      </c>
      <c r="AA328" s="68" t="str">
        <f t="shared" si="60"/>
        <v/>
      </c>
      <c r="AB328" s="66" t="str">
        <f>IFERROR((IF(AND($G327&lt;(VLOOKUP($J328,'Medians, Hi-Lo SDs'!$B:$F,5,FALSE)),$G328&gt;=(VLOOKUP($J328,'Medians, Hi-Lo SDs'!$B:$F,5,FALSE))),(VLOOKUP($J328,'Medians, Hi-Lo SDs'!$B:$F,5,FALSE))-$G327,""))/($F328)*($C328-$C327)+($C327),"")</f>
        <v/>
      </c>
      <c r="AC328" s="65" t="str">
        <f t="shared" si="61"/>
        <v/>
      </c>
      <c r="AD328" s="65" t="str">
        <f>IF(AC328="","",AC328/VLOOKUP(VLOOKUP($J328,'Medians, Hi-Lo SDs'!$B:$F,5,FALSE),$H:$I,2,FALSE))</f>
        <v/>
      </c>
      <c r="AE328" s="59" t="s">
        <v>88</v>
      </c>
      <c r="AF328" s="60" t="s">
        <v>88</v>
      </c>
    </row>
    <row r="329" spans="1:32" ht="16" x14ac:dyDescent="0.2">
      <c r="A329" s="99"/>
      <c r="B329" s="100"/>
      <c r="C329" s="87" t="s">
        <v>136</v>
      </c>
      <c r="D329" s="88">
        <v>1</v>
      </c>
      <c r="E329" s="89">
        <v>2.2727272727272729</v>
      </c>
      <c r="F329" s="89">
        <v>2.2727272727272729</v>
      </c>
      <c r="G329" s="90">
        <v>47.727272727272727</v>
      </c>
      <c r="J329" s="64" t="str">
        <f t="shared" si="51"/>
        <v>a0840</v>
      </c>
      <c r="K329" s="71">
        <f t="shared" si="52"/>
        <v>6.8181818181818175</v>
      </c>
      <c r="L329" s="65" t="str">
        <f>IFERROR((IF(AND($G328&lt;(VLOOKUP($J329,'Medians, Hi-Lo SDs'!$B:$F,2,FALSE)),$G329&gt;=(VLOOKUP($J329,'Medians, Hi-Lo SDs'!$B:$F,2,FALSE))),(VLOOKUP($J329,'Medians, Hi-Lo SDs'!$B:$F,2,FALSE))-$G328,""))/($F329)*($C329-$C328)+($C328),"")</f>
        <v/>
      </c>
      <c r="M329" s="65" t="str">
        <f t="shared" si="54"/>
        <v/>
      </c>
      <c r="N329" s="65" t="str">
        <f>IF(M329="","",M329/VLOOKUP(VLOOKUP($J329,'Medians, Hi-Lo SDs'!$B:$F,2,FALSE),$H:$I,2,FALSE))</f>
        <v/>
      </c>
      <c r="O329" s="59" t="s">
        <v>88</v>
      </c>
      <c r="P329" s="60" t="s">
        <v>88</v>
      </c>
      <c r="Q329" s="66" t="str">
        <f>IFERROR((IF(AND($G328&lt;(VLOOKUP($J329,'Medians, Hi-Lo SDs'!$B:$F,3,FALSE)),$G329&gt;=(VLOOKUP($J329,'Medians, Hi-Lo SDs'!$B:$F,3,FALSE))),(VLOOKUP($J329,'Medians, Hi-Lo SDs'!$B:$F,3,FALSE))-$G328,""))/($F329)*($C329-$C328)+($C328),"")</f>
        <v/>
      </c>
      <c r="R329" s="65" t="str">
        <f t="shared" si="55"/>
        <v/>
      </c>
      <c r="S329" s="65" t="str">
        <f>IF(R329="","",R329/VLOOKUP(VLOOKUP($J329,'Medians, Hi-Lo SDs'!$B:$F,3,FALSE),$H:$I,2,FALSE))</f>
        <v/>
      </c>
      <c r="T329" s="70" t="str">
        <f t="shared" si="56"/>
        <v/>
      </c>
      <c r="U329" s="68" t="str">
        <f t="shared" si="57"/>
        <v/>
      </c>
      <c r="V329" s="69" t="str">
        <f t="shared" si="53"/>
        <v/>
      </c>
      <c r="W329" s="66" t="str">
        <f>IFERROR((IF(AND($G328&lt;(VLOOKUP($J329,'Medians, Hi-Lo SDs'!$B:$F,4,FALSE)),$G329&gt;=(VLOOKUP($J329,'Medians, Hi-Lo SDs'!$B:$F,4,FALSE))),(VLOOKUP($J329,'Medians, Hi-Lo SDs'!$B:$F,4,FALSE))-$G328,""))/($F329)*($C329-$C328)+($C328),"")</f>
        <v/>
      </c>
      <c r="X329" s="65" t="str">
        <f t="shared" si="58"/>
        <v/>
      </c>
      <c r="Y329" s="65" t="str">
        <f>IF(X329="","",X329/VLOOKUP(VLOOKUP($J329,'Medians, Hi-Lo SDs'!$B:$F,4,FALSE),$H:$I,2,FALSE))</f>
        <v/>
      </c>
      <c r="Z329" s="70" t="str">
        <f t="shared" si="59"/>
        <v/>
      </c>
      <c r="AA329" s="68" t="str">
        <f t="shared" si="60"/>
        <v/>
      </c>
      <c r="AB329" s="66" t="str">
        <f>IFERROR((IF(AND($G328&lt;(VLOOKUP($J329,'Medians, Hi-Lo SDs'!$B:$F,5,FALSE)),$G329&gt;=(VLOOKUP($J329,'Medians, Hi-Lo SDs'!$B:$F,5,FALSE))),(VLOOKUP($J329,'Medians, Hi-Lo SDs'!$B:$F,5,FALSE))-$G328,""))/($F329)*($C329-$C328)+($C328),"")</f>
        <v/>
      </c>
      <c r="AC329" s="65" t="str">
        <f t="shared" si="61"/>
        <v/>
      </c>
      <c r="AD329" s="65" t="str">
        <f>IF(AC329="","",AC329/VLOOKUP(VLOOKUP($J329,'Medians, Hi-Lo SDs'!$B:$F,5,FALSE),$H:$I,2,FALSE))</f>
        <v/>
      </c>
      <c r="AE329" s="59" t="s">
        <v>88</v>
      </c>
      <c r="AF329" s="60" t="s">
        <v>88</v>
      </c>
    </row>
    <row r="330" spans="1:32" ht="16" x14ac:dyDescent="0.2">
      <c r="A330" s="99"/>
      <c r="B330" s="100"/>
      <c r="C330" s="87" t="s">
        <v>144</v>
      </c>
      <c r="D330" s="88">
        <v>2</v>
      </c>
      <c r="E330" s="89">
        <v>4.5454545454545459</v>
      </c>
      <c r="F330" s="89">
        <v>4.5454545454545459</v>
      </c>
      <c r="G330" s="90">
        <v>52.272727272727273</v>
      </c>
      <c r="J330" s="64" t="str">
        <f t="shared" si="51"/>
        <v>a0840</v>
      </c>
      <c r="K330" s="71">
        <f t="shared" si="52"/>
        <v>6.8181818181818175</v>
      </c>
      <c r="L330" s="65" t="str">
        <f>IFERROR((IF(AND($G329&lt;(VLOOKUP($J330,'Medians, Hi-Lo SDs'!$B:$F,2,FALSE)),$G330&gt;=(VLOOKUP($J330,'Medians, Hi-Lo SDs'!$B:$F,2,FALSE))),(VLOOKUP($J330,'Medians, Hi-Lo SDs'!$B:$F,2,FALSE))-$G329,""))/($F330)*($C330-$C329)+($C329),"")</f>
        <v/>
      </c>
      <c r="M330" s="65" t="str">
        <f t="shared" si="54"/>
        <v/>
      </c>
      <c r="N330" s="65" t="str">
        <f>IF(M330="","",M330/VLOOKUP(VLOOKUP($J330,'Medians, Hi-Lo SDs'!$B:$F,2,FALSE),$H:$I,2,FALSE))</f>
        <v/>
      </c>
      <c r="O330" s="59" t="s">
        <v>88</v>
      </c>
      <c r="P330" s="60" t="s">
        <v>88</v>
      </c>
      <c r="Q330" s="66" t="str">
        <f>IFERROR((IF(AND($G329&lt;(VLOOKUP($J330,'Medians, Hi-Lo SDs'!$B:$F,3,FALSE)),$G330&gt;=(VLOOKUP($J330,'Medians, Hi-Lo SDs'!$B:$F,3,FALSE))),(VLOOKUP($J330,'Medians, Hi-Lo SDs'!$B:$F,3,FALSE))-$G329,""))/($F330)*($C330-$C329)+($C329),"")</f>
        <v/>
      </c>
      <c r="R330" s="65" t="str">
        <f t="shared" si="55"/>
        <v/>
      </c>
      <c r="S330" s="65" t="str">
        <f>IF(R330="","",R330/VLOOKUP(VLOOKUP($J330,'Medians, Hi-Lo SDs'!$B:$F,3,FALSE),$H:$I,2,FALSE))</f>
        <v/>
      </c>
      <c r="T330" s="70" t="str">
        <f t="shared" si="56"/>
        <v/>
      </c>
      <c r="U330" s="68" t="str">
        <f t="shared" si="57"/>
        <v/>
      </c>
      <c r="V330" s="69">
        <f t="shared" si="53"/>
        <v>42</v>
      </c>
      <c r="W330" s="66" t="str">
        <f>IFERROR((IF(AND($G329&lt;(VLOOKUP($J330,'Medians, Hi-Lo SDs'!$B:$F,4,FALSE)),$G330&gt;=(VLOOKUP($J330,'Medians, Hi-Lo SDs'!$B:$F,4,FALSE))),(VLOOKUP($J330,'Medians, Hi-Lo SDs'!$B:$F,4,FALSE))-$G329,""))/($F330)*($C330-$C329)+($C329),"")</f>
        <v/>
      </c>
      <c r="X330" s="65" t="str">
        <f t="shared" si="58"/>
        <v/>
      </c>
      <c r="Y330" s="65" t="str">
        <f>IF(X330="","",X330/VLOOKUP(VLOOKUP($J330,'Medians, Hi-Lo SDs'!$B:$F,4,FALSE),$H:$I,2,FALSE))</f>
        <v/>
      </c>
      <c r="Z330" s="70" t="str">
        <f t="shared" si="59"/>
        <v/>
      </c>
      <c r="AA330" s="68" t="str">
        <f t="shared" si="60"/>
        <v/>
      </c>
      <c r="AB330" s="66" t="str">
        <f>IFERROR((IF(AND($G329&lt;(VLOOKUP($J330,'Medians, Hi-Lo SDs'!$B:$F,5,FALSE)),$G330&gt;=(VLOOKUP($J330,'Medians, Hi-Lo SDs'!$B:$F,5,FALSE))),(VLOOKUP($J330,'Medians, Hi-Lo SDs'!$B:$F,5,FALSE))-$G329,""))/($F330)*($C330-$C329)+($C329),"")</f>
        <v/>
      </c>
      <c r="AC330" s="65" t="str">
        <f t="shared" si="61"/>
        <v/>
      </c>
      <c r="AD330" s="65" t="str">
        <f>IF(AC330="","",AC330/VLOOKUP(VLOOKUP($J330,'Medians, Hi-Lo SDs'!$B:$F,5,FALSE),$H:$I,2,FALSE))</f>
        <v/>
      </c>
      <c r="AE330" s="59" t="s">
        <v>88</v>
      </c>
      <c r="AF330" s="60" t="s">
        <v>88</v>
      </c>
    </row>
    <row r="331" spans="1:32" ht="16" x14ac:dyDescent="0.2">
      <c r="A331" s="99"/>
      <c r="B331" s="100"/>
      <c r="C331" s="87" t="s">
        <v>152</v>
      </c>
      <c r="D331" s="88">
        <v>1</v>
      </c>
      <c r="E331" s="89">
        <v>2.2727272727272729</v>
      </c>
      <c r="F331" s="89">
        <v>2.2727272727272729</v>
      </c>
      <c r="G331" s="90">
        <v>54.54545454545454</v>
      </c>
      <c r="J331" s="64" t="str">
        <f t="shared" si="51"/>
        <v>a0840</v>
      </c>
      <c r="K331" s="71">
        <f t="shared" si="52"/>
        <v>6.8181818181818175</v>
      </c>
      <c r="L331" s="65" t="str">
        <f>IFERROR((IF(AND($G330&lt;(VLOOKUP($J331,'Medians, Hi-Lo SDs'!$B:$F,2,FALSE)),$G331&gt;=(VLOOKUP($J331,'Medians, Hi-Lo SDs'!$B:$F,2,FALSE))),(VLOOKUP($J331,'Medians, Hi-Lo SDs'!$B:$F,2,FALSE))-$G330,""))/($F331)*($C331-$C330)+($C330),"")</f>
        <v/>
      </c>
      <c r="M331" s="65" t="str">
        <f t="shared" si="54"/>
        <v/>
      </c>
      <c r="N331" s="65" t="str">
        <f>IF(M331="","",M331/VLOOKUP(VLOOKUP($J331,'Medians, Hi-Lo SDs'!$B:$F,2,FALSE),$H:$I,2,FALSE))</f>
        <v/>
      </c>
      <c r="O331" s="59" t="s">
        <v>88</v>
      </c>
      <c r="P331" s="60" t="s">
        <v>88</v>
      </c>
      <c r="Q331" s="66" t="str">
        <f>IFERROR((IF(AND($G330&lt;(VLOOKUP($J331,'Medians, Hi-Lo SDs'!$B:$F,3,FALSE)),$G331&gt;=(VLOOKUP($J331,'Medians, Hi-Lo SDs'!$B:$F,3,FALSE))),(VLOOKUP($J331,'Medians, Hi-Lo SDs'!$B:$F,3,FALSE))-$G330,""))/($F331)*($C331-$C330)+($C330),"")</f>
        <v/>
      </c>
      <c r="R331" s="65" t="str">
        <f t="shared" si="55"/>
        <v/>
      </c>
      <c r="S331" s="65" t="str">
        <f>IF(R331="","",R331/VLOOKUP(VLOOKUP($J331,'Medians, Hi-Lo SDs'!$B:$F,3,FALSE),$H:$I,2,FALSE))</f>
        <v/>
      </c>
      <c r="T331" s="70" t="str">
        <f t="shared" si="56"/>
        <v/>
      </c>
      <c r="U331" s="68" t="str">
        <f t="shared" si="57"/>
        <v/>
      </c>
      <c r="V331" s="69" t="str">
        <f t="shared" si="53"/>
        <v/>
      </c>
      <c r="W331" s="66" t="str">
        <f>IFERROR((IF(AND($G330&lt;(VLOOKUP($J331,'Medians, Hi-Lo SDs'!$B:$F,4,FALSE)),$G331&gt;=(VLOOKUP($J331,'Medians, Hi-Lo SDs'!$B:$F,4,FALSE))),(VLOOKUP($J331,'Medians, Hi-Lo SDs'!$B:$F,4,FALSE))-$G330,""))/($F331)*($C331-$C330)+($C330),"")</f>
        <v/>
      </c>
      <c r="X331" s="65" t="str">
        <f t="shared" si="58"/>
        <v/>
      </c>
      <c r="Y331" s="65" t="str">
        <f>IF(X331="","",X331/VLOOKUP(VLOOKUP($J331,'Medians, Hi-Lo SDs'!$B:$F,4,FALSE),$H:$I,2,FALSE))</f>
        <v/>
      </c>
      <c r="Z331" s="70" t="str">
        <f t="shared" si="59"/>
        <v/>
      </c>
      <c r="AA331" s="68" t="str">
        <f t="shared" si="60"/>
        <v/>
      </c>
      <c r="AB331" s="66" t="str">
        <f>IFERROR((IF(AND($G330&lt;(VLOOKUP($J331,'Medians, Hi-Lo SDs'!$B:$F,5,FALSE)),$G331&gt;=(VLOOKUP($J331,'Medians, Hi-Lo SDs'!$B:$F,5,FALSE))),(VLOOKUP($J331,'Medians, Hi-Lo SDs'!$B:$F,5,FALSE))-$G330,""))/($F331)*($C331-$C330)+($C330),"")</f>
        <v/>
      </c>
      <c r="AC331" s="65" t="str">
        <f t="shared" si="61"/>
        <v/>
      </c>
      <c r="AD331" s="65" t="str">
        <f>IF(AC331="","",AC331/VLOOKUP(VLOOKUP($J331,'Medians, Hi-Lo SDs'!$B:$F,5,FALSE),$H:$I,2,FALSE))</f>
        <v/>
      </c>
      <c r="AE331" s="59" t="s">
        <v>88</v>
      </c>
      <c r="AF331" s="60" t="s">
        <v>88</v>
      </c>
    </row>
    <row r="332" spans="1:32" ht="16" x14ac:dyDescent="0.2">
      <c r="A332" s="99"/>
      <c r="B332" s="100"/>
      <c r="C332" s="87" t="s">
        <v>133</v>
      </c>
      <c r="D332" s="88">
        <v>1</v>
      </c>
      <c r="E332" s="89">
        <v>2.2727272727272729</v>
      </c>
      <c r="F332" s="89">
        <v>2.2727272727272729</v>
      </c>
      <c r="G332" s="90">
        <v>56.81818181818182</v>
      </c>
      <c r="J332" s="64" t="str">
        <f t="shared" si="51"/>
        <v>a0840</v>
      </c>
      <c r="K332" s="71">
        <f t="shared" si="52"/>
        <v>6.8181818181818175</v>
      </c>
      <c r="L332" s="65" t="str">
        <f>IFERROR((IF(AND($G331&lt;(VLOOKUP($J332,'Medians, Hi-Lo SDs'!$B:$F,2,FALSE)),$G332&gt;=(VLOOKUP($J332,'Medians, Hi-Lo SDs'!$B:$F,2,FALSE))),(VLOOKUP($J332,'Medians, Hi-Lo SDs'!$B:$F,2,FALSE))-$G331,""))/($F332)*($C332-$C331)+($C331),"")</f>
        <v/>
      </c>
      <c r="M332" s="65" t="str">
        <f t="shared" si="54"/>
        <v/>
      </c>
      <c r="N332" s="65" t="str">
        <f>IF(M332="","",M332/VLOOKUP(VLOOKUP($J332,'Medians, Hi-Lo SDs'!$B:$F,2,FALSE),$H:$I,2,FALSE))</f>
        <v/>
      </c>
      <c r="O332" s="59" t="s">
        <v>88</v>
      </c>
      <c r="P332" s="60" t="s">
        <v>88</v>
      </c>
      <c r="Q332" s="66" t="str">
        <f>IFERROR((IF(AND($G331&lt;(VLOOKUP($J332,'Medians, Hi-Lo SDs'!$B:$F,3,FALSE)),$G332&gt;=(VLOOKUP($J332,'Medians, Hi-Lo SDs'!$B:$F,3,FALSE))),(VLOOKUP($J332,'Medians, Hi-Lo SDs'!$B:$F,3,FALSE))-$G331,""))/($F332)*($C332-$C331)+($C331),"")</f>
        <v/>
      </c>
      <c r="R332" s="65" t="str">
        <f t="shared" si="55"/>
        <v/>
      </c>
      <c r="S332" s="65" t="str">
        <f>IF(R332="","",R332/VLOOKUP(VLOOKUP($J332,'Medians, Hi-Lo SDs'!$B:$F,3,FALSE),$H:$I,2,FALSE))</f>
        <v/>
      </c>
      <c r="T332" s="70" t="str">
        <f t="shared" si="56"/>
        <v/>
      </c>
      <c r="U332" s="68" t="str">
        <f t="shared" si="57"/>
        <v/>
      </c>
      <c r="V332" s="69" t="str">
        <f t="shared" si="53"/>
        <v/>
      </c>
      <c r="W332" s="66" t="str">
        <f>IFERROR((IF(AND($G331&lt;(VLOOKUP($J332,'Medians, Hi-Lo SDs'!$B:$F,4,FALSE)),$G332&gt;=(VLOOKUP($J332,'Medians, Hi-Lo SDs'!$B:$F,4,FALSE))),(VLOOKUP($J332,'Medians, Hi-Lo SDs'!$B:$F,4,FALSE))-$G331,""))/($F332)*($C332-$C331)+($C331),"")</f>
        <v/>
      </c>
      <c r="X332" s="65" t="str">
        <f t="shared" si="58"/>
        <v/>
      </c>
      <c r="Y332" s="65" t="str">
        <f>IF(X332="","",X332/VLOOKUP(VLOOKUP($J332,'Medians, Hi-Lo SDs'!$B:$F,4,FALSE),$H:$I,2,FALSE))</f>
        <v/>
      </c>
      <c r="Z332" s="70" t="str">
        <f t="shared" si="59"/>
        <v/>
      </c>
      <c r="AA332" s="68" t="str">
        <f t="shared" si="60"/>
        <v/>
      </c>
      <c r="AB332" s="66" t="str">
        <f>IFERROR((IF(AND($G331&lt;(VLOOKUP($J332,'Medians, Hi-Lo SDs'!$B:$F,5,FALSE)),$G332&gt;=(VLOOKUP($J332,'Medians, Hi-Lo SDs'!$B:$F,5,FALSE))),(VLOOKUP($J332,'Medians, Hi-Lo SDs'!$B:$F,5,FALSE))-$G331,""))/($F332)*($C332-$C331)+($C331),"")</f>
        <v/>
      </c>
      <c r="AC332" s="65" t="str">
        <f t="shared" si="61"/>
        <v/>
      </c>
      <c r="AD332" s="65" t="str">
        <f>IF(AC332="","",AC332/VLOOKUP(VLOOKUP($J332,'Medians, Hi-Lo SDs'!$B:$F,5,FALSE),$H:$I,2,FALSE))</f>
        <v/>
      </c>
      <c r="AE332" s="59" t="s">
        <v>88</v>
      </c>
      <c r="AF332" s="60" t="s">
        <v>88</v>
      </c>
    </row>
    <row r="333" spans="1:32" ht="16" x14ac:dyDescent="0.2">
      <c r="A333" s="99"/>
      <c r="B333" s="100"/>
      <c r="C333" s="87" t="s">
        <v>153</v>
      </c>
      <c r="D333" s="88">
        <v>1</v>
      </c>
      <c r="E333" s="89">
        <v>2.2727272727272729</v>
      </c>
      <c r="F333" s="89">
        <v>2.2727272727272729</v>
      </c>
      <c r="G333" s="90">
        <v>59.090909090909093</v>
      </c>
      <c r="J333" s="64" t="str">
        <f t="shared" ref="J333:J396" si="62">IF(LEFT(A332,1)="a",A332,J332)</f>
        <v>a0840</v>
      </c>
      <c r="K333" s="71">
        <f t="shared" ref="K333:K396" si="63">INDEX(G:G,MATCH(J333,J:J,0))</f>
        <v>6.8181818181818175</v>
      </c>
      <c r="L333" s="65" t="str">
        <f>IFERROR((IF(AND($G332&lt;(VLOOKUP($J333,'Medians, Hi-Lo SDs'!$B:$F,2,FALSE)),$G333&gt;=(VLOOKUP($J333,'Medians, Hi-Lo SDs'!$B:$F,2,FALSE))),(VLOOKUP($J333,'Medians, Hi-Lo SDs'!$B:$F,2,FALSE))-$G332,""))/($F333)*($C333-$C332)+($C332),"")</f>
        <v/>
      </c>
      <c r="M333" s="65" t="str">
        <f t="shared" si="54"/>
        <v/>
      </c>
      <c r="N333" s="65" t="str">
        <f>IF(M333="","",M333/VLOOKUP(VLOOKUP($J333,'Medians, Hi-Lo SDs'!$B:$F,2,FALSE),$H:$I,2,FALSE))</f>
        <v/>
      </c>
      <c r="O333" s="59" t="s">
        <v>88</v>
      </c>
      <c r="P333" s="60" t="s">
        <v>88</v>
      </c>
      <c r="Q333" s="66" t="str">
        <f>IFERROR((IF(AND($G332&lt;(VLOOKUP($J333,'Medians, Hi-Lo SDs'!$B:$F,3,FALSE)),$G333&gt;=(VLOOKUP($J333,'Medians, Hi-Lo SDs'!$B:$F,3,FALSE))),(VLOOKUP($J333,'Medians, Hi-Lo SDs'!$B:$F,3,FALSE))-$G332,""))/($F333)*($C333-$C332)+($C332),"")</f>
        <v/>
      </c>
      <c r="R333" s="65" t="str">
        <f t="shared" si="55"/>
        <v/>
      </c>
      <c r="S333" s="65" t="str">
        <f>IF(R333="","",R333/VLOOKUP(VLOOKUP($J333,'Medians, Hi-Lo SDs'!$B:$F,3,FALSE),$H:$I,2,FALSE))</f>
        <v/>
      </c>
      <c r="T333" s="70" t="str">
        <f t="shared" si="56"/>
        <v/>
      </c>
      <c r="U333" s="68" t="str">
        <f t="shared" si="57"/>
        <v/>
      </c>
      <c r="V333" s="69" t="str">
        <f t="shared" ref="V333:V396" si="64">IFERROR((IF(AND(G332&lt;(50),G333&gt;=(50)),(50)-G332,""))/(F333)*(C333-C332)+(C332),"")</f>
        <v/>
      </c>
      <c r="W333" s="66" t="str">
        <f>IFERROR((IF(AND($G332&lt;(VLOOKUP($J333,'Medians, Hi-Lo SDs'!$B:$F,4,FALSE)),$G333&gt;=(VLOOKUP($J333,'Medians, Hi-Lo SDs'!$B:$F,4,FALSE))),(VLOOKUP($J333,'Medians, Hi-Lo SDs'!$B:$F,4,FALSE))-$G332,""))/($F333)*($C333-$C332)+($C332),"")</f>
        <v/>
      </c>
      <c r="X333" s="65" t="str">
        <f t="shared" si="58"/>
        <v/>
      </c>
      <c r="Y333" s="65" t="str">
        <f>IF(X333="","",X333/VLOOKUP(VLOOKUP($J333,'Medians, Hi-Lo SDs'!$B:$F,4,FALSE),$H:$I,2,FALSE))</f>
        <v/>
      </c>
      <c r="Z333" s="70" t="str">
        <f t="shared" si="59"/>
        <v/>
      </c>
      <c r="AA333" s="68" t="str">
        <f t="shared" si="60"/>
        <v/>
      </c>
      <c r="AB333" s="66" t="str">
        <f>IFERROR((IF(AND($G332&lt;(VLOOKUP($J333,'Medians, Hi-Lo SDs'!$B:$F,5,FALSE)),$G333&gt;=(VLOOKUP($J333,'Medians, Hi-Lo SDs'!$B:$F,5,FALSE))),(VLOOKUP($J333,'Medians, Hi-Lo SDs'!$B:$F,5,FALSE))-$G332,""))/($F333)*($C333-$C332)+($C332),"")</f>
        <v/>
      </c>
      <c r="AC333" s="65" t="str">
        <f t="shared" si="61"/>
        <v/>
      </c>
      <c r="AD333" s="65" t="str">
        <f>IF(AC333="","",AC333/VLOOKUP(VLOOKUP($J333,'Medians, Hi-Lo SDs'!$B:$F,5,FALSE),$H:$I,2,FALSE))</f>
        <v/>
      </c>
      <c r="AE333" s="59" t="s">
        <v>88</v>
      </c>
      <c r="AF333" s="60" t="s">
        <v>88</v>
      </c>
    </row>
    <row r="334" spans="1:32" ht="16" x14ac:dyDescent="0.2">
      <c r="A334" s="99"/>
      <c r="B334" s="100"/>
      <c r="C334" s="87" t="s">
        <v>137</v>
      </c>
      <c r="D334" s="88">
        <v>2</v>
      </c>
      <c r="E334" s="89">
        <v>4.5454545454545459</v>
      </c>
      <c r="F334" s="89">
        <v>4.5454545454545459</v>
      </c>
      <c r="G334" s="90">
        <v>63.636363636363633</v>
      </c>
      <c r="J334" s="64" t="str">
        <f t="shared" si="62"/>
        <v>a0840</v>
      </c>
      <c r="K334" s="71">
        <f t="shared" si="63"/>
        <v>6.8181818181818175</v>
      </c>
      <c r="L334" s="65" t="str">
        <f>IFERROR((IF(AND($G333&lt;(VLOOKUP($J334,'Medians, Hi-Lo SDs'!$B:$F,2,FALSE)),$G334&gt;=(VLOOKUP($J334,'Medians, Hi-Lo SDs'!$B:$F,2,FALSE))),(VLOOKUP($J334,'Medians, Hi-Lo SDs'!$B:$F,2,FALSE))-$G333,""))/($F334)*($C334-$C333)+($C333),"")</f>
        <v/>
      </c>
      <c r="M334" s="65" t="str">
        <f t="shared" ref="M334:M397" si="65">IF(L334="","",SUMIF($J:$J,$J334,$V:$V)-L334)</f>
        <v/>
      </c>
      <c r="N334" s="65" t="str">
        <f>IF(M334="","",M334/VLOOKUP(VLOOKUP($J334,'Medians, Hi-Lo SDs'!$B:$F,2,FALSE),$H:$I,2,FALSE))</f>
        <v/>
      </c>
      <c r="O334" s="59" t="s">
        <v>88</v>
      </c>
      <c r="P334" s="60" t="s">
        <v>88</v>
      </c>
      <c r="Q334" s="66" t="str">
        <f>IFERROR((IF(AND($G333&lt;(VLOOKUP($J334,'Medians, Hi-Lo SDs'!$B:$F,3,FALSE)),$G334&gt;=(VLOOKUP($J334,'Medians, Hi-Lo SDs'!$B:$F,3,FALSE))),(VLOOKUP($J334,'Medians, Hi-Lo SDs'!$B:$F,3,FALSE))-$G333,""))/($F334)*($C334-$C333)+($C333),"")</f>
        <v/>
      </c>
      <c r="R334" s="65" t="str">
        <f t="shared" ref="R334:R397" si="66">IF(Q334="","",SUMIF($J:$J,$J334,$V:$V)-Q334)</f>
        <v/>
      </c>
      <c r="S334" s="65" t="str">
        <f>IF(R334="","",R334/VLOOKUP(VLOOKUP($J334,'Medians, Hi-Lo SDs'!$B:$F,3,FALSE),$H:$I,2,FALSE))</f>
        <v/>
      </c>
      <c r="T334" s="70" t="str">
        <f t="shared" ref="T334:T397" si="67">IF(S334="","",IF(SUMIF($J:$J,$J334,N:N)=0,1/0,(SUMIF($J:$J,$J334,N:N)+SUMIF($J:$J,$J334,S:S))/2))</f>
        <v/>
      </c>
      <c r="U334" s="68" t="str">
        <f t="shared" ref="U334:U397" si="68">N334</f>
        <v/>
      </c>
      <c r="V334" s="69" t="str">
        <f t="shared" si="64"/>
        <v/>
      </c>
      <c r="W334" s="66" t="str">
        <f>IFERROR((IF(AND($G333&lt;(VLOOKUP($J334,'Medians, Hi-Lo SDs'!$B:$F,4,FALSE)),$G334&gt;=(VLOOKUP($J334,'Medians, Hi-Lo SDs'!$B:$F,4,FALSE))),(VLOOKUP($J334,'Medians, Hi-Lo SDs'!$B:$F,4,FALSE))-$G333,""))/($F334)*($C334-$C333)+($C333),"")</f>
        <v/>
      </c>
      <c r="X334" s="65" t="str">
        <f t="shared" ref="X334:X397" si="69">IF(W334="","",W334-SUMIF($J:$J,$J334,$V:$V))</f>
        <v/>
      </c>
      <c r="Y334" s="65" t="str">
        <f>IF(X334="","",X334/VLOOKUP(VLOOKUP($J334,'Medians, Hi-Lo SDs'!$B:$F,4,FALSE),$H:$I,2,FALSE))</f>
        <v/>
      </c>
      <c r="Z334" s="70" t="str">
        <f t="shared" ref="Z334:Z397" si="70">IF(Y334="","",(SUMIF($J:$J,$J334,Y:Y)+SUMIF($J:$J,$J334,AD:AD))/2)</f>
        <v/>
      </c>
      <c r="AA334" s="68" t="str">
        <f t="shared" ref="AA334:AA397" si="71">AD334</f>
        <v/>
      </c>
      <c r="AB334" s="66" t="str">
        <f>IFERROR((IF(AND($G333&lt;(VLOOKUP($J334,'Medians, Hi-Lo SDs'!$B:$F,5,FALSE)),$G334&gt;=(VLOOKUP($J334,'Medians, Hi-Lo SDs'!$B:$F,5,FALSE))),(VLOOKUP($J334,'Medians, Hi-Lo SDs'!$B:$F,5,FALSE))-$G333,""))/($F334)*($C334-$C333)+($C333),"")</f>
        <v/>
      </c>
      <c r="AC334" s="65" t="str">
        <f t="shared" ref="AC334:AC397" si="72">IF(AB334="","",AB334-SUMIF($J:$J,$J334,$V:$V))</f>
        <v/>
      </c>
      <c r="AD334" s="65" t="str">
        <f>IF(AC334="","",AC334/VLOOKUP(VLOOKUP($J334,'Medians, Hi-Lo SDs'!$B:$F,5,FALSE),$H:$I,2,FALSE))</f>
        <v/>
      </c>
      <c r="AE334" s="59" t="s">
        <v>88</v>
      </c>
      <c r="AF334" s="60" t="s">
        <v>88</v>
      </c>
    </row>
    <row r="335" spans="1:32" ht="16" x14ac:dyDescent="0.2">
      <c r="A335" s="99"/>
      <c r="B335" s="100"/>
      <c r="C335" s="87" t="s">
        <v>138</v>
      </c>
      <c r="D335" s="88">
        <v>1</v>
      </c>
      <c r="E335" s="89">
        <v>2.2727272727272729</v>
      </c>
      <c r="F335" s="89">
        <v>2.2727272727272729</v>
      </c>
      <c r="G335" s="90">
        <v>65.909090909090907</v>
      </c>
      <c r="J335" s="64" t="str">
        <f t="shared" si="62"/>
        <v>a0840</v>
      </c>
      <c r="K335" s="71">
        <f t="shared" si="63"/>
        <v>6.8181818181818175</v>
      </c>
      <c r="L335" s="65" t="str">
        <f>IFERROR((IF(AND($G334&lt;(VLOOKUP($J335,'Medians, Hi-Lo SDs'!$B:$F,2,FALSE)),$G335&gt;=(VLOOKUP($J335,'Medians, Hi-Lo SDs'!$B:$F,2,FALSE))),(VLOOKUP($J335,'Medians, Hi-Lo SDs'!$B:$F,2,FALSE))-$G334,""))/($F335)*($C335-$C334)+($C334),"")</f>
        <v/>
      </c>
      <c r="M335" s="65" t="str">
        <f t="shared" si="65"/>
        <v/>
      </c>
      <c r="N335" s="65" t="str">
        <f>IF(M335="","",M335/VLOOKUP(VLOOKUP($J335,'Medians, Hi-Lo SDs'!$B:$F,2,FALSE),$H:$I,2,FALSE))</f>
        <v/>
      </c>
      <c r="O335" s="59" t="s">
        <v>88</v>
      </c>
      <c r="P335" s="60" t="s">
        <v>88</v>
      </c>
      <c r="Q335" s="66" t="str">
        <f>IFERROR((IF(AND($G334&lt;(VLOOKUP($J335,'Medians, Hi-Lo SDs'!$B:$F,3,FALSE)),$G335&gt;=(VLOOKUP($J335,'Medians, Hi-Lo SDs'!$B:$F,3,FALSE))),(VLOOKUP($J335,'Medians, Hi-Lo SDs'!$B:$F,3,FALSE))-$G334,""))/($F335)*($C335-$C334)+($C334),"")</f>
        <v/>
      </c>
      <c r="R335" s="65" t="str">
        <f t="shared" si="66"/>
        <v/>
      </c>
      <c r="S335" s="65" t="str">
        <f>IF(R335="","",R335/VLOOKUP(VLOOKUP($J335,'Medians, Hi-Lo SDs'!$B:$F,3,FALSE),$H:$I,2,FALSE))</f>
        <v/>
      </c>
      <c r="T335" s="70" t="str">
        <f t="shared" si="67"/>
        <v/>
      </c>
      <c r="U335" s="68" t="str">
        <f t="shared" si="68"/>
        <v/>
      </c>
      <c r="V335" s="69" t="str">
        <f t="shared" si="64"/>
        <v/>
      </c>
      <c r="W335" s="66" t="str">
        <f>IFERROR((IF(AND($G334&lt;(VLOOKUP($J335,'Medians, Hi-Lo SDs'!$B:$F,4,FALSE)),$G335&gt;=(VLOOKUP($J335,'Medians, Hi-Lo SDs'!$B:$F,4,FALSE))),(VLOOKUP($J335,'Medians, Hi-Lo SDs'!$B:$F,4,FALSE))-$G334,""))/($F335)*($C335-$C334)+($C334),"")</f>
        <v/>
      </c>
      <c r="X335" s="65" t="str">
        <f t="shared" si="69"/>
        <v/>
      </c>
      <c r="Y335" s="65" t="str">
        <f>IF(X335="","",X335/VLOOKUP(VLOOKUP($J335,'Medians, Hi-Lo SDs'!$B:$F,4,FALSE),$H:$I,2,FALSE))</f>
        <v/>
      </c>
      <c r="Z335" s="70" t="str">
        <f t="shared" si="70"/>
        <v/>
      </c>
      <c r="AA335" s="68" t="str">
        <f t="shared" si="71"/>
        <v/>
      </c>
      <c r="AB335" s="66" t="str">
        <f>IFERROR((IF(AND($G334&lt;(VLOOKUP($J335,'Medians, Hi-Lo SDs'!$B:$F,5,FALSE)),$G335&gt;=(VLOOKUP($J335,'Medians, Hi-Lo SDs'!$B:$F,5,FALSE))),(VLOOKUP($J335,'Medians, Hi-Lo SDs'!$B:$F,5,FALSE))-$G334,""))/($F335)*($C335-$C334)+($C334),"")</f>
        <v/>
      </c>
      <c r="AC335" s="65" t="str">
        <f t="shared" si="72"/>
        <v/>
      </c>
      <c r="AD335" s="65" t="str">
        <f>IF(AC335="","",AC335/VLOOKUP(VLOOKUP($J335,'Medians, Hi-Lo SDs'!$B:$F,5,FALSE),$H:$I,2,FALSE))</f>
        <v/>
      </c>
      <c r="AE335" s="59" t="s">
        <v>88</v>
      </c>
      <c r="AF335" s="60" t="s">
        <v>88</v>
      </c>
    </row>
    <row r="336" spans="1:32" ht="16" x14ac:dyDescent="0.2">
      <c r="A336" s="99"/>
      <c r="B336" s="100"/>
      <c r="C336" s="87" t="s">
        <v>165</v>
      </c>
      <c r="D336" s="88">
        <v>1</v>
      </c>
      <c r="E336" s="89">
        <v>2.2727272727272729</v>
      </c>
      <c r="F336" s="89">
        <v>2.2727272727272729</v>
      </c>
      <c r="G336" s="90">
        <v>68.181818181818173</v>
      </c>
      <c r="J336" s="64" t="str">
        <f t="shared" si="62"/>
        <v>a0840</v>
      </c>
      <c r="K336" s="71">
        <f t="shared" si="63"/>
        <v>6.8181818181818175</v>
      </c>
      <c r="L336" s="65" t="str">
        <f>IFERROR((IF(AND($G335&lt;(VLOOKUP($J336,'Medians, Hi-Lo SDs'!$B:$F,2,FALSE)),$G336&gt;=(VLOOKUP($J336,'Medians, Hi-Lo SDs'!$B:$F,2,FALSE))),(VLOOKUP($J336,'Medians, Hi-Lo SDs'!$B:$F,2,FALSE))-$G335,""))/($F336)*($C336-$C335)+($C335),"")</f>
        <v/>
      </c>
      <c r="M336" s="65" t="str">
        <f t="shared" si="65"/>
        <v/>
      </c>
      <c r="N336" s="65" t="str">
        <f>IF(M336="","",M336/VLOOKUP(VLOOKUP($J336,'Medians, Hi-Lo SDs'!$B:$F,2,FALSE),$H:$I,2,FALSE))</f>
        <v/>
      </c>
      <c r="O336" s="59" t="s">
        <v>88</v>
      </c>
      <c r="P336" s="60" t="s">
        <v>88</v>
      </c>
      <c r="Q336" s="66" t="str">
        <f>IFERROR((IF(AND($G335&lt;(VLOOKUP($J336,'Medians, Hi-Lo SDs'!$B:$F,3,FALSE)),$G336&gt;=(VLOOKUP($J336,'Medians, Hi-Lo SDs'!$B:$F,3,FALSE))),(VLOOKUP($J336,'Medians, Hi-Lo SDs'!$B:$F,3,FALSE))-$G335,""))/($F336)*($C336-$C335)+($C335),"")</f>
        <v/>
      </c>
      <c r="R336" s="65" t="str">
        <f t="shared" si="66"/>
        <v/>
      </c>
      <c r="S336" s="65" t="str">
        <f>IF(R336="","",R336/VLOOKUP(VLOOKUP($J336,'Medians, Hi-Lo SDs'!$B:$F,3,FALSE),$H:$I,2,FALSE))</f>
        <v/>
      </c>
      <c r="T336" s="70" t="str">
        <f t="shared" si="67"/>
        <v/>
      </c>
      <c r="U336" s="68" t="str">
        <f t="shared" si="68"/>
        <v/>
      </c>
      <c r="V336" s="69" t="str">
        <f t="shared" si="64"/>
        <v/>
      </c>
      <c r="W336" s="66" t="str">
        <f>IFERROR((IF(AND($G335&lt;(VLOOKUP($J336,'Medians, Hi-Lo SDs'!$B:$F,4,FALSE)),$G336&gt;=(VLOOKUP($J336,'Medians, Hi-Lo SDs'!$B:$F,4,FALSE))),(VLOOKUP($J336,'Medians, Hi-Lo SDs'!$B:$F,4,FALSE))-$G335,""))/($F336)*($C336-$C335)+($C335),"")</f>
        <v/>
      </c>
      <c r="X336" s="65" t="str">
        <f t="shared" si="69"/>
        <v/>
      </c>
      <c r="Y336" s="65" t="str">
        <f>IF(X336="","",X336/VLOOKUP(VLOOKUP($J336,'Medians, Hi-Lo SDs'!$B:$F,4,FALSE),$H:$I,2,FALSE))</f>
        <v/>
      </c>
      <c r="Z336" s="70" t="str">
        <f t="shared" si="70"/>
        <v/>
      </c>
      <c r="AA336" s="68" t="str">
        <f t="shared" si="71"/>
        <v/>
      </c>
      <c r="AB336" s="66" t="str">
        <f>IFERROR((IF(AND($G335&lt;(VLOOKUP($J336,'Medians, Hi-Lo SDs'!$B:$F,5,FALSE)),$G336&gt;=(VLOOKUP($J336,'Medians, Hi-Lo SDs'!$B:$F,5,FALSE))),(VLOOKUP($J336,'Medians, Hi-Lo SDs'!$B:$F,5,FALSE))-$G335,""))/($F336)*($C336-$C335)+($C335),"")</f>
        <v/>
      </c>
      <c r="AC336" s="65" t="str">
        <f t="shared" si="72"/>
        <v/>
      </c>
      <c r="AD336" s="65" t="str">
        <f>IF(AC336="","",AC336/VLOOKUP(VLOOKUP($J336,'Medians, Hi-Lo SDs'!$B:$F,5,FALSE),$H:$I,2,FALSE))</f>
        <v/>
      </c>
      <c r="AE336" s="59" t="s">
        <v>88</v>
      </c>
      <c r="AF336" s="60" t="s">
        <v>88</v>
      </c>
    </row>
    <row r="337" spans="1:32" ht="16" x14ac:dyDescent="0.2">
      <c r="A337" s="99"/>
      <c r="B337" s="100"/>
      <c r="C337" s="87" t="s">
        <v>145</v>
      </c>
      <c r="D337" s="88">
        <v>3</v>
      </c>
      <c r="E337" s="89">
        <v>6.8181818181818175</v>
      </c>
      <c r="F337" s="89">
        <v>6.8181818181818175</v>
      </c>
      <c r="G337" s="90">
        <v>75</v>
      </c>
      <c r="J337" s="64" t="str">
        <f t="shared" si="62"/>
        <v>a0840</v>
      </c>
      <c r="K337" s="71">
        <f t="shared" si="63"/>
        <v>6.8181818181818175</v>
      </c>
      <c r="L337" s="65" t="str">
        <f>IFERROR((IF(AND($G336&lt;(VLOOKUP($J337,'Medians, Hi-Lo SDs'!$B:$F,2,FALSE)),$G337&gt;=(VLOOKUP($J337,'Medians, Hi-Lo SDs'!$B:$F,2,FALSE))),(VLOOKUP($J337,'Medians, Hi-Lo SDs'!$B:$F,2,FALSE))-$G336,""))/($F337)*($C337-$C336)+($C336),"")</f>
        <v/>
      </c>
      <c r="M337" s="65" t="str">
        <f t="shared" si="65"/>
        <v/>
      </c>
      <c r="N337" s="65" t="str">
        <f>IF(M337="","",M337/VLOOKUP(VLOOKUP($J337,'Medians, Hi-Lo SDs'!$B:$F,2,FALSE),$H:$I,2,FALSE))</f>
        <v/>
      </c>
      <c r="O337" s="59" t="s">
        <v>88</v>
      </c>
      <c r="P337" s="60" t="s">
        <v>88</v>
      </c>
      <c r="Q337" s="66" t="str">
        <f>IFERROR((IF(AND($G336&lt;(VLOOKUP($J337,'Medians, Hi-Lo SDs'!$B:$F,3,FALSE)),$G337&gt;=(VLOOKUP($J337,'Medians, Hi-Lo SDs'!$B:$F,3,FALSE))),(VLOOKUP($J337,'Medians, Hi-Lo SDs'!$B:$F,3,FALSE))-$G336,""))/($F337)*($C337-$C336)+($C336),"")</f>
        <v/>
      </c>
      <c r="R337" s="65" t="str">
        <f t="shared" si="66"/>
        <v/>
      </c>
      <c r="S337" s="65" t="str">
        <f>IF(R337="","",R337/VLOOKUP(VLOOKUP($J337,'Medians, Hi-Lo SDs'!$B:$F,3,FALSE),$H:$I,2,FALSE))</f>
        <v/>
      </c>
      <c r="T337" s="70" t="str">
        <f t="shared" si="67"/>
        <v/>
      </c>
      <c r="U337" s="68" t="str">
        <f t="shared" si="68"/>
        <v/>
      </c>
      <c r="V337" s="69" t="str">
        <f t="shared" si="64"/>
        <v/>
      </c>
      <c r="W337" s="66" t="str">
        <f>IFERROR((IF(AND($G336&lt;(VLOOKUP($J337,'Medians, Hi-Lo SDs'!$B:$F,4,FALSE)),$G337&gt;=(VLOOKUP($J337,'Medians, Hi-Lo SDs'!$B:$F,4,FALSE))),(VLOOKUP($J337,'Medians, Hi-Lo SDs'!$B:$F,4,FALSE))-$G336,""))/($F337)*($C337-$C336)+($C336),"")</f>
        <v/>
      </c>
      <c r="X337" s="65" t="str">
        <f t="shared" si="69"/>
        <v/>
      </c>
      <c r="Y337" s="65" t="str">
        <f>IF(X337="","",X337/VLOOKUP(VLOOKUP($J337,'Medians, Hi-Lo SDs'!$B:$F,4,FALSE),$H:$I,2,FALSE))</f>
        <v/>
      </c>
      <c r="Z337" s="70" t="str">
        <f t="shared" si="70"/>
        <v/>
      </c>
      <c r="AA337" s="68" t="str">
        <f t="shared" si="71"/>
        <v/>
      </c>
      <c r="AB337" s="66" t="str">
        <f>IFERROR((IF(AND($G336&lt;(VLOOKUP($J337,'Medians, Hi-Lo SDs'!$B:$F,5,FALSE)),$G337&gt;=(VLOOKUP($J337,'Medians, Hi-Lo SDs'!$B:$F,5,FALSE))),(VLOOKUP($J337,'Medians, Hi-Lo SDs'!$B:$F,5,FALSE))-$G336,""))/($F337)*($C337-$C336)+($C336),"")</f>
        <v/>
      </c>
      <c r="AC337" s="65" t="str">
        <f t="shared" si="72"/>
        <v/>
      </c>
      <c r="AD337" s="65" t="str">
        <f>IF(AC337="","",AC337/VLOOKUP(VLOOKUP($J337,'Medians, Hi-Lo SDs'!$B:$F,5,FALSE),$H:$I,2,FALSE))</f>
        <v/>
      </c>
      <c r="AE337" s="59" t="s">
        <v>88</v>
      </c>
      <c r="AF337" s="60" t="s">
        <v>88</v>
      </c>
    </row>
    <row r="338" spans="1:32" ht="16" x14ac:dyDescent="0.2">
      <c r="A338" s="99"/>
      <c r="B338" s="100"/>
      <c r="C338" s="87" t="s">
        <v>139</v>
      </c>
      <c r="D338" s="88">
        <v>1</v>
      </c>
      <c r="E338" s="89">
        <v>2.2727272727272729</v>
      </c>
      <c r="F338" s="89">
        <v>2.2727272727272729</v>
      </c>
      <c r="G338" s="90">
        <v>77.272727272727266</v>
      </c>
      <c r="J338" s="64" t="str">
        <f t="shared" si="62"/>
        <v>a0840</v>
      </c>
      <c r="K338" s="71">
        <f t="shared" si="63"/>
        <v>6.8181818181818175</v>
      </c>
      <c r="L338" s="65" t="str">
        <f>IFERROR((IF(AND($G337&lt;(VLOOKUP($J338,'Medians, Hi-Lo SDs'!$B:$F,2,FALSE)),$G338&gt;=(VLOOKUP($J338,'Medians, Hi-Lo SDs'!$B:$F,2,FALSE))),(VLOOKUP($J338,'Medians, Hi-Lo SDs'!$B:$F,2,FALSE))-$G337,""))/($F338)*($C338-$C337)+($C337),"")</f>
        <v/>
      </c>
      <c r="M338" s="65" t="str">
        <f t="shared" si="65"/>
        <v/>
      </c>
      <c r="N338" s="65" t="str">
        <f>IF(M338="","",M338/VLOOKUP(VLOOKUP($J338,'Medians, Hi-Lo SDs'!$B:$F,2,FALSE),$H:$I,2,FALSE))</f>
        <v/>
      </c>
      <c r="O338" s="59" t="s">
        <v>88</v>
      </c>
      <c r="P338" s="60" t="s">
        <v>88</v>
      </c>
      <c r="Q338" s="66" t="str">
        <f>IFERROR((IF(AND($G337&lt;(VLOOKUP($J338,'Medians, Hi-Lo SDs'!$B:$F,3,FALSE)),$G338&gt;=(VLOOKUP($J338,'Medians, Hi-Lo SDs'!$B:$F,3,FALSE))),(VLOOKUP($J338,'Medians, Hi-Lo SDs'!$B:$F,3,FALSE))-$G337,""))/($F338)*($C338-$C337)+($C337),"")</f>
        <v/>
      </c>
      <c r="R338" s="65" t="str">
        <f t="shared" si="66"/>
        <v/>
      </c>
      <c r="S338" s="65" t="str">
        <f>IF(R338="","",R338/VLOOKUP(VLOOKUP($J338,'Medians, Hi-Lo SDs'!$B:$F,3,FALSE),$H:$I,2,FALSE))</f>
        <v/>
      </c>
      <c r="T338" s="70" t="str">
        <f t="shared" si="67"/>
        <v/>
      </c>
      <c r="U338" s="68" t="str">
        <f t="shared" si="68"/>
        <v/>
      </c>
      <c r="V338" s="69" t="str">
        <f t="shared" si="64"/>
        <v/>
      </c>
      <c r="W338" s="66" t="str">
        <f>IFERROR((IF(AND($G337&lt;(VLOOKUP($J338,'Medians, Hi-Lo SDs'!$B:$F,4,FALSE)),$G338&gt;=(VLOOKUP($J338,'Medians, Hi-Lo SDs'!$B:$F,4,FALSE))),(VLOOKUP($J338,'Medians, Hi-Lo SDs'!$B:$F,4,FALSE))-$G337,""))/($F338)*($C338-$C337)+($C337),"")</f>
        <v/>
      </c>
      <c r="X338" s="65" t="str">
        <f t="shared" si="69"/>
        <v/>
      </c>
      <c r="Y338" s="65" t="str">
        <f>IF(X338="","",X338/VLOOKUP(VLOOKUP($J338,'Medians, Hi-Lo SDs'!$B:$F,4,FALSE),$H:$I,2,FALSE))</f>
        <v/>
      </c>
      <c r="Z338" s="70" t="str">
        <f t="shared" si="70"/>
        <v/>
      </c>
      <c r="AA338" s="68" t="str">
        <f t="shared" si="71"/>
        <v/>
      </c>
      <c r="AB338" s="66" t="str">
        <f>IFERROR((IF(AND($G337&lt;(VLOOKUP($J338,'Medians, Hi-Lo SDs'!$B:$F,5,FALSE)),$G338&gt;=(VLOOKUP($J338,'Medians, Hi-Lo SDs'!$B:$F,5,FALSE))),(VLOOKUP($J338,'Medians, Hi-Lo SDs'!$B:$F,5,FALSE))-$G337,""))/($F338)*($C338-$C337)+($C337),"")</f>
        <v/>
      </c>
      <c r="AC338" s="65" t="str">
        <f t="shared" si="72"/>
        <v/>
      </c>
      <c r="AD338" s="65" t="str">
        <f>IF(AC338="","",AC338/VLOOKUP(VLOOKUP($J338,'Medians, Hi-Lo SDs'!$B:$F,5,FALSE),$H:$I,2,FALSE))</f>
        <v/>
      </c>
      <c r="AE338" s="59" t="s">
        <v>88</v>
      </c>
      <c r="AF338" s="60" t="s">
        <v>88</v>
      </c>
    </row>
    <row r="339" spans="1:32" ht="16" x14ac:dyDescent="0.2">
      <c r="A339" s="99"/>
      <c r="B339" s="100"/>
      <c r="C339" s="87" t="s">
        <v>156</v>
      </c>
      <c r="D339" s="88">
        <v>1</v>
      </c>
      <c r="E339" s="89">
        <v>2.2727272727272729</v>
      </c>
      <c r="F339" s="89">
        <v>2.2727272727272729</v>
      </c>
      <c r="G339" s="90">
        <v>79.545454545454547</v>
      </c>
      <c r="J339" s="64" t="str">
        <f t="shared" si="62"/>
        <v>a0840</v>
      </c>
      <c r="K339" s="71">
        <f t="shared" si="63"/>
        <v>6.8181818181818175</v>
      </c>
      <c r="L339" s="65" t="str">
        <f>IFERROR((IF(AND($G338&lt;(VLOOKUP($J339,'Medians, Hi-Lo SDs'!$B:$F,2,FALSE)),$G339&gt;=(VLOOKUP($J339,'Medians, Hi-Lo SDs'!$B:$F,2,FALSE))),(VLOOKUP($J339,'Medians, Hi-Lo SDs'!$B:$F,2,FALSE))-$G338,""))/($F339)*($C339-$C338)+($C338),"")</f>
        <v/>
      </c>
      <c r="M339" s="65" t="str">
        <f t="shared" si="65"/>
        <v/>
      </c>
      <c r="N339" s="65" t="str">
        <f>IF(M339="","",M339/VLOOKUP(VLOOKUP($J339,'Medians, Hi-Lo SDs'!$B:$F,2,FALSE),$H:$I,2,FALSE))</f>
        <v/>
      </c>
      <c r="O339" s="59" t="s">
        <v>88</v>
      </c>
      <c r="P339" s="60" t="s">
        <v>88</v>
      </c>
      <c r="Q339" s="66" t="str">
        <f>IFERROR((IF(AND($G338&lt;(VLOOKUP($J339,'Medians, Hi-Lo SDs'!$B:$F,3,FALSE)),$G339&gt;=(VLOOKUP($J339,'Medians, Hi-Lo SDs'!$B:$F,3,FALSE))),(VLOOKUP($J339,'Medians, Hi-Lo SDs'!$B:$F,3,FALSE))-$G338,""))/($F339)*($C339-$C338)+($C338),"")</f>
        <v/>
      </c>
      <c r="R339" s="65" t="str">
        <f t="shared" si="66"/>
        <v/>
      </c>
      <c r="S339" s="65" t="str">
        <f>IF(R339="","",R339/VLOOKUP(VLOOKUP($J339,'Medians, Hi-Lo SDs'!$B:$F,3,FALSE),$H:$I,2,FALSE))</f>
        <v/>
      </c>
      <c r="T339" s="70" t="str">
        <f t="shared" si="67"/>
        <v/>
      </c>
      <c r="U339" s="68" t="str">
        <f t="shared" si="68"/>
        <v/>
      </c>
      <c r="V339" s="69" t="str">
        <f t="shared" si="64"/>
        <v/>
      </c>
      <c r="W339" s="66" t="str">
        <f>IFERROR((IF(AND($G338&lt;(VLOOKUP($J339,'Medians, Hi-Lo SDs'!$B:$F,4,FALSE)),$G339&gt;=(VLOOKUP($J339,'Medians, Hi-Lo SDs'!$B:$F,4,FALSE))),(VLOOKUP($J339,'Medians, Hi-Lo SDs'!$B:$F,4,FALSE))-$G338,""))/($F339)*($C339-$C338)+($C338),"")</f>
        <v/>
      </c>
      <c r="X339" s="65" t="str">
        <f t="shared" si="69"/>
        <v/>
      </c>
      <c r="Y339" s="65" t="str">
        <f>IF(X339="","",X339/VLOOKUP(VLOOKUP($J339,'Medians, Hi-Lo SDs'!$B:$F,4,FALSE),$H:$I,2,FALSE))</f>
        <v/>
      </c>
      <c r="Z339" s="70" t="str">
        <f t="shared" si="70"/>
        <v/>
      </c>
      <c r="AA339" s="68" t="str">
        <f t="shared" si="71"/>
        <v/>
      </c>
      <c r="AB339" s="66" t="str">
        <f>IFERROR((IF(AND($G338&lt;(VLOOKUP($J339,'Medians, Hi-Lo SDs'!$B:$F,5,FALSE)),$G339&gt;=(VLOOKUP($J339,'Medians, Hi-Lo SDs'!$B:$F,5,FALSE))),(VLOOKUP($J339,'Medians, Hi-Lo SDs'!$B:$F,5,FALSE))-$G338,""))/($F339)*($C339-$C338)+($C338),"")</f>
        <v/>
      </c>
      <c r="AC339" s="65" t="str">
        <f t="shared" si="72"/>
        <v/>
      </c>
      <c r="AD339" s="65" t="str">
        <f>IF(AC339="","",AC339/VLOOKUP(VLOOKUP($J339,'Medians, Hi-Lo SDs'!$B:$F,5,FALSE),$H:$I,2,FALSE))</f>
        <v/>
      </c>
      <c r="AE339" s="59" t="s">
        <v>88</v>
      </c>
      <c r="AF339" s="60" t="s">
        <v>88</v>
      </c>
    </row>
    <row r="340" spans="1:32" ht="16" x14ac:dyDescent="0.2">
      <c r="A340" s="99"/>
      <c r="B340" s="100"/>
      <c r="C340" s="87" t="s">
        <v>169</v>
      </c>
      <c r="D340" s="88">
        <v>1</v>
      </c>
      <c r="E340" s="89">
        <v>2.2727272727272729</v>
      </c>
      <c r="F340" s="89">
        <v>2.2727272727272729</v>
      </c>
      <c r="G340" s="90">
        <v>81.818181818181827</v>
      </c>
      <c r="J340" s="64" t="str">
        <f t="shared" si="62"/>
        <v>a0840</v>
      </c>
      <c r="K340" s="71">
        <f t="shared" si="63"/>
        <v>6.8181818181818175</v>
      </c>
      <c r="L340" s="65" t="str">
        <f>IFERROR((IF(AND($G339&lt;(VLOOKUP($J340,'Medians, Hi-Lo SDs'!$B:$F,2,FALSE)),$G340&gt;=(VLOOKUP($J340,'Medians, Hi-Lo SDs'!$B:$F,2,FALSE))),(VLOOKUP($J340,'Medians, Hi-Lo SDs'!$B:$F,2,FALSE))-$G339,""))/($F340)*($C340-$C339)+($C339),"")</f>
        <v/>
      </c>
      <c r="M340" s="65" t="str">
        <f t="shared" si="65"/>
        <v/>
      </c>
      <c r="N340" s="65" t="str">
        <f>IF(M340="","",M340/VLOOKUP(VLOOKUP($J340,'Medians, Hi-Lo SDs'!$B:$F,2,FALSE),$H:$I,2,FALSE))</f>
        <v/>
      </c>
      <c r="O340" s="59" t="s">
        <v>88</v>
      </c>
      <c r="P340" s="60" t="s">
        <v>88</v>
      </c>
      <c r="Q340" s="66" t="str">
        <f>IFERROR((IF(AND($G339&lt;(VLOOKUP($J340,'Medians, Hi-Lo SDs'!$B:$F,3,FALSE)),$G340&gt;=(VLOOKUP($J340,'Medians, Hi-Lo SDs'!$B:$F,3,FALSE))),(VLOOKUP($J340,'Medians, Hi-Lo SDs'!$B:$F,3,FALSE))-$G339,""))/($F340)*($C340-$C339)+($C339),"")</f>
        <v/>
      </c>
      <c r="R340" s="65" t="str">
        <f t="shared" si="66"/>
        <v/>
      </c>
      <c r="S340" s="65" t="str">
        <f>IF(R340="","",R340/VLOOKUP(VLOOKUP($J340,'Medians, Hi-Lo SDs'!$B:$F,3,FALSE),$H:$I,2,FALSE))</f>
        <v/>
      </c>
      <c r="T340" s="70" t="str">
        <f t="shared" si="67"/>
        <v/>
      </c>
      <c r="U340" s="68" t="str">
        <f t="shared" si="68"/>
        <v/>
      </c>
      <c r="V340" s="69" t="str">
        <f t="shared" si="64"/>
        <v/>
      </c>
      <c r="W340" s="66" t="str">
        <f>IFERROR((IF(AND($G339&lt;(VLOOKUP($J340,'Medians, Hi-Lo SDs'!$B:$F,4,FALSE)),$G340&gt;=(VLOOKUP($J340,'Medians, Hi-Lo SDs'!$B:$F,4,FALSE))),(VLOOKUP($J340,'Medians, Hi-Lo SDs'!$B:$F,4,FALSE))-$G339,""))/($F340)*($C340-$C339)+($C339),"")</f>
        <v/>
      </c>
      <c r="X340" s="65" t="str">
        <f t="shared" si="69"/>
        <v/>
      </c>
      <c r="Y340" s="65" t="str">
        <f>IF(X340="","",X340/VLOOKUP(VLOOKUP($J340,'Medians, Hi-Lo SDs'!$B:$F,4,FALSE),$H:$I,2,FALSE))</f>
        <v/>
      </c>
      <c r="Z340" s="70" t="str">
        <f t="shared" si="70"/>
        <v/>
      </c>
      <c r="AA340" s="68" t="str">
        <f t="shared" si="71"/>
        <v/>
      </c>
      <c r="AB340" s="66" t="str">
        <f>IFERROR((IF(AND($G339&lt;(VLOOKUP($J340,'Medians, Hi-Lo SDs'!$B:$F,5,FALSE)),$G340&gt;=(VLOOKUP($J340,'Medians, Hi-Lo SDs'!$B:$F,5,FALSE))),(VLOOKUP($J340,'Medians, Hi-Lo SDs'!$B:$F,5,FALSE))-$G339,""))/($F340)*($C340-$C339)+($C339),"")</f>
        <v/>
      </c>
      <c r="AC340" s="65" t="str">
        <f t="shared" si="72"/>
        <v/>
      </c>
      <c r="AD340" s="65" t="str">
        <f>IF(AC340="","",AC340/VLOOKUP(VLOOKUP($J340,'Medians, Hi-Lo SDs'!$B:$F,5,FALSE),$H:$I,2,FALSE))</f>
        <v/>
      </c>
      <c r="AE340" s="59" t="s">
        <v>88</v>
      </c>
      <c r="AF340" s="60" t="s">
        <v>88</v>
      </c>
    </row>
    <row r="341" spans="1:32" ht="16" x14ac:dyDescent="0.2">
      <c r="A341" s="99"/>
      <c r="B341" s="100"/>
      <c r="C341" s="87" t="s">
        <v>160</v>
      </c>
      <c r="D341" s="88">
        <v>1</v>
      </c>
      <c r="E341" s="89">
        <v>2.2727272727272729</v>
      </c>
      <c r="F341" s="89">
        <v>2.2727272727272729</v>
      </c>
      <c r="G341" s="90">
        <v>84.090909090909093</v>
      </c>
      <c r="J341" s="64" t="str">
        <f t="shared" si="62"/>
        <v>a0840</v>
      </c>
      <c r="K341" s="71">
        <f t="shared" si="63"/>
        <v>6.8181818181818175</v>
      </c>
      <c r="L341" s="65" t="str">
        <f>IFERROR((IF(AND($G340&lt;(VLOOKUP($J341,'Medians, Hi-Lo SDs'!$B:$F,2,FALSE)),$G341&gt;=(VLOOKUP($J341,'Medians, Hi-Lo SDs'!$B:$F,2,FALSE))),(VLOOKUP($J341,'Medians, Hi-Lo SDs'!$B:$F,2,FALSE))-$G340,""))/($F341)*($C341-$C340)+($C340),"")</f>
        <v/>
      </c>
      <c r="M341" s="65" t="str">
        <f t="shared" si="65"/>
        <v/>
      </c>
      <c r="N341" s="65" t="str">
        <f>IF(M341="","",M341/VLOOKUP(VLOOKUP($J341,'Medians, Hi-Lo SDs'!$B:$F,2,FALSE),$H:$I,2,FALSE))</f>
        <v/>
      </c>
      <c r="O341" s="59" t="s">
        <v>88</v>
      </c>
      <c r="P341" s="60" t="s">
        <v>88</v>
      </c>
      <c r="Q341" s="66" t="str">
        <f>IFERROR((IF(AND($G340&lt;(VLOOKUP($J341,'Medians, Hi-Lo SDs'!$B:$F,3,FALSE)),$G341&gt;=(VLOOKUP($J341,'Medians, Hi-Lo SDs'!$B:$F,3,FALSE))),(VLOOKUP($J341,'Medians, Hi-Lo SDs'!$B:$F,3,FALSE))-$G340,""))/($F341)*($C341-$C340)+($C340),"")</f>
        <v/>
      </c>
      <c r="R341" s="65" t="str">
        <f t="shared" si="66"/>
        <v/>
      </c>
      <c r="S341" s="65" t="str">
        <f>IF(R341="","",R341/VLOOKUP(VLOOKUP($J341,'Medians, Hi-Lo SDs'!$B:$F,3,FALSE),$H:$I,2,FALSE))</f>
        <v/>
      </c>
      <c r="T341" s="70" t="str">
        <f t="shared" si="67"/>
        <v/>
      </c>
      <c r="U341" s="68" t="str">
        <f t="shared" si="68"/>
        <v/>
      </c>
      <c r="V341" s="69" t="str">
        <f t="shared" si="64"/>
        <v/>
      </c>
      <c r="W341" s="66" t="str">
        <f>IFERROR((IF(AND($G340&lt;(VLOOKUP($J341,'Medians, Hi-Lo SDs'!$B:$F,4,FALSE)),$G341&gt;=(VLOOKUP($J341,'Medians, Hi-Lo SDs'!$B:$F,4,FALSE))),(VLOOKUP($J341,'Medians, Hi-Lo SDs'!$B:$F,4,FALSE))-$G340,""))/($F341)*($C341-$C340)+($C340),"")</f>
        <v/>
      </c>
      <c r="X341" s="65" t="str">
        <f t="shared" si="69"/>
        <v/>
      </c>
      <c r="Y341" s="65" t="str">
        <f>IF(X341="","",X341/VLOOKUP(VLOOKUP($J341,'Medians, Hi-Lo SDs'!$B:$F,4,FALSE),$H:$I,2,FALSE))</f>
        <v/>
      </c>
      <c r="Z341" s="70" t="str">
        <f t="shared" si="70"/>
        <v/>
      </c>
      <c r="AA341" s="68" t="str">
        <f t="shared" si="71"/>
        <v/>
      </c>
      <c r="AB341" s="66" t="str">
        <f>IFERROR((IF(AND($G340&lt;(VLOOKUP($J341,'Medians, Hi-Lo SDs'!$B:$F,5,FALSE)),$G341&gt;=(VLOOKUP($J341,'Medians, Hi-Lo SDs'!$B:$F,5,FALSE))),(VLOOKUP($J341,'Medians, Hi-Lo SDs'!$B:$F,5,FALSE))-$G340,""))/($F341)*($C341-$C340)+($C340),"")</f>
        <v/>
      </c>
      <c r="AC341" s="65" t="str">
        <f t="shared" si="72"/>
        <v/>
      </c>
      <c r="AD341" s="65" t="str">
        <f>IF(AC341="","",AC341/VLOOKUP(VLOOKUP($J341,'Medians, Hi-Lo SDs'!$B:$F,5,FALSE),$H:$I,2,FALSE))</f>
        <v/>
      </c>
      <c r="AE341" s="59" t="s">
        <v>88</v>
      </c>
      <c r="AF341" s="60" t="s">
        <v>88</v>
      </c>
    </row>
    <row r="342" spans="1:32" ht="16" x14ac:dyDescent="0.2">
      <c r="A342" s="99"/>
      <c r="B342" s="100"/>
      <c r="C342" s="87" t="s">
        <v>166</v>
      </c>
      <c r="D342" s="88">
        <v>1</v>
      </c>
      <c r="E342" s="89">
        <v>2.2727272727272729</v>
      </c>
      <c r="F342" s="89">
        <v>2.2727272727272729</v>
      </c>
      <c r="G342" s="90">
        <v>86.36363636363636</v>
      </c>
      <c r="J342" s="64" t="str">
        <f t="shared" si="62"/>
        <v>a0840</v>
      </c>
      <c r="K342" s="71">
        <f t="shared" si="63"/>
        <v>6.8181818181818175</v>
      </c>
      <c r="L342" s="65" t="str">
        <f>IFERROR((IF(AND($G341&lt;(VLOOKUP($J342,'Medians, Hi-Lo SDs'!$B:$F,2,FALSE)),$G342&gt;=(VLOOKUP($J342,'Medians, Hi-Lo SDs'!$B:$F,2,FALSE))),(VLOOKUP($J342,'Medians, Hi-Lo SDs'!$B:$F,2,FALSE))-$G341,""))/($F342)*($C342-$C341)+($C341),"")</f>
        <v/>
      </c>
      <c r="M342" s="65" t="str">
        <f t="shared" si="65"/>
        <v/>
      </c>
      <c r="N342" s="65" t="str">
        <f>IF(M342="","",M342/VLOOKUP(VLOOKUP($J342,'Medians, Hi-Lo SDs'!$B:$F,2,FALSE),$H:$I,2,FALSE))</f>
        <v/>
      </c>
      <c r="O342" s="59" t="s">
        <v>88</v>
      </c>
      <c r="P342" s="60" t="s">
        <v>88</v>
      </c>
      <c r="Q342" s="66" t="str">
        <f>IFERROR((IF(AND($G341&lt;(VLOOKUP($J342,'Medians, Hi-Lo SDs'!$B:$F,3,FALSE)),$G342&gt;=(VLOOKUP($J342,'Medians, Hi-Lo SDs'!$B:$F,3,FALSE))),(VLOOKUP($J342,'Medians, Hi-Lo SDs'!$B:$F,3,FALSE))-$G341,""))/($F342)*($C342-$C341)+($C341),"")</f>
        <v/>
      </c>
      <c r="R342" s="65" t="str">
        <f t="shared" si="66"/>
        <v/>
      </c>
      <c r="S342" s="65" t="str">
        <f>IF(R342="","",R342/VLOOKUP(VLOOKUP($J342,'Medians, Hi-Lo SDs'!$B:$F,3,FALSE),$H:$I,2,FALSE))</f>
        <v/>
      </c>
      <c r="T342" s="70" t="str">
        <f t="shared" si="67"/>
        <v/>
      </c>
      <c r="U342" s="68" t="str">
        <f t="shared" si="68"/>
        <v/>
      </c>
      <c r="V342" s="69" t="str">
        <f t="shared" si="64"/>
        <v/>
      </c>
      <c r="W342" s="66" t="str">
        <f>IFERROR((IF(AND($G341&lt;(VLOOKUP($J342,'Medians, Hi-Lo SDs'!$B:$F,4,FALSE)),$G342&gt;=(VLOOKUP($J342,'Medians, Hi-Lo SDs'!$B:$F,4,FALSE))),(VLOOKUP($J342,'Medians, Hi-Lo SDs'!$B:$F,4,FALSE))-$G341,""))/($F342)*($C342-$C341)+($C341),"")</f>
        <v/>
      </c>
      <c r="X342" s="65" t="str">
        <f t="shared" si="69"/>
        <v/>
      </c>
      <c r="Y342" s="65" t="str">
        <f>IF(X342="","",X342/VLOOKUP(VLOOKUP($J342,'Medians, Hi-Lo SDs'!$B:$F,4,FALSE),$H:$I,2,FALSE))</f>
        <v/>
      </c>
      <c r="Z342" s="70" t="str">
        <f t="shared" si="70"/>
        <v/>
      </c>
      <c r="AA342" s="68" t="str">
        <f t="shared" si="71"/>
        <v/>
      </c>
      <c r="AB342" s="66" t="str">
        <f>IFERROR((IF(AND($G341&lt;(VLOOKUP($J342,'Medians, Hi-Lo SDs'!$B:$F,5,FALSE)),$G342&gt;=(VLOOKUP($J342,'Medians, Hi-Lo SDs'!$B:$F,5,FALSE))),(VLOOKUP($J342,'Medians, Hi-Lo SDs'!$B:$F,5,FALSE))-$G341,""))/($F342)*($C342-$C341)+($C341),"")</f>
        <v/>
      </c>
      <c r="AC342" s="65" t="str">
        <f t="shared" si="72"/>
        <v/>
      </c>
      <c r="AD342" s="65" t="str">
        <f>IF(AC342="","",AC342/VLOOKUP(VLOOKUP($J342,'Medians, Hi-Lo SDs'!$B:$F,5,FALSE),$H:$I,2,FALSE))</f>
        <v/>
      </c>
      <c r="AE342" s="59" t="s">
        <v>88</v>
      </c>
      <c r="AF342" s="60" t="s">
        <v>88</v>
      </c>
    </row>
    <row r="343" spans="1:32" ht="16" x14ac:dyDescent="0.2">
      <c r="A343" s="99"/>
      <c r="B343" s="100"/>
      <c r="C343" s="87" t="s">
        <v>157</v>
      </c>
      <c r="D343" s="88">
        <v>2</v>
      </c>
      <c r="E343" s="89">
        <v>4.5454545454545459</v>
      </c>
      <c r="F343" s="89">
        <v>4.5454545454545459</v>
      </c>
      <c r="G343" s="90">
        <v>90.909090909090907</v>
      </c>
      <c r="J343" s="64" t="str">
        <f t="shared" si="62"/>
        <v>a0840</v>
      </c>
      <c r="K343" s="71">
        <f t="shared" si="63"/>
        <v>6.8181818181818175</v>
      </c>
      <c r="L343" s="65" t="str">
        <f>IFERROR((IF(AND($G342&lt;(VLOOKUP($J343,'Medians, Hi-Lo SDs'!$B:$F,2,FALSE)),$G343&gt;=(VLOOKUP($J343,'Medians, Hi-Lo SDs'!$B:$F,2,FALSE))),(VLOOKUP($J343,'Medians, Hi-Lo SDs'!$B:$F,2,FALSE))-$G342,""))/($F343)*($C343-$C342)+($C342),"")</f>
        <v/>
      </c>
      <c r="M343" s="65" t="str">
        <f t="shared" si="65"/>
        <v/>
      </c>
      <c r="N343" s="65" t="str">
        <f>IF(M343="","",M343/VLOOKUP(VLOOKUP($J343,'Medians, Hi-Lo SDs'!$B:$F,2,FALSE),$H:$I,2,FALSE))</f>
        <v/>
      </c>
      <c r="O343" s="59" t="s">
        <v>88</v>
      </c>
      <c r="P343" s="60" t="s">
        <v>88</v>
      </c>
      <c r="Q343" s="66" t="str">
        <f>IFERROR((IF(AND($G342&lt;(VLOOKUP($J343,'Medians, Hi-Lo SDs'!$B:$F,3,FALSE)),$G343&gt;=(VLOOKUP($J343,'Medians, Hi-Lo SDs'!$B:$F,3,FALSE))),(VLOOKUP($J343,'Medians, Hi-Lo SDs'!$B:$F,3,FALSE))-$G342,""))/($F343)*($C343-$C342)+($C342),"")</f>
        <v/>
      </c>
      <c r="R343" s="65" t="str">
        <f t="shared" si="66"/>
        <v/>
      </c>
      <c r="S343" s="65" t="str">
        <f>IF(R343="","",R343/VLOOKUP(VLOOKUP($J343,'Medians, Hi-Lo SDs'!$B:$F,3,FALSE),$H:$I,2,FALSE))</f>
        <v/>
      </c>
      <c r="T343" s="70" t="str">
        <f t="shared" si="67"/>
        <v/>
      </c>
      <c r="U343" s="68" t="str">
        <f t="shared" si="68"/>
        <v/>
      </c>
      <c r="V343" s="69" t="str">
        <f t="shared" si="64"/>
        <v/>
      </c>
      <c r="W343" s="66">
        <f>IFERROR((IF(AND($G342&lt;(VLOOKUP($J343,'Medians, Hi-Lo SDs'!$B:$F,4,FALSE)),$G343&gt;=(VLOOKUP($J343,'Medians, Hi-Lo SDs'!$B:$F,4,FALSE))),(VLOOKUP($J343,'Medians, Hi-Lo SDs'!$B:$F,4,FALSE))-$G342,""))/($F343)*($C343-$C342)+($C342),"")</f>
        <v>61.6</v>
      </c>
      <c r="X343" s="65">
        <f t="shared" si="69"/>
        <v>19.600000000000001</v>
      </c>
      <c r="Y343" s="65">
        <f>IF(X343="","",X343/VLOOKUP(VLOOKUP($J343,'Medians, Hi-Lo SDs'!$B:$F,4,FALSE),$H:$I,2,FALSE))</f>
        <v>15.293383270911361</v>
      </c>
      <c r="Z343" s="70">
        <f t="shared" si="70"/>
        <v>13.99966142085297</v>
      </c>
      <c r="AA343" s="68" t="str">
        <f t="shared" si="71"/>
        <v/>
      </c>
      <c r="AB343" s="66" t="str">
        <f>IFERROR((IF(AND($G342&lt;(VLOOKUP($J343,'Medians, Hi-Lo SDs'!$B:$F,5,FALSE)),$G343&gt;=(VLOOKUP($J343,'Medians, Hi-Lo SDs'!$B:$F,5,FALSE))),(VLOOKUP($J343,'Medians, Hi-Lo SDs'!$B:$F,5,FALSE))-$G342,""))/($F343)*($C343-$C342)+($C342),"")</f>
        <v/>
      </c>
      <c r="AC343" s="65" t="str">
        <f t="shared" si="72"/>
        <v/>
      </c>
      <c r="AD343" s="65" t="str">
        <f>IF(AC343="","",AC343/VLOOKUP(VLOOKUP($J343,'Medians, Hi-Lo SDs'!$B:$F,5,FALSE),$H:$I,2,FALSE))</f>
        <v/>
      </c>
      <c r="AE343" s="59" t="s">
        <v>88</v>
      </c>
      <c r="AF343" s="60" t="s">
        <v>88</v>
      </c>
    </row>
    <row r="344" spans="1:32" ht="16" x14ac:dyDescent="0.2">
      <c r="A344" s="99"/>
      <c r="B344" s="100"/>
      <c r="C344" s="87" t="s">
        <v>147</v>
      </c>
      <c r="D344" s="88">
        <v>2</v>
      </c>
      <c r="E344" s="89">
        <v>4.5454545454545459</v>
      </c>
      <c r="F344" s="89">
        <v>4.5454545454545459</v>
      </c>
      <c r="G344" s="90">
        <v>95.454545454545453</v>
      </c>
      <c r="J344" s="64" t="str">
        <f t="shared" si="62"/>
        <v>a0840</v>
      </c>
      <c r="K344" s="71">
        <f t="shared" si="63"/>
        <v>6.8181818181818175</v>
      </c>
      <c r="L344" s="65" t="str">
        <f>IFERROR((IF(AND($G343&lt;(VLOOKUP($J344,'Medians, Hi-Lo SDs'!$B:$F,2,FALSE)),$G344&gt;=(VLOOKUP($J344,'Medians, Hi-Lo SDs'!$B:$F,2,FALSE))),(VLOOKUP($J344,'Medians, Hi-Lo SDs'!$B:$F,2,FALSE))-$G343,""))/($F344)*($C344-$C343)+($C343),"")</f>
        <v/>
      </c>
      <c r="M344" s="65" t="str">
        <f t="shared" si="65"/>
        <v/>
      </c>
      <c r="N344" s="65" t="str">
        <f>IF(M344="","",M344/VLOOKUP(VLOOKUP($J344,'Medians, Hi-Lo SDs'!$B:$F,2,FALSE),$H:$I,2,FALSE))</f>
        <v/>
      </c>
      <c r="O344" s="59" t="s">
        <v>88</v>
      </c>
      <c r="P344" s="60" t="s">
        <v>88</v>
      </c>
      <c r="Q344" s="66" t="str">
        <f>IFERROR((IF(AND($G343&lt;(VLOOKUP($J344,'Medians, Hi-Lo SDs'!$B:$F,3,FALSE)),$G344&gt;=(VLOOKUP($J344,'Medians, Hi-Lo SDs'!$B:$F,3,FALSE))),(VLOOKUP($J344,'Medians, Hi-Lo SDs'!$B:$F,3,FALSE))-$G343,""))/($F344)*($C344-$C343)+($C343),"")</f>
        <v/>
      </c>
      <c r="R344" s="65" t="str">
        <f t="shared" si="66"/>
        <v/>
      </c>
      <c r="S344" s="65" t="str">
        <f>IF(R344="","",R344/VLOOKUP(VLOOKUP($J344,'Medians, Hi-Lo SDs'!$B:$F,3,FALSE),$H:$I,2,FALSE))</f>
        <v/>
      </c>
      <c r="T344" s="70" t="str">
        <f t="shared" si="67"/>
        <v/>
      </c>
      <c r="U344" s="68" t="str">
        <f t="shared" si="68"/>
        <v/>
      </c>
      <c r="V344" s="69" t="str">
        <f t="shared" si="64"/>
        <v/>
      </c>
      <c r="W344" s="66" t="str">
        <f>IFERROR((IF(AND($G343&lt;(VLOOKUP($J344,'Medians, Hi-Lo SDs'!$B:$F,4,FALSE)),$G344&gt;=(VLOOKUP($J344,'Medians, Hi-Lo SDs'!$B:$F,4,FALSE))),(VLOOKUP($J344,'Medians, Hi-Lo SDs'!$B:$F,4,FALSE))-$G343,""))/($F344)*($C344-$C343)+($C343),"")</f>
        <v/>
      </c>
      <c r="X344" s="65" t="str">
        <f t="shared" si="69"/>
        <v/>
      </c>
      <c r="Y344" s="65" t="str">
        <f>IF(X344="","",X344/VLOOKUP(VLOOKUP($J344,'Medians, Hi-Lo SDs'!$B:$F,4,FALSE),$H:$I,2,FALSE))</f>
        <v/>
      </c>
      <c r="Z344" s="70" t="str">
        <f t="shared" si="70"/>
        <v/>
      </c>
      <c r="AA344" s="68">
        <f t="shared" si="71"/>
        <v>12.705939570794577</v>
      </c>
      <c r="AB344" s="66">
        <f>IFERROR((IF(AND($G343&lt;(VLOOKUP($J344,'Medians, Hi-Lo SDs'!$B:$F,5,FALSE)),$G344&gt;=(VLOOKUP($J344,'Medians, Hi-Lo SDs'!$B:$F,5,FALSE))),(VLOOKUP($J344,'Medians, Hi-Lo SDs'!$B:$F,5,FALSE))-$G343,""))/($F344)*($C344-$C343)+($C343),"")</f>
        <v>62.9</v>
      </c>
      <c r="AC344" s="65">
        <f t="shared" si="72"/>
        <v>20.9</v>
      </c>
      <c r="AD344" s="65">
        <f>IF(AC344="","",AC344/VLOOKUP(VLOOKUP($J344,'Medians, Hi-Lo SDs'!$B:$F,5,FALSE),$H:$I,2,FALSE))</f>
        <v>12.705939570794577</v>
      </c>
      <c r="AE344" s="59" t="s">
        <v>88</v>
      </c>
      <c r="AF344" s="60" t="s">
        <v>88</v>
      </c>
    </row>
    <row r="345" spans="1:32" ht="16" x14ac:dyDescent="0.2">
      <c r="A345" s="99"/>
      <c r="B345" s="100"/>
      <c r="C345" s="87" t="s">
        <v>162</v>
      </c>
      <c r="D345" s="88">
        <v>1</v>
      </c>
      <c r="E345" s="89">
        <v>2.2727272727272729</v>
      </c>
      <c r="F345" s="89">
        <v>2.2727272727272729</v>
      </c>
      <c r="G345" s="90">
        <v>97.727272727272734</v>
      </c>
      <c r="J345" s="64" t="str">
        <f t="shared" si="62"/>
        <v>a0840</v>
      </c>
      <c r="K345" s="71">
        <f t="shared" si="63"/>
        <v>6.8181818181818175</v>
      </c>
      <c r="L345" s="65" t="str">
        <f>IFERROR((IF(AND($G344&lt;(VLOOKUP($J345,'Medians, Hi-Lo SDs'!$B:$F,2,FALSE)),$G345&gt;=(VLOOKUP($J345,'Medians, Hi-Lo SDs'!$B:$F,2,FALSE))),(VLOOKUP($J345,'Medians, Hi-Lo SDs'!$B:$F,2,FALSE))-$G344,""))/($F345)*($C345-$C344)+($C344),"")</f>
        <v/>
      </c>
      <c r="M345" s="65" t="str">
        <f t="shared" si="65"/>
        <v/>
      </c>
      <c r="N345" s="65" t="str">
        <f>IF(M345="","",M345/VLOOKUP(VLOOKUP($J345,'Medians, Hi-Lo SDs'!$B:$F,2,FALSE),$H:$I,2,FALSE))</f>
        <v/>
      </c>
      <c r="O345" s="59" t="s">
        <v>88</v>
      </c>
      <c r="P345" s="60" t="s">
        <v>88</v>
      </c>
      <c r="Q345" s="66" t="str">
        <f>IFERROR((IF(AND($G344&lt;(VLOOKUP($J345,'Medians, Hi-Lo SDs'!$B:$F,3,FALSE)),$G345&gt;=(VLOOKUP($J345,'Medians, Hi-Lo SDs'!$B:$F,3,FALSE))),(VLOOKUP($J345,'Medians, Hi-Lo SDs'!$B:$F,3,FALSE))-$G344,""))/($F345)*($C345-$C344)+($C344),"")</f>
        <v/>
      </c>
      <c r="R345" s="65" t="str">
        <f t="shared" si="66"/>
        <v/>
      </c>
      <c r="S345" s="65" t="str">
        <f>IF(R345="","",R345/VLOOKUP(VLOOKUP($J345,'Medians, Hi-Lo SDs'!$B:$F,3,FALSE),$H:$I,2,FALSE))</f>
        <v/>
      </c>
      <c r="T345" s="70" t="str">
        <f t="shared" si="67"/>
        <v/>
      </c>
      <c r="U345" s="68" t="str">
        <f t="shared" si="68"/>
        <v/>
      </c>
      <c r="V345" s="69" t="str">
        <f t="shared" si="64"/>
        <v/>
      </c>
      <c r="W345" s="66" t="str">
        <f>IFERROR((IF(AND($G344&lt;(VLOOKUP($J345,'Medians, Hi-Lo SDs'!$B:$F,4,FALSE)),$G345&gt;=(VLOOKUP($J345,'Medians, Hi-Lo SDs'!$B:$F,4,FALSE))),(VLOOKUP($J345,'Medians, Hi-Lo SDs'!$B:$F,4,FALSE))-$G344,""))/($F345)*($C345-$C344)+($C344),"")</f>
        <v/>
      </c>
      <c r="X345" s="65" t="str">
        <f t="shared" si="69"/>
        <v/>
      </c>
      <c r="Y345" s="65" t="str">
        <f>IF(X345="","",X345/VLOOKUP(VLOOKUP($J345,'Medians, Hi-Lo SDs'!$B:$F,4,FALSE),$H:$I,2,FALSE))</f>
        <v/>
      </c>
      <c r="Z345" s="70" t="str">
        <f t="shared" si="70"/>
        <v/>
      </c>
      <c r="AA345" s="68" t="str">
        <f t="shared" si="71"/>
        <v/>
      </c>
      <c r="AB345" s="66" t="str">
        <f>IFERROR((IF(AND($G344&lt;(VLOOKUP($J345,'Medians, Hi-Lo SDs'!$B:$F,5,FALSE)),$G345&gt;=(VLOOKUP($J345,'Medians, Hi-Lo SDs'!$B:$F,5,FALSE))),(VLOOKUP($J345,'Medians, Hi-Lo SDs'!$B:$F,5,FALSE))-$G344,""))/($F345)*($C345-$C344)+($C344),"")</f>
        <v/>
      </c>
      <c r="AC345" s="65" t="str">
        <f t="shared" si="72"/>
        <v/>
      </c>
      <c r="AD345" s="65" t="str">
        <f>IF(AC345="","",AC345/VLOOKUP(VLOOKUP($J345,'Medians, Hi-Lo SDs'!$B:$F,5,FALSE),$H:$I,2,FALSE))</f>
        <v/>
      </c>
      <c r="AE345" s="59" t="s">
        <v>88</v>
      </c>
      <c r="AF345" s="60" t="s">
        <v>88</v>
      </c>
    </row>
    <row r="346" spans="1:32" ht="16" x14ac:dyDescent="0.2">
      <c r="A346" s="99"/>
      <c r="B346" s="100"/>
      <c r="C346" s="87" t="s">
        <v>149</v>
      </c>
      <c r="D346" s="88">
        <v>1</v>
      </c>
      <c r="E346" s="89">
        <v>2.2727272727272729</v>
      </c>
      <c r="F346" s="89">
        <v>2.2727272727272729</v>
      </c>
      <c r="G346" s="90">
        <v>100</v>
      </c>
      <c r="J346" s="64" t="str">
        <f t="shared" si="62"/>
        <v>a0840</v>
      </c>
      <c r="K346" s="71">
        <f t="shared" si="63"/>
        <v>6.8181818181818175</v>
      </c>
      <c r="L346" s="65" t="str">
        <f>IFERROR((IF(AND($G345&lt;(VLOOKUP($J346,'Medians, Hi-Lo SDs'!$B:$F,2,FALSE)),$G346&gt;=(VLOOKUP($J346,'Medians, Hi-Lo SDs'!$B:$F,2,FALSE))),(VLOOKUP($J346,'Medians, Hi-Lo SDs'!$B:$F,2,FALSE))-$G345,""))/($F346)*($C346-$C345)+($C345),"")</f>
        <v/>
      </c>
      <c r="M346" s="65" t="str">
        <f t="shared" si="65"/>
        <v/>
      </c>
      <c r="N346" s="65" t="str">
        <f>IF(M346="","",M346/VLOOKUP(VLOOKUP($J346,'Medians, Hi-Lo SDs'!$B:$F,2,FALSE),$H:$I,2,FALSE))</f>
        <v/>
      </c>
      <c r="O346" s="59" t="s">
        <v>88</v>
      </c>
      <c r="P346" s="60" t="s">
        <v>88</v>
      </c>
      <c r="Q346" s="66" t="str">
        <f>IFERROR((IF(AND($G345&lt;(VLOOKUP($J346,'Medians, Hi-Lo SDs'!$B:$F,3,FALSE)),$G346&gt;=(VLOOKUP($J346,'Medians, Hi-Lo SDs'!$B:$F,3,FALSE))),(VLOOKUP($J346,'Medians, Hi-Lo SDs'!$B:$F,3,FALSE))-$G345,""))/($F346)*($C346-$C345)+($C345),"")</f>
        <v/>
      </c>
      <c r="R346" s="65" t="str">
        <f t="shared" si="66"/>
        <v/>
      </c>
      <c r="S346" s="65" t="str">
        <f>IF(R346="","",R346/VLOOKUP(VLOOKUP($J346,'Medians, Hi-Lo SDs'!$B:$F,3,FALSE),$H:$I,2,FALSE))</f>
        <v/>
      </c>
      <c r="T346" s="70" t="str">
        <f t="shared" si="67"/>
        <v/>
      </c>
      <c r="U346" s="68" t="str">
        <f t="shared" si="68"/>
        <v/>
      </c>
      <c r="V346" s="69" t="str">
        <f t="shared" si="64"/>
        <v/>
      </c>
      <c r="W346" s="66" t="str">
        <f>IFERROR((IF(AND($G345&lt;(VLOOKUP($J346,'Medians, Hi-Lo SDs'!$B:$F,4,FALSE)),$G346&gt;=(VLOOKUP($J346,'Medians, Hi-Lo SDs'!$B:$F,4,FALSE))),(VLOOKUP($J346,'Medians, Hi-Lo SDs'!$B:$F,4,FALSE))-$G345,""))/($F346)*($C346-$C345)+($C345),"")</f>
        <v/>
      </c>
      <c r="X346" s="65" t="str">
        <f t="shared" si="69"/>
        <v/>
      </c>
      <c r="Y346" s="65" t="str">
        <f>IF(X346="","",X346/VLOOKUP(VLOOKUP($J346,'Medians, Hi-Lo SDs'!$B:$F,4,FALSE),$H:$I,2,FALSE))</f>
        <v/>
      </c>
      <c r="Z346" s="70" t="str">
        <f t="shared" si="70"/>
        <v/>
      </c>
      <c r="AA346" s="68" t="str">
        <f t="shared" si="71"/>
        <v/>
      </c>
      <c r="AB346" s="66" t="str">
        <f>IFERROR((IF(AND($G345&lt;(VLOOKUP($J346,'Medians, Hi-Lo SDs'!$B:$F,5,FALSE)),$G346&gt;=(VLOOKUP($J346,'Medians, Hi-Lo SDs'!$B:$F,5,FALSE))),(VLOOKUP($J346,'Medians, Hi-Lo SDs'!$B:$F,5,FALSE))-$G345,""))/($F346)*($C346-$C345)+($C345),"")</f>
        <v/>
      </c>
      <c r="AC346" s="65" t="str">
        <f t="shared" si="72"/>
        <v/>
      </c>
      <c r="AD346" s="65" t="str">
        <f>IF(AC346="","",AC346/VLOOKUP(VLOOKUP($J346,'Medians, Hi-Lo SDs'!$B:$F,5,FALSE),$H:$I,2,FALSE))</f>
        <v/>
      </c>
      <c r="AE346" s="59" t="s">
        <v>88</v>
      </c>
      <c r="AF346" s="60" t="s">
        <v>88</v>
      </c>
    </row>
    <row r="347" spans="1:32" ht="17" x14ac:dyDescent="0.2">
      <c r="A347" s="99"/>
      <c r="B347" s="100"/>
      <c r="C347" s="91" t="s">
        <v>134</v>
      </c>
      <c r="D347" s="88">
        <v>44</v>
      </c>
      <c r="E347" s="89">
        <v>100</v>
      </c>
      <c r="F347" s="89">
        <v>100</v>
      </c>
      <c r="G347" s="92"/>
      <c r="J347" s="64" t="str">
        <f t="shared" si="62"/>
        <v>a0840</v>
      </c>
      <c r="K347" s="71">
        <f t="shared" si="63"/>
        <v>6.8181818181818175</v>
      </c>
      <c r="L347" s="65" t="str">
        <f>IFERROR((IF(AND($G346&lt;(VLOOKUP($J347,'Medians, Hi-Lo SDs'!$B:$F,2,FALSE)),$G347&gt;=(VLOOKUP($J347,'Medians, Hi-Lo SDs'!$B:$F,2,FALSE))),(VLOOKUP($J347,'Medians, Hi-Lo SDs'!$B:$F,2,FALSE))-$G346,""))/($F347)*($C347-$C346)+($C346),"")</f>
        <v/>
      </c>
      <c r="M347" s="65" t="str">
        <f t="shared" si="65"/>
        <v/>
      </c>
      <c r="N347" s="65" t="str">
        <f>IF(M347="","",M347/VLOOKUP(VLOOKUP($J347,'Medians, Hi-Lo SDs'!$B:$F,2,FALSE),$H:$I,2,FALSE))</f>
        <v/>
      </c>
      <c r="O347" s="59" t="s">
        <v>88</v>
      </c>
      <c r="P347" s="60" t="s">
        <v>88</v>
      </c>
      <c r="Q347" s="66" t="str">
        <f>IFERROR((IF(AND($G346&lt;(VLOOKUP($J347,'Medians, Hi-Lo SDs'!$B:$F,3,FALSE)),$G347&gt;=(VLOOKUP($J347,'Medians, Hi-Lo SDs'!$B:$F,3,FALSE))),(VLOOKUP($J347,'Medians, Hi-Lo SDs'!$B:$F,3,FALSE))-$G346,""))/($F347)*($C347-$C346)+($C346),"")</f>
        <v/>
      </c>
      <c r="R347" s="65" t="str">
        <f t="shared" si="66"/>
        <v/>
      </c>
      <c r="S347" s="65" t="str">
        <f>IF(R347="","",R347/VLOOKUP(VLOOKUP($J347,'Medians, Hi-Lo SDs'!$B:$F,3,FALSE),$H:$I,2,FALSE))</f>
        <v/>
      </c>
      <c r="T347" s="70" t="str">
        <f t="shared" si="67"/>
        <v/>
      </c>
      <c r="U347" s="68" t="str">
        <f t="shared" si="68"/>
        <v/>
      </c>
      <c r="V347" s="69" t="str">
        <f t="shared" si="64"/>
        <v/>
      </c>
      <c r="W347" s="66" t="str">
        <f>IFERROR((IF(AND($G346&lt;(VLOOKUP($J347,'Medians, Hi-Lo SDs'!$B:$F,4,FALSE)),$G347&gt;=(VLOOKUP($J347,'Medians, Hi-Lo SDs'!$B:$F,4,FALSE))),(VLOOKUP($J347,'Medians, Hi-Lo SDs'!$B:$F,4,FALSE))-$G346,""))/($F347)*($C347-$C346)+($C346),"")</f>
        <v/>
      </c>
      <c r="X347" s="65" t="str">
        <f t="shared" si="69"/>
        <v/>
      </c>
      <c r="Y347" s="65" t="str">
        <f>IF(X347="","",X347/VLOOKUP(VLOOKUP($J347,'Medians, Hi-Lo SDs'!$B:$F,4,FALSE),$H:$I,2,FALSE))</f>
        <v/>
      </c>
      <c r="Z347" s="70" t="str">
        <f t="shared" si="70"/>
        <v/>
      </c>
      <c r="AA347" s="68" t="str">
        <f t="shared" si="71"/>
        <v/>
      </c>
      <c r="AB347" s="66" t="str">
        <f>IFERROR((IF(AND($G346&lt;(VLOOKUP($J347,'Medians, Hi-Lo SDs'!$B:$F,5,FALSE)),$G347&gt;=(VLOOKUP($J347,'Medians, Hi-Lo SDs'!$B:$F,5,FALSE))),(VLOOKUP($J347,'Medians, Hi-Lo SDs'!$B:$F,5,FALSE))-$G346,""))/($F347)*($C347-$C346)+($C346),"")</f>
        <v/>
      </c>
      <c r="AC347" s="65" t="str">
        <f t="shared" si="72"/>
        <v/>
      </c>
      <c r="AD347" s="65" t="str">
        <f>IF(AC347="","",AC347/VLOOKUP(VLOOKUP($J347,'Medians, Hi-Lo SDs'!$B:$F,5,FALSE),$H:$I,2,FALSE))</f>
        <v/>
      </c>
      <c r="AE347" s="59" t="s">
        <v>88</v>
      </c>
      <c r="AF347" s="60" t="s">
        <v>88</v>
      </c>
    </row>
    <row r="348" spans="1:32" ht="16" x14ac:dyDescent="0.2">
      <c r="A348" s="99" t="s">
        <v>57</v>
      </c>
      <c r="B348" s="100" t="s">
        <v>107</v>
      </c>
      <c r="C348" s="87" t="s">
        <v>116</v>
      </c>
      <c r="D348" s="88">
        <v>1</v>
      </c>
      <c r="E348" s="89">
        <v>2</v>
      </c>
      <c r="F348" s="89">
        <v>2</v>
      </c>
      <c r="G348" s="90">
        <v>2</v>
      </c>
      <c r="J348" s="64" t="str">
        <f t="shared" si="62"/>
        <v>a0840</v>
      </c>
      <c r="K348" s="71">
        <f t="shared" si="63"/>
        <v>6.8181818181818175</v>
      </c>
      <c r="L348" s="65" t="str">
        <f>IFERROR((IF(AND($G347&lt;(VLOOKUP($J348,'Medians, Hi-Lo SDs'!$B:$F,2,FALSE)),$G348&gt;=(VLOOKUP($J348,'Medians, Hi-Lo SDs'!$B:$F,2,FALSE))),(VLOOKUP($J348,'Medians, Hi-Lo SDs'!$B:$F,2,FALSE))-$G347,""))/($F348)*($C348-$C347)+($C347),"")</f>
        <v/>
      </c>
      <c r="M348" s="65" t="str">
        <f t="shared" si="65"/>
        <v/>
      </c>
      <c r="N348" s="65" t="str">
        <f>IF(M348="","",M348/VLOOKUP(VLOOKUP($J348,'Medians, Hi-Lo SDs'!$B:$F,2,FALSE),$H:$I,2,FALSE))</f>
        <v/>
      </c>
      <c r="O348" s="59" t="s">
        <v>88</v>
      </c>
      <c r="P348" s="60" t="s">
        <v>88</v>
      </c>
      <c r="Q348" s="66" t="str">
        <f>IFERROR((IF(AND($G347&lt;(VLOOKUP($J348,'Medians, Hi-Lo SDs'!$B:$F,3,FALSE)),$G348&gt;=(VLOOKUP($J348,'Medians, Hi-Lo SDs'!$B:$F,3,FALSE))),(VLOOKUP($J348,'Medians, Hi-Lo SDs'!$B:$F,3,FALSE))-$G347,""))/($F348)*($C348-$C347)+($C347),"")</f>
        <v/>
      </c>
      <c r="R348" s="65" t="str">
        <f t="shared" si="66"/>
        <v/>
      </c>
      <c r="S348" s="65" t="str">
        <f>IF(R348="","",R348/VLOOKUP(VLOOKUP($J348,'Medians, Hi-Lo SDs'!$B:$F,3,FALSE),$H:$I,2,FALSE))</f>
        <v/>
      </c>
      <c r="T348" s="70" t="str">
        <f t="shared" si="67"/>
        <v/>
      </c>
      <c r="U348" s="68" t="str">
        <f t="shared" si="68"/>
        <v/>
      </c>
      <c r="V348" s="69" t="str">
        <f t="shared" si="64"/>
        <v/>
      </c>
      <c r="W348" s="66" t="str">
        <f>IFERROR((IF(AND($G347&lt;(VLOOKUP($J348,'Medians, Hi-Lo SDs'!$B:$F,4,FALSE)),$G348&gt;=(VLOOKUP($J348,'Medians, Hi-Lo SDs'!$B:$F,4,FALSE))),(VLOOKUP($J348,'Medians, Hi-Lo SDs'!$B:$F,4,FALSE))-$G347,""))/($F348)*($C348-$C347)+($C347),"")</f>
        <v/>
      </c>
      <c r="X348" s="65" t="str">
        <f t="shared" si="69"/>
        <v/>
      </c>
      <c r="Y348" s="65" t="str">
        <f>IF(X348="","",X348/VLOOKUP(VLOOKUP($J348,'Medians, Hi-Lo SDs'!$B:$F,4,FALSE),$H:$I,2,FALSE))</f>
        <v/>
      </c>
      <c r="Z348" s="70" t="str">
        <f t="shared" si="70"/>
        <v/>
      </c>
      <c r="AA348" s="68" t="str">
        <f t="shared" si="71"/>
        <v/>
      </c>
      <c r="AB348" s="66" t="str">
        <f>IFERROR((IF(AND($G347&lt;(VLOOKUP($J348,'Medians, Hi-Lo SDs'!$B:$F,5,FALSE)),$G348&gt;=(VLOOKUP($J348,'Medians, Hi-Lo SDs'!$B:$F,5,FALSE))),(VLOOKUP($J348,'Medians, Hi-Lo SDs'!$B:$F,5,FALSE))-$G347,""))/($F348)*($C348-$C347)+($C347),"")</f>
        <v/>
      </c>
      <c r="AC348" s="65" t="str">
        <f t="shared" si="72"/>
        <v/>
      </c>
      <c r="AD348" s="65" t="str">
        <f>IF(AC348="","",AC348/VLOOKUP(VLOOKUP($J348,'Medians, Hi-Lo SDs'!$B:$F,5,FALSE),$H:$I,2,FALSE))</f>
        <v/>
      </c>
      <c r="AE348" s="59" t="s">
        <v>88</v>
      </c>
      <c r="AF348" s="60" t="s">
        <v>88</v>
      </c>
    </row>
    <row r="349" spans="1:32" ht="16" x14ac:dyDescent="0.2">
      <c r="A349" s="99"/>
      <c r="B349" s="100"/>
      <c r="C349" s="87" t="s">
        <v>117</v>
      </c>
      <c r="D349" s="88">
        <v>3</v>
      </c>
      <c r="E349" s="89">
        <v>6</v>
      </c>
      <c r="F349" s="89">
        <v>6</v>
      </c>
      <c r="G349" s="90">
        <v>8</v>
      </c>
      <c r="J349" s="64" t="str">
        <f t="shared" si="62"/>
        <v>a0880</v>
      </c>
      <c r="K349" s="71">
        <f t="shared" si="63"/>
        <v>8</v>
      </c>
      <c r="L349" s="65">
        <f>IFERROR((IF(AND($G348&lt;(VLOOKUP($J349,'Medians, Hi-Lo SDs'!$B:$F,2,FALSE)),$G349&gt;=(VLOOKUP($J349,'Medians, Hi-Lo SDs'!$B:$F,2,FALSE))),(VLOOKUP($J349,'Medians, Hi-Lo SDs'!$B:$F,2,FALSE))-$G348,""))/($F349)*($C349-$C348)+($C348),"")</f>
        <v>23.5</v>
      </c>
      <c r="M349" s="65">
        <f t="shared" si="65"/>
        <v>23.833333333333336</v>
      </c>
      <c r="N349" s="65">
        <f>IF(M349="","",M349/VLOOKUP(VLOOKUP($J349,'Medians, Hi-Lo SDs'!$B:$F,2,FALSE),$H:$I,2,FALSE))</f>
        <v>14.489229335116624</v>
      </c>
      <c r="O349" s="59" t="s">
        <v>88</v>
      </c>
      <c r="P349" s="60" t="s">
        <v>88</v>
      </c>
      <c r="Q349" s="66" t="str">
        <f>IFERROR((IF(AND($G348&lt;(VLOOKUP($J349,'Medians, Hi-Lo SDs'!$B:$F,3,FALSE)),$G349&gt;=(VLOOKUP($J349,'Medians, Hi-Lo SDs'!$B:$F,3,FALSE))),(VLOOKUP($J349,'Medians, Hi-Lo SDs'!$B:$F,3,FALSE))-$G348,""))/($F349)*($C349-$C348)+($C348),"")</f>
        <v/>
      </c>
      <c r="R349" s="65" t="str">
        <f t="shared" si="66"/>
        <v/>
      </c>
      <c r="S349" s="65" t="str">
        <f>IF(R349="","",R349/VLOOKUP(VLOOKUP($J349,'Medians, Hi-Lo SDs'!$B:$F,3,FALSE),$H:$I,2,FALSE))</f>
        <v/>
      </c>
      <c r="T349" s="70" t="str">
        <f t="shared" si="67"/>
        <v/>
      </c>
      <c r="U349" s="68">
        <f t="shared" si="68"/>
        <v>14.489229335116624</v>
      </c>
      <c r="V349" s="69" t="str">
        <f t="shared" si="64"/>
        <v/>
      </c>
      <c r="W349" s="66" t="str">
        <f>IFERROR((IF(AND($G348&lt;(VLOOKUP($J349,'Medians, Hi-Lo SDs'!$B:$F,4,FALSE)),$G349&gt;=(VLOOKUP($J349,'Medians, Hi-Lo SDs'!$B:$F,4,FALSE))),(VLOOKUP($J349,'Medians, Hi-Lo SDs'!$B:$F,4,FALSE))-$G348,""))/($F349)*($C349-$C348)+($C348),"")</f>
        <v/>
      </c>
      <c r="X349" s="65" t="str">
        <f t="shared" si="69"/>
        <v/>
      </c>
      <c r="Y349" s="65" t="str">
        <f>IF(X349="","",X349/VLOOKUP(VLOOKUP($J349,'Medians, Hi-Lo SDs'!$B:$F,4,FALSE),$H:$I,2,FALSE))</f>
        <v/>
      </c>
      <c r="Z349" s="70" t="str">
        <f t="shared" si="70"/>
        <v/>
      </c>
      <c r="AA349" s="68" t="str">
        <f t="shared" si="71"/>
        <v/>
      </c>
      <c r="AB349" s="66" t="str">
        <f>IFERROR((IF(AND($G348&lt;(VLOOKUP($J349,'Medians, Hi-Lo SDs'!$B:$F,5,FALSE)),$G349&gt;=(VLOOKUP($J349,'Medians, Hi-Lo SDs'!$B:$F,5,FALSE))),(VLOOKUP($J349,'Medians, Hi-Lo SDs'!$B:$F,5,FALSE))-$G348,""))/($F349)*($C349-$C348)+($C348),"")</f>
        <v/>
      </c>
      <c r="AC349" s="65" t="str">
        <f t="shared" si="72"/>
        <v/>
      </c>
      <c r="AD349" s="65" t="str">
        <f>IF(AC349="","",AC349/VLOOKUP(VLOOKUP($J349,'Medians, Hi-Lo SDs'!$B:$F,5,FALSE),$H:$I,2,FALSE))</f>
        <v/>
      </c>
      <c r="AE349" s="59" t="s">
        <v>88</v>
      </c>
      <c r="AF349" s="60" t="s">
        <v>88</v>
      </c>
    </row>
    <row r="350" spans="1:32" ht="16" x14ac:dyDescent="0.2">
      <c r="A350" s="99"/>
      <c r="B350" s="100"/>
      <c r="C350" s="87" t="s">
        <v>118</v>
      </c>
      <c r="D350" s="88">
        <v>1</v>
      </c>
      <c r="E350" s="89">
        <v>2</v>
      </c>
      <c r="F350" s="89">
        <v>2</v>
      </c>
      <c r="G350" s="90">
        <v>10</v>
      </c>
      <c r="J350" s="64" t="str">
        <f t="shared" si="62"/>
        <v>a0880</v>
      </c>
      <c r="K350" s="71">
        <f t="shared" si="63"/>
        <v>8</v>
      </c>
      <c r="L350" s="65" t="str">
        <f>IFERROR((IF(AND($G349&lt;(VLOOKUP($J350,'Medians, Hi-Lo SDs'!$B:$F,2,FALSE)),$G350&gt;=(VLOOKUP($J350,'Medians, Hi-Lo SDs'!$B:$F,2,FALSE))),(VLOOKUP($J350,'Medians, Hi-Lo SDs'!$B:$F,2,FALSE))-$G349,""))/($F350)*($C350-$C349)+($C349),"")</f>
        <v/>
      </c>
      <c r="M350" s="65" t="str">
        <f t="shared" si="65"/>
        <v/>
      </c>
      <c r="N350" s="65" t="str">
        <f>IF(M350="","",M350/VLOOKUP(VLOOKUP($J350,'Medians, Hi-Lo SDs'!$B:$F,2,FALSE),$H:$I,2,FALSE))</f>
        <v/>
      </c>
      <c r="O350" s="59" t="s">
        <v>88</v>
      </c>
      <c r="P350" s="60" t="s">
        <v>88</v>
      </c>
      <c r="Q350" s="66">
        <f>IFERROR((IF(AND($G349&lt;(VLOOKUP($J350,'Medians, Hi-Lo SDs'!$B:$F,3,FALSE)),$G350&gt;=(VLOOKUP($J350,'Medians, Hi-Lo SDs'!$B:$F,3,FALSE))),(VLOOKUP($J350,'Medians, Hi-Lo SDs'!$B:$F,3,FALSE))-$G349,""))/($F350)*($C350-$C349)+($C349),"")</f>
        <v>25</v>
      </c>
      <c r="R350" s="65">
        <f t="shared" si="66"/>
        <v>22.333333333333336</v>
      </c>
      <c r="S350" s="65">
        <f>IF(R350="","",R350/VLOOKUP(VLOOKUP($J350,'Medians, Hi-Lo SDs'!$B:$F,3,FALSE),$H:$I,2,FALSE))</f>
        <v>17.426133999167707</v>
      </c>
      <c r="T350" s="70">
        <f t="shared" si="67"/>
        <v>15.957681667142165</v>
      </c>
      <c r="U350" s="68" t="str">
        <f t="shared" si="68"/>
        <v/>
      </c>
      <c r="V350" s="69" t="str">
        <f t="shared" si="64"/>
        <v/>
      </c>
      <c r="W350" s="66" t="str">
        <f>IFERROR((IF(AND($G349&lt;(VLOOKUP($J350,'Medians, Hi-Lo SDs'!$B:$F,4,FALSE)),$G350&gt;=(VLOOKUP($J350,'Medians, Hi-Lo SDs'!$B:$F,4,FALSE))),(VLOOKUP($J350,'Medians, Hi-Lo SDs'!$B:$F,4,FALSE))-$G349,""))/($F350)*($C350-$C349)+($C349),"")</f>
        <v/>
      </c>
      <c r="X350" s="65" t="str">
        <f t="shared" si="69"/>
        <v/>
      </c>
      <c r="Y350" s="65" t="str">
        <f>IF(X350="","",X350/VLOOKUP(VLOOKUP($J350,'Medians, Hi-Lo SDs'!$B:$F,4,FALSE),$H:$I,2,FALSE))</f>
        <v/>
      </c>
      <c r="Z350" s="70" t="str">
        <f t="shared" si="70"/>
        <v/>
      </c>
      <c r="AA350" s="68" t="str">
        <f t="shared" si="71"/>
        <v/>
      </c>
      <c r="AB350" s="66" t="str">
        <f>IFERROR((IF(AND($G349&lt;(VLOOKUP($J350,'Medians, Hi-Lo SDs'!$B:$F,5,FALSE)),$G350&gt;=(VLOOKUP($J350,'Medians, Hi-Lo SDs'!$B:$F,5,FALSE))),(VLOOKUP($J350,'Medians, Hi-Lo SDs'!$B:$F,5,FALSE))-$G349,""))/($F350)*($C350-$C349)+($C349),"")</f>
        <v/>
      </c>
      <c r="AC350" s="65" t="str">
        <f t="shared" si="72"/>
        <v/>
      </c>
      <c r="AD350" s="65" t="str">
        <f>IF(AC350="","",AC350/VLOOKUP(VLOOKUP($J350,'Medians, Hi-Lo SDs'!$B:$F,5,FALSE),$H:$I,2,FALSE))</f>
        <v/>
      </c>
      <c r="AE350" s="59" t="s">
        <v>88</v>
      </c>
      <c r="AF350" s="60" t="s">
        <v>88</v>
      </c>
    </row>
    <row r="351" spans="1:32" ht="16" x14ac:dyDescent="0.2">
      <c r="A351" s="99"/>
      <c r="B351" s="100"/>
      <c r="C351" s="87" t="s">
        <v>120</v>
      </c>
      <c r="D351" s="88">
        <v>1</v>
      </c>
      <c r="E351" s="89">
        <v>2</v>
      </c>
      <c r="F351" s="89">
        <v>2</v>
      </c>
      <c r="G351" s="90">
        <v>12</v>
      </c>
      <c r="J351" s="64" t="str">
        <f t="shared" si="62"/>
        <v>a0880</v>
      </c>
      <c r="K351" s="71">
        <f t="shared" si="63"/>
        <v>8</v>
      </c>
      <c r="L351" s="65" t="str">
        <f>IFERROR((IF(AND($G350&lt;(VLOOKUP($J351,'Medians, Hi-Lo SDs'!$B:$F,2,FALSE)),$G351&gt;=(VLOOKUP($J351,'Medians, Hi-Lo SDs'!$B:$F,2,FALSE))),(VLOOKUP($J351,'Medians, Hi-Lo SDs'!$B:$F,2,FALSE))-$G350,""))/($F351)*($C351-$C350)+($C350),"")</f>
        <v/>
      </c>
      <c r="M351" s="65" t="str">
        <f t="shared" si="65"/>
        <v/>
      </c>
      <c r="N351" s="65" t="str">
        <f>IF(M351="","",M351/VLOOKUP(VLOOKUP($J351,'Medians, Hi-Lo SDs'!$B:$F,2,FALSE),$H:$I,2,FALSE))</f>
        <v/>
      </c>
      <c r="O351" s="59" t="s">
        <v>88</v>
      </c>
      <c r="P351" s="60" t="s">
        <v>88</v>
      </c>
      <c r="Q351" s="66" t="str">
        <f>IFERROR((IF(AND($G350&lt;(VLOOKUP($J351,'Medians, Hi-Lo SDs'!$B:$F,3,FALSE)),$G351&gt;=(VLOOKUP($J351,'Medians, Hi-Lo SDs'!$B:$F,3,FALSE))),(VLOOKUP($J351,'Medians, Hi-Lo SDs'!$B:$F,3,FALSE))-$G350,""))/($F351)*($C351-$C350)+($C350),"")</f>
        <v/>
      </c>
      <c r="R351" s="65" t="str">
        <f t="shared" si="66"/>
        <v/>
      </c>
      <c r="S351" s="65" t="str">
        <f>IF(R351="","",R351/VLOOKUP(VLOOKUP($J351,'Medians, Hi-Lo SDs'!$B:$F,3,FALSE),$H:$I,2,FALSE))</f>
        <v/>
      </c>
      <c r="T351" s="70" t="str">
        <f t="shared" si="67"/>
        <v/>
      </c>
      <c r="U351" s="68" t="str">
        <f t="shared" si="68"/>
        <v/>
      </c>
      <c r="V351" s="69" t="str">
        <f t="shared" si="64"/>
        <v/>
      </c>
      <c r="W351" s="66" t="str">
        <f>IFERROR((IF(AND($G350&lt;(VLOOKUP($J351,'Medians, Hi-Lo SDs'!$B:$F,4,FALSE)),$G351&gt;=(VLOOKUP($J351,'Medians, Hi-Lo SDs'!$B:$F,4,FALSE))),(VLOOKUP($J351,'Medians, Hi-Lo SDs'!$B:$F,4,FALSE))-$G350,""))/($F351)*($C351-$C350)+($C350),"")</f>
        <v/>
      </c>
      <c r="X351" s="65" t="str">
        <f t="shared" si="69"/>
        <v/>
      </c>
      <c r="Y351" s="65" t="str">
        <f>IF(X351="","",X351/VLOOKUP(VLOOKUP($J351,'Medians, Hi-Lo SDs'!$B:$F,4,FALSE),$H:$I,2,FALSE))</f>
        <v/>
      </c>
      <c r="Z351" s="70" t="str">
        <f t="shared" si="70"/>
        <v/>
      </c>
      <c r="AA351" s="68" t="str">
        <f t="shared" si="71"/>
        <v/>
      </c>
      <c r="AB351" s="66" t="str">
        <f>IFERROR((IF(AND($G350&lt;(VLOOKUP($J351,'Medians, Hi-Lo SDs'!$B:$F,5,FALSE)),$G351&gt;=(VLOOKUP($J351,'Medians, Hi-Lo SDs'!$B:$F,5,FALSE))),(VLOOKUP($J351,'Medians, Hi-Lo SDs'!$B:$F,5,FALSE))-$G350,""))/($F351)*($C351-$C350)+($C350),"")</f>
        <v/>
      </c>
      <c r="AC351" s="65" t="str">
        <f t="shared" si="72"/>
        <v/>
      </c>
      <c r="AD351" s="65" t="str">
        <f>IF(AC351="","",AC351/VLOOKUP(VLOOKUP($J351,'Medians, Hi-Lo SDs'!$B:$F,5,FALSE),$H:$I,2,FALSE))</f>
        <v/>
      </c>
      <c r="AE351" s="59" t="s">
        <v>88</v>
      </c>
      <c r="AF351" s="60" t="s">
        <v>88</v>
      </c>
    </row>
    <row r="352" spans="1:32" ht="16" x14ac:dyDescent="0.2">
      <c r="A352" s="99"/>
      <c r="B352" s="100"/>
      <c r="C352" s="87" t="s">
        <v>122</v>
      </c>
      <c r="D352" s="88">
        <v>1</v>
      </c>
      <c r="E352" s="89">
        <v>2</v>
      </c>
      <c r="F352" s="89">
        <v>2</v>
      </c>
      <c r="G352" s="90">
        <v>14.000000000000002</v>
      </c>
      <c r="J352" s="64" t="str">
        <f t="shared" si="62"/>
        <v>a0880</v>
      </c>
      <c r="K352" s="71">
        <f t="shared" si="63"/>
        <v>8</v>
      </c>
      <c r="L352" s="65" t="str">
        <f>IFERROR((IF(AND($G351&lt;(VLOOKUP($J352,'Medians, Hi-Lo SDs'!$B:$F,2,FALSE)),$G352&gt;=(VLOOKUP($J352,'Medians, Hi-Lo SDs'!$B:$F,2,FALSE))),(VLOOKUP($J352,'Medians, Hi-Lo SDs'!$B:$F,2,FALSE))-$G351,""))/($F352)*($C352-$C351)+($C351),"")</f>
        <v/>
      </c>
      <c r="M352" s="65" t="str">
        <f t="shared" si="65"/>
        <v/>
      </c>
      <c r="N352" s="65" t="str">
        <f>IF(M352="","",M352/VLOOKUP(VLOOKUP($J352,'Medians, Hi-Lo SDs'!$B:$F,2,FALSE),$H:$I,2,FALSE))</f>
        <v/>
      </c>
      <c r="O352" s="59" t="s">
        <v>88</v>
      </c>
      <c r="P352" s="60" t="s">
        <v>88</v>
      </c>
      <c r="Q352" s="66" t="str">
        <f>IFERROR((IF(AND($G351&lt;(VLOOKUP($J352,'Medians, Hi-Lo SDs'!$B:$F,3,FALSE)),$G352&gt;=(VLOOKUP($J352,'Medians, Hi-Lo SDs'!$B:$F,3,FALSE))),(VLOOKUP($J352,'Medians, Hi-Lo SDs'!$B:$F,3,FALSE))-$G351,""))/($F352)*($C352-$C351)+($C351),"")</f>
        <v/>
      </c>
      <c r="R352" s="65" t="str">
        <f t="shared" si="66"/>
        <v/>
      </c>
      <c r="S352" s="65" t="str">
        <f>IF(R352="","",R352/VLOOKUP(VLOOKUP($J352,'Medians, Hi-Lo SDs'!$B:$F,3,FALSE),$H:$I,2,FALSE))</f>
        <v/>
      </c>
      <c r="T352" s="70" t="str">
        <f t="shared" si="67"/>
        <v/>
      </c>
      <c r="U352" s="68" t="str">
        <f t="shared" si="68"/>
        <v/>
      </c>
      <c r="V352" s="69" t="str">
        <f t="shared" si="64"/>
        <v/>
      </c>
      <c r="W352" s="66" t="str">
        <f>IFERROR((IF(AND($G351&lt;(VLOOKUP($J352,'Medians, Hi-Lo SDs'!$B:$F,4,FALSE)),$G352&gt;=(VLOOKUP($J352,'Medians, Hi-Lo SDs'!$B:$F,4,FALSE))),(VLOOKUP($J352,'Medians, Hi-Lo SDs'!$B:$F,4,FALSE))-$G351,""))/($F352)*($C352-$C351)+($C351),"")</f>
        <v/>
      </c>
      <c r="X352" s="65" t="str">
        <f t="shared" si="69"/>
        <v/>
      </c>
      <c r="Y352" s="65" t="str">
        <f>IF(X352="","",X352/VLOOKUP(VLOOKUP($J352,'Medians, Hi-Lo SDs'!$B:$F,4,FALSE),$H:$I,2,FALSE))</f>
        <v/>
      </c>
      <c r="Z352" s="70" t="str">
        <f t="shared" si="70"/>
        <v/>
      </c>
      <c r="AA352" s="68" t="str">
        <f t="shared" si="71"/>
        <v/>
      </c>
      <c r="AB352" s="66" t="str">
        <f>IFERROR((IF(AND($G351&lt;(VLOOKUP($J352,'Medians, Hi-Lo SDs'!$B:$F,5,FALSE)),$G352&gt;=(VLOOKUP($J352,'Medians, Hi-Lo SDs'!$B:$F,5,FALSE))),(VLOOKUP($J352,'Medians, Hi-Lo SDs'!$B:$F,5,FALSE))-$G351,""))/($F352)*($C352-$C351)+($C351),"")</f>
        <v/>
      </c>
      <c r="AC352" s="65" t="str">
        <f t="shared" si="72"/>
        <v/>
      </c>
      <c r="AD352" s="65" t="str">
        <f>IF(AC352="","",AC352/VLOOKUP(VLOOKUP($J352,'Medians, Hi-Lo SDs'!$B:$F,5,FALSE),$H:$I,2,FALSE))</f>
        <v/>
      </c>
      <c r="AE352" s="59" t="s">
        <v>88</v>
      </c>
      <c r="AF352" s="60" t="s">
        <v>88</v>
      </c>
    </row>
    <row r="353" spans="1:32" ht="16" x14ac:dyDescent="0.2">
      <c r="A353" s="99"/>
      <c r="B353" s="100"/>
      <c r="C353" s="87" t="s">
        <v>123</v>
      </c>
      <c r="D353" s="88">
        <v>1</v>
      </c>
      <c r="E353" s="89">
        <v>2</v>
      </c>
      <c r="F353" s="89">
        <v>2</v>
      </c>
      <c r="G353" s="90">
        <v>16</v>
      </c>
      <c r="J353" s="64" t="str">
        <f t="shared" si="62"/>
        <v>a0880</v>
      </c>
      <c r="K353" s="71">
        <f t="shared" si="63"/>
        <v>8</v>
      </c>
      <c r="L353" s="65" t="str">
        <f>IFERROR((IF(AND($G352&lt;(VLOOKUP($J353,'Medians, Hi-Lo SDs'!$B:$F,2,FALSE)),$G353&gt;=(VLOOKUP($J353,'Medians, Hi-Lo SDs'!$B:$F,2,FALSE))),(VLOOKUP($J353,'Medians, Hi-Lo SDs'!$B:$F,2,FALSE))-$G352,""))/($F353)*($C353-$C352)+($C352),"")</f>
        <v/>
      </c>
      <c r="M353" s="65" t="str">
        <f t="shared" si="65"/>
        <v/>
      </c>
      <c r="N353" s="65" t="str">
        <f>IF(M353="","",M353/VLOOKUP(VLOOKUP($J353,'Medians, Hi-Lo SDs'!$B:$F,2,FALSE),$H:$I,2,FALSE))</f>
        <v/>
      </c>
      <c r="O353" s="59" t="s">
        <v>88</v>
      </c>
      <c r="P353" s="60" t="s">
        <v>88</v>
      </c>
      <c r="Q353" s="66" t="str">
        <f>IFERROR((IF(AND($G352&lt;(VLOOKUP($J353,'Medians, Hi-Lo SDs'!$B:$F,3,FALSE)),$G353&gt;=(VLOOKUP($J353,'Medians, Hi-Lo SDs'!$B:$F,3,FALSE))),(VLOOKUP($J353,'Medians, Hi-Lo SDs'!$B:$F,3,FALSE))-$G352,""))/($F353)*($C353-$C352)+($C352),"")</f>
        <v/>
      </c>
      <c r="R353" s="65" t="str">
        <f t="shared" si="66"/>
        <v/>
      </c>
      <c r="S353" s="65" t="str">
        <f>IF(R353="","",R353/VLOOKUP(VLOOKUP($J353,'Medians, Hi-Lo SDs'!$B:$F,3,FALSE),$H:$I,2,FALSE))</f>
        <v/>
      </c>
      <c r="T353" s="70" t="str">
        <f t="shared" si="67"/>
        <v/>
      </c>
      <c r="U353" s="68" t="str">
        <f t="shared" si="68"/>
        <v/>
      </c>
      <c r="V353" s="69" t="str">
        <f t="shared" si="64"/>
        <v/>
      </c>
      <c r="W353" s="66" t="str">
        <f>IFERROR((IF(AND($G352&lt;(VLOOKUP($J353,'Medians, Hi-Lo SDs'!$B:$F,4,FALSE)),$G353&gt;=(VLOOKUP($J353,'Medians, Hi-Lo SDs'!$B:$F,4,FALSE))),(VLOOKUP($J353,'Medians, Hi-Lo SDs'!$B:$F,4,FALSE))-$G352,""))/($F353)*($C353-$C352)+($C352),"")</f>
        <v/>
      </c>
      <c r="X353" s="65" t="str">
        <f t="shared" si="69"/>
        <v/>
      </c>
      <c r="Y353" s="65" t="str">
        <f>IF(X353="","",X353/VLOOKUP(VLOOKUP($J353,'Medians, Hi-Lo SDs'!$B:$F,4,FALSE),$H:$I,2,FALSE))</f>
        <v/>
      </c>
      <c r="Z353" s="70" t="str">
        <f t="shared" si="70"/>
        <v/>
      </c>
      <c r="AA353" s="68" t="str">
        <f t="shared" si="71"/>
        <v/>
      </c>
      <c r="AB353" s="66" t="str">
        <f>IFERROR((IF(AND($G352&lt;(VLOOKUP($J353,'Medians, Hi-Lo SDs'!$B:$F,5,FALSE)),$G353&gt;=(VLOOKUP($J353,'Medians, Hi-Lo SDs'!$B:$F,5,FALSE))),(VLOOKUP($J353,'Medians, Hi-Lo SDs'!$B:$F,5,FALSE))-$G352,""))/($F353)*($C353-$C352)+($C352),"")</f>
        <v/>
      </c>
      <c r="AC353" s="65" t="str">
        <f t="shared" si="72"/>
        <v/>
      </c>
      <c r="AD353" s="65" t="str">
        <f>IF(AC353="","",AC353/VLOOKUP(VLOOKUP($J353,'Medians, Hi-Lo SDs'!$B:$F,5,FALSE),$H:$I,2,FALSE))</f>
        <v/>
      </c>
      <c r="AE353" s="59" t="s">
        <v>88</v>
      </c>
      <c r="AF353" s="60" t="s">
        <v>88</v>
      </c>
    </row>
    <row r="354" spans="1:32" ht="16" x14ac:dyDescent="0.2">
      <c r="A354" s="99"/>
      <c r="B354" s="100"/>
      <c r="C354" s="87" t="s">
        <v>124</v>
      </c>
      <c r="D354" s="88">
        <v>1</v>
      </c>
      <c r="E354" s="89">
        <v>2</v>
      </c>
      <c r="F354" s="89">
        <v>2</v>
      </c>
      <c r="G354" s="90">
        <v>18</v>
      </c>
      <c r="J354" s="64" t="str">
        <f t="shared" si="62"/>
        <v>a0880</v>
      </c>
      <c r="K354" s="71">
        <f t="shared" si="63"/>
        <v>8</v>
      </c>
      <c r="L354" s="65" t="str">
        <f>IFERROR((IF(AND($G353&lt;(VLOOKUP($J354,'Medians, Hi-Lo SDs'!$B:$F,2,FALSE)),$G354&gt;=(VLOOKUP($J354,'Medians, Hi-Lo SDs'!$B:$F,2,FALSE))),(VLOOKUP($J354,'Medians, Hi-Lo SDs'!$B:$F,2,FALSE))-$G353,""))/($F354)*($C354-$C353)+($C353),"")</f>
        <v/>
      </c>
      <c r="M354" s="65" t="str">
        <f t="shared" si="65"/>
        <v/>
      </c>
      <c r="N354" s="65" t="str">
        <f>IF(M354="","",M354/VLOOKUP(VLOOKUP($J354,'Medians, Hi-Lo SDs'!$B:$F,2,FALSE),$H:$I,2,FALSE))</f>
        <v/>
      </c>
      <c r="O354" s="59" t="s">
        <v>88</v>
      </c>
      <c r="P354" s="60" t="s">
        <v>88</v>
      </c>
      <c r="Q354" s="66" t="str">
        <f>IFERROR((IF(AND($G353&lt;(VLOOKUP($J354,'Medians, Hi-Lo SDs'!$B:$F,3,FALSE)),$G354&gt;=(VLOOKUP($J354,'Medians, Hi-Lo SDs'!$B:$F,3,FALSE))),(VLOOKUP($J354,'Medians, Hi-Lo SDs'!$B:$F,3,FALSE))-$G353,""))/($F354)*($C354-$C353)+($C353),"")</f>
        <v/>
      </c>
      <c r="R354" s="65" t="str">
        <f t="shared" si="66"/>
        <v/>
      </c>
      <c r="S354" s="65" t="str">
        <f>IF(R354="","",R354/VLOOKUP(VLOOKUP($J354,'Medians, Hi-Lo SDs'!$B:$F,3,FALSE),$H:$I,2,FALSE))</f>
        <v/>
      </c>
      <c r="T354" s="70" t="str">
        <f t="shared" si="67"/>
        <v/>
      </c>
      <c r="U354" s="68" t="str">
        <f t="shared" si="68"/>
        <v/>
      </c>
      <c r="V354" s="69" t="str">
        <f t="shared" si="64"/>
        <v/>
      </c>
      <c r="W354" s="66" t="str">
        <f>IFERROR((IF(AND($G353&lt;(VLOOKUP($J354,'Medians, Hi-Lo SDs'!$B:$F,4,FALSE)),$G354&gt;=(VLOOKUP($J354,'Medians, Hi-Lo SDs'!$B:$F,4,FALSE))),(VLOOKUP($J354,'Medians, Hi-Lo SDs'!$B:$F,4,FALSE))-$G353,""))/($F354)*($C354-$C353)+($C353),"")</f>
        <v/>
      </c>
      <c r="X354" s="65" t="str">
        <f t="shared" si="69"/>
        <v/>
      </c>
      <c r="Y354" s="65" t="str">
        <f>IF(X354="","",X354/VLOOKUP(VLOOKUP($J354,'Medians, Hi-Lo SDs'!$B:$F,4,FALSE),$H:$I,2,FALSE))</f>
        <v/>
      </c>
      <c r="Z354" s="70" t="str">
        <f t="shared" si="70"/>
        <v/>
      </c>
      <c r="AA354" s="68" t="str">
        <f t="shared" si="71"/>
        <v/>
      </c>
      <c r="AB354" s="66" t="str">
        <f>IFERROR((IF(AND($G353&lt;(VLOOKUP($J354,'Medians, Hi-Lo SDs'!$B:$F,5,FALSE)),$G354&gt;=(VLOOKUP($J354,'Medians, Hi-Lo SDs'!$B:$F,5,FALSE))),(VLOOKUP($J354,'Medians, Hi-Lo SDs'!$B:$F,5,FALSE))-$G353,""))/($F354)*($C354-$C353)+($C353),"")</f>
        <v/>
      </c>
      <c r="AC354" s="65" t="str">
        <f t="shared" si="72"/>
        <v/>
      </c>
      <c r="AD354" s="65" t="str">
        <f>IF(AC354="","",AC354/VLOOKUP(VLOOKUP($J354,'Medians, Hi-Lo SDs'!$B:$F,5,FALSE),$H:$I,2,FALSE))</f>
        <v/>
      </c>
      <c r="AE354" s="59" t="s">
        <v>88</v>
      </c>
      <c r="AF354" s="60" t="s">
        <v>88</v>
      </c>
    </row>
    <row r="355" spans="1:32" ht="16" x14ac:dyDescent="0.2">
      <c r="A355" s="99"/>
      <c r="B355" s="100"/>
      <c r="C355" s="87" t="s">
        <v>125</v>
      </c>
      <c r="D355" s="88">
        <v>2</v>
      </c>
      <c r="E355" s="89">
        <v>4</v>
      </c>
      <c r="F355" s="89">
        <v>4</v>
      </c>
      <c r="G355" s="90">
        <v>22</v>
      </c>
      <c r="J355" s="64" t="str">
        <f t="shared" si="62"/>
        <v>a0880</v>
      </c>
      <c r="K355" s="71">
        <f t="shared" si="63"/>
        <v>8</v>
      </c>
      <c r="L355" s="65" t="str">
        <f>IFERROR((IF(AND($G354&lt;(VLOOKUP($J355,'Medians, Hi-Lo SDs'!$B:$F,2,FALSE)),$G355&gt;=(VLOOKUP($J355,'Medians, Hi-Lo SDs'!$B:$F,2,FALSE))),(VLOOKUP($J355,'Medians, Hi-Lo SDs'!$B:$F,2,FALSE))-$G354,""))/($F355)*($C355-$C354)+($C354),"")</f>
        <v/>
      </c>
      <c r="M355" s="65" t="str">
        <f t="shared" si="65"/>
        <v/>
      </c>
      <c r="N355" s="65" t="str">
        <f>IF(M355="","",M355/VLOOKUP(VLOOKUP($J355,'Medians, Hi-Lo SDs'!$B:$F,2,FALSE),$H:$I,2,FALSE))</f>
        <v/>
      </c>
      <c r="O355" s="59" t="s">
        <v>88</v>
      </c>
      <c r="P355" s="60" t="s">
        <v>88</v>
      </c>
      <c r="Q355" s="66" t="str">
        <f>IFERROR((IF(AND($G354&lt;(VLOOKUP($J355,'Medians, Hi-Lo SDs'!$B:$F,3,FALSE)),$G355&gt;=(VLOOKUP($J355,'Medians, Hi-Lo SDs'!$B:$F,3,FALSE))),(VLOOKUP($J355,'Medians, Hi-Lo SDs'!$B:$F,3,FALSE))-$G354,""))/($F355)*($C355-$C354)+($C354),"")</f>
        <v/>
      </c>
      <c r="R355" s="65" t="str">
        <f t="shared" si="66"/>
        <v/>
      </c>
      <c r="S355" s="65" t="str">
        <f>IF(R355="","",R355/VLOOKUP(VLOOKUP($J355,'Medians, Hi-Lo SDs'!$B:$F,3,FALSE),$H:$I,2,FALSE))</f>
        <v/>
      </c>
      <c r="T355" s="70" t="str">
        <f t="shared" si="67"/>
        <v/>
      </c>
      <c r="U355" s="68" t="str">
        <f t="shared" si="68"/>
        <v/>
      </c>
      <c r="V355" s="69" t="str">
        <f t="shared" si="64"/>
        <v/>
      </c>
      <c r="W355" s="66" t="str">
        <f>IFERROR((IF(AND($G354&lt;(VLOOKUP($J355,'Medians, Hi-Lo SDs'!$B:$F,4,FALSE)),$G355&gt;=(VLOOKUP($J355,'Medians, Hi-Lo SDs'!$B:$F,4,FALSE))),(VLOOKUP($J355,'Medians, Hi-Lo SDs'!$B:$F,4,FALSE))-$G354,""))/($F355)*($C355-$C354)+($C354),"")</f>
        <v/>
      </c>
      <c r="X355" s="65" t="str">
        <f t="shared" si="69"/>
        <v/>
      </c>
      <c r="Y355" s="65" t="str">
        <f>IF(X355="","",X355/VLOOKUP(VLOOKUP($J355,'Medians, Hi-Lo SDs'!$B:$F,4,FALSE),$H:$I,2,FALSE))</f>
        <v/>
      </c>
      <c r="Z355" s="70" t="str">
        <f t="shared" si="70"/>
        <v/>
      </c>
      <c r="AA355" s="68" t="str">
        <f t="shared" si="71"/>
        <v/>
      </c>
      <c r="AB355" s="66" t="str">
        <f>IFERROR((IF(AND($G354&lt;(VLOOKUP($J355,'Medians, Hi-Lo SDs'!$B:$F,5,FALSE)),$G355&gt;=(VLOOKUP($J355,'Medians, Hi-Lo SDs'!$B:$F,5,FALSE))),(VLOOKUP($J355,'Medians, Hi-Lo SDs'!$B:$F,5,FALSE))-$G354,""))/($F355)*($C355-$C354)+($C354),"")</f>
        <v/>
      </c>
      <c r="AC355" s="65" t="str">
        <f t="shared" si="72"/>
        <v/>
      </c>
      <c r="AD355" s="65" t="str">
        <f>IF(AC355="","",AC355/VLOOKUP(VLOOKUP($J355,'Medians, Hi-Lo SDs'!$B:$F,5,FALSE),$H:$I,2,FALSE))</f>
        <v/>
      </c>
      <c r="AE355" s="59" t="s">
        <v>88</v>
      </c>
      <c r="AF355" s="60" t="s">
        <v>88</v>
      </c>
    </row>
    <row r="356" spans="1:32" ht="16" x14ac:dyDescent="0.2">
      <c r="A356" s="99"/>
      <c r="B356" s="100"/>
      <c r="C356" s="87" t="s">
        <v>126</v>
      </c>
      <c r="D356" s="88">
        <v>1</v>
      </c>
      <c r="E356" s="89">
        <v>2</v>
      </c>
      <c r="F356" s="89">
        <v>2</v>
      </c>
      <c r="G356" s="90">
        <v>24</v>
      </c>
      <c r="J356" s="64" t="str">
        <f t="shared" si="62"/>
        <v>a0880</v>
      </c>
      <c r="K356" s="71">
        <f t="shared" si="63"/>
        <v>8</v>
      </c>
      <c r="L356" s="65" t="str">
        <f>IFERROR((IF(AND($G355&lt;(VLOOKUP($J356,'Medians, Hi-Lo SDs'!$B:$F,2,FALSE)),$G356&gt;=(VLOOKUP($J356,'Medians, Hi-Lo SDs'!$B:$F,2,FALSE))),(VLOOKUP($J356,'Medians, Hi-Lo SDs'!$B:$F,2,FALSE))-$G355,""))/($F356)*($C356-$C355)+($C355),"")</f>
        <v/>
      </c>
      <c r="M356" s="65" t="str">
        <f t="shared" si="65"/>
        <v/>
      </c>
      <c r="N356" s="65" t="str">
        <f>IF(M356="","",M356/VLOOKUP(VLOOKUP($J356,'Medians, Hi-Lo SDs'!$B:$F,2,FALSE),$H:$I,2,FALSE))</f>
        <v/>
      </c>
      <c r="O356" s="59" t="s">
        <v>88</v>
      </c>
      <c r="P356" s="60" t="s">
        <v>88</v>
      </c>
      <c r="Q356" s="66" t="str">
        <f>IFERROR((IF(AND($G355&lt;(VLOOKUP($J356,'Medians, Hi-Lo SDs'!$B:$F,3,FALSE)),$G356&gt;=(VLOOKUP($J356,'Medians, Hi-Lo SDs'!$B:$F,3,FALSE))),(VLOOKUP($J356,'Medians, Hi-Lo SDs'!$B:$F,3,FALSE))-$G355,""))/($F356)*($C356-$C355)+($C355),"")</f>
        <v/>
      </c>
      <c r="R356" s="65" t="str">
        <f t="shared" si="66"/>
        <v/>
      </c>
      <c r="S356" s="65" t="str">
        <f>IF(R356="","",R356/VLOOKUP(VLOOKUP($J356,'Medians, Hi-Lo SDs'!$B:$F,3,FALSE),$H:$I,2,FALSE))</f>
        <v/>
      </c>
      <c r="T356" s="70" t="str">
        <f t="shared" si="67"/>
        <v/>
      </c>
      <c r="U356" s="68" t="str">
        <f t="shared" si="68"/>
        <v/>
      </c>
      <c r="V356" s="69" t="str">
        <f t="shared" si="64"/>
        <v/>
      </c>
      <c r="W356" s="66" t="str">
        <f>IFERROR((IF(AND($G355&lt;(VLOOKUP($J356,'Medians, Hi-Lo SDs'!$B:$F,4,FALSE)),$G356&gt;=(VLOOKUP($J356,'Medians, Hi-Lo SDs'!$B:$F,4,FALSE))),(VLOOKUP($J356,'Medians, Hi-Lo SDs'!$B:$F,4,FALSE))-$G355,""))/($F356)*($C356-$C355)+($C355),"")</f>
        <v/>
      </c>
      <c r="X356" s="65" t="str">
        <f t="shared" si="69"/>
        <v/>
      </c>
      <c r="Y356" s="65" t="str">
        <f>IF(X356="","",X356/VLOOKUP(VLOOKUP($J356,'Medians, Hi-Lo SDs'!$B:$F,4,FALSE),$H:$I,2,FALSE))</f>
        <v/>
      </c>
      <c r="Z356" s="70" t="str">
        <f t="shared" si="70"/>
        <v/>
      </c>
      <c r="AA356" s="68" t="str">
        <f t="shared" si="71"/>
        <v/>
      </c>
      <c r="AB356" s="66" t="str">
        <f>IFERROR((IF(AND($G355&lt;(VLOOKUP($J356,'Medians, Hi-Lo SDs'!$B:$F,5,FALSE)),$G356&gt;=(VLOOKUP($J356,'Medians, Hi-Lo SDs'!$B:$F,5,FALSE))),(VLOOKUP($J356,'Medians, Hi-Lo SDs'!$B:$F,5,FALSE))-$G355,""))/($F356)*($C356-$C355)+($C355),"")</f>
        <v/>
      </c>
      <c r="AC356" s="65" t="str">
        <f t="shared" si="72"/>
        <v/>
      </c>
      <c r="AD356" s="65" t="str">
        <f>IF(AC356="","",AC356/VLOOKUP(VLOOKUP($J356,'Medians, Hi-Lo SDs'!$B:$F,5,FALSE),$H:$I,2,FALSE))</f>
        <v/>
      </c>
      <c r="AE356" s="59" t="s">
        <v>88</v>
      </c>
      <c r="AF356" s="60" t="s">
        <v>88</v>
      </c>
    </row>
    <row r="357" spans="1:32" ht="16" x14ac:dyDescent="0.2">
      <c r="A357" s="99"/>
      <c r="B357" s="100"/>
      <c r="C357" s="87" t="s">
        <v>127</v>
      </c>
      <c r="D357" s="88">
        <v>1</v>
      </c>
      <c r="E357" s="89">
        <v>2</v>
      </c>
      <c r="F357" s="89">
        <v>2</v>
      </c>
      <c r="G357" s="90">
        <v>26</v>
      </c>
      <c r="J357" s="64" t="str">
        <f t="shared" si="62"/>
        <v>a0880</v>
      </c>
      <c r="K357" s="71">
        <f t="shared" si="63"/>
        <v>8</v>
      </c>
      <c r="L357" s="65" t="str">
        <f>IFERROR((IF(AND($G356&lt;(VLOOKUP($J357,'Medians, Hi-Lo SDs'!$B:$F,2,FALSE)),$G357&gt;=(VLOOKUP($J357,'Medians, Hi-Lo SDs'!$B:$F,2,FALSE))),(VLOOKUP($J357,'Medians, Hi-Lo SDs'!$B:$F,2,FALSE))-$G356,""))/($F357)*($C357-$C356)+($C356),"")</f>
        <v/>
      </c>
      <c r="M357" s="65" t="str">
        <f t="shared" si="65"/>
        <v/>
      </c>
      <c r="N357" s="65" t="str">
        <f>IF(M357="","",M357/VLOOKUP(VLOOKUP($J357,'Medians, Hi-Lo SDs'!$B:$F,2,FALSE),$H:$I,2,FALSE))</f>
        <v/>
      </c>
      <c r="O357" s="59" t="s">
        <v>88</v>
      </c>
      <c r="P357" s="60" t="s">
        <v>88</v>
      </c>
      <c r="Q357" s="66" t="str">
        <f>IFERROR((IF(AND($G356&lt;(VLOOKUP($J357,'Medians, Hi-Lo SDs'!$B:$F,3,FALSE)),$G357&gt;=(VLOOKUP($J357,'Medians, Hi-Lo SDs'!$B:$F,3,FALSE))),(VLOOKUP($J357,'Medians, Hi-Lo SDs'!$B:$F,3,FALSE))-$G356,""))/($F357)*($C357-$C356)+($C356),"")</f>
        <v/>
      </c>
      <c r="R357" s="65" t="str">
        <f t="shared" si="66"/>
        <v/>
      </c>
      <c r="S357" s="65" t="str">
        <f>IF(R357="","",R357/VLOOKUP(VLOOKUP($J357,'Medians, Hi-Lo SDs'!$B:$F,3,FALSE),$H:$I,2,FALSE))</f>
        <v/>
      </c>
      <c r="T357" s="70" t="str">
        <f t="shared" si="67"/>
        <v/>
      </c>
      <c r="U357" s="68" t="str">
        <f t="shared" si="68"/>
        <v/>
      </c>
      <c r="V357" s="69" t="str">
        <f t="shared" si="64"/>
        <v/>
      </c>
      <c r="W357" s="66" t="str">
        <f>IFERROR((IF(AND($G356&lt;(VLOOKUP($J357,'Medians, Hi-Lo SDs'!$B:$F,4,FALSE)),$G357&gt;=(VLOOKUP($J357,'Medians, Hi-Lo SDs'!$B:$F,4,FALSE))),(VLOOKUP($J357,'Medians, Hi-Lo SDs'!$B:$F,4,FALSE))-$G356,""))/($F357)*($C357-$C356)+($C356),"")</f>
        <v/>
      </c>
      <c r="X357" s="65" t="str">
        <f t="shared" si="69"/>
        <v/>
      </c>
      <c r="Y357" s="65" t="str">
        <f>IF(X357="","",X357/VLOOKUP(VLOOKUP($J357,'Medians, Hi-Lo SDs'!$B:$F,4,FALSE),$H:$I,2,FALSE))</f>
        <v/>
      </c>
      <c r="Z357" s="70" t="str">
        <f t="shared" si="70"/>
        <v/>
      </c>
      <c r="AA357" s="68" t="str">
        <f t="shared" si="71"/>
        <v/>
      </c>
      <c r="AB357" s="66" t="str">
        <f>IFERROR((IF(AND($G356&lt;(VLOOKUP($J357,'Medians, Hi-Lo SDs'!$B:$F,5,FALSE)),$G357&gt;=(VLOOKUP($J357,'Medians, Hi-Lo SDs'!$B:$F,5,FALSE))),(VLOOKUP($J357,'Medians, Hi-Lo SDs'!$B:$F,5,FALSE))-$G356,""))/($F357)*($C357-$C356)+($C356),"")</f>
        <v/>
      </c>
      <c r="AC357" s="65" t="str">
        <f t="shared" si="72"/>
        <v/>
      </c>
      <c r="AD357" s="65" t="str">
        <f>IF(AC357="","",AC357/VLOOKUP(VLOOKUP($J357,'Medians, Hi-Lo SDs'!$B:$F,5,FALSE),$H:$I,2,FALSE))</f>
        <v/>
      </c>
      <c r="AE357" s="59" t="s">
        <v>88</v>
      </c>
      <c r="AF357" s="60" t="s">
        <v>88</v>
      </c>
    </row>
    <row r="358" spans="1:32" ht="16" x14ac:dyDescent="0.2">
      <c r="A358" s="99"/>
      <c r="B358" s="100"/>
      <c r="C358" s="87" t="s">
        <v>128</v>
      </c>
      <c r="D358" s="88">
        <v>1</v>
      </c>
      <c r="E358" s="89">
        <v>2</v>
      </c>
      <c r="F358" s="89">
        <v>2</v>
      </c>
      <c r="G358" s="90">
        <v>28.000000000000004</v>
      </c>
      <c r="J358" s="64" t="str">
        <f t="shared" si="62"/>
        <v>a0880</v>
      </c>
      <c r="K358" s="71">
        <f t="shared" si="63"/>
        <v>8</v>
      </c>
      <c r="L358" s="65" t="str">
        <f>IFERROR((IF(AND($G357&lt;(VLOOKUP($J358,'Medians, Hi-Lo SDs'!$B:$F,2,FALSE)),$G358&gt;=(VLOOKUP($J358,'Medians, Hi-Lo SDs'!$B:$F,2,FALSE))),(VLOOKUP($J358,'Medians, Hi-Lo SDs'!$B:$F,2,FALSE))-$G357,""))/($F358)*($C358-$C357)+($C357),"")</f>
        <v/>
      </c>
      <c r="M358" s="65" t="str">
        <f t="shared" si="65"/>
        <v/>
      </c>
      <c r="N358" s="65" t="str">
        <f>IF(M358="","",M358/VLOOKUP(VLOOKUP($J358,'Medians, Hi-Lo SDs'!$B:$F,2,FALSE),$H:$I,2,FALSE))</f>
        <v/>
      </c>
      <c r="O358" s="59" t="s">
        <v>88</v>
      </c>
      <c r="P358" s="60" t="s">
        <v>88</v>
      </c>
      <c r="Q358" s="66" t="str">
        <f>IFERROR((IF(AND($G357&lt;(VLOOKUP($J358,'Medians, Hi-Lo SDs'!$B:$F,3,FALSE)),$G358&gt;=(VLOOKUP($J358,'Medians, Hi-Lo SDs'!$B:$F,3,FALSE))),(VLOOKUP($J358,'Medians, Hi-Lo SDs'!$B:$F,3,FALSE))-$G357,""))/($F358)*($C358-$C357)+($C357),"")</f>
        <v/>
      </c>
      <c r="R358" s="65" t="str">
        <f t="shared" si="66"/>
        <v/>
      </c>
      <c r="S358" s="65" t="str">
        <f>IF(R358="","",R358/VLOOKUP(VLOOKUP($J358,'Medians, Hi-Lo SDs'!$B:$F,3,FALSE),$H:$I,2,FALSE))</f>
        <v/>
      </c>
      <c r="T358" s="70" t="str">
        <f t="shared" si="67"/>
        <v/>
      </c>
      <c r="U358" s="68" t="str">
        <f t="shared" si="68"/>
        <v/>
      </c>
      <c r="V358" s="69" t="str">
        <f t="shared" si="64"/>
        <v/>
      </c>
      <c r="W358" s="66" t="str">
        <f>IFERROR((IF(AND($G357&lt;(VLOOKUP($J358,'Medians, Hi-Lo SDs'!$B:$F,4,FALSE)),$G358&gt;=(VLOOKUP($J358,'Medians, Hi-Lo SDs'!$B:$F,4,FALSE))),(VLOOKUP($J358,'Medians, Hi-Lo SDs'!$B:$F,4,FALSE))-$G357,""))/($F358)*($C358-$C357)+($C357),"")</f>
        <v/>
      </c>
      <c r="X358" s="65" t="str">
        <f t="shared" si="69"/>
        <v/>
      </c>
      <c r="Y358" s="65" t="str">
        <f>IF(X358="","",X358/VLOOKUP(VLOOKUP($J358,'Medians, Hi-Lo SDs'!$B:$F,4,FALSE),$H:$I,2,FALSE))</f>
        <v/>
      </c>
      <c r="Z358" s="70" t="str">
        <f t="shared" si="70"/>
        <v/>
      </c>
      <c r="AA358" s="68" t="str">
        <f t="shared" si="71"/>
        <v/>
      </c>
      <c r="AB358" s="66" t="str">
        <f>IFERROR((IF(AND($G357&lt;(VLOOKUP($J358,'Medians, Hi-Lo SDs'!$B:$F,5,FALSE)),$G358&gt;=(VLOOKUP($J358,'Medians, Hi-Lo SDs'!$B:$F,5,FALSE))),(VLOOKUP($J358,'Medians, Hi-Lo SDs'!$B:$F,5,FALSE))-$G357,""))/($F358)*($C358-$C357)+($C357),"")</f>
        <v/>
      </c>
      <c r="AC358" s="65" t="str">
        <f t="shared" si="72"/>
        <v/>
      </c>
      <c r="AD358" s="65" t="str">
        <f>IF(AC358="","",AC358/VLOOKUP(VLOOKUP($J358,'Medians, Hi-Lo SDs'!$B:$F,5,FALSE),$H:$I,2,FALSE))</f>
        <v/>
      </c>
      <c r="AE358" s="59" t="s">
        <v>88</v>
      </c>
      <c r="AF358" s="60" t="s">
        <v>88</v>
      </c>
    </row>
    <row r="359" spans="1:32" ht="16" x14ac:dyDescent="0.2">
      <c r="A359" s="99"/>
      <c r="B359" s="100"/>
      <c r="C359" s="87" t="s">
        <v>136</v>
      </c>
      <c r="D359" s="88">
        <v>2</v>
      </c>
      <c r="E359" s="89">
        <v>4</v>
      </c>
      <c r="F359" s="89">
        <v>4</v>
      </c>
      <c r="G359" s="90">
        <v>32</v>
      </c>
      <c r="J359" s="64" t="str">
        <f t="shared" si="62"/>
        <v>a0880</v>
      </c>
      <c r="K359" s="71">
        <f t="shared" si="63"/>
        <v>8</v>
      </c>
      <c r="L359" s="65" t="str">
        <f>IFERROR((IF(AND($G358&lt;(VLOOKUP($J359,'Medians, Hi-Lo SDs'!$B:$F,2,FALSE)),$G359&gt;=(VLOOKUP($J359,'Medians, Hi-Lo SDs'!$B:$F,2,FALSE))),(VLOOKUP($J359,'Medians, Hi-Lo SDs'!$B:$F,2,FALSE))-$G358,""))/($F359)*($C359-$C358)+($C358),"")</f>
        <v/>
      </c>
      <c r="M359" s="65" t="str">
        <f t="shared" si="65"/>
        <v/>
      </c>
      <c r="N359" s="65" t="str">
        <f>IF(M359="","",M359/VLOOKUP(VLOOKUP($J359,'Medians, Hi-Lo SDs'!$B:$F,2,FALSE),$H:$I,2,FALSE))</f>
        <v/>
      </c>
      <c r="O359" s="59" t="s">
        <v>88</v>
      </c>
      <c r="P359" s="60" t="s">
        <v>88</v>
      </c>
      <c r="Q359" s="66" t="str">
        <f>IFERROR((IF(AND($G358&lt;(VLOOKUP($J359,'Medians, Hi-Lo SDs'!$B:$F,3,FALSE)),$G359&gt;=(VLOOKUP($J359,'Medians, Hi-Lo SDs'!$B:$F,3,FALSE))),(VLOOKUP($J359,'Medians, Hi-Lo SDs'!$B:$F,3,FALSE))-$G358,""))/($F359)*($C359-$C358)+($C358),"")</f>
        <v/>
      </c>
      <c r="R359" s="65" t="str">
        <f t="shared" si="66"/>
        <v/>
      </c>
      <c r="S359" s="65" t="str">
        <f>IF(R359="","",R359/VLOOKUP(VLOOKUP($J359,'Medians, Hi-Lo SDs'!$B:$F,3,FALSE),$H:$I,2,FALSE))</f>
        <v/>
      </c>
      <c r="T359" s="70" t="str">
        <f t="shared" si="67"/>
        <v/>
      </c>
      <c r="U359" s="68" t="str">
        <f t="shared" si="68"/>
        <v/>
      </c>
      <c r="V359" s="69" t="str">
        <f t="shared" si="64"/>
        <v/>
      </c>
      <c r="W359" s="66" t="str">
        <f>IFERROR((IF(AND($G358&lt;(VLOOKUP($J359,'Medians, Hi-Lo SDs'!$B:$F,4,FALSE)),$G359&gt;=(VLOOKUP($J359,'Medians, Hi-Lo SDs'!$B:$F,4,FALSE))),(VLOOKUP($J359,'Medians, Hi-Lo SDs'!$B:$F,4,FALSE))-$G358,""))/($F359)*($C359-$C358)+($C358),"")</f>
        <v/>
      </c>
      <c r="X359" s="65" t="str">
        <f t="shared" si="69"/>
        <v/>
      </c>
      <c r="Y359" s="65" t="str">
        <f>IF(X359="","",X359/VLOOKUP(VLOOKUP($J359,'Medians, Hi-Lo SDs'!$B:$F,4,FALSE),$H:$I,2,FALSE))</f>
        <v/>
      </c>
      <c r="Z359" s="70" t="str">
        <f t="shared" si="70"/>
        <v/>
      </c>
      <c r="AA359" s="68" t="str">
        <f t="shared" si="71"/>
        <v/>
      </c>
      <c r="AB359" s="66" t="str">
        <f>IFERROR((IF(AND($G358&lt;(VLOOKUP($J359,'Medians, Hi-Lo SDs'!$B:$F,5,FALSE)),$G359&gt;=(VLOOKUP($J359,'Medians, Hi-Lo SDs'!$B:$F,5,FALSE))),(VLOOKUP($J359,'Medians, Hi-Lo SDs'!$B:$F,5,FALSE))-$G358,""))/($F359)*($C359-$C358)+($C358),"")</f>
        <v/>
      </c>
      <c r="AC359" s="65" t="str">
        <f t="shared" si="72"/>
        <v/>
      </c>
      <c r="AD359" s="65" t="str">
        <f>IF(AC359="","",AC359/VLOOKUP(VLOOKUP($J359,'Medians, Hi-Lo SDs'!$B:$F,5,FALSE),$H:$I,2,FALSE))</f>
        <v/>
      </c>
      <c r="AE359" s="59" t="s">
        <v>88</v>
      </c>
      <c r="AF359" s="60" t="s">
        <v>88</v>
      </c>
    </row>
    <row r="360" spans="1:32" ht="16" x14ac:dyDescent="0.2">
      <c r="A360" s="99"/>
      <c r="B360" s="100"/>
      <c r="C360" s="87" t="s">
        <v>132</v>
      </c>
      <c r="D360" s="88">
        <v>1</v>
      </c>
      <c r="E360" s="89">
        <v>2</v>
      </c>
      <c r="F360" s="89">
        <v>2</v>
      </c>
      <c r="G360" s="90">
        <v>34</v>
      </c>
      <c r="J360" s="64" t="str">
        <f t="shared" si="62"/>
        <v>a0880</v>
      </c>
      <c r="K360" s="71">
        <f t="shared" si="63"/>
        <v>8</v>
      </c>
      <c r="L360" s="65" t="str">
        <f>IFERROR((IF(AND($G359&lt;(VLOOKUP($J360,'Medians, Hi-Lo SDs'!$B:$F,2,FALSE)),$G360&gt;=(VLOOKUP($J360,'Medians, Hi-Lo SDs'!$B:$F,2,FALSE))),(VLOOKUP($J360,'Medians, Hi-Lo SDs'!$B:$F,2,FALSE))-$G359,""))/($F360)*($C360-$C359)+($C359),"")</f>
        <v/>
      </c>
      <c r="M360" s="65" t="str">
        <f t="shared" si="65"/>
        <v/>
      </c>
      <c r="N360" s="65" t="str">
        <f>IF(M360="","",M360/VLOOKUP(VLOOKUP($J360,'Medians, Hi-Lo SDs'!$B:$F,2,FALSE),$H:$I,2,FALSE))</f>
        <v/>
      </c>
      <c r="O360" s="59" t="s">
        <v>88</v>
      </c>
      <c r="P360" s="60" t="s">
        <v>88</v>
      </c>
      <c r="Q360" s="66" t="str">
        <f>IFERROR((IF(AND($G359&lt;(VLOOKUP($J360,'Medians, Hi-Lo SDs'!$B:$F,3,FALSE)),$G360&gt;=(VLOOKUP($J360,'Medians, Hi-Lo SDs'!$B:$F,3,FALSE))),(VLOOKUP($J360,'Medians, Hi-Lo SDs'!$B:$F,3,FALSE))-$G359,""))/($F360)*($C360-$C359)+($C359),"")</f>
        <v/>
      </c>
      <c r="R360" s="65" t="str">
        <f t="shared" si="66"/>
        <v/>
      </c>
      <c r="S360" s="65" t="str">
        <f>IF(R360="","",R360/VLOOKUP(VLOOKUP($J360,'Medians, Hi-Lo SDs'!$B:$F,3,FALSE),$H:$I,2,FALSE))</f>
        <v/>
      </c>
      <c r="T360" s="70" t="str">
        <f t="shared" si="67"/>
        <v/>
      </c>
      <c r="U360" s="68" t="str">
        <f t="shared" si="68"/>
        <v/>
      </c>
      <c r="V360" s="69" t="str">
        <f t="shared" si="64"/>
        <v/>
      </c>
      <c r="W360" s="66" t="str">
        <f>IFERROR((IF(AND($G359&lt;(VLOOKUP($J360,'Medians, Hi-Lo SDs'!$B:$F,4,FALSE)),$G360&gt;=(VLOOKUP($J360,'Medians, Hi-Lo SDs'!$B:$F,4,FALSE))),(VLOOKUP($J360,'Medians, Hi-Lo SDs'!$B:$F,4,FALSE))-$G359,""))/($F360)*($C360-$C359)+($C359),"")</f>
        <v/>
      </c>
      <c r="X360" s="65" t="str">
        <f t="shared" si="69"/>
        <v/>
      </c>
      <c r="Y360" s="65" t="str">
        <f>IF(X360="","",X360/VLOOKUP(VLOOKUP($J360,'Medians, Hi-Lo SDs'!$B:$F,4,FALSE),$H:$I,2,FALSE))</f>
        <v/>
      </c>
      <c r="Z360" s="70" t="str">
        <f t="shared" si="70"/>
        <v/>
      </c>
      <c r="AA360" s="68" t="str">
        <f t="shared" si="71"/>
        <v/>
      </c>
      <c r="AB360" s="66" t="str">
        <f>IFERROR((IF(AND($G359&lt;(VLOOKUP($J360,'Medians, Hi-Lo SDs'!$B:$F,5,FALSE)),$G360&gt;=(VLOOKUP($J360,'Medians, Hi-Lo SDs'!$B:$F,5,FALSE))),(VLOOKUP($J360,'Medians, Hi-Lo SDs'!$B:$F,5,FALSE))-$G359,""))/($F360)*($C360-$C359)+($C359),"")</f>
        <v/>
      </c>
      <c r="AC360" s="65" t="str">
        <f t="shared" si="72"/>
        <v/>
      </c>
      <c r="AD360" s="65" t="str">
        <f>IF(AC360="","",AC360/VLOOKUP(VLOOKUP($J360,'Medians, Hi-Lo SDs'!$B:$F,5,FALSE),$H:$I,2,FALSE))</f>
        <v/>
      </c>
      <c r="AE360" s="59" t="s">
        <v>88</v>
      </c>
      <c r="AF360" s="60" t="s">
        <v>88</v>
      </c>
    </row>
    <row r="361" spans="1:32" ht="16" x14ac:dyDescent="0.2">
      <c r="A361" s="99"/>
      <c r="B361" s="100"/>
      <c r="C361" s="87" t="s">
        <v>144</v>
      </c>
      <c r="D361" s="88">
        <v>1</v>
      </c>
      <c r="E361" s="89">
        <v>2</v>
      </c>
      <c r="F361" s="89">
        <v>2</v>
      </c>
      <c r="G361" s="90">
        <v>36</v>
      </c>
      <c r="J361" s="64" t="str">
        <f t="shared" si="62"/>
        <v>a0880</v>
      </c>
      <c r="K361" s="71">
        <f t="shared" si="63"/>
        <v>8</v>
      </c>
      <c r="L361" s="65" t="str">
        <f>IFERROR((IF(AND($G360&lt;(VLOOKUP($J361,'Medians, Hi-Lo SDs'!$B:$F,2,FALSE)),$G361&gt;=(VLOOKUP($J361,'Medians, Hi-Lo SDs'!$B:$F,2,FALSE))),(VLOOKUP($J361,'Medians, Hi-Lo SDs'!$B:$F,2,FALSE))-$G360,""))/($F361)*($C361-$C360)+($C360),"")</f>
        <v/>
      </c>
      <c r="M361" s="65" t="str">
        <f t="shared" si="65"/>
        <v/>
      </c>
      <c r="N361" s="65" t="str">
        <f>IF(M361="","",M361/VLOOKUP(VLOOKUP($J361,'Medians, Hi-Lo SDs'!$B:$F,2,FALSE),$H:$I,2,FALSE))</f>
        <v/>
      </c>
      <c r="O361" s="59" t="s">
        <v>88</v>
      </c>
      <c r="P361" s="60" t="s">
        <v>88</v>
      </c>
      <c r="Q361" s="66" t="str">
        <f>IFERROR((IF(AND($G360&lt;(VLOOKUP($J361,'Medians, Hi-Lo SDs'!$B:$F,3,FALSE)),$G361&gt;=(VLOOKUP($J361,'Medians, Hi-Lo SDs'!$B:$F,3,FALSE))),(VLOOKUP($J361,'Medians, Hi-Lo SDs'!$B:$F,3,FALSE))-$G360,""))/($F361)*($C361-$C360)+($C360),"")</f>
        <v/>
      </c>
      <c r="R361" s="65" t="str">
        <f t="shared" si="66"/>
        <v/>
      </c>
      <c r="S361" s="65" t="str">
        <f>IF(R361="","",R361/VLOOKUP(VLOOKUP($J361,'Medians, Hi-Lo SDs'!$B:$F,3,FALSE),$H:$I,2,FALSE))</f>
        <v/>
      </c>
      <c r="T361" s="70" t="str">
        <f t="shared" si="67"/>
        <v/>
      </c>
      <c r="U361" s="68" t="str">
        <f t="shared" si="68"/>
        <v/>
      </c>
      <c r="V361" s="69" t="str">
        <f t="shared" si="64"/>
        <v/>
      </c>
      <c r="W361" s="66" t="str">
        <f>IFERROR((IF(AND($G360&lt;(VLOOKUP($J361,'Medians, Hi-Lo SDs'!$B:$F,4,FALSE)),$G361&gt;=(VLOOKUP($J361,'Medians, Hi-Lo SDs'!$B:$F,4,FALSE))),(VLOOKUP($J361,'Medians, Hi-Lo SDs'!$B:$F,4,FALSE))-$G360,""))/($F361)*($C361-$C360)+($C360),"")</f>
        <v/>
      </c>
      <c r="X361" s="65" t="str">
        <f t="shared" si="69"/>
        <v/>
      </c>
      <c r="Y361" s="65" t="str">
        <f>IF(X361="","",X361/VLOOKUP(VLOOKUP($J361,'Medians, Hi-Lo SDs'!$B:$F,4,FALSE),$H:$I,2,FALSE))</f>
        <v/>
      </c>
      <c r="Z361" s="70" t="str">
        <f t="shared" si="70"/>
        <v/>
      </c>
      <c r="AA361" s="68" t="str">
        <f t="shared" si="71"/>
        <v/>
      </c>
      <c r="AB361" s="66" t="str">
        <f>IFERROR((IF(AND($G360&lt;(VLOOKUP($J361,'Medians, Hi-Lo SDs'!$B:$F,5,FALSE)),$G361&gt;=(VLOOKUP($J361,'Medians, Hi-Lo SDs'!$B:$F,5,FALSE))),(VLOOKUP($J361,'Medians, Hi-Lo SDs'!$B:$F,5,FALSE))-$G360,""))/($F361)*($C361-$C360)+($C360),"")</f>
        <v/>
      </c>
      <c r="AC361" s="65" t="str">
        <f t="shared" si="72"/>
        <v/>
      </c>
      <c r="AD361" s="65" t="str">
        <f>IF(AC361="","",AC361/VLOOKUP(VLOOKUP($J361,'Medians, Hi-Lo SDs'!$B:$F,5,FALSE),$H:$I,2,FALSE))</f>
        <v/>
      </c>
      <c r="AE361" s="59" t="s">
        <v>88</v>
      </c>
      <c r="AF361" s="60" t="s">
        <v>88</v>
      </c>
    </row>
    <row r="362" spans="1:32" ht="16" x14ac:dyDescent="0.2">
      <c r="A362" s="99"/>
      <c r="B362" s="100"/>
      <c r="C362" s="87" t="s">
        <v>152</v>
      </c>
      <c r="D362" s="88">
        <v>2</v>
      </c>
      <c r="E362" s="89">
        <v>4</v>
      </c>
      <c r="F362" s="89">
        <v>4</v>
      </c>
      <c r="G362" s="90">
        <v>40</v>
      </c>
      <c r="J362" s="64" t="str">
        <f t="shared" si="62"/>
        <v>a0880</v>
      </c>
      <c r="K362" s="71">
        <f t="shared" si="63"/>
        <v>8</v>
      </c>
      <c r="L362" s="65" t="str">
        <f>IFERROR((IF(AND($G361&lt;(VLOOKUP($J362,'Medians, Hi-Lo SDs'!$B:$F,2,FALSE)),$G362&gt;=(VLOOKUP($J362,'Medians, Hi-Lo SDs'!$B:$F,2,FALSE))),(VLOOKUP($J362,'Medians, Hi-Lo SDs'!$B:$F,2,FALSE))-$G361,""))/($F362)*($C362-$C361)+($C361),"")</f>
        <v/>
      </c>
      <c r="M362" s="65" t="str">
        <f t="shared" si="65"/>
        <v/>
      </c>
      <c r="N362" s="65" t="str">
        <f>IF(M362="","",M362/VLOOKUP(VLOOKUP($J362,'Medians, Hi-Lo SDs'!$B:$F,2,FALSE),$H:$I,2,FALSE))</f>
        <v/>
      </c>
      <c r="O362" s="59" t="s">
        <v>88</v>
      </c>
      <c r="P362" s="60" t="s">
        <v>88</v>
      </c>
      <c r="Q362" s="66" t="str">
        <f>IFERROR((IF(AND($G361&lt;(VLOOKUP($J362,'Medians, Hi-Lo SDs'!$B:$F,3,FALSE)),$G362&gt;=(VLOOKUP($J362,'Medians, Hi-Lo SDs'!$B:$F,3,FALSE))),(VLOOKUP($J362,'Medians, Hi-Lo SDs'!$B:$F,3,FALSE))-$G361,""))/($F362)*($C362-$C361)+($C361),"")</f>
        <v/>
      </c>
      <c r="R362" s="65" t="str">
        <f t="shared" si="66"/>
        <v/>
      </c>
      <c r="S362" s="65" t="str">
        <f>IF(R362="","",R362/VLOOKUP(VLOOKUP($J362,'Medians, Hi-Lo SDs'!$B:$F,3,FALSE),$H:$I,2,FALSE))</f>
        <v/>
      </c>
      <c r="T362" s="70" t="str">
        <f t="shared" si="67"/>
        <v/>
      </c>
      <c r="U362" s="68" t="str">
        <f t="shared" si="68"/>
        <v/>
      </c>
      <c r="V362" s="69" t="str">
        <f t="shared" si="64"/>
        <v/>
      </c>
      <c r="W362" s="66" t="str">
        <f>IFERROR((IF(AND($G361&lt;(VLOOKUP($J362,'Medians, Hi-Lo SDs'!$B:$F,4,FALSE)),$G362&gt;=(VLOOKUP($J362,'Medians, Hi-Lo SDs'!$B:$F,4,FALSE))),(VLOOKUP($J362,'Medians, Hi-Lo SDs'!$B:$F,4,FALSE))-$G361,""))/($F362)*($C362-$C361)+($C361),"")</f>
        <v/>
      </c>
      <c r="X362" s="65" t="str">
        <f t="shared" si="69"/>
        <v/>
      </c>
      <c r="Y362" s="65" t="str">
        <f>IF(X362="","",X362/VLOOKUP(VLOOKUP($J362,'Medians, Hi-Lo SDs'!$B:$F,4,FALSE),$H:$I,2,FALSE))</f>
        <v/>
      </c>
      <c r="Z362" s="70" t="str">
        <f t="shared" si="70"/>
        <v/>
      </c>
      <c r="AA362" s="68" t="str">
        <f t="shared" si="71"/>
        <v/>
      </c>
      <c r="AB362" s="66" t="str">
        <f>IFERROR((IF(AND($G361&lt;(VLOOKUP($J362,'Medians, Hi-Lo SDs'!$B:$F,5,FALSE)),$G362&gt;=(VLOOKUP($J362,'Medians, Hi-Lo SDs'!$B:$F,5,FALSE))),(VLOOKUP($J362,'Medians, Hi-Lo SDs'!$B:$F,5,FALSE))-$G361,""))/($F362)*($C362-$C361)+($C361),"")</f>
        <v/>
      </c>
      <c r="AC362" s="65" t="str">
        <f t="shared" si="72"/>
        <v/>
      </c>
      <c r="AD362" s="65" t="str">
        <f>IF(AC362="","",AC362/VLOOKUP(VLOOKUP($J362,'Medians, Hi-Lo SDs'!$B:$F,5,FALSE),$H:$I,2,FALSE))</f>
        <v/>
      </c>
      <c r="AE362" s="59" t="s">
        <v>88</v>
      </c>
      <c r="AF362" s="60" t="s">
        <v>88</v>
      </c>
    </row>
    <row r="363" spans="1:32" ht="16" x14ac:dyDescent="0.2">
      <c r="A363" s="99"/>
      <c r="B363" s="100"/>
      <c r="C363" s="87" t="s">
        <v>133</v>
      </c>
      <c r="D363" s="88">
        <v>2</v>
      </c>
      <c r="E363" s="89">
        <v>4</v>
      </c>
      <c r="F363" s="89">
        <v>4</v>
      </c>
      <c r="G363" s="90">
        <v>44</v>
      </c>
      <c r="J363" s="64" t="str">
        <f t="shared" si="62"/>
        <v>a0880</v>
      </c>
      <c r="K363" s="71">
        <f t="shared" si="63"/>
        <v>8</v>
      </c>
      <c r="L363" s="65" t="str">
        <f>IFERROR((IF(AND($G362&lt;(VLOOKUP($J363,'Medians, Hi-Lo SDs'!$B:$F,2,FALSE)),$G363&gt;=(VLOOKUP($J363,'Medians, Hi-Lo SDs'!$B:$F,2,FALSE))),(VLOOKUP($J363,'Medians, Hi-Lo SDs'!$B:$F,2,FALSE))-$G362,""))/($F363)*($C363-$C362)+($C362),"")</f>
        <v/>
      </c>
      <c r="M363" s="65" t="str">
        <f t="shared" si="65"/>
        <v/>
      </c>
      <c r="N363" s="65" t="str">
        <f>IF(M363="","",M363/VLOOKUP(VLOOKUP($J363,'Medians, Hi-Lo SDs'!$B:$F,2,FALSE),$H:$I,2,FALSE))</f>
        <v/>
      </c>
      <c r="O363" s="59" t="s">
        <v>88</v>
      </c>
      <c r="P363" s="60" t="s">
        <v>88</v>
      </c>
      <c r="Q363" s="66" t="str">
        <f>IFERROR((IF(AND($G362&lt;(VLOOKUP($J363,'Medians, Hi-Lo SDs'!$B:$F,3,FALSE)),$G363&gt;=(VLOOKUP($J363,'Medians, Hi-Lo SDs'!$B:$F,3,FALSE))),(VLOOKUP($J363,'Medians, Hi-Lo SDs'!$B:$F,3,FALSE))-$G362,""))/($F363)*($C363-$C362)+($C362),"")</f>
        <v/>
      </c>
      <c r="R363" s="65" t="str">
        <f t="shared" si="66"/>
        <v/>
      </c>
      <c r="S363" s="65" t="str">
        <f>IF(R363="","",R363/VLOOKUP(VLOOKUP($J363,'Medians, Hi-Lo SDs'!$B:$F,3,FALSE),$H:$I,2,FALSE))</f>
        <v/>
      </c>
      <c r="T363" s="70" t="str">
        <f t="shared" si="67"/>
        <v/>
      </c>
      <c r="U363" s="68" t="str">
        <f t="shared" si="68"/>
        <v/>
      </c>
      <c r="V363" s="69" t="str">
        <f t="shared" si="64"/>
        <v/>
      </c>
      <c r="W363" s="66" t="str">
        <f>IFERROR((IF(AND($G362&lt;(VLOOKUP($J363,'Medians, Hi-Lo SDs'!$B:$F,4,FALSE)),$G363&gt;=(VLOOKUP($J363,'Medians, Hi-Lo SDs'!$B:$F,4,FALSE))),(VLOOKUP($J363,'Medians, Hi-Lo SDs'!$B:$F,4,FALSE))-$G362,""))/($F363)*($C363-$C362)+($C362),"")</f>
        <v/>
      </c>
      <c r="X363" s="65" t="str">
        <f t="shared" si="69"/>
        <v/>
      </c>
      <c r="Y363" s="65" t="str">
        <f>IF(X363="","",X363/VLOOKUP(VLOOKUP($J363,'Medians, Hi-Lo SDs'!$B:$F,4,FALSE),$H:$I,2,FALSE))</f>
        <v/>
      </c>
      <c r="Z363" s="70" t="str">
        <f t="shared" si="70"/>
        <v/>
      </c>
      <c r="AA363" s="68" t="str">
        <f t="shared" si="71"/>
        <v/>
      </c>
      <c r="AB363" s="66" t="str">
        <f>IFERROR((IF(AND($G362&lt;(VLOOKUP($J363,'Medians, Hi-Lo SDs'!$B:$F,5,FALSE)),$G363&gt;=(VLOOKUP($J363,'Medians, Hi-Lo SDs'!$B:$F,5,FALSE))),(VLOOKUP($J363,'Medians, Hi-Lo SDs'!$B:$F,5,FALSE))-$G362,""))/($F363)*($C363-$C362)+($C362),"")</f>
        <v/>
      </c>
      <c r="AC363" s="65" t="str">
        <f t="shared" si="72"/>
        <v/>
      </c>
      <c r="AD363" s="65" t="str">
        <f>IF(AC363="","",AC363/VLOOKUP(VLOOKUP($J363,'Medians, Hi-Lo SDs'!$B:$F,5,FALSE),$H:$I,2,FALSE))</f>
        <v/>
      </c>
      <c r="AE363" s="59" t="s">
        <v>88</v>
      </c>
      <c r="AF363" s="60" t="s">
        <v>88</v>
      </c>
    </row>
    <row r="364" spans="1:32" ht="16" x14ac:dyDescent="0.2">
      <c r="A364" s="99"/>
      <c r="B364" s="100"/>
      <c r="C364" s="87" t="s">
        <v>153</v>
      </c>
      <c r="D364" s="88">
        <v>1</v>
      </c>
      <c r="E364" s="89">
        <v>2</v>
      </c>
      <c r="F364" s="89">
        <v>2</v>
      </c>
      <c r="G364" s="90">
        <v>46</v>
      </c>
      <c r="J364" s="64" t="str">
        <f t="shared" si="62"/>
        <v>a0880</v>
      </c>
      <c r="K364" s="71">
        <f t="shared" si="63"/>
        <v>8</v>
      </c>
      <c r="L364" s="65" t="str">
        <f>IFERROR((IF(AND($G363&lt;(VLOOKUP($J364,'Medians, Hi-Lo SDs'!$B:$F,2,FALSE)),$G364&gt;=(VLOOKUP($J364,'Medians, Hi-Lo SDs'!$B:$F,2,FALSE))),(VLOOKUP($J364,'Medians, Hi-Lo SDs'!$B:$F,2,FALSE))-$G363,""))/($F364)*($C364-$C363)+($C363),"")</f>
        <v/>
      </c>
      <c r="M364" s="65" t="str">
        <f t="shared" si="65"/>
        <v/>
      </c>
      <c r="N364" s="65" t="str">
        <f>IF(M364="","",M364/VLOOKUP(VLOOKUP($J364,'Medians, Hi-Lo SDs'!$B:$F,2,FALSE),$H:$I,2,FALSE))</f>
        <v/>
      </c>
      <c r="O364" s="59" t="s">
        <v>88</v>
      </c>
      <c r="P364" s="60" t="s">
        <v>88</v>
      </c>
      <c r="Q364" s="66" t="str">
        <f>IFERROR((IF(AND($G363&lt;(VLOOKUP($J364,'Medians, Hi-Lo SDs'!$B:$F,3,FALSE)),$G364&gt;=(VLOOKUP($J364,'Medians, Hi-Lo SDs'!$B:$F,3,FALSE))),(VLOOKUP($J364,'Medians, Hi-Lo SDs'!$B:$F,3,FALSE))-$G363,""))/($F364)*($C364-$C363)+($C363),"")</f>
        <v/>
      </c>
      <c r="R364" s="65" t="str">
        <f t="shared" si="66"/>
        <v/>
      </c>
      <c r="S364" s="65" t="str">
        <f>IF(R364="","",R364/VLOOKUP(VLOOKUP($J364,'Medians, Hi-Lo SDs'!$B:$F,3,FALSE),$H:$I,2,FALSE))</f>
        <v/>
      </c>
      <c r="T364" s="70" t="str">
        <f t="shared" si="67"/>
        <v/>
      </c>
      <c r="U364" s="68" t="str">
        <f t="shared" si="68"/>
        <v/>
      </c>
      <c r="V364" s="69" t="str">
        <f t="shared" si="64"/>
        <v/>
      </c>
      <c r="W364" s="66" t="str">
        <f>IFERROR((IF(AND($G363&lt;(VLOOKUP($J364,'Medians, Hi-Lo SDs'!$B:$F,4,FALSE)),$G364&gt;=(VLOOKUP($J364,'Medians, Hi-Lo SDs'!$B:$F,4,FALSE))),(VLOOKUP($J364,'Medians, Hi-Lo SDs'!$B:$F,4,FALSE))-$G363,""))/($F364)*($C364-$C363)+($C363),"")</f>
        <v/>
      </c>
      <c r="X364" s="65" t="str">
        <f t="shared" si="69"/>
        <v/>
      </c>
      <c r="Y364" s="65" t="str">
        <f>IF(X364="","",X364/VLOOKUP(VLOOKUP($J364,'Medians, Hi-Lo SDs'!$B:$F,4,FALSE),$H:$I,2,FALSE))</f>
        <v/>
      </c>
      <c r="Z364" s="70" t="str">
        <f t="shared" si="70"/>
        <v/>
      </c>
      <c r="AA364" s="68" t="str">
        <f t="shared" si="71"/>
        <v/>
      </c>
      <c r="AB364" s="66" t="str">
        <f>IFERROR((IF(AND($G363&lt;(VLOOKUP($J364,'Medians, Hi-Lo SDs'!$B:$F,5,FALSE)),$G364&gt;=(VLOOKUP($J364,'Medians, Hi-Lo SDs'!$B:$F,5,FALSE))),(VLOOKUP($J364,'Medians, Hi-Lo SDs'!$B:$F,5,FALSE))-$G363,""))/($F364)*($C364-$C363)+($C363),"")</f>
        <v/>
      </c>
      <c r="AC364" s="65" t="str">
        <f t="shared" si="72"/>
        <v/>
      </c>
      <c r="AD364" s="65" t="str">
        <f>IF(AC364="","",AC364/VLOOKUP(VLOOKUP($J364,'Medians, Hi-Lo SDs'!$B:$F,5,FALSE),$H:$I,2,FALSE))</f>
        <v/>
      </c>
      <c r="AE364" s="59" t="s">
        <v>88</v>
      </c>
      <c r="AF364" s="60" t="s">
        <v>88</v>
      </c>
    </row>
    <row r="365" spans="1:32" ht="16" x14ac:dyDescent="0.2">
      <c r="A365" s="99"/>
      <c r="B365" s="100"/>
      <c r="C365" s="87" t="s">
        <v>137</v>
      </c>
      <c r="D365" s="88">
        <v>1</v>
      </c>
      <c r="E365" s="89">
        <v>2</v>
      </c>
      <c r="F365" s="89">
        <v>2</v>
      </c>
      <c r="G365" s="90">
        <v>48</v>
      </c>
      <c r="J365" s="64" t="str">
        <f t="shared" si="62"/>
        <v>a0880</v>
      </c>
      <c r="K365" s="71">
        <f t="shared" si="63"/>
        <v>8</v>
      </c>
      <c r="L365" s="65" t="str">
        <f>IFERROR((IF(AND($G364&lt;(VLOOKUP($J365,'Medians, Hi-Lo SDs'!$B:$F,2,FALSE)),$G365&gt;=(VLOOKUP($J365,'Medians, Hi-Lo SDs'!$B:$F,2,FALSE))),(VLOOKUP($J365,'Medians, Hi-Lo SDs'!$B:$F,2,FALSE))-$G364,""))/($F365)*($C365-$C364)+($C364),"")</f>
        <v/>
      </c>
      <c r="M365" s="65" t="str">
        <f t="shared" si="65"/>
        <v/>
      </c>
      <c r="N365" s="65" t="str">
        <f>IF(M365="","",M365/VLOOKUP(VLOOKUP($J365,'Medians, Hi-Lo SDs'!$B:$F,2,FALSE),$H:$I,2,FALSE))</f>
        <v/>
      </c>
      <c r="O365" s="59" t="s">
        <v>88</v>
      </c>
      <c r="P365" s="60" t="s">
        <v>88</v>
      </c>
      <c r="Q365" s="66" t="str">
        <f>IFERROR((IF(AND($G364&lt;(VLOOKUP($J365,'Medians, Hi-Lo SDs'!$B:$F,3,FALSE)),$G365&gt;=(VLOOKUP($J365,'Medians, Hi-Lo SDs'!$B:$F,3,FALSE))),(VLOOKUP($J365,'Medians, Hi-Lo SDs'!$B:$F,3,FALSE))-$G364,""))/($F365)*($C365-$C364)+($C364),"")</f>
        <v/>
      </c>
      <c r="R365" s="65" t="str">
        <f t="shared" si="66"/>
        <v/>
      </c>
      <c r="S365" s="65" t="str">
        <f>IF(R365="","",R365/VLOOKUP(VLOOKUP($J365,'Medians, Hi-Lo SDs'!$B:$F,3,FALSE),$H:$I,2,FALSE))</f>
        <v/>
      </c>
      <c r="T365" s="70" t="str">
        <f t="shared" si="67"/>
        <v/>
      </c>
      <c r="U365" s="68" t="str">
        <f t="shared" si="68"/>
        <v/>
      </c>
      <c r="V365" s="69" t="str">
        <f t="shared" si="64"/>
        <v/>
      </c>
      <c r="W365" s="66" t="str">
        <f>IFERROR((IF(AND($G364&lt;(VLOOKUP($J365,'Medians, Hi-Lo SDs'!$B:$F,4,FALSE)),$G365&gt;=(VLOOKUP($J365,'Medians, Hi-Lo SDs'!$B:$F,4,FALSE))),(VLOOKUP($J365,'Medians, Hi-Lo SDs'!$B:$F,4,FALSE))-$G364,""))/($F365)*($C365-$C364)+($C364),"")</f>
        <v/>
      </c>
      <c r="X365" s="65" t="str">
        <f t="shared" si="69"/>
        <v/>
      </c>
      <c r="Y365" s="65" t="str">
        <f>IF(X365="","",X365/VLOOKUP(VLOOKUP($J365,'Medians, Hi-Lo SDs'!$B:$F,4,FALSE),$H:$I,2,FALSE))</f>
        <v/>
      </c>
      <c r="Z365" s="70" t="str">
        <f t="shared" si="70"/>
        <v/>
      </c>
      <c r="AA365" s="68" t="str">
        <f t="shared" si="71"/>
        <v/>
      </c>
      <c r="AB365" s="66" t="str">
        <f>IFERROR((IF(AND($G364&lt;(VLOOKUP($J365,'Medians, Hi-Lo SDs'!$B:$F,5,FALSE)),$G365&gt;=(VLOOKUP($J365,'Medians, Hi-Lo SDs'!$B:$F,5,FALSE))),(VLOOKUP($J365,'Medians, Hi-Lo SDs'!$B:$F,5,FALSE))-$G364,""))/($F365)*($C365-$C364)+($C364),"")</f>
        <v/>
      </c>
      <c r="AC365" s="65" t="str">
        <f t="shared" si="72"/>
        <v/>
      </c>
      <c r="AD365" s="65" t="str">
        <f>IF(AC365="","",AC365/VLOOKUP(VLOOKUP($J365,'Medians, Hi-Lo SDs'!$B:$F,5,FALSE),$H:$I,2,FALSE))</f>
        <v/>
      </c>
      <c r="AE365" s="59" t="s">
        <v>88</v>
      </c>
      <c r="AF365" s="60" t="s">
        <v>88</v>
      </c>
    </row>
    <row r="366" spans="1:32" ht="16" x14ac:dyDescent="0.2">
      <c r="A366" s="99"/>
      <c r="B366" s="100"/>
      <c r="C366" s="87" t="s">
        <v>154</v>
      </c>
      <c r="D366" s="88">
        <v>3</v>
      </c>
      <c r="E366" s="89">
        <v>6</v>
      </c>
      <c r="F366" s="89">
        <v>6</v>
      </c>
      <c r="G366" s="90">
        <v>54</v>
      </c>
      <c r="J366" s="64" t="str">
        <f t="shared" si="62"/>
        <v>a0880</v>
      </c>
      <c r="K366" s="71">
        <f t="shared" si="63"/>
        <v>8</v>
      </c>
      <c r="L366" s="65" t="str">
        <f>IFERROR((IF(AND($G365&lt;(VLOOKUP($J366,'Medians, Hi-Lo SDs'!$B:$F,2,FALSE)),$G366&gt;=(VLOOKUP($J366,'Medians, Hi-Lo SDs'!$B:$F,2,FALSE))),(VLOOKUP($J366,'Medians, Hi-Lo SDs'!$B:$F,2,FALSE))-$G365,""))/($F366)*($C366-$C365)+($C365),"")</f>
        <v/>
      </c>
      <c r="M366" s="65" t="str">
        <f t="shared" si="65"/>
        <v/>
      </c>
      <c r="N366" s="65" t="str">
        <f>IF(M366="","",M366/VLOOKUP(VLOOKUP($J366,'Medians, Hi-Lo SDs'!$B:$F,2,FALSE),$H:$I,2,FALSE))</f>
        <v/>
      </c>
      <c r="O366" s="59" t="s">
        <v>88</v>
      </c>
      <c r="P366" s="60" t="s">
        <v>88</v>
      </c>
      <c r="Q366" s="66" t="str">
        <f>IFERROR((IF(AND($G365&lt;(VLOOKUP($J366,'Medians, Hi-Lo SDs'!$B:$F,3,FALSE)),$G366&gt;=(VLOOKUP($J366,'Medians, Hi-Lo SDs'!$B:$F,3,FALSE))),(VLOOKUP($J366,'Medians, Hi-Lo SDs'!$B:$F,3,FALSE))-$G365,""))/($F366)*($C366-$C365)+($C365),"")</f>
        <v/>
      </c>
      <c r="R366" s="65" t="str">
        <f t="shared" si="66"/>
        <v/>
      </c>
      <c r="S366" s="65" t="str">
        <f>IF(R366="","",R366/VLOOKUP(VLOOKUP($J366,'Medians, Hi-Lo SDs'!$B:$F,3,FALSE),$H:$I,2,FALSE))</f>
        <v/>
      </c>
      <c r="T366" s="70" t="str">
        <f t="shared" si="67"/>
        <v/>
      </c>
      <c r="U366" s="68" t="str">
        <f t="shared" si="68"/>
        <v/>
      </c>
      <c r="V366" s="69">
        <f t="shared" si="64"/>
        <v>47.333333333333336</v>
      </c>
      <c r="W366" s="66" t="str">
        <f>IFERROR((IF(AND($G365&lt;(VLOOKUP($J366,'Medians, Hi-Lo SDs'!$B:$F,4,FALSE)),$G366&gt;=(VLOOKUP($J366,'Medians, Hi-Lo SDs'!$B:$F,4,FALSE))),(VLOOKUP($J366,'Medians, Hi-Lo SDs'!$B:$F,4,FALSE))-$G365,""))/($F366)*($C366-$C365)+($C365),"")</f>
        <v/>
      </c>
      <c r="X366" s="65" t="str">
        <f t="shared" si="69"/>
        <v/>
      </c>
      <c r="Y366" s="65" t="str">
        <f>IF(X366="","",X366/VLOOKUP(VLOOKUP($J366,'Medians, Hi-Lo SDs'!$B:$F,4,FALSE),$H:$I,2,FALSE))</f>
        <v/>
      </c>
      <c r="Z366" s="70" t="str">
        <f t="shared" si="70"/>
        <v/>
      </c>
      <c r="AA366" s="68" t="str">
        <f t="shared" si="71"/>
        <v/>
      </c>
      <c r="AB366" s="66" t="str">
        <f>IFERROR((IF(AND($G365&lt;(VLOOKUP($J366,'Medians, Hi-Lo SDs'!$B:$F,5,FALSE)),$G366&gt;=(VLOOKUP($J366,'Medians, Hi-Lo SDs'!$B:$F,5,FALSE))),(VLOOKUP($J366,'Medians, Hi-Lo SDs'!$B:$F,5,FALSE))-$G365,""))/($F366)*($C366-$C365)+($C365),"")</f>
        <v/>
      </c>
      <c r="AC366" s="65" t="str">
        <f t="shared" si="72"/>
        <v/>
      </c>
      <c r="AD366" s="65" t="str">
        <f>IF(AC366="","",AC366/VLOOKUP(VLOOKUP($J366,'Medians, Hi-Lo SDs'!$B:$F,5,FALSE),$H:$I,2,FALSE))</f>
        <v/>
      </c>
      <c r="AE366" s="59" t="s">
        <v>88</v>
      </c>
      <c r="AF366" s="60" t="s">
        <v>88</v>
      </c>
    </row>
    <row r="367" spans="1:32" ht="16" x14ac:dyDescent="0.2">
      <c r="A367" s="99"/>
      <c r="B367" s="100"/>
      <c r="C367" s="87" t="s">
        <v>165</v>
      </c>
      <c r="D367" s="88">
        <v>2</v>
      </c>
      <c r="E367" s="89">
        <v>4</v>
      </c>
      <c r="F367" s="89">
        <v>4</v>
      </c>
      <c r="G367" s="90">
        <v>57.999999999999993</v>
      </c>
      <c r="J367" s="64" t="str">
        <f t="shared" si="62"/>
        <v>a0880</v>
      </c>
      <c r="K367" s="71">
        <f t="shared" si="63"/>
        <v>8</v>
      </c>
      <c r="L367" s="65" t="str">
        <f>IFERROR((IF(AND($G366&lt;(VLOOKUP($J367,'Medians, Hi-Lo SDs'!$B:$F,2,FALSE)),$G367&gt;=(VLOOKUP($J367,'Medians, Hi-Lo SDs'!$B:$F,2,FALSE))),(VLOOKUP($J367,'Medians, Hi-Lo SDs'!$B:$F,2,FALSE))-$G366,""))/($F367)*($C367-$C366)+($C366),"")</f>
        <v/>
      </c>
      <c r="M367" s="65" t="str">
        <f t="shared" si="65"/>
        <v/>
      </c>
      <c r="N367" s="65" t="str">
        <f>IF(M367="","",M367/VLOOKUP(VLOOKUP($J367,'Medians, Hi-Lo SDs'!$B:$F,2,FALSE),$H:$I,2,FALSE))</f>
        <v/>
      </c>
      <c r="O367" s="59" t="s">
        <v>88</v>
      </c>
      <c r="P367" s="60" t="s">
        <v>88</v>
      </c>
      <c r="Q367" s="66" t="str">
        <f>IFERROR((IF(AND($G366&lt;(VLOOKUP($J367,'Medians, Hi-Lo SDs'!$B:$F,3,FALSE)),$G367&gt;=(VLOOKUP($J367,'Medians, Hi-Lo SDs'!$B:$F,3,FALSE))),(VLOOKUP($J367,'Medians, Hi-Lo SDs'!$B:$F,3,FALSE))-$G366,""))/($F367)*($C367-$C366)+($C366),"")</f>
        <v/>
      </c>
      <c r="R367" s="65" t="str">
        <f t="shared" si="66"/>
        <v/>
      </c>
      <c r="S367" s="65" t="str">
        <f>IF(R367="","",R367/VLOOKUP(VLOOKUP($J367,'Medians, Hi-Lo SDs'!$B:$F,3,FALSE),$H:$I,2,FALSE))</f>
        <v/>
      </c>
      <c r="T367" s="70" t="str">
        <f t="shared" si="67"/>
        <v/>
      </c>
      <c r="U367" s="68" t="str">
        <f t="shared" si="68"/>
        <v/>
      </c>
      <c r="V367" s="69" t="str">
        <f t="shared" si="64"/>
        <v/>
      </c>
      <c r="W367" s="66" t="str">
        <f>IFERROR((IF(AND($G366&lt;(VLOOKUP($J367,'Medians, Hi-Lo SDs'!$B:$F,4,FALSE)),$G367&gt;=(VLOOKUP($J367,'Medians, Hi-Lo SDs'!$B:$F,4,FALSE))),(VLOOKUP($J367,'Medians, Hi-Lo SDs'!$B:$F,4,FALSE))-$G366,""))/($F367)*($C367-$C366)+($C366),"")</f>
        <v/>
      </c>
      <c r="X367" s="65" t="str">
        <f t="shared" si="69"/>
        <v/>
      </c>
      <c r="Y367" s="65" t="str">
        <f>IF(X367="","",X367/VLOOKUP(VLOOKUP($J367,'Medians, Hi-Lo SDs'!$B:$F,4,FALSE),$H:$I,2,FALSE))</f>
        <v/>
      </c>
      <c r="Z367" s="70" t="str">
        <f t="shared" si="70"/>
        <v/>
      </c>
      <c r="AA367" s="68" t="str">
        <f t="shared" si="71"/>
        <v/>
      </c>
      <c r="AB367" s="66" t="str">
        <f>IFERROR((IF(AND($G366&lt;(VLOOKUP($J367,'Medians, Hi-Lo SDs'!$B:$F,5,FALSE)),$G367&gt;=(VLOOKUP($J367,'Medians, Hi-Lo SDs'!$B:$F,5,FALSE))),(VLOOKUP($J367,'Medians, Hi-Lo SDs'!$B:$F,5,FALSE))-$G366,""))/($F367)*($C367-$C366)+($C366),"")</f>
        <v/>
      </c>
      <c r="AC367" s="65" t="str">
        <f t="shared" si="72"/>
        <v/>
      </c>
      <c r="AD367" s="65" t="str">
        <f>IF(AC367="","",AC367/VLOOKUP(VLOOKUP($J367,'Medians, Hi-Lo SDs'!$B:$F,5,FALSE),$H:$I,2,FALSE))</f>
        <v/>
      </c>
      <c r="AE367" s="59" t="s">
        <v>88</v>
      </c>
      <c r="AF367" s="60" t="s">
        <v>88</v>
      </c>
    </row>
    <row r="368" spans="1:32" ht="16" x14ac:dyDescent="0.2">
      <c r="A368" s="99"/>
      <c r="B368" s="100"/>
      <c r="C368" s="87" t="s">
        <v>159</v>
      </c>
      <c r="D368" s="88">
        <v>2</v>
      </c>
      <c r="E368" s="89">
        <v>4</v>
      </c>
      <c r="F368" s="89">
        <v>4</v>
      </c>
      <c r="G368" s="90">
        <v>62</v>
      </c>
      <c r="J368" s="64" t="str">
        <f t="shared" si="62"/>
        <v>a0880</v>
      </c>
      <c r="K368" s="71">
        <f t="shared" si="63"/>
        <v>8</v>
      </c>
      <c r="L368" s="65" t="str">
        <f>IFERROR((IF(AND($G367&lt;(VLOOKUP($J368,'Medians, Hi-Lo SDs'!$B:$F,2,FALSE)),$G368&gt;=(VLOOKUP($J368,'Medians, Hi-Lo SDs'!$B:$F,2,FALSE))),(VLOOKUP($J368,'Medians, Hi-Lo SDs'!$B:$F,2,FALSE))-$G367,""))/($F368)*($C368-$C367)+($C367),"")</f>
        <v/>
      </c>
      <c r="M368" s="65" t="str">
        <f t="shared" si="65"/>
        <v/>
      </c>
      <c r="N368" s="65" t="str">
        <f>IF(M368="","",M368/VLOOKUP(VLOOKUP($J368,'Medians, Hi-Lo SDs'!$B:$F,2,FALSE),$H:$I,2,FALSE))</f>
        <v/>
      </c>
      <c r="O368" s="59" t="s">
        <v>88</v>
      </c>
      <c r="P368" s="60" t="s">
        <v>88</v>
      </c>
      <c r="Q368" s="66" t="str">
        <f>IFERROR((IF(AND($G367&lt;(VLOOKUP($J368,'Medians, Hi-Lo SDs'!$B:$F,3,FALSE)),$G368&gt;=(VLOOKUP($J368,'Medians, Hi-Lo SDs'!$B:$F,3,FALSE))),(VLOOKUP($J368,'Medians, Hi-Lo SDs'!$B:$F,3,FALSE))-$G367,""))/($F368)*($C368-$C367)+($C367),"")</f>
        <v/>
      </c>
      <c r="R368" s="65" t="str">
        <f t="shared" si="66"/>
        <v/>
      </c>
      <c r="S368" s="65" t="str">
        <f>IF(R368="","",R368/VLOOKUP(VLOOKUP($J368,'Medians, Hi-Lo SDs'!$B:$F,3,FALSE),$H:$I,2,FALSE))</f>
        <v/>
      </c>
      <c r="T368" s="70" t="str">
        <f t="shared" si="67"/>
        <v/>
      </c>
      <c r="U368" s="68" t="str">
        <f t="shared" si="68"/>
        <v/>
      </c>
      <c r="V368" s="69" t="str">
        <f t="shared" si="64"/>
        <v/>
      </c>
      <c r="W368" s="66" t="str">
        <f>IFERROR((IF(AND($G367&lt;(VLOOKUP($J368,'Medians, Hi-Lo SDs'!$B:$F,4,FALSE)),$G368&gt;=(VLOOKUP($J368,'Medians, Hi-Lo SDs'!$B:$F,4,FALSE))),(VLOOKUP($J368,'Medians, Hi-Lo SDs'!$B:$F,4,FALSE))-$G367,""))/($F368)*($C368-$C367)+($C367),"")</f>
        <v/>
      </c>
      <c r="X368" s="65" t="str">
        <f t="shared" si="69"/>
        <v/>
      </c>
      <c r="Y368" s="65" t="str">
        <f>IF(X368="","",X368/VLOOKUP(VLOOKUP($J368,'Medians, Hi-Lo SDs'!$B:$F,4,FALSE),$H:$I,2,FALSE))</f>
        <v/>
      </c>
      <c r="Z368" s="70" t="str">
        <f t="shared" si="70"/>
        <v/>
      </c>
      <c r="AA368" s="68" t="str">
        <f t="shared" si="71"/>
        <v/>
      </c>
      <c r="AB368" s="66" t="str">
        <f>IFERROR((IF(AND($G367&lt;(VLOOKUP($J368,'Medians, Hi-Lo SDs'!$B:$F,5,FALSE)),$G368&gt;=(VLOOKUP($J368,'Medians, Hi-Lo SDs'!$B:$F,5,FALSE))),(VLOOKUP($J368,'Medians, Hi-Lo SDs'!$B:$F,5,FALSE))-$G367,""))/($F368)*($C368-$C367)+($C367),"")</f>
        <v/>
      </c>
      <c r="AC368" s="65" t="str">
        <f t="shared" si="72"/>
        <v/>
      </c>
      <c r="AD368" s="65" t="str">
        <f>IF(AC368="","",AC368/VLOOKUP(VLOOKUP($J368,'Medians, Hi-Lo SDs'!$B:$F,5,FALSE),$H:$I,2,FALSE))</f>
        <v/>
      </c>
      <c r="AE368" s="59" t="s">
        <v>88</v>
      </c>
      <c r="AF368" s="60" t="s">
        <v>88</v>
      </c>
    </row>
    <row r="369" spans="1:32" ht="16" x14ac:dyDescent="0.2">
      <c r="A369" s="99"/>
      <c r="B369" s="100"/>
      <c r="C369" s="87" t="s">
        <v>145</v>
      </c>
      <c r="D369" s="88">
        <v>1</v>
      </c>
      <c r="E369" s="89">
        <v>2</v>
      </c>
      <c r="F369" s="89">
        <v>2</v>
      </c>
      <c r="G369" s="90">
        <v>64</v>
      </c>
      <c r="J369" s="64" t="str">
        <f t="shared" si="62"/>
        <v>a0880</v>
      </c>
      <c r="K369" s="71">
        <f t="shared" si="63"/>
        <v>8</v>
      </c>
      <c r="L369" s="65" t="str">
        <f>IFERROR((IF(AND($G368&lt;(VLOOKUP($J369,'Medians, Hi-Lo SDs'!$B:$F,2,FALSE)),$G369&gt;=(VLOOKUP($J369,'Medians, Hi-Lo SDs'!$B:$F,2,FALSE))),(VLOOKUP($J369,'Medians, Hi-Lo SDs'!$B:$F,2,FALSE))-$G368,""))/($F369)*($C369-$C368)+($C368),"")</f>
        <v/>
      </c>
      <c r="M369" s="65" t="str">
        <f t="shared" si="65"/>
        <v/>
      </c>
      <c r="N369" s="65" t="str">
        <f>IF(M369="","",M369/VLOOKUP(VLOOKUP($J369,'Medians, Hi-Lo SDs'!$B:$F,2,FALSE),$H:$I,2,FALSE))</f>
        <v/>
      </c>
      <c r="O369" s="59" t="s">
        <v>88</v>
      </c>
      <c r="P369" s="60" t="s">
        <v>88</v>
      </c>
      <c r="Q369" s="66" t="str">
        <f>IFERROR((IF(AND($G368&lt;(VLOOKUP($J369,'Medians, Hi-Lo SDs'!$B:$F,3,FALSE)),$G369&gt;=(VLOOKUP($J369,'Medians, Hi-Lo SDs'!$B:$F,3,FALSE))),(VLOOKUP($J369,'Medians, Hi-Lo SDs'!$B:$F,3,FALSE))-$G368,""))/($F369)*($C369-$C368)+($C368),"")</f>
        <v/>
      </c>
      <c r="R369" s="65" t="str">
        <f t="shared" si="66"/>
        <v/>
      </c>
      <c r="S369" s="65" t="str">
        <f>IF(R369="","",R369/VLOOKUP(VLOOKUP($J369,'Medians, Hi-Lo SDs'!$B:$F,3,FALSE),$H:$I,2,FALSE))</f>
        <v/>
      </c>
      <c r="T369" s="70" t="str">
        <f t="shared" si="67"/>
        <v/>
      </c>
      <c r="U369" s="68" t="str">
        <f t="shared" si="68"/>
        <v/>
      </c>
      <c r="V369" s="69" t="str">
        <f t="shared" si="64"/>
        <v/>
      </c>
      <c r="W369" s="66" t="str">
        <f>IFERROR((IF(AND($G368&lt;(VLOOKUP($J369,'Medians, Hi-Lo SDs'!$B:$F,4,FALSE)),$G369&gt;=(VLOOKUP($J369,'Medians, Hi-Lo SDs'!$B:$F,4,FALSE))),(VLOOKUP($J369,'Medians, Hi-Lo SDs'!$B:$F,4,FALSE))-$G368,""))/($F369)*($C369-$C368)+($C368),"")</f>
        <v/>
      </c>
      <c r="X369" s="65" t="str">
        <f t="shared" si="69"/>
        <v/>
      </c>
      <c r="Y369" s="65" t="str">
        <f>IF(X369="","",X369/VLOOKUP(VLOOKUP($J369,'Medians, Hi-Lo SDs'!$B:$F,4,FALSE),$H:$I,2,FALSE))</f>
        <v/>
      </c>
      <c r="Z369" s="70" t="str">
        <f t="shared" si="70"/>
        <v/>
      </c>
      <c r="AA369" s="68" t="str">
        <f t="shared" si="71"/>
        <v/>
      </c>
      <c r="AB369" s="66" t="str">
        <f>IFERROR((IF(AND($G368&lt;(VLOOKUP($J369,'Medians, Hi-Lo SDs'!$B:$F,5,FALSE)),$G369&gt;=(VLOOKUP($J369,'Medians, Hi-Lo SDs'!$B:$F,5,FALSE))),(VLOOKUP($J369,'Medians, Hi-Lo SDs'!$B:$F,5,FALSE))-$G368,""))/($F369)*($C369-$C368)+($C368),"")</f>
        <v/>
      </c>
      <c r="AC369" s="65" t="str">
        <f t="shared" si="72"/>
        <v/>
      </c>
      <c r="AD369" s="65" t="str">
        <f>IF(AC369="","",AC369/VLOOKUP(VLOOKUP($J369,'Medians, Hi-Lo SDs'!$B:$F,5,FALSE),$H:$I,2,FALSE))</f>
        <v/>
      </c>
      <c r="AE369" s="59" t="s">
        <v>88</v>
      </c>
      <c r="AF369" s="60" t="s">
        <v>88</v>
      </c>
    </row>
    <row r="370" spans="1:32" ht="16" x14ac:dyDescent="0.2">
      <c r="A370" s="99"/>
      <c r="B370" s="100"/>
      <c r="C370" s="87" t="s">
        <v>155</v>
      </c>
      <c r="D370" s="88">
        <v>1</v>
      </c>
      <c r="E370" s="89">
        <v>2</v>
      </c>
      <c r="F370" s="89">
        <v>2</v>
      </c>
      <c r="G370" s="90">
        <v>66</v>
      </c>
      <c r="J370" s="64" t="str">
        <f t="shared" si="62"/>
        <v>a0880</v>
      </c>
      <c r="K370" s="71">
        <f t="shared" si="63"/>
        <v>8</v>
      </c>
      <c r="L370" s="65" t="str">
        <f>IFERROR((IF(AND($G369&lt;(VLOOKUP($J370,'Medians, Hi-Lo SDs'!$B:$F,2,FALSE)),$G370&gt;=(VLOOKUP($J370,'Medians, Hi-Lo SDs'!$B:$F,2,FALSE))),(VLOOKUP($J370,'Medians, Hi-Lo SDs'!$B:$F,2,FALSE))-$G369,""))/($F370)*($C370-$C369)+($C369),"")</f>
        <v/>
      </c>
      <c r="M370" s="65" t="str">
        <f t="shared" si="65"/>
        <v/>
      </c>
      <c r="N370" s="65" t="str">
        <f>IF(M370="","",M370/VLOOKUP(VLOOKUP($J370,'Medians, Hi-Lo SDs'!$B:$F,2,FALSE),$H:$I,2,FALSE))</f>
        <v/>
      </c>
      <c r="O370" s="59" t="s">
        <v>88</v>
      </c>
      <c r="P370" s="60" t="s">
        <v>88</v>
      </c>
      <c r="Q370" s="66" t="str">
        <f>IFERROR((IF(AND($G369&lt;(VLOOKUP($J370,'Medians, Hi-Lo SDs'!$B:$F,3,FALSE)),$G370&gt;=(VLOOKUP($J370,'Medians, Hi-Lo SDs'!$B:$F,3,FALSE))),(VLOOKUP($J370,'Medians, Hi-Lo SDs'!$B:$F,3,FALSE))-$G369,""))/($F370)*($C370-$C369)+($C369),"")</f>
        <v/>
      </c>
      <c r="R370" s="65" t="str">
        <f t="shared" si="66"/>
        <v/>
      </c>
      <c r="S370" s="65" t="str">
        <f>IF(R370="","",R370/VLOOKUP(VLOOKUP($J370,'Medians, Hi-Lo SDs'!$B:$F,3,FALSE),$H:$I,2,FALSE))</f>
        <v/>
      </c>
      <c r="T370" s="70" t="str">
        <f t="shared" si="67"/>
        <v/>
      </c>
      <c r="U370" s="68" t="str">
        <f t="shared" si="68"/>
        <v/>
      </c>
      <c r="V370" s="69" t="str">
        <f t="shared" si="64"/>
        <v/>
      </c>
      <c r="W370" s="66" t="str">
        <f>IFERROR((IF(AND($G369&lt;(VLOOKUP($J370,'Medians, Hi-Lo SDs'!$B:$F,4,FALSE)),$G370&gt;=(VLOOKUP($J370,'Medians, Hi-Lo SDs'!$B:$F,4,FALSE))),(VLOOKUP($J370,'Medians, Hi-Lo SDs'!$B:$F,4,FALSE))-$G369,""))/($F370)*($C370-$C369)+($C369),"")</f>
        <v/>
      </c>
      <c r="X370" s="65" t="str">
        <f t="shared" si="69"/>
        <v/>
      </c>
      <c r="Y370" s="65" t="str">
        <f>IF(X370="","",X370/VLOOKUP(VLOOKUP($J370,'Medians, Hi-Lo SDs'!$B:$F,4,FALSE),$H:$I,2,FALSE))</f>
        <v/>
      </c>
      <c r="Z370" s="70" t="str">
        <f t="shared" si="70"/>
        <v/>
      </c>
      <c r="AA370" s="68" t="str">
        <f t="shared" si="71"/>
        <v/>
      </c>
      <c r="AB370" s="66" t="str">
        <f>IFERROR((IF(AND($G369&lt;(VLOOKUP($J370,'Medians, Hi-Lo SDs'!$B:$F,5,FALSE)),$G370&gt;=(VLOOKUP($J370,'Medians, Hi-Lo SDs'!$B:$F,5,FALSE))),(VLOOKUP($J370,'Medians, Hi-Lo SDs'!$B:$F,5,FALSE))-$G369,""))/($F370)*($C370-$C369)+($C369),"")</f>
        <v/>
      </c>
      <c r="AC370" s="65" t="str">
        <f t="shared" si="72"/>
        <v/>
      </c>
      <c r="AD370" s="65" t="str">
        <f>IF(AC370="","",AC370/VLOOKUP(VLOOKUP($J370,'Medians, Hi-Lo SDs'!$B:$F,5,FALSE),$H:$I,2,FALSE))</f>
        <v/>
      </c>
      <c r="AE370" s="59" t="s">
        <v>88</v>
      </c>
      <c r="AF370" s="60" t="s">
        <v>88</v>
      </c>
    </row>
    <row r="371" spans="1:32" ht="16" x14ac:dyDescent="0.2">
      <c r="A371" s="99"/>
      <c r="B371" s="100"/>
      <c r="C371" s="87" t="s">
        <v>139</v>
      </c>
      <c r="D371" s="88">
        <v>2</v>
      </c>
      <c r="E371" s="89">
        <v>4</v>
      </c>
      <c r="F371" s="89">
        <v>4</v>
      </c>
      <c r="G371" s="90">
        <v>70</v>
      </c>
      <c r="J371" s="64" t="str">
        <f t="shared" si="62"/>
        <v>a0880</v>
      </c>
      <c r="K371" s="71">
        <f t="shared" si="63"/>
        <v>8</v>
      </c>
      <c r="L371" s="65" t="str">
        <f>IFERROR((IF(AND($G370&lt;(VLOOKUP($J371,'Medians, Hi-Lo SDs'!$B:$F,2,FALSE)),$G371&gt;=(VLOOKUP($J371,'Medians, Hi-Lo SDs'!$B:$F,2,FALSE))),(VLOOKUP($J371,'Medians, Hi-Lo SDs'!$B:$F,2,FALSE))-$G370,""))/($F371)*($C371-$C370)+($C370),"")</f>
        <v/>
      </c>
      <c r="M371" s="65" t="str">
        <f t="shared" si="65"/>
        <v/>
      </c>
      <c r="N371" s="65" t="str">
        <f>IF(M371="","",M371/VLOOKUP(VLOOKUP($J371,'Medians, Hi-Lo SDs'!$B:$F,2,FALSE),$H:$I,2,FALSE))</f>
        <v/>
      </c>
      <c r="O371" s="59" t="s">
        <v>88</v>
      </c>
      <c r="P371" s="60" t="s">
        <v>88</v>
      </c>
      <c r="Q371" s="66" t="str">
        <f>IFERROR((IF(AND($G370&lt;(VLOOKUP($J371,'Medians, Hi-Lo SDs'!$B:$F,3,FALSE)),$G371&gt;=(VLOOKUP($J371,'Medians, Hi-Lo SDs'!$B:$F,3,FALSE))),(VLOOKUP($J371,'Medians, Hi-Lo SDs'!$B:$F,3,FALSE))-$G370,""))/($F371)*($C371-$C370)+($C370),"")</f>
        <v/>
      </c>
      <c r="R371" s="65" t="str">
        <f t="shared" si="66"/>
        <v/>
      </c>
      <c r="S371" s="65" t="str">
        <f>IF(R371="","",R371/VLOOKUP(VLOOKUP($J371,'Medians, Hi-Lo SDs'!$B:$F,3,FALSE),$H:$I,2,FALSE))</f>
        <v/>
      </c>
      <c r="T371" s="70" t="str">
        <f t="shared" si="67"/>
        <v/>
      </c>
      <c r="U371" s="68" t="str">
        <f t="shared" si="68"/>
        <v/>
      </c>
      <c r="V371" s="69" t="str">
        <f t="shared" si="64"/>
        <v/>
      </c>
      <c r="W371" s="66" t="str">
        <f>IFERROR((IF(AND($G370&lt;(VLOOKUP($J371,'Medians, Hi-Lo SDs'!$B:$F,4,FALSE)),$G371&gt;=(VLOOKUP($J371,'Medians, Hi-Lo SDs'!$B:$F,4,FALSE))),(VLOOKUP($J371,'Medians, Hi-Lo SDs'!$B:$F,4,FALSE))-$G370,""))/($F371)*($C371-$C370)+($C370),"")</f>
        <v/>
      </c>
      <c r="X371" s="65" t="str">
        <f t="shared" si="69"/>
        <v/>
      </c>
      <c r="Y371" s="65" t="str">
        <f>IF(X371="","",X371/VLOOKUP(VLOOKUP($J371,'Medians, Hi-Lo SDs'!$B:$F,4,FALSE),$H:$I,2,FALSE))</f>
        <v/>
      </c>
      <c r="Z371" s="70" t="str">
        <f t="shared" si="70"/>
        <v/>
      </c>
      <c r="AA371" s="68" t="str">
        <f t="shared" si="71"/>
        <v/>
      </c>
      <c r="AB371" s="66" t="str">
        <f>IFERROR((IF(AND($G370&lt;(VLOOKUP($J371,'Medians, Hi-Lo SDs'!$B:$F,5,FALSE)),$G371&gt;=(VLOOKUP($J371,'Medians, Hi-Lo SDs'!$B:$F,5,FALSE))),(VLOOKUP($J371,'Medians, Hi-Lo SDs'!$B:$F,5,FALSE))-$G370,""))/($F371)*($C371-$C370)+($C370),"")</f>
        <v/>
      </c>
      <c r="AC371" s="65" t="str">
        <f t="shared" si="72"/>
        <v/>
      </c>
      <c r="AD371" s="65" t="str">
        <f>IF(AC371="","",AC371/VLOOKUP(VLOOKUP($J371,'Medians, Hi-Lo SDs'!$B:$F,5,FALSE),$H:$I,2,FALSE))</f>
        <v/>
      </c>
      <c r="AE371" s="59" t="s">
        <v>88</v>
      </c>
      <c r="AF371" s="60" t="s">
        <v>88</v>
      </c>
    </row>
    <row r="372" spans="1:32" ht="16" x14ac:dyDescent="0.2">
      <c r="A372" s="99"/>
      <c r="B372" s="100"/>
      <c r="C372" s="87" t="s">
        <v>156</v>
      </c>
      <c r="D372" s="88">
        <v>2</v>
      </c>
      <c r="E372" s="89">
        <v>4</v>
      </c>
      <c r="F372" s="89">
        <v>4</v>
      </c>
      <c r="G372" s="90">
        <v>74</v>
      </c>
      <c r="J372" s="64" t="str">
        <f t="shared" si="62"/>
        <v>a0880</v>
      </c>
      <c r="K372" s="71">
        <f t="shared" si="63"/>
        <v>8</v>
      </c>
      <c r="L372" s="65" t="str">
        <f>IFERROR((IF(AND($G371&lt;(VLOOKUP($J372,'Medians, Hi-Lo SDs'!$B:$F,2,FALSE)),$G372&gt;=(VLOOKUP($J372,'Medians, Hi-Lo SDs'!$B:$F,2,FALSE))),(VLOOKUP($J372,'Medians, Hi-Lo SDs'!$B:$F,2,FALSE))-$G371,""))/($F372)*($C372-$C371)+($C371),"")</f>
        <v/>
      </c>
      <c r="M372" s="65" t="str">
        <f t="shared" si="65"/>
        <v/>
      </c>
      <c r="N372" s="65" t="str">
        <f>IF(M372="","",M372/VLOOKUP(VLOOKUP($J372,'Medians, Hi-Lo SDs'!$B:$F,2,FALSE),$H:$I,2,FALSE))</f>
        <v/>
      </c>
      <c r="O372" s="59" t="s">
        <v>88</v>
      </c>
      <c r="P372" s="60" t="s">
        <v>88</v>
      </c>
      <c r="Q372" s="66" t="str">
        <f>IFERROR((IF(AND($G371&lt;(VLOOKUP($J372,'Medians, Hi-Lo SDs'!$B:$F,3,FALSE)),$G372&gt;=(VLOOKUP($J372,'Medians, Hi-Lo SDs'!$B:$F,3,FALSE))),(VLOOKUP($J372,'Medians, Hi-Lo SDs'!$B:$F,3,FALSE))-$G371,""))/($F372)*($C372-$C371)+($C371),"")</f>
        <v/>
      </c>
      <c r="R372" s="65" t="str">
        <f t="shared" si="66"/>
        <v/>
      </c>
      <c r="S372" s="65" t="str">
        <f>IF(R372="","",R372/VLOOKUP(VLOOKUP($J372,'Medians, Hi-Lo SDs'!$B:$F,3,FALSE),$H:$I,2,FALSE))</f>
        <v/>
      </c>
      <c r="T372" s="70" t="str">
        <f t="shared" si="67"/>
        <v/>
      </c>
      <c r="U372" s="68" t="str">
        <f t="shared" si="68"/>
        <v/>
      </c>
      <c r="V372" s="69" t="str">
        <f t="shared" si="64"/>
        <v/>
      </c>
      <c r="W372" s="66" t="str">
        <f>IFERROR((IF(AND($G371&lt;(VLOOKUP($J372,'Medians, Hi-Lo SDs'!$B:$F,4,FALSE)),$G372&gt;=(VLOOKUP($J372,'Medians, Hi-Lo SDs'!$B:$F,4,FALSE))),(VLOOKUP($J372,'Medians, Hi-Lo SDs'!$B:$F,4,FALSE))-$G371,""))/($F372)*($C372-$C371)+($C371),"")</f>
        <v/>
      </c>
      <c r="X372" s="65" t="str">
        <f t="shared" si="69"/>
        <v/>
      </c>
      <c r="Y372" s="65" t="str">
        <f>IF(X372="","",X372/VLOOKUP(VLOOKUP($J372,'Medians, Hi-Lo SDs'!$B:$F,4,FALSE),$H:$I,2,FALSE))</f>
        <v/>
      </c>
      <c r="Z372" s="70" t="str">
        <f t="shared" si="70"/>
        <v/>
      </c>
      <c r="AA372" s="68" t="str">
        <f t="shared" si="71"/>
        <v/>
      </c>
      <c r="AB372" s="66" t="str">
        <f>IFERROR((IF(AND($G371&lt;(VLOOKUP($J372,'Medians, Hi-Lo SDs'!$B:$F,5,FALSE)),$G372&gt;=(VLOOKUP($J372,'Medians, Hi-Lo SDs'!$B:$F,5,FALSE))),(VLOOKUP($J372,'Medians, Hi-Lo SDs'!$B:$F,5,FALSE))-$G371,""))/($F372)*($C372-$C371)+($C371),"")</f>
        <v/>
      </c>
      <c r="AC372" s="65" t="str">
        <f t="shared" si="72"/>
        <v/>
      </c>
      <c r="AD372" s="65" t="str">
        <f>IF(AC372="","",AC372/VLOOKUP(VLOOKUP($J372,'Medians, Hi-Lo SDs'!$B:$F,5,FALSE),$H:$I,2,FALSE))</f>
        <v/>
      </c>
      <c r="AE372" s="59" t="s">
        <v>88</v>
      </c>
      <c r="AF372" s="60" t="s">
        <v>88</v>
      </c>
    </row>
    <row r="373" spans="1:32" ht="16" x14ac:dyDescent="0.2">
      <c r="A373" s="99"/>
      <c r="B373" s="100"/>
      <c r="C373" s="87" t="s">
        <v>169</v>
      </c>
      <c r="D373" s="88">
        <v>1</v>
      </c>
      <c r="E373" s="89">
        <v>2</v>
      </c>
      <c r="F373" s="89">
        <v>2</v>
      </c>
      <c r="G373" s="90">
        <v>76</v>
      </c>
      <c r="J373" s="64" t="str">
        <f t="shared" si="62"/>
        <v>a0880</v>
      </c>
      <c r="K373" s="71">
        <f t="shared" si="63"/>
        <v>8</v>
      </c>
      <c r="L373" s="65" t="str">
        <f>IFERROR((IF(AND($G372&lt;(VLOOKUP($J373,'Medians, Hi-Lo SDs'!$B:$F,2,FALSE)),$G373&gt;=(VLOOKUP($J373,'Medians, Hi-Lo SDs'!$B:$F,2,FALSE))),(VLOOKUP($J373,'Medians, Hi-Lo SDs'!$B:$F,2,FALSE))-$G372,""))/($F373)*($C373-$C372)+($C372),"")</f>
        <v/>
      </c>
      <c r="M373" s="65" t="str">
        <f t="shared" si="65"/>
        <v/>
      </c>
      <c r="N373" s="65" t="str">
        <f>IF(M373="","",M373/VLOOKUP(VLOOKUP($J373,'Medians, Hi-Lo SDs'!$B:$F,2,FALSE),$H:$I,2,FALSE))</f>
        <v/>
      </c>
      <c r="O373" s="59" t="s">
        <v>88</v>
      </c>
      <c r="P373" s="60" t="s">
        <v>88</v>
      </c>
      <c r="Q373" s="66" t="str">
        <f>IFERROR((IF(AND($G372&lt;(VLOOKUP($J373,'Medians, Hi-Lo SDs'!$B:$F,3,FALSE)),$G373&gt;=(VLOOKUP($J373,'Medians, Hi-Lo SDs'!$B:$F,3,FALSE))),(VLOOKUP($J373,'Medians, Hi-Lo SDs'!$B:$F,3,FALSE))-$G372,""))/($F373)*($C373-$C372)+($C372),"")</f>
        <v/>
      </c>
      <c r="R373" s="65" t="str">
        <f t="shared" si="66"/>
        <v/>
      </c>
      <c r="S373" s="65" t="str">
        <f>IF(R373="","",R373/VLOOKUP(VLOOKUP($J373,'Medians, Hi-Lo SDs'!$B:$F,3,FALSE),$H:$I,2,FALSE))</f>
        <v/>
      </c>
      <c r="T373" s="70" t="str">
        <f t="shared" si="67"/>
        <v/>
      </c>
      <c r="U373" s="68" t="str">
        <f t="shared" si="68"/>
        <v/>
      </c>
      <c r="V373" s="69" t="str">
        <f t="shared" si="64"/>
        <v/>
      </c>
      <c r="W373" s="66" t="str">
        <f>IFERROR((IF(AND($G372&lt;(VLOOKUP($J373,'Medians, Hi-Lo SDs'!$B:$F,4,FALSE)),$G373&gt;=(VLOOKUP($J373,'Medians, Hi-Lo SDs'!$B:$F,4,FALSE))),(VLOOKUP($J373,'Medians, Hi-Lo SDs'!$B:$F,4,FALSE))-$G372,""))/($F373)*($C373-$C372)+($C372),"")</f>
        <v/>
      </c>
      <c r="X373" s="65" t="str">
        <f t="shared" si="69"/>
        <v/>
      </c>
      <c r="Y373" s="65" t="str">
        <f>IF(X373="","",X373/VLOOKUP(VLOOKUP($J373,'Medians, Hi-Lo SDs'!$B:$F,4,FALSE),$H:$I,2,FALSE))</f>
        <v/>
      </c>
      <c r="Z373" s="70" t="str">
        <f t="shared" si="70"/>
        <v/>
      </c>
      <c r="AA373" s="68" t="str">
        <f t="shared" si="71"/>
        <v/>
      </c>
      <c r="AB373" s="66" t="str">
        <f>IFERROR((IF(AND($G372&lt;(VLOOKUP($J373,'Medians, Hi-Lo SDs'!$B:$F,5,FALSE)),$G373&gt;=(VLOOKUP($J373,'Medians, Hi-Lo SDs'!$B:$F,5,FALSE))),(VLOOKUP($J373,'Medians, Hi-Lo SDs'!$B:$F,5,FALSE))-$G372,""))/($F373)*($C373-$C372)+($C372),"")</f>
        <v/>
      </c>
      <c r="AC373" s="65" t="str">
        <f t="shared" si="72"/>
        <v/>
      </c>
      <c r="AD373" s="65" t="str">
        <f>IF(AC373="","",AC373/VLOOKUP(VLOOKUP($J373,'Medians, Hi-Lo SDs'!$B:$F,5,FALSE),$H:$I,2,FALSE))</f>
        <v/>
      </c>
      <c r="AE373" s="59" t="s">
        <v>88</v>
      </c>
      <c r="AF373" s="60" t="s">
        <v>88</v>
      </c>
    </row>
    <row r="374" spans="1:32" ht="16" x14ac:dyDescent="0.2">
      <c r="A374" s="99"/>
      <c r="B374" s="100"/>
      <c r="C374" s="87" t="s">
        <v>146</v>
      </c>
      <c r="D374" s="88">
        <v>1</v>
      </c>
      <c r="E374" s="89">
        <v>2</v>
      </c>
      <c r="F374" s="89">
        <v>2</v>
      </c>
      <c r="G374" s="90">
        <v>78</v>
      </c>
      <c r="J374" s="64" t="str">
        <f t="shared" si="62"/>
        <v>a0880</v>
      </c>
      <c r="K374" s="71">
        <f t="shared" si="63"/>
        <v>8</v>
      </c>
      <c r="L374" s="65" t="str">
        <f>IFERROR((IF(AND($G373&lt;(VLOOKUP($J374,'Medians, Hi-Lo SDs'!$B:$F,2,FALSE)),$G374&gt;=(VLOOKUP($J374,'Medians, Hi-Lo SDs'!$B:$F,2,FALSE))),(VLOOKUP($J374,'Medians, Hi-Lo SDs'!$B:$F,2,FALSE))-$G373,""))/($F374)*($C374-$C373)+($C373),"")</f>
        <v/>
      </c>
      <c r="M374" s="65" t="str">
        <f t="shared" si="65"/>
        <v/>
      </c>
      <c r="N374" s="65" t="str">
        <f>IF(M374="","",M374/VLOOKUP(VLOOKUP($J374,'Medians, Hi-Lo SDs'!$B:$F,2,FALSE),$H:$I,2,FALSE))</f>
        <v/>
      </c>
      <c r="O374" s="59" t="s">
        <v>88</v>
      </c>
      <c r="P374" s="60" t="s">
        <v>88</v>
      </c>
      <c r="Q374" s="66" t="str">
        <f>IFERROR((IF(AND($G373&lt;(VLOOKUP($J374,'Medians, Hi-Lo SDs'!$B:$F,3,FALSE)),$G374&gt;=(VLOOKUP($J374,'Medians, Hi-Lo SDs'!$B:$F,3,FALSE))),(VLOOKUP($J374,'Medians, Hi-Lo SDs'!$B:$F,3,FALSE))-$G373,""))/($F374)*($C374-$C373)+($C373),"")</f>
        <v/>
      </c>
      <c r="R374" s="65" t="str">
        <f t="shared" si="66"/>
        <v/>
      </c>
      <c r="S374" s="65" t="str">
        <f>IF(R374="","",R374/VLOOKUP(VLOOKUP($J374,'Medians, Hi-Lo SDs'!$B:$F,3,FALSE),$H:$I,2,FALSE))</f>
        <v/>
      </c>
      <c r="T374" s="70" t="str">
        <f t="shared" si="67"/>
        <v/>
      </c>
      <c r="U374" s="68" t="str">
        <f t="shared" si="68"/>
        <v/>
      </c>
      <c r="V374" s="69" t="str">
        <f t="shared" si="64"/>
        <v/>
      </c>
      <c r="W374" s="66" t="str">
        <f>IFERROR((IF(AND($G373&lt;(VLOOKUP($J374,'Medians, Hi-Lo SDs'!$B:$F,4,FALSE)),$G374&gt;=(VLOOKUP($J374,'Medians, Hi-Lo SDs'!$B:$F,4,FALSE))),(VLOOKUP($J374,'Medians, Hi-Lo SDs'!$B:$F,4,FALSE))-$G373,""))/($F374)*($C374-$C373)+($C373),"")</f>
        <v/>
      </c>
      <c r="X374" s="65" t="str">
        <f t="shared" si="69"/>
        <v/>
      </c>
      <c r="Y374" s="65" t="str">
        <f>IF(X374="","",X374/VLOOKUP(VLOOKUP($J374,'Medians, Hi-Lo SDs'!$B:$F,4,FALSE),$H:$I,2,FALSE))</f>
        <v/>
      </c>
      <c r="Z374" s="70" t="str">
        <f t="shared" si="70"/>
        <v/>
      </c>
      <c r="AA374" s="68" t="str">
        <f t="shared" si="71"/>
        <v/>
      </c>
      <c r="AB374" s="66" t="str">
        <f>IFERROR((IF(AND($G373&lt;(VLOOKUP($J374,'Medians, Hi-Lo SDs'!$B:$F,5,FALSE)),$G374&gt;=(VLOOKUP($J374,'Medians, Hi-Lo SDs'!$B:$F,5,FALSE))),(VLOOKUP($J374,'Medians, Hi-Lo SDs'!$B:$F,5,FALSE))-$G373,""))/($F374)*($C374-$C373)+($C373),"")</f>
        <v/>
      </c>
      <c r="AC374" s="65" t="str">
        <f t="shared" si="72"/>
        <v/>
      </c>
      <c r="AD374" s="65" t="str">
        <f>IF(AC374="","",AC374/VLOOKUP(VLOOKUP($J374,'Medians, Hi-Lo SDs'!$B:$F,5,FALSE),$H:$I,2,FALSE))</f>
        <v/>
      </c>
      <c r="AE374" s="59" t="s">
        <v>88</v>
      </c>
      <c r="AF374" s="60" t="s">
        <v>88</v>
      </c>
    </row>
    <row r="375" spans="1:32" ht="16" x14ac:dyDescent="0.2">
      <c r="A375" s="99"/>
      <c r="B375" s="100"/>
      <c r="C375" s="87" t="s">
        <v>160</v>
      </c>
      <c r="D375" s="88">
        <v>3</v>
      </c>
      <c r="E375" s="89">
        <v>6</v>
      </c>
      <c r="F375" s="89">
        <v>6</v>
      </c>
      <c r="G375" s="90">
        <v>84</v>
      </c>
      <c r="J375" s="64" t="str">
        <f t="shared" si="62"/>
        <v>a0880</v>
      </c>
      <c r="K375" s="71">
        <f t="shared" si="63"/>
        <v>8</v>
      </c>
      <c r="L375" s="65" t="str">
        <f>IFERROR((IF(AND($G374&lt;(VLOOKUP($J375,'Medians, Hi-Lo SDs'!$B:$F,2,FALSE)),$G375&gt;=(VLOOKUP($J375,'Medians, Hi-Lo SDs'!$B:$F,2,FALSE))),(VLOOKUP($J375,'Medians, Hi-Lo SDs'!$B:$F,2,FALSE))-$G374,""))/($F375)*($C375-$C374)+($C374),"")</f>
        <v/>
      </c>
      <c r="M375" s="65" t="str">
        <f t="shared" si="65"/>
        <v/>
      </c>
      <c r="N375" s="65" t="str">
        <f>IF(M375="","",M375/VLOOKUP(VLOOKUP($J375,'Medians, Hi-Lo SDs'!$B:$F,2,FALSE),$H:$I,2,FALSE))</f>
        <v/>
      </c>
      <c r="O375" s="59" t="s">
        <v>88</v>
      </c>
      <c r="P375" s="60" t="s">
        <v>88</v>
      </c>
      <c r="Q375" s="66" t="str">
        <f>IFERROR((IF(AND($G374&lt;(VLOOKUP($J375,'Medians, Hi-Lo SDs'!$B:$F,3,FALSE)),$G375&gt;=(VLOOKUP($J375,'Medians, Hi-Lo SDs'!$B:$F,3,FALSE))),(VLOOKUP($J375,'Medians, Hi-Lo SDs'!$B:$F,3,FALSE))-$G374,""))/($F375)*($C375-$C374)+($C374),"")</f>
        <v/>
      </c>
      <c r="R375" s="65" t="str">
        <f t="shared" si="66"/>
        <v/>
      </c>
      <c r="S375" s="65" t="str">
        <f>IF(R375="","",R375/VLOOKUP(VLOOKUP($J375,'Medians, Hi-Lo SDs'!$B:$F,3,FALSE),$H:$I,2,FALSE))</f>
        <v/>
      </c>
      <c r="T375" s="70" t="str">
        <f t="shared" si="67"/>
        <v/>
      </c>
      <c r="U375" s="68" t="str">
        <f t="shared" si="68"/>
        <v/>
      </c>
      <c r="V375" s="69" t="str">
        <f t="shared" si="64"/>
        <v/>
      </c>
      <c r="W375" s="66" t="str">
        <f>IFERROR((IF(AND($G374&lt;(VLOOKUP($J375,'Medians, Hi-Lo SDs'!$B:$F,4,FALSE)),$G375&gt;=(VLOOKUP($J375,'Medians, Hi-Lo SDs'!$B:$F,4,FALSE))),(VLOOKUP($J375,'Medians, Hi-Lo SDs'!$B:$F,4,FALSE))-$G374,""))/($F375)*($C375-$C374)+($C374),"")</f>
        <v/>
      </c>
      <c r="X375" s="65" t="str">
        <f t="shared" si="69"/>
        <v/>
      </c>
      <c r="Y375" s="65" t="str">
        <f>IF(X375="","",X375/VLOOKUP(VLOOKUP($J375,'Medians, Hi-Lo SDs'!$B:$F,4,FALSE),$H:$I,2,FALSE))</f>
        <v/>
      </c>
      <c r="Z375" s="70" t="str">
        <f t="shared" si="70"/>
        <v/>
      </c>
      <c r="AA375" s="68" t="str">
        <f t="shared" si="71"/>
        <v/>
      </c>
      <c r="AB375" s="66" t="str">
        <f>IFERROR((IF(AND($G374&lt;(VLOOKUP($J375,'Medians, Hi-Lo SDs'!$B:$F,5,FALSE)),$G375&gt;=(VLOOKUP($J375,'Medians, Hi-Lo SDs'!$B:$F,5,FALSE))),(VLOOKUP($J375,'Medians, Hi-Lo SDs'!$B:$F,5,FALSE))-$G374,""))/($F375)*($C375-$C374)+($C374),"")</f>
        <v/>
      </c>
      <c r="AC375" s="65" t="str">
        <f t="shared" si="72"/>
        <v/>
      </c>
      <c r="AD375" s="65" t="str">
        <f>IF(AC375="","",AC375/VLOOKUP(VLOOKUP($J375,'Medians, Hi-Lo SDs'!$B:$F,5,FALSE),$H:$I,2,FALSE))</f>
        <v/>
      </c>
      <c r="AE375" s="59" t="s">
        <v>88</v>
      </c>
      <c r="AF375" s="60" t="s">
        <v>88</v>
      </c>
    </row>
    <row r="376" spans="1:32" ht="16" x14ac:dyDescent="0.2">
      <c r="A376" s="99"/>
      <c r="B376" s="100"/>
      <c r="C376" s="87" t="s">
        <v>166</v>
      </c>
      <c r="D376" s="88">
        <v>2</v>
      </c>
      <c r="E376" s="89">
        <v>4</v>
      </c>
      <c r="F376" s="89">
        <v>4</v>
      </c>
      <c r="G376" s="90">
        <v>88</v>
      </c>
      <c r="J376" s="64" t="str">
        <f t="shared" si="62"/>
        <v>a0880</v>
      </c>
      <c r="K376" s="71">
        <f t="shared" si="63"/>
        <v>8</v>
      </c>
      <c r="L376" s="65" t="str">
        <f>IFERROR((IF(AND($G375&lt;(VLOOKUP($J376,'Medians, Hi-Lo SDs'!$B:$F,2,FALSE)),$G376&gt;=(VLOOKUP($J376,'Medians, Hi-Lo SDs'!$B:$F,2,FALSE))),(VLOOKUP($J376,'Medians, Hi-Lo SDs'!$B:$F,2,FALSE))-$G375,""))/($F376)*($C376-$C375)+($C375),"")</f>
        <v/>
      </c>
      <c r="M376" s="65" t="str">
        <f t="shared" si="65"/>
        <v/>
      </c>
      <c r="N376" s="65" t="str">
        <f>IF(M376="","",M376/VLOOKUP(VLOOKUP($J376,'Medians, Hi-Lo SDs'!$B:$F,2,FALSE),$H:$I,2,FALSE))</f>
        <v/>
      </c>
      <c r="O376" s="59" t="s">
        <v>88</v>
      </c>
      <c r="P376" s="60" t="s">
        <v>88</v>
      </c>
      <c r="Q376" s="66" t="str">
        <f>IFERROR((IF(AND($G375&lt;(VLOOKUP($J376,'Medians, Hi-Lo SDs'!$B:$F,3,FALSE)),$G376&gt;=(VLOOKUP($J376,'Medians, Hi-Lo SDs'!$B:$F,3,FALSE))),(VLOOKUP($J376,'Medians, Hi-Lo SDs'!$B:$F,3,FALSE))-$G375,""))/($F376)*($C376-$C375)+($C375),"")</f>
        <v/>
      </c>
      <c r="R376" s="65" t="str">
        <f t="shared" si="66"/>
        <v/>
      </c>
      <c r="S376" s="65" t="str">
        <f>IF(R376="","",R376/VLOOKUP(VLOOKUP($J376,'Medians, Hi-Lo SDs'!$B:$F,3,FALSE),$H:$I,2,FALSE))</f>
        <v/>
      </c>
      <c r="T376" s="70" t="str">
        <f t="shared" si="67"/>
        <v/>
      </c>
      <c r="U376" s="68" t="str">
        <f t="shared" si="68"/>
        <v/>
      </c>
      <c r="V376" s="69" t="str">
        <f t="shared" si="64"/>
        <v/>
      </c>
      <c r="W376" s="66" t="str">
        <f>IFERROR((IF(AND($G375&lt;(VLOOKUP($J376,'Medians, Hi-Lo SDs'!$B:$F,4,FALSE)),$G376&gt;=(VLOOKUP($J376,'Medians, Hi-Lo SDs'!$B:$F,4,FALSE))),(VLOOKUP($J376,'Medians, Hi-Lo SDs'!$B:$F,4,FALSE))-$G375,""))/($F376)*($C376-$C375)+($C375),"")</f>
        <v/>
      </c>
      <c r="X376" s="65" t="str">
        <f t="shared" si="69"/>
        <v/>
      </c>
      <c r="Y376" s="65" t="str">
        <f>IF(X376="","",X376/VLOOKUP(VLOOKUP($J376,'Medians, Hi-Lo SDs'!$B:$F,4,FALSE),$H:$I,2,FALSE))</f>
        <v/>
      </c>
      <c r="Z376" s="70" t="str">
        <f t="shared" si="70"/>
        <v/>
      </c>
      <c r="AA376" s="68" t="str">
        <f t="shared" si="71"/>
        <v/>
      </c>
      <c r="AB376" s="66" t="str">
        <f>IFERROR((IF(AND($G375&lt;(VLOOKUP($J376,'Medians, Hi-Lo SDs'!$B:$F,5,FALSE)),$G376&gt;=(VLOOKUP($J376,'Medians, Hi-Lo SDs'!$B:$F,5,FALSE))),(VLOOKUP($J376,'Medians, Hi-Lo SDs'!$B:$F,5,FALSE))-$G375,""))/($F376)*($C376-$C375)+($C375),"")</f>
        <v/>
      </c>
      <c r="AC376" s="65" t="str">
        <f t="shared" si="72"/>
        <v/>
      </c>
      <c r="AD376" s="65" t="str">
        <f>IF(AC376="","",AC376/VLOOKUP(VLOOKUP($J376,'Medians, Hi-Lo SDs'!$B:$F,5,FALSE),$H:$I,2,FALSE))</f>
        <v/>
      </c>
      <c r="AE376" s="59" t="s">
        <v>88</v>
      </c>
      <c r="AF376" s="60" t="s">
        <v>88</v>
      </c>
    </row>
    <row r="377" spans="1:32" ht="16" x14ac:dyDescent="0.2">
      <c r="A377" s="99"/>
      <c r="B377" s="100"/>
      <c r="C377" s="87" t="s">
        <v>157</v>
      </c>
      <c r="D377" s="88">
        <v>2</v>
      </c>
      <c r="E377" s="89">
        <v>4</v>
      </c>
      <c r="F377" s="89">
        <v>4</v>
      </c>
      <c r="G377" s="90">
        <v>92</v>
      </c>
      <c r="J377" s="64" t="str">
        <f t="shared" si="62"/>
        <v>a0880</v>
      </c>
      <c r="K377" s="71">
        <f t="shared" si="63"/>
        <v>8</v>
      </c>
      <c r="L377" s="65" t="str">
        <f>IFERROR((IF(AND($G376&lt;(VLOOKUP($J377,'Medians, Hi-Lo SDs'!$B:$F,2,FALSE)),$G377&gt;=(VLOOKUP($J377,'Medians, Hi-Lo SDs'!$B:$F,2,FALSE))),(VLOOKUP($J377,'Medians, Hi-Lo SDs'!$B:$F,2,FALSE))-$G376,""))/($F377)*($C377-$C376)+($C376),"")</f>
        <v/>
      </c>
      <c r="M377" s="65" t="str">
        <f t="shared" si="65"/>
        <v/>
      </c>
      <c r="N377" s="65" t="str">
        <f>IF(M377="","",M377/VLOOKUP(VLOOKUP($J377,'Medians, Hi-Lo SDs'!$B:$F,2,FALSE),$H:$I,2,FALSE))</f>
        <v/>
      </c>
      <c r="O377" s="59" t="s">
        <v>88</v>
      </c>
      <c r="P377" s="60" t="s">
        <v>88</v>
      </c>
      <c r="Q377" s="66" t="str">
        <f>IFERROR((IF(AND($G376&lt;(VLOOKUP($J377,'Medians, Hi-Lo SDs'!$B:$F,3,FALSE)),$G377&gt;=(VLOOKUP($J377,'Medians, Hi-Lo SDs'!$B:$F,3,FALSE))),(VLOOKUP($J377,'Medians, Hi-Lo SDs'!$B:$F,3,FALSE))-$G376,""))/($F377)*($C377-$C376)+($C376),"")</f>
        <v/>
      </c>
      <c r="R377" s="65" t="str">
        <f t="shared" si="66"/>
        <v/>
      </c>
      <c r="S377" s="65" t="str">
        <f>IF(R377="","",R377/VLOOKUP(VLOOKUP($J377,'Medians, Hi-Lo SDs'!$B:$F,3,FALSE),$H:$I,2,FALSE))</f>
        <v/>
      </c>
      <c r="T377" s="70" t="str">
        <f t="shared" si="67"/>
        <v/>
      </c>
      <c r="U377" s="68" t="str">
        <f t="shared" si="68"/>
        <v/>
      </c>
      <c r="V377" s="69" t="str">
        <f t="shared" si="64"/>
        <v/>
      </c>
      <c r="W377" s="66">
        <f>IFERROR((IF(AND($G376&lt;(VLOOKUP($J377,'Medians, Hi-Lo SDs'!$B:$F,4,FALSE)),$G377&gt;=(VLOOKUP($J377,'Medians, Hi-Lo SDs'!$B:$F,4,FALSE))),(VLOOKUP($J377,'Medians, Hi-Lo SDs'!$B:$F,4,FALSE))-$G376,""))/($F377)*($C377-$C376)+($C376),"")</f>
        <v>61</v>
      </c>
      <c r="X377" s="65">
        <f t="shared" si="69"/>
        <v>13.666666666666664</v>
      </c>
      <c r="Y377" s="65">
        <f>IF(X377="","",X377/VLOOKUP(VLOOKUP($J377,'Medians, Hi-Lo SDs'!$B:$F,4,FALSE),$H:$I,2,FALSE))</f>
        <v>10.663753641281728</v>
      </c>
      <c r="Z377" s="70">
        <f t="shared" si="70"/>
        <v>10.474033385376309</v>
      </c>
      <c r="AA377" s="68" t="str">
        <f t="shared" si="71"/>
        <v/>
      </c>
      <c r="AB377" s="66" t="str">
        <f>IFERROR((IF(AND($G376&lt;(VLOOKUP($J377,'Medians, Hi-Lo SDs'!$B:$F,5,FALSE)),$G377&gt;=(VLOOKUP($J377,'Medians, Hi-Lo SDs'!$B:$F,5,FALSE))),(VLOOKUP($J377,'Medians, Hi-Lo SDs'!$B:$F,5,FALSE))-$G376,""))/($F377)*($C377-$C376)+($C376),"")</f>
        <v/>
      </c>
      <c r="AC377" s="65" t="str">
        <f t="shared" si="72"/>
        <v/>
      </c>
      <c r="AD377" s="65" t="str">
        <f>IF(AC377="","",AC377/VLOOKUP(VLOOKUP($J377,'Medians, Hi-Lo SDs'!$B:$F,5,FALSE),$H:$I,2,FALSE))</f>
        <v/>
      </c>
      <c r="AE377" s="59" t="s">
        <v>88</v>
      </c>
      <c r="AF377" s="60" t="s">
        <v>88</v>
      </c>
    </row>
    <row r="378" spans="1:32" ht="16" x14ac:dyDescent="0.2">
      <c r="A378" s="99"/>
      <c r="B378" s="100"/>
      <c r="C378" s="87" t="s">
        <v>148</v>
      </c>
      <c r="D378" s="88">
        <v>1</v>
      </c>
      <c r="E378" s="89">
        <v>2</v>
      </c>
      <c r="F378" s="89">
        <v>2</v>
      </c>
      <c r="G378" s="90">
        <v>94</v>
      </c>
      <c r="J378" s="64" t="str">
        <f t="shared" si="62"/>
        <v>a0880</v>
      </c>
      <c r="K378" s="71">
        <f t="shared" si="63"/>
        <v>8</v>
      </c>
      <c r="L378" s="65" t="str">
        <f>IFERROR((IF(AND($G377&lt;(VLOOKUP($J378,'Medians, Hi-Lo SDs'!$B:$F,2,FALSE)),$G378&gt;=(VLOOKUP($J378,'Medians, Hi-Lo SDs'!$B:$F,2,FALSE))),(VLOOKUP($J378,'Medians, Hi-Lo SDs'!$B:$F,2,FALSE))-$G377,""))/($F378)*($C378-$C377)+($C377),"")</f>
        <v/>
      </c>
      <c r="M378" s="65" t="str">
        <f t="shared" si="65"/>
        <v/>
      </c>
      <c r="N378" s="65" t="str">
        <f>IF(M378="","",M378/VLOOKUP(VLOOKUP($J378,'Medians, Hi-Lo SDs'!$B:$F,2,FALSE),$H:$I,2,FALSE))</f>
        <v/>
      </c>
      <c r="O378" s="59" t="s">
        <v>88</v>
      </c>
      <c r="P378" s="60" t="s">
        <v>88</v>
      </c>
      <c r="Q378" s="66" t="str">
        <f>IFERROR((IF(AND($G377&lt;(VLOOKUP($J378,'Medians, Hi-Lo SDs'!$B:$F,3,FALSE)),$G378&gt;=(VLOOKUP($J378,'Medians, Hi-Lo SDs'!$B:$F,3,FALSE))),(VLOOKUP($J378,'Medians, Hi-Lo SDs'!$B:$F,3,FALSE))-$G377,""))/($F378)*($C378-$C377)+($C377),"")</f>
        <v/>
      </c>
      <c r="R378" s="65" t="str">
        <f t="shared" si="66"/>
        <v/>
      </c>
      <c r="S378" s="65" t="str">
        <f>IF(R378="","",R378/VLOOKUP(VLOOKUP($J378,'Medians, Hi-Lo SDs'!$B:$F,3,FALSE),$H:$I,2,FALSE))</f>
        <v/>
      </c>
      <c r="T378" s="70" t="str">
        <f t="shared" si="67"/>
        <v/>
      </c>
      <c r="U378" s="68" t="str">
        <f t="shared" si="68"/>
        <v/>
      </c>
      <c r="V378" s="69" t="str">
        <f t="shared" si="64"/>
        <v/>
      </c>
      <c r="W378" s="66" t="str">
        <f>IFERROR((IF(AND($G377&lt;(VLOOKUP($J378,'Medians, Hi-Lo SDs'!$B:$F,4,FALSE)),$G378&gt;=(VLOOKUP($J378,'Medians, Hi-Lo SDs'!$B:$F,4,FALSE))),(VLOOKUP($J378,'Medians, Hi-Lo SDs'!$B:$F,4,FALSE))-$G377,""))/($F378)*($C378-$C377)+($C377),"")</f>
        <v/>
      </c>
      <c r="X378" s="65" t="str">
        <f t="shared" si="69"/>
        <v/>
      </c>
      <c r="Y378" s="65" t="str">
        <f>IF(X378="","",X378/VLOOKUP(VLOOKUP($J378,'Medians, Hi-Lo SDs'!$B:$F,4,FALSE),$H:$I,2,FALSE))</f>
        <v/>
      </c>
      <c r="Z378" s="70" t="str">
        <f t="shared" si="70"/>
        <v/>
      </c>
      <c r="AA378" s="68" t="str">
        <f t="shared" si="71"/>
        <v/>
      </c>
      <c r="AB378" s="66" t="str">
        <f>IFERROR((IF(AND($G377&lt;(VLOOKUP($J378,'Medians, Hi-Lo SDs'!$B:$F,5,FALSE)),$G378&gt;=(VLOOKUP($J378,'Medians, Hi-Lo SDs'!$B:$F,5,FALSE))),(VLOOKUP($J378,'Medians, Hi-Lo SDs'!$B:$F,5,FALSE))-$G377,""))/($F378)*($C378-$C377)+($C377),"")</f>
        <v/>
      </c>
      <c r="AC378" s="65" t="str">
        <f t="shared" si="72"/>
        <v/>
      </c>
      <c r="AD378" s="65" t="str">
        <f>IF(AC378="","",AC378/VLOOKUP(VLOOKUP($J378,'Medians, Hi-Lo SDs'!$B:$F,5,FALSE),$H:$I,2,FALSE))</f>
        <v/>
      </c>
      <c r="AE378" s="59" t="s">
        <v>88</v>
      </c>
      <c r="AF378" s="60" t="s">
        <v>88</v>
      </c>
    </row>
    <row r="379" spans="1:32" ht="16" x14ac:dyDescent="0.2">
      <c r="A379" s="99"/>
      <c r="B379" s="100"/>
      <c r="C379" s="87" t="s">
        <v>162</v>
      </c>
      <c r="D379" s="88">
        <v>2</v>
      </c>
      <c r="E379" s="89">
        <v>4</v>
      </c>
      <c r="F379" s="89">
        <v>4</v>
      </c>
      <c r="G379" s="90">
        <v>98</v>
      </c>
      <c r="J379" s="64" t="str">
        <f t="shared" si="62"/>
        <v>a0880</v>
      </c>
      <c r="K379" s="71">
        <f t="shared" si="63"/>
        <v>8</v>
      </c>
      <c r="L379" s="65" t="str">
        <f>IFERROR((IF(AND($G378&lt;(VLOOKUP($J379,'Medians, Hi-Lo SDs'!$B:$F,2,FALSE)),$G379&gt;=(VLOOKUP($J379,'Medians, Hi-Lo SDs'!$B:$F,2,FALSE))),(VLOOKUP($J379,'Medians, Hi-Lo SDs'!$B:$F,2,FALSE))-$G378,""))/($F379)*($C379-$C378)+($C378),"")</f>
        <v/>
      </c>
      <c r="M379" s="65" t="str">
        <f t="shared" si="65"/>
        <v/>
      </c>
      <c r="N379" s="65" t="str">
        <f>IF(M379="","",M379/VLOOKUP(VLOOKUP($J379,'Medians, Hi-Lo SDs'!$B:$F,2,FALSE),$H:$I,2,FALSE))</f>
        <v/>
      </c>
      <c r="O379" s="59" t="s">
        <v>88</v>
      </c>
      <c r="P379" s="60" t="s">
        <v>88</v>
      </c>
      <c r="Q379" s="66" t="str">
        <f>IFERROR((IF(AND($G378&lt;(VLOOKUP($J379,'Medians, Hi-Lo SDs'!$B:$F,3,FALSE)),$G379&gt;=(VLOOKUP($J379,'Medians, Hi-Lo SDs'!$B:$F,3,FALSE))),(VLOOKUP($J379,'Medians, Hi-Lo SDs'!$B:$F,3,FALSE))-$G378,""))/($F379)*($C379-$C378)+($C378),"")</f>
        <v/>
      </c>
      <c r="R379" s="65" t="str">
        <f t="shared" si="66"/>
        <v/>
      </c>
      <c r="S379" s="65" t="str">
        <f>IF(R379="","",R379/VLOOKUP(VLOOKUP($J379,'Medians, Hi-Lo SDs'!$B:$F,3,FALSE),$H:$I,2,FALSE))</f>
        <v/>
      </c>
      <c r="T379" s="70" t="str">
        <f t="shared" si="67"/>
        <v/>
      </c>
      <c r="U379" s="68" t="str">
        <f t="shared" si="68"/>
        <v/>
      </c>
      <c r="V379" s="69" t="str">
        <f t="shared" si="64"/>
        <v/>
      </c>
      <c r="W379" s="66" t="str">
        <f>IFERROR((IF(AND($G378&lt;(VLOOKUP($J379,'Medians, Hi-Lo SDs'!$B:$F,4,FALSE)),$G379&gt;=(VLOOKUP($J379,'Medians, Hi-Lo SDs'!$B:$F,4,FALSE))),(VLOOKUP($J379,'Medians, Hi-Lo SDs'!$B:$F,4,FALSE))-$G378,""))/($F379)*($C379-$C378)+($C378),"")</f>
        <v/>
      </c>
      <c r="X379" s="65" t="str">
        <f t="shared" si="69"/>
        <v/>
      </c>
      <c r="Y379" s="65" t="str">
        <f>IF(X379="","",X379/VLOOKUP(VLOOKUP($J379,'Medians, Hi-Lo SDs'!$B:$F,4,FALSE),$H:$I,2,FALSE))</f>
        <v/>
      </c>
      <c r="Z379" s="70" t="str">
        <f t="shared" si="70"/>
        <v/>
      </c>
      <c r="AA379" s="68">
        <f t="shared" si="71"/>
        <v>10.284313129470888</v>
      </c>
      <c r="AB379" s="66">
        <f>IFERROR((IF(AND($G378&lt;(VLOOKUP($J379,'Medians, Hi-Lo SDs'!$B:$F,5,FALSE)),$G379&gt;=(VLOOKUP($J379,'Medians, Hi-Lo SDs'!$B:$F,5,FALSE))),(VLOOKUP($J379,'Medians, Hi-Lo SDs'!$B:$F,5,FALSE))-$G378,""))/($F379)*($C379-$C378)+($C378),"")</f>
        <v>64.25</v>
      </c>
      <c r="AC379" s="65">
        <f t="shared" si="72"/>
        <v>16.916666666666664</v>
      </c>
      <c r="AD379" s="65">
        <f>IF(AC379="","",AC379/VLOOKUP(VLOOKUP($J379,'Medians, Hi-Lo SDs'!$B:$F,5,FALSE),$H:$I,2,FALSE))</f>
        <v>10.284313129470888</v>
      </c>
      <c r="AE379" s="59" t="s">
        <v>88</v>
      </c>
      <c r="AF379" s="60" t="s">
        <v>88</v>
      </c>
    </row>
    <row r="380" spans="1:32" ht="16" x14ac:dyDescent="0.2">
      <c r="A380" s="99"/>
      <c r="B380" s="100"/>
      <c r="C380" s="87" t="s">
        <v>149</v>
      </c>
      <c r="D380" s="88">
        <v>1</v>
      </c>
      <c r="E380" s="89">
        <v>2</v>
      </c>
      <c r="F380" s="89">
        <v>2</v>
      </c>
      <c r="G380" s="90">
        <v>100</v>
      </c>
      <c r="J380" s="64" t="str">
        <f t="shared" si="62"/>
        <v>a0880</v>
      </c>
      <c r="K380" s="71">
        <f t="shared" si="63"/>
        <v>8</v>
      </c>
      <c r="L380" s="65" t="str">
        <f>IFERROR((IF(AND($G379&lt;(VLOOKUP($J380,'Medians, Hi-Lo SDs'!$B:$F,2,FALSE)),$G380&gt;=(VLOOKUP($J380,'Medians, Hi-Lo SDs'!$B:$F,2,FALSE))),(VLOOKUP($J380,'Medians, Hi-Lo SDs'!$B:$F,2,FALSE))-$G379,""))/($F380)*($C380-$C379)+($C379),"")</f>
        <v/>
      </c>
      <c r="M380" s="65" t="str">
        <f t="shared" si="65"/>
        <v/>
      </c>
      <c r="N380" s="65" t="str">
        <f>IF(M380="","",M380/VLOOKUP(VLOOKUP($J380,'Medians, Hi-Lo SDs'!$B:$F,2,FALSE),$H:$I,2,FALSE))</f>
        <v/>
      </c>
      <c r="O380" s="59" t="s">
        <v>88</v>
      </c>
      <c r="P380" s="60" t="s">
        <v>88</v>
      </c>
      <c r="Q380" s="66" t="str">
        <f>IFERROR((IF(AND($G379&lt;(VLOOKUP($J380,'Medians, Hi-Lo SDs'!$B:$F,3,FALSE)),$G380&gt;=(VLOOKUP($J380,'Medians, Hi-Lo SDs'!$B:$F,3,FALSE))),(VLOOKUP($J380,'Medians, Hi-Lo SDs'!$B:$F,3,FALSE))-$G379,""))/($F380)*($C380-$C379)+($C379),"")</f>
        <v/>
      </c>
      <c r="R380" s="65" t="str">
        <f t="shared" si="66"/>
        <v/>
      </c>
      <c r="S380" s="65" t="str">
        <f>IF(R380="","",R380/VLOOKUP(VLOOKUP($J380,'Medians, Hi-Lo SDs'!$B:$F,3,FALSE),$H:$I,2,FALSE))</f>
        <v/>
      </c>
      <c r="T380" s="70" t="str">
        <f t="shared" si="67"/>
        <v/>
      </c>
      <c r="U380" s="68" t="str">
        <f t="shared" si="68"/>
        <v/>
      </c>
      <c r="V380" s="69" t="str">
        <f t="shared" si="64"/>
        <v/>
      </c>
      <c r="W380" s="66" t="str">
        <f>IFERROR((IF(AND($G379&lt;(VLOOKUP($J380,'Medians, Hi-Lo SDs'!$B:$F,4,FALSE)),$G380&gt;=(VLOOKUP($J380,'Medians, Hi-Lo SDs'!$B:$F,4,FALSE))),(VLOOKUP($J380,'Medians, Hi-Lo SDs'!$B:$F,4,FALSE))-$G379,""))/($F380)*($C380-$C379)+($C379),"")</f>
        <v/>
      </c>
      <c r="X380" s="65" t="str">
        <f t="shared" si="69"/>
        <v/>
      </c>
      <c r="Y380" s="65" t="str">
        <f>IF(X380="","",X380/VLOOKUP(VLOOKUP($J380,'Medians, Hi-Lo SDs'!$B:$F,4,FALSE),$H:$I,2,FALSE))</f>
        <v/>
      </c>
      <c r="Z380" s="70" t="str">
        <f t="shared" si="70"/>
        <v/>
      </c>
      <c r="AA380" s="68" t="str">
        <f t="shared" si="71"/>
        <v/>
      </c>
      <c r="AB380" s="66" t="str">
        <f>IFERROR((IF(AND($G379&lt;(VLOOKUP($J380,'Medians, Hi-Lo SDs'!$B:$F,5,FALSE)),$G380&gt;=(VLOOKUP($J380,'Medians, Hi-Lo SDs'!$B:$F,5,FALSE))),(VLOOKUP($J380,'Medians, Hi-Lo SDs'!$B:$F,5,FALSE))-$G379,""))/($F380)*($C380-$C379)+($C379),"")</f>
        <v/>
      </c>
      <c r="AC380" s="65" t="str">
        <f t="shared" si="72"/>
        <v/>
      </c>
      <c r="AD380" s="65" t="str">
        <f>IF(AC380="","",AC380/VLOOKUP(VLOOKUP($J380,'Medians, Hi-Lo SDs'!$B:$F,5,FALSE),$H:$I,2,FALSE))</f>
        <v/>
      </c>
      <c r="AE380" s="59" t="s">
        <v>88</v>
      </c>
      <c r="AF380" s="60" t="s">
        <v>88</v>
      </c>
    </row>
    <row r="381" spans="1:32" ht="17" x14ac:dyDescent="0.2">
      <c r="A381" s="99"/>
      <c r="B381" s="100"/>
      <c r="C381" s="91" t="s">
        <v>134</v>
      </c>
      <c r="D381" s="88">
        <v>50</v>
      </c>
      <c r="E381" s="89">
        <v>100</v>
      </c>
      <c r="F381" s="89">
        <v>100</v>
      </c>
      <c r="G381" s="92"/>
      <c r="J381" s="64" t="str">
        <f t="shared" si="62"/>
        <v>a0880</v>
      </c>
      <c r="K381" s="71">
        <f t="shared" si="63"/>
        <v>8</v>
      </c>
      <c r="L381" s="65" t="str">
        <f>IFERROR((IF(AND($G380&lt;(VLOOKUP($J381,'Medians, Hi-Lo SDs'!$B:$F,2,FALSE)),$G381&gt;=(VLOOKUP($J381,'Medians, Hi-Lo SDs'!$B:$F,2,FALSE))),(VLOOKUP($J381,'Medians, Hi-Lo SDs'!$B:$F,2,FALSE))-$G380,""))/($F381)*($C381-$C380)+($C380),"")</f>
        <v/>
      </c>
      <c r="M381" s="65" t="str">
        <f t="shared" si="65"/>
        <v/>
      </c>
      <c r="N381" s="65" t="str">
        <f>IF(M381="","",M381/VLOOKUP(VLOOKUP($J381,'Medians, Hi-Lo SDs'!$B:$F,2,FALSE),$H:$I,2,FALSE))</f>
        <v/>
      </c>
      <c r="O381" s="59" t="s">
        <v>88</v>
      </c>
      <c r="P381" s="60" t="s">
        <v>88</v>
      </c>
      <c r="Q381" s="66" t="str">
        <f>IFERROR((IF(AND($G380&lt;(VLOOKUP($J381,'Medians, Hi-Lo SDs'!$B:$F,3,FALSE)),$G381&gt;=(VLOOKUP($J381,'Medians, Hi-Lo SDs'!$B:$F,3,FALSE))),(VLOOKUP($J381,'Medians, Hi-Lo SDs'!$B:$F,3,FALSE))-$G380,""))/($F381)*($C381-$C380)+($C380),"")</f>
        <v/>
      </c>
      <c r="R381" s="65" t="str">
        <f t="shared" si="66"/>
        <v/>
      </c>
      <c r="S381" s="65" t="str">
        <f>IF(R381="","",R381/VLOOKUP(VLOOKUP($J381,'Medians, Hi-Lo SDs'!$B:$F,3,FALSE),$H:$I,2,FALSE))</f>
        <v/>
      </c>
      <c r="T381" s="70" t="str">
        <f t="shared" si="67"/>
        <v/>
      </c>
      <c r="U381" s="68" t="str">
        <f t="shared" si="68"/>
        <v/>
      </c>
      <c r="V381" s="69" t="str">
        <f t="shared" si="64"/>
        <v/>
      </c>
      <c r="W381" s="66" t="str">
        <f>IFERROR((IF(AND($G380&lt;(VLOOKUP($J381,'Medians, Hi-Lo SDs'!$B:$F,4,FALSE)),$G381&gt;=(VLOOKUP($J381,'Medians, Hi-Lo SDs'!$B:$F,4,FALSE))),(VLOOKUP($J381,'Medians, Hi-Lo SDs'!$B:$F,4,FALSE))-$G380,""))/($F381)*($C381-$C380)+($C380),"")</f>
        <v/>
      </c>
      <c r="X381" s="65" t="str">
        <f t="shared" si="69"/>
        <v/>
      </c>
      <c r="Y381" s="65" t="str">
        <f>IF(X381="","",X381/VLOOKUP(VLOOKUP($J381,'Medians, Hi-Lo SDs'!$B:$F,4,FALSE),$H:$I,2,FALSE))</f>
        <v/>
      </c>
      <c r="Z381" s="70" t="str">
        <f t="shared" si="70"/>
        <v/>
      </c>
      <c r="AA381" s="68" t="str">
        <f t="shared" si="71"/>
        <v/>
      </c>
      <c r="AB381" s="66" t="str">
        <f>IFERROR((IF(AND($G380&lt;(VLOOKUP($J381,'Medians, Hi-Lo SDs'!$B:$F,5,FALSE)),$G381&gt;=(VLOOKUP($J381,'Medians, Hi-Lo SDs'!$B:$F,5,FALSE))),(VLOOKUP($J381,'Medians, Hi-Lo SDs'!$B:$F,5,FALSE))-$G380,""))/($F381)*($C381-$C380)+($C380),"")</f>
        <v/>
      </c>
      <c r="AC381" s="65" t="str">
        <f t="shared" si="72"/>
        <v/>
      </c>
      <c r="AD381" s="65" t="str">
        <f>IF(AC381="","",AC381/VLOOKUP(VLOOKUP($J381,'Medians, Hi-Lo SDs'!$B:$F,5,FALSE),$H:$I,2,FALSE))</f>
        <v/>
      </c>
      <c r="AE381" s="59" t="s">
        <v>88</v>
      </c>
      <c r="AF381" s="60" t="s">
        <v>88</v>
      </c>
    </row>
    <row r="382" spans="1:32" ht="16" x14ac:dyDescent="0.2">
      <c r="A382" s="99" t="s">
        <v>58</v>
      </c>
      <c r="B382" s="100" t="s">
        <v>107</v>
      </c>
      <c r="C382" s="87" t="s">
        <v>168</v>
      </c>
      <c r="D382" s="88">
        <v>1</v>
      </c>
      <c r="E382" s="89">
        <v>1.9607843137254901</v>
      </c>
      <c r="F382" s="89">
        <v>1.9607843137254901</v>
      </c>
      <c r="G382" s="90">
        <v>1.9607843137254901</v>
      </c>
      <c r="J382" s="64" t="str">
        <f t="shared" si="62"/>
        <v>a0880</v>
      </c>
      <c r="K382" s="71">
        <f t="shared" si="63"/>
        <v>8</v>
      </c>
      <c r="L382" s="65" t="str">
        <f>IFERROR((IF(AND($G381&lt;(VLOOKUP($J382,'Medians, Hi-Lo SDs'!$B:$F,2,FALSE)),$G382&gt;=(VLOOKUP($J382,'Medians, Hi-Lo SDs'!$B:$F,2,FALSE))),(VLOOKUP($J382,'Medians, Hi-Lo SDs'!$B:$F,2,FALSE))-$G381,""))/($F382)*($C382-$C381)+($C381),"")</f>
        <v/>
      </c>
      <c r="M382" s="65" t="str">
        <f t="shared" si="65"/>
        <v/>
      </c>
      <c r="N382" s="65" t="str">
        <f>IF(M382="","",M382/VLOOKUP(VLOOKUP($J382,'Medians, Hi-Lo SDs'!$B:$F,2,FALSE),$H:$I,2,FALSE))</f>
        <v/>
      </c>
      <c r="O382" s="59" t="s">
        <v>88</v>
      </c>
      <c r="P382" s="60" t="s">
        <v>88</v>
      </c>
      <c r="Q382" s="66" t="str">
        <f>IFERROR((IF(AND($G381&lt;(VLOOKUP($J382,'Medians, Hi-Lo SDs'!$B:$F,3,FALSE)),$G382&gt;=(VLOOKUP($J382,'Medians, Hi-Lo SDs'!$B:$F,3,FALSE))),(VLOOKUP($J382,'Medians, Hi-Lo SDs'!$B:$F,3,FALSE))-$G381,""))/($F382)*($C382-$C381)+($C381),"")</f>
        <v/>
      </c>
      <c r="R382" s="65" t="str">
        <f t="shared" si="66"/>
        <v/>
      </c>
      <c r="S382" s="65" t="str">
        <f>IF(R382="","",R382/VLOOKUP(VLOOKUP($J382,'Medians, Hi-Lo SDs'!$B:$F,3,FALSE),$H:$I,2,FALSE))</f>
        <v/>
      </c>
      <c r="T382" s="70" t="str">
        <f t="shared" si="67"/>
        <v/>
      </c>
      <c r="U382" s="68" t="str">
        <f t="shared" si="68"/>
        <v/>
      </c>
      <c r="V382" s="69" t="str">
        <f t="shared" si="64"/>
        <v/>
      </c>
      <c r="W382" s="66" t="str">
        <f>IFERROR((IF(AND($G381&lt;(VLOOKUP($J382,'Medians, Hi-Lo SDs'!$B:$F,4,FALSE)),$G382&gt;=(VLOOKUP($J382,'Medians, Hi-Lo SDs'!$B:$F,4,FALSE))),(VLOOKUP($J382,'Medians, Hi-Lo SDs'!$B:$F,4,FALSE))-$G381,""))/($F382)*($C382-$C381)+($C381),"")</f>
        <v/>
      </c>
      <c r="X382" s="65" t="str">
        <f t="shared" si="69"/>
        <v/>
      </c>
      <c r="Y382" s="65" t="str">
        <f>IF(X382="","",X382/VLOOKUP(VLOOKUP($J382,'Medians, Hi-Lo SDs'!$B:$F,4,FALSE),$H:$I,2,FALSE))</f>
        <v/>
      </c>
      <c r="Z382" s="70" t="str">
        <f t="shared" si="70"/>
        <v/>
      </c>
      <c r="AA382" s="68" t="str">
        <f t="shared" si="71"/>
        <v/>
      </c>
      <c r="AB382" s="66" t="str">
        <f>IFERROR((IF(AND($G381&lt;(VLOOKUP($J382,'Medians, Hi-Lo SDs'!$B:$F,5,FALSE)),$G382&gt;=(VLOOKUP($J382,'Medians, Hi-Lo SDs'!$B:$F,5,FALSE))),(VLOOKUP($J382,'Medians, Hi-Lo SDs'!$B:$F,5,FALSE))-$G381,""))/($F382)*($C382-$C381)+($C381),"")</f>
        <v/>
      </c>
      <c r="AC382" s="65" t="str">
        <f t="shared" si="72"/>
        <v/>
      </c>
      <c r="AD382" s="65" t="str">
        <f>IF(AC382="","",AC382/VLOOKUP(VLOOKUP($J382,'Medians, Hi-Lo SDs'!$B:$F,5,FALSE),$H:$I,2,FALSE))</f>
        <v/>
      </c>
      <c r="AE382" s="59" t="s">
        <v>88</v>
      </c>
      <c r="AF382" s="60" t="s">
        <v>88</v>
      </c>
    </row>
    <row r="383" spans="1:32" ht="16" x14ac:dyDescent="0.2">
      <c r="A383" s="99"/>
      <c r="B383" s="100"/>
      <c r="C383" s="87" t="s">
        <v>115</v>
      </c>
      <c r="D383" s="88">
        <v>1</v>
      </c>
      <c r="E383" s="89">
        <v>1.9607843137254901</v>
      </c>
      <c r="F383" s="89">
        <v>1.9607843137254901</v>
      </c>
      <c r="G383" s="90">
        <v>3.9215686274509802</v>
      </c>
      <c r="J383" s="64" t="str">
        <f t="shared" si="62"/>
        <v>a0900</v>
      </c>
      <c r="K383" s="71">
        <f t="shared" si="63"/>
        <v>3.9215686274509802</v>
      </c>
      <c r="L383" s="65" t="str">
        <f>IFERROR((IF(AND($G382&lt;(VLOOKUP($J383,'Medians, Hi-Lo SDs'!$B:$F,2,FALSE)),$G383&gt;=(VLOOKUP($J383,'Medians, Hi-Lo SDs'!$B:$F,2,FALSE))),(VLOOKUP($J383,'Medians, Hi-Lo SDs'!$B:$F,2,FALSE))-$G382,""))/($F383)*($C383-$C382)+($C382),"")</f>
        <v/>
      </c>
      <c r="M383" s="65" t="str">
        <f t="shared" si="65"/>
        <v/>
      </c>
      <c r="N383" s="65" t="str">
        <f>IF(M383="","",M383/VLOOKUP(VLOOKUP($J383,'Medians, Hi-Lo SDs'!$B:$F,2,FALSE),$H:$I,2,FALSE))</f>
        <v/>
      </c>
      <c r="O383" s="59" t="s">
        <v>88</v>
      </c>
      <c r="P383" s="60" t="s">
        <v>88</v>
      </c>
      <c r="Q383" s="66" t="str">
        <f>IFERROR((IF(AND($G382&lt;(VLOOKUP($J383,'Medians, Hi-Lo SDs'!$B:$F,3,FALSE)),$G383&gt;=(VLOOKUP($J383,'Medians, Hi-Lo SDs'!$B:$F,3,FALSE))),(VLOOKUP($J383,'Medians, Hi-Lo SDs'!$B:$F,3,FALSE))-$G382,""))/($F383)*($C383-$C382)+($C382),"")</f>
        <v/>
      </c>
      <c r="R383" s="65" t="str">
        <f t="shared" si="66"/>
        <v/>
      </c>
      <c r="S383" s="65" t="str">
        <f>IF(R383="","",R383/VLOOKUP(VLOOKUP($J383,'Medians, Hi-Lo SDs'!$B:$F,3,FALSE),$H:$I,2,FALSE))</f>
        <v/>
      </c>
      <c r="T383" s="70" t="str">
        <f t="shared" si="67"/>
        <v/>
      </c>
      <c r="U383" s="68" t="str">
        <f t="shared" si="68"/>
        <v/>
      </c>
      <c r="V383" s="69" t="str">
        <f t="shared" si="64"/>
        <v/>
      </c>
      <c r="W383" s="66" t="str">
        <f>IFERROR((IF(AND($G382&lt;(VLOOKUP($J383,'Medians, Hi-Lo SDs'!$B:$F,4,FALSE)),$G383&gt;=(VLOOKUP($J383,'Medians, Hi-Lo SDs'!$B:$F,4,FALSE))),(VLOOKUP($J383,'Medians, Hi-Lo SDs'!$B:$F,4,FALSE))-$G382,""))/($F383)*($C383-$C382)+($C382),"")</f>
        <v/>
      </c>
      <c r="X383" s="65" t="str">
        <f t="shared" si="69"/>
        <v/>
      </c>
      <c r="Y383" s="65" t="str">
        <f>IF(X383="","",X383/VLOOKUP(VLOOKUP($J383,'Medians, Hi-Lo SDs'!$B:$F,4,FALSE),$H:$I,2,FALSE))</f>
        <v/>
      </c>
      <c r="Z383" s="70" t="str">
        <f t="shared" si="70"/>
        <v/>
      </c>
      <c r="AA383" s="68" t="str">
        <f t="shared" si="71"/>
        <v/>
      </c>
      <c r="AB383" s="66" t="str">
        <f>IFERROR((IF(AND($G382&lt;(VLOOKUP($J383,'Medians, Hi-Lo SDs'!$B:$F,5,FALSE)),$G383&gt;=(VLOOKUP($J383,'Medians, Hi-Lo SDs'!$B:$F,5,FALSE))),(VLOOKUP($J383,'Medians, Hi-Lo SDs'!$B:$F,5,FALSE))-$G382,""))/($F383)*($C383-$C382)+($C382),"")</f>
        <v/>
      </c>
      <c r="AC383" s="65" t="str">
        <f t="shared" si="72"/>
        <v/>
      </c>
      <c r="AD383" s="65" t="str">
        <f>IF(AC383="","",AC383/VLOOKUP(VLOOKUP($J383,'Medians, Hi-Lo SDs'!$B:$F,5,FALSE),$H:$I,2,FALSE))</f>
        <v/>
      </c>
      <c r="AE383" s="59" t="s">
        <v>88</v>
      </c>
      <c r="AF383" s="60" t="s">
        <v>88</v>
      </c>
    </row>
    <row r="384" spans="1:32" ht="16" x14ac:dyDescent="0.2">
      <c r="A384" s="99"/>
      <c r="B384" s="100"/>
      <c r="C384" s="87" t="s">
        <v>117</v>
      </c>
      <c r="D384" s="88">
        <v>2</v>
      </c>
      <c r="E384" s="89">
        <v>3.9215686274509802</v>
      </c>
      <c r="F384" s="89">
        <v>3.9215686274509802</v>
      </c>
      <c r="G384" s="90">
        <v>7.8431372549019605</v>
      </c>
      <c r="J384" s="64" t="str">
        <f t="shared" si="62"/>
        <v>a0900</v>
      </c>
      <c r="K384" s="71">
        <f t="shared" si="63"/>
        <v>3.9215686274509802</v>
      </c>
      <c r="L384" s="65">
        <f>IFERROR((IF(AND($G383&lt;(VLOOKUP($J384,'Medians, Hi-Lo SDs'!$B:$F,2,FALSE)),$G384&gt;=(VLOOKUP($J384,'Medians, Hi-Lo SDs'!$B:$F,2,FALSE))),(VLOOKUP($J384,'Medians, Hi-Lo SDs'!$B:$F,2,FALSE))-$G383,""))/($F384)*($C384-$C383)+($C383),"")</f>
        <v>22.55</v>
      </c>
      <c r="M384" s="65">
        <f t="shared" si="65"/>
        <v>23.7</v>
      </c>
      <c r="N384" s="65">
        <f>IF(M384="","",M384/VLOOKUP(VLOOKUP($J384,'Medians, Hi-Lo SDs'!$B:$F,2,FALSE),$H:$I,2,FALSE))</f>
        <v>14.408170709465621</v>
      </c>
      <c r="O384" s="59" t="s">
        <v>88</v>
      </c>
      <c r="P384" s="60" t="s">
        <v>88</v>
      </c>
      <c r="Q384" s="66" t="str">
        <f>IFERROR((IF(AND($G383&lt;(VLOOKUP($J384,'Medians, Hi-Lo SDs'!$B:$F,3,FALSE)),$G384&gt;=(VLOOKUP($J384,'Medians, Hi-Lo SDs'!$B:$F,3,FALSE))),(VLOOKUP($J384,'Medians, Hi-Lo SDs'!$B:$F,3,FALSE))-$G383,""))/($F384)*($C384-$C383)+($C383),"")</f>
        <v/>
      </c>
      <c r="R384" s="65" t="str">
        <f t="shared" si="66"/>
        <v/>
      </c>
      <c r="S384" s="65" t="str">
        <f>IF(R384="","",R384/VLOOKUP(VLOOKUP($J384,'Medians, Hi-Lo SDs'!$B:$F,3,FALSE),$H:$I,2,FALSE))</f>
        <v/>
      </c>
      <c r="T384" s="70" t="str">
        <f t="shared" si="67"/>
        <v/>
      </c>
      <c r="U384" s="68">
        <f t="shared" si="68"/>
        <v>14.408170709465621</v>
      </c>
      <c r="V384" s="69" t="str">
        <f t="shared" si="64"/>
        <v/>
      </c>
      <c r="W384" s="66" t="str">
        <f>IFERROR((IF(AND($G383&lt;(VLOOKUP($J384,'Medians, Hi-Lo SDs'!$B:$F,4,FALSE)),$G384&gt;=(VLOOKUP($J384,'Medians, Hi-Lo SDs'!$B:$F,4,FALSE))),(VLOOKUP($J384,'Medians, Hi-Lo SDs'!$B:$F,4,FALSE))-$G383,""))/($F384)*($C384-$C383)+($C383),"")</f>
        <v/>
      </c>
      <c r="X384" s="65" t="str">
        <f t="shared" si="69"/>
        <v/>
      </c>
      <c r="Y384" s="65" t="str">
        <f>IF(X384="","",X384/VLOOKUP(VLOOKUP($J384,'Medians, Hi-Lo SDs'!$B:$F,4,FALSE),$H:$I,2,FALSE))</f>
        <v/>
      </c>
      <c r="Z384" s="70" t="str">
        <f t="shared" si="70"/>
        <v/>
      </c>
      <c r="AA384" s="68" t="str">
        <f t="shared" si="71"/>
        <v/>
      </c>
      <c r="AB384" s="66" t="str">
        <f>IFERROR((IF(AND($G383&lt;(VLOOKUP($J384,'Medians, Hi-Lo SDs'!$B:$F,5,FALSE)),$G384&gt;=(VLOOKUP($J384,'Medians, Hi-Lo SDs'!$B:$F,5,FALSE))),(VLOOKUP($J384,'Medians, Hi-Lo SDs'!$B:$F,5,FALSE))-$G383,""))/($F384)*($C384-$C383)+($C383),"")</f>
        <v/>
      </c>
      <c r="AC384" s="65" t="str">
        <f t="shared" si="72"/>
        <v/>
      </c>
      <c r="AD384" s="65" t="str">
        <f>IF(AC384="","",AC384/VLOOKUP(VLOOKUP($J384,'Medians, Hi-Lo SDs'!$B:$F,5,FALSE),$H:$I,2,FALSE))</f>
        <v/>
      </c>
      <c r="AE384" s="59" t="s">
        <v>88</v>
      </c>
      <c r="AF384" s="60" t="s">
        <v>88</v>
      </c>
    </row>
    <row r="385" spans="1:32" ht="16" x14ac:dyDescent="0.2">
      <c r="A385" s="99"/>
      <c r="B385" s="100"/>
      <c r="C385" s="87" t="s">
        <v>123</v>
      </c>
      <c r="D385" s="88">
        <v>1</v>
      </c>
      <c r="E385" s="89">
        <v>1.9607843137254901</v>
      </c>
      <c r="F385" s="89">
        <v>1.9607843137254901</v>
      </c>
      <c r="G385" s="90">
        <v>9.8039215686274517</v>
      </c>
      <c r="J385" s="64" t="str">
        <f t="shared" si="62"/>
        <v>a0900</v>
      </c>
      <c r="K385" s="71">
        <f t="shared" si="63"/>
        <v>3.9215686274509802</v>
      </c>
      <c r="L385" s="65" t="str">
        <f>IFERROR((IF(AND($G384&lt;(VLOOKUP($J385,'Medians, Hi-Lo SDs'!$B:$F,2,FALSE)),$G385&gt;=(VLOOKUP($J385,'Medians, Hi-Lo SDs'!$B:$F,2,FALSE))),(VLOOKUP($J385,'Medians, Hi-Lo SDs'!$B:$F,2,FALSE))-$G384,""))/($F385)*($C385-$C384)+($C384),"")</f>
        <v/>
      </c>
      <c r="M385" s="65" t="str">
        <f t="shared" si="65"/>
        <v/>
      </c>
      <c r="N385" s="65" t="str">
        <f>IF(M385="","",M385/VLOOKUP(VLOOKUP($J385,'Medians, Hi-Lo SDs'!$B:$F,2,FALSE),$H:$I,2,FALSE))</f>
        <v/>
      </c>
      <c r="O385" s="59" t="s">
        <v>88</v>
      </c>
      <c r="P385" s="60" t="s">
        <v>88</v>
      </c>
      <c r="Q385" s="66" t="str">
        <f>IFERROR((IF(AND($G384&lt;(VLOOKUP($J385,'Medians, Hi-Lo SDs'!$B:$F,3,FALSE)),$G385&gt;=(VLOOKUP($J385,'Medians, Hi-Lo SDs'!$B:$F,3,FALSE))),(VLOOKUP($J385,'Medians, Hi-Lo SDs'!$B:$F,3,FALSE))-$G384,""))/($F385)*($C385-$C384)+($C384),"")</f>
        <v/>
      </c>
      <c r="R385" s="65" t="str">
        <f t="shared" si="66"/>
        <v/>
      </c>
      <c r="S385" s="65" t="str">
        <f>IF(R385="","",R385/VLOOKUP(VLOOKUP($J385,'Medians, Hi-Lo SDs'!$B:$F,3,FALSE),$H:$I,2,FALSE))</f>
        <v/>
      </c>
      <c r="T385" s="70" t="str">
        <f t="shared" si="67"/>
        <v/>
      </c>
      <c r="U385" s="68" t="str">
        <f t="shared" si="68"/>
        <v/>
      </c>
      <c r="V385" s="69" t="str">
        <f t="shared" si="64"/>
        <v/>
      </c>
      <c r="W385" s="66" t="str">
        <f>IFERROR((IF(AND($G384&lt;(VLOOKUP($J385,'Medians, Hi-Lo SDs'!$B:$F,4,FALSE)),$G385&gt;=(VLOOKUP($J385,'Medians, Hi-Lo SDs'!$B:$F,4,FALSE))),(VLOOKUP($J385,'Medians, Hi-Lo SDs'!$B:$F,4,FALSE))-$G384,""))/($F385)*($C385-$C384)+($C384),"")</f>
        <v/>
      </c>
      <c r="X385" s="65" t="str">
        <f t="shared" si="69"/>
        <v/>
      </c>
      <c r="Y385" s="65" t="str">
        <f>IF(X385="","",X385/VLOOKUP(VLOOKUP($J385,'Medians, Hi-Lo SDs'!$B:$F,4,FALSE),$H:$I,2,FALSE))</f>
        <v/>
      </c>
      <c r="Z385" s="70" t="str">
        <f t="shared" si="70"/>
        <v/>
      </c>
      <c r="AA385" s="68" t="str">
        <f t="shared" si="71"/>
        <v/>
      </c>
      <c r="AB385" s="66" t="str">
        <f>IFERROR((IF(AND($G384&lt;(VLOOKUP($J385,'Medians, Hi-Lo SDs'!$B:$F,5,FALSE)),$G385&gt;=(VLOOKUP($J385,'Medians, Hi-Lo SDs'!$B:$F,5,FALSE))),(VLOOKUP($J385,'Medians, Hi-Lo SDs'!$B:$F,5,FALSE))-$G384,""))/($F385)*($C385-$C384)+($C384),"")</f>
        <v/>
      </c>
      <c r="AC385" s="65" t="str">
        <f t="shared" si="72"/>
        <v/>
      </c>
      <c r="AD385" s="65" t="str">
        <f>IF(AC385="","",AC385/VLOOKUP(VLOOKUP($J385,'Medians, Hi-Lo SDs'!$B:$F,5,FALSE),$H:$I,2,FALSE))</f>
        <v/>
      </c>
      <c r="AE385" s="59" t="s">
        <v>88</v>
      </c>
      <c r="AF385" s="60" t="s">
        <v>88</v>
      </c>
    </row>
    <row r="386" spans="1:32" ht="16" x14ac:dyDescent="0.2">
      <c r="A386" s="99"/>
      <c r="B386" s="100"/>
      <c r="C386" s="87" t="s">
        <v>124</v>
      </c>
      <c r="D386" s="88">
        <v>1</v>
      </c>
      <c r="E386" s="89">
        <v>1.9607843137254901</v>
      </c>
      <c r="F386" s="89">
        <v>1.9607843137254901</v>
      </c>
      <c r="G386" s="90">
        <v>11.76470588235294</v>
      </c>
      <c r="J386" s="64" t="str">
        <f t="shared" si="62"/>
        <v>a0900</v>
      </c>
      <c r="K386" s="71">
        <f t="shared" si="63"/>
        <v>3.9215686274509802</v>
      </c>
      <c r="L386" s="65" t="str">
        <f>IFERROR((IF(AND($G385&lt;(VLOOKUP($J386,'Medians, Hi-Lo SDs'!$B:$F,2,FALSE)),$G386&gt;=(VLOOKUP($J386,'Medians, Hi-Lo SDs'!$B:$F,2,FALSE))),(VLOOKUP($J386,'Medians, Hi-Lo SDs'!$B:$F,2,FALSE))-$G385,""))/($F386)*($C386-$C385)+($C385),"")</f>
        <v/>
      </c>
      <c r="M386" s="65" t="str">
        <f t="shared" si="65"/>
        <v/>
      </c>
      <c r="N386" s="65" t="str">
        <f>IF(M386="","",M386/VLOOKUP(VLOOKUP($J386,'Medians, Hi-Lo SDs'!$B:$F,2,FALSE),$H:$I,2,FALSE))</f>
        <v/>
      </c>
      <c r="O386" s="59" t="s">
        <v>88</v>
      </c>
      <c r="P386" s="60" t="s">
        <v>88</v>
      </c>
      <c r="Q386" s="66">
        <f>IFERROR((IF(AND($G385&lt;(VLOOKUP($J386,'Medians, Hi-Lo SDs'!$B:$F,3,FALSE)),$G386&gt;=(VLOOKUP($J386,'Medians, Hi-Lo SDs'!$B:$F,3,FALSE))),(VLOOKUP($J386,'Medians, Hi-Lo SDs'!$B:$F,3,FALSE))-$G385,""))/($F386)*($C386-$C385)+($C385),"")</f>
        <v>32.1</v>
      </c>
      <c r="R386" s="65">
        <f t="shared" si="66"/>
        <v>14.149999999999999</v>
      </c>
      <c r="S386" s="65">
        <f>IF(R386="","",R386/VLOOKUP(VLOOKUP($J386,'Medians, Hi-Lo SDs'!$B:$F,3,FALSE),$H:$I,2,FALSE))</f>
        <v>11.040886392009986</v>
      </c>
      <c r="T386" s="70">
        <f t="shared" si="67"/>
        <v>12.724528550737803</v>
      </c>
      <c r="U386" s="68" t="str">
        <f t="shared" si="68"/>
        <v/>
      </c>
      <c r="V386" s="69" t="str">
        <f t="shared" si="64"/>
        <v/>
      </c>
      <c r="W386" s="66" t="str">
        <f>IFERROR((IF(AND($G385&lt;(VLOOKUP($J386,'Medians, Hi-Lo SDs'!$B:$F,4,FALSE)),$G386&gt;=(VLOOKUP($J386,'Medians, Hi-Lo SDs'!$B:$F,4,FALSE))),(VLOOKUP($J386,'Medians, Hi-Lo SDs'!$B:$F,4,FALSE))-$G385,""))/($F386)*($C386-$C385)+($C385),"")</f>
        <v/>
      </c>
      <c r="X386" s="65" t="str">
        <f t="shared" si="69"/>
        <v/>
      </c>
      <c r="Y386" s="65" t="str">
        <f>IF(X386="","",X386/VLOOKUP(VLOOKUP($J386,'Medians, Hi-Lo SDs'!$B:$F,4,FALSE),$H:$I,2,FALSE))</f>
        <v/>
      </c>
      <c r="Z386" s="70" t="str">
        <f t="shared" si="70"/>
        <v/>
      </c>
      <c r="AA386" s="68" t="str">
        <f t="shared" si="71"/>
        <v/>
      </c>
      <c r="AB386" s="66" t="str">
        <f>IFERROR((IF(AND($G385&lt;(VLOOKUP($J386,'Medians, Hi-Lo SDs'!$B:$F,5,FALSE)),$G386&gt;=(VLOOKUP($J386,'Medians, Hi-Lo SDs'!$B:$F,5,FALSE))),(VLOOKUP($J386,'Medians, Hi-Lo SDs'!$B:$F,5,FALSE))-$G385,""))/($F386)*($C386-$C385)+($C385),"")</f>
        <v/>
      </c>
      <c r="AC386" s="65" t="str">
        <f t="shared" si="72"/>
        <v/>
      </c>
      <c r="AD386" s="65" t="str">
        <f>IF(AC386="","",AC386/VLOOKUP(VLOOKUP($J386,'Medians, Hi-Lo SDs'!$B:$F,5,FALSE),$H:$I,2,FALSE))</f>
        <v/>
      </c>
      <c r="AE386" s="59" t="s">
        <v>88</v>
      </c>
      <c r="AF386" s="60" t="s">
        <v>88</v>
      </c>
    </row>
    <row r="387" spans="1:32" ht="16" x14ac:dyDescent="0.2">
      <c r="A387" s="99"/>
      <c r="B387" s="100"/>
      <c r="C387" s="87" t="s">
        <v>127</v>
      </c>
      <c r="D387" s="88">
        <v>1</v>
      </c>
      <c r="E387" s="89">
        <v>1.9607843137254901</v>
      </c>
      <c r="F387" s="89">
        <v>1.9607843137254901</v>
      </c>
      <c r="G387" s="90">
        <v>13.725490196078432</v>
      </c>
      <c r="J387" s="64" t="str">
        <f t="shared" si="62"/>
        <v>a0900</v>
      </c>
      <c r="K387" s="71">
        <f t="shared" si="63"/>
        <v>3.9215686274509802</v>
      </c>
      <c r="L387" s="65" t="str">
        <f>IFERROR((IF(AND($G386&lt;(VLOOKUP($J387,'Medians, Hi-Lo SDs'!$B:$F,2,FALSE)),$G387&gt;=(VLOOKUP($J387,'Medians, Hi-Lo SDs'!$B:$F,2,FALSE))),(VLOOKUP($J387,'Medians, Hi-Lo SDs'!$B:$F,2,FALSE))-$G386,""))/($F387)*($C387-$C386)+($C386),"")</f>
        <v/>
      </c>
      <c r="M387" s="65" t="str">
        <f t="shared" si="65"/>
        <v/>
      </c>
      <c r="N387" s="65" t="str">
        <f>IF(M387="","",M387/VLOOKUP(VLOOKUP($J387,'Medians, Hi-Lo SDs'!$B:$F,2,FALSE),$H:$I,2,FALSE))</f>
        <v/>
      </c>
      <c r="O387" s="59" t="s">
        <v>88</v>
      </c>
      <c r="P387" s="60" t="s">
        <v>88</v>
      </c>
      <c r="Q387" s="66" t="str">
        <f>IFERROR((IF(AND($G386&lt;(VLOOKUP($J387,'Medians, Hi-Lo SDs'!$B:$F,3,FALSE)),$G387&gt;=(VLOOKUP($J387,'Medians, Hi-Lo SDs'!$B:$F,3,FALSE))),(VLOOKUP($J387,'Medians, Hi-Lo SDs'!$B:$F,3,FALSE))-$G386,""))/($F387)*($C387-$C386)+($C386),"")</f>
        <v/>
      </c>
      <c r="R387" s="65" t="str">
        <f t="shared" si="66"/>
        <v/>
      </c>
      <c r="S387" s="65" t="str">
        <f>IF(R387="","",R387/VLOOKUP(VLOOKUP($J387,'Medians, Hi-Lo SDs'!$B:$F,3,FALSE),$H:$I,2,FALSE))</f>
        <v/>
      </c>
      <c r="T387" s="70" t="str">
        <f t="shared" si="67"/>
        <v/>
      </c>
      <c r="U387" s="68" t="str">
        <f t="shared" si="68"/>
        <v/>
      </c>
      <c r="V387" s="69" t="str">
        <f t="shared" si="64"/>
        <v/>
      </c>
      <c r="W387" s="66" t="str">
        <f>IFERROR((IF(AND($G386&lt;(VLOOKUP($J387,'Medians, Hi-Lo SDs'!$B:$F,4,FALSE)),$G387&gt;=(VLOOKUP($J387,'Medians, Hi-Lo SDs'!$B:$F,4,FALSE))),(VLOOKUP($J387,'Medians, Hi-Lo SDs'!$B:$F,4,FALSE))-$G386,""))/($F387)*($C387-$C386)+($C386),"")</f>
        <v/>
      </c>
      <c r="X387" s="65" t="str">
        <f t="shared" si="69"/>
        <v/>
      </c>
      <c r="Y387" s="65" t="str">
        <f>IF(X387="","",X387/VLOOKUP(VLOOKUP($J387,'Medians, Hi-Lo SDs'!$B:$F,4,FALSE),$H:$I,2,FALSE))</f>
        <v/>
      </c>
      <c r="Z387" s="70" t="str">
        <f t="shared" si="70"/>
        <v/>
      </c>
      <c r="AA387" s="68" t="str">
        <f t="shared" si="71"/>
        <v/>
      </c>
      <c r="AB387" s="66" t="str">
        <f>IFERROR((IF(AND($G386&lt;(VLOOKUP($J387,'Medians, Hi-Lo SDs'!$B:$F,5,FALSE)),$G387&gt;=(VLOOKUP($J387,'Medians, Hi-Lo SDs'!$B:$F,5,FALSE))),(VLOOKUP($J387,'Medians, Hi-Lo SDs'!$B:$F,5,FALSE))-$G386,""))/($F387)*($C387-$C386)+($C386),"")</f>
        <v/>
      </c>
      <c r="AC387" s="65" t="str">
        <f t="shared" si="72"/>
        <v/>
      </c>
      <c r="AD387" s="65" t="str">
        <f>IF(AC387="","",AC387/VLOOKUP(VLOOKUP($J387,'Medians, Hi-Lo SDs'!$B:$F,5,FALSE),$H:$I,2,FALSE))</f>
        <v/>
      </c>
      <c r="AE387" s="59" t="s">
        <v>88</v>
      </c>
      <c r="AF387" s="60" t="s">
        <v>88</v>
      </c>
    </row>
    <row r="388" spans="1:32" ht="16" x14ac:dyDescent="0.2">
      <c r="A388" s="99"/>
      <c r="B388" s="100"/>
      <c r="C388" s="87" t="s">
        <v>128</v>
      </c>
      <c r="D388" s="88">
        <v>1</v>
      </c>
      <c r="E388" s="89">
        <v>1.9607843137254901</v>
      </c>
      <c r="F388" s="89">
        <v>1.9607843137254901</v>
      </c>
      <c r="G388" s="90">
        <v>15.686274509803921</v>
      </c>
      <c r="J388" s="64" t="str">
        <f t="shared" si="62"/>
        <v>a0900</v>
      </c>
      <c r="K388" s="71">
        <f t="shared" si="63"/>
        <v>3.9215686274509802</v>
      </c>
      <c r="L388" s="65" t="str">
        <f>IFERROR((IF(AND($G387&lt;(VLOOKUP($J388,'Medians, Hi-Lo SDs'!$B:$F,2,FALSE)),$G388&gt;=(VLOOKUP($J388,'Medians, Hi-Lo SDs'!$B:$F,2,FALSE))),(VLOOKUP($J388,'Medians, Hi-Lo SDs'!$B:$F,2,FALSE))-$G387,""))/($F388)*($C388-$C387)+($C387),"")</f>
        <v/>
      </c>
      <c r="M388" s="65" t="str">
        <f t="shared" si="65"/>
        <v/>
      </c>
      <c r="N388" s="65" t="str">
        <f>IF(M388="","",M388/VLOOKUP(VLOOKUP($J388,'Medians, Hi-Lo SDs'!$B:$F,2,FALSE),$H:$I,2,FALSE))</f>
        <v/>
      </c>
      <c r="O388" s="59" t="s">
        <v>88</v>
      </c>
      <c r="P388" s="60" t="s">
        <v>88</v>
      </c>
      <c r="Q388" s="66" t="str">
        <f>IFERROR((IF(AND($G387&lt;(VLOOKUP($J388,'Medians, Hi-Lo SDs'!$B:$F,3,FALSE)),$G388&gt;=(VLOOKUP($J388,'Medians, Hi-Lo SDs'!$B:$F,3,FALSE))),(VLOOKUP($J388,'Medians, Hi-Lo SDs'!$B:$F,3,FALSE))-$G387,""))/($F388)*($C388-$C387)+($C387),"")</f>
        <v/>
      </c>
      <c r="R388" s="65" t="str">
        <f t="shared" si="66"/>
        <v/>
      </c>
      <c r="S388" s="65" t="str">
        <f>IF(R388="","",R388/VLOOKUP(VLOOKUP($J388,'Medians, Hi-Lo SDs'!$B:$F,3,FALSE),$H:$I,2,FALSE))</f>
        <v/>
      </c>
      <c r="T388" s="70" t="str">
        <f t="shared" si="67"/>
        <v/>
      </c>
      <c r="U388" s="68" t="str">
        <f t="shared" si="68"/>
        <v/>
      </c>
      <c r="V388" s="69" t="str">
        <f t="shared" si="64"/>
        <v/>
      </c>
      <c r="W388" s="66" t="str">
        <f>IFERROR((IF(AND($G387&lt;(VLOOKUP($J388,'Medians, Hi-Lo SDs'!$B:$F,4,FALSE)),$G388&gt;=(VLOOKUP($J388,'Medians, Hi-Lo SDs'!$B:$F,4,FALSE))),(VLOOKUP($J388,'Medians, Hi-Lo SDs'!$B:$F,4,FALSE))-$G387,""))/($F388)*($C388-$C387)+($C387),"")</f>
        <v/>
      </c>
      <c r="X388" s="65" t="str">
        <f t="shared" si="69"/>
        <v/>
      </c>
      <c r="Y388" s="65" t="str">
        <f>IF(X388="","",X388/VLOOKUP(VLOOKUP($J388,'Medians, Hi-Lo SDs'!$B:$F,4,FALSE),$H:$I,2,FALSE))</f>
        <v/>
      </c>
      <c r="Z388" s="70" t="str">
        <f t="shared" si="70"/>
        <v/>
      </c>
      <c r="AA388" s="68" t="str">
        <f t="shared" si="71"/>
        <v/>
      </c>
      <c r="AB388" s="66" t="str">
        <f>IFERROR((IF(AND($G387&lt;(VLOOKUP($J388,'Medians, Hi-Lo SDs'!$B:$F,5,FALSE)),$G388&gt;=(VLOOKUP($J388,'Medians, Hi-Lo SDs'!$B:$F,5,FALSE))),(VLOOKUP($J388,'Medians, Hi-Lo SDs'!$B:$F,5,FALSE))-$G387,""))/($F388)*($C388-$C387)+($C387),"")</f>
        <v/>
      </c>
      <c r="AC388" s="65" t="str">
        <f t="shared" si="72"/>
        <v/>
      </c>
      <c r="AD388" s="65" t="str">
        <f>IF(AC388="","",AC388/VLOOKUP(VLOOKUP($J388,'Medians, Hi-Lo SDs'!$B:$F,5,FALSE),$H:$I,2,FALSE))</f>
        <v/>
      </c>
      <c r="AE388" s="59" t="s">
        <v>88</v>
      </c>
      <c r="AF388" s="60" t="s">
        <v>88</v>
      </c>
    </row>
    <row r="389" spans="1:32" ht="16" x14ac:dyDescent="0.2">
      <c r="A389" s="99"/>
      <c r="B389" s="100"/>
      <c r="C389" s="87" t="s">
        <v>130</v>
      </c>
      <c r="D389" s="88">
        <v>2</v>
      </c>
      <c r="E389" s="89">
        <v>3.9215686274509802</v>
      </c>
      <c r="F389" s="89">
        <v>3.9215686274509802</v>
      </c>
      <c r="G389" s="90">
        <v>19.607843137254903</v>
      </c>
      <c r="J389" s="64" t="str">
        <f t="shared" si="62"/>
        <v>a0900</v>
      </c>
      <c r="K389" s="71">
        <f t="shared" si="63"/>
        <v>3.9215686274509802</v>
      </c>
      <c r="L389" s="65" t="str">
        <f>IFERROR((IF(AND($G388&lt;(VLOOKUP($J389,'Medians, Hi-Lo SDs'!$B:$F,2,FALSE)),$G389&gt;=(VLOOKUP($J389,'Medians, Hi-Lo SDs'!$B:$F,2,FALSE))),(VLOOKUP($J389,'Medians, Hi-Lo SDs'!$B:$F,2,FALSE))-$G388,""))/($F389)*($C389-$C388)+($C388),"")</f>
        <v/>
      </c>
      <c r="M389" s="65" t="str">
        <f t="shared" si="65"/>
        <v/>
      </c>
      <c r="N389" s="65" t="str">
        <f>IF(M389="","",M389/VLOOKUP(VLOOKUP($J389,'Medians, Hi-Lo SDs'!$B:$F,2,FALSE),$H:$I,2,FALSE))</f>
        <v/>
      </c>
      <c r="O389" s="59" t="s">
        <v>88</v>
      </c>
      <c r="P389" s="60" t="s">
        <v>88</v>
      </c>
      <c r="Q389" s="66" t="str">
        <f>IFERROR((IF(AND($G388&lt;(VLOOKUP($J389,'Medians, Hi-Lo SDs'!$B:$F,3,FALSE)),$G389&gt;=(VLOOKUP($J389,'Medians, Hi-Lo SDs'!$B:$F,3,FALSE))),(VLOOKUP($J389,'Medians, Hi-Lo SDs'!$B:$F,3,FALSE))-$G388,""))/($F389)*($C389-$C388)+($C388),"")</f>
        <v/>
      </c>
      <c r="R389" s="65" t="str">
        <f t="shared" si="66"/>
        <v/>
      </c>
      <c r="S389" s="65" t="str">
        <f>IF(R389="","",R389/VLOOKUP(VLOOKUP($J389,'Medians, Hi-Lo SDs'!$B:$F,3,FALSE),$H:$I,2,FALSE))</f>
        <v/>
      </c>
      <c r="T389" s="70" t="str">
        <f t="shared" si="67"/>
        <v/>
      </c>
      <c r="U389" s="68" t="str">
        <f t="shared" si="68"/>
        <v/>
      </c>
      <c r="V389" s="69" t="str">
        <f t="shared" si="64"/>
        <v/>
      </c>
      <c r="W389" s="66" t="str">
        <f>IFERROR((IF(AND($G388&lt;(VLOOKUP($J389,'Medians, Hi-Lo SDs'!$B:$F,4,FALSE)),$G389&gt;=(VLOOKUP($J389,'Medians, Hi-Lo SDs'!$B:$F,4,FALSE))),(VLOOKUP($J389,'Medians, Hi-Lo SDs'!$B:$F,4,FALSE))-$G388,""))/($F389)*($C389-$C388)+($C388),"")</f>
        <v/>
      </c>
      <c r="X389" s="65" t="str">
        <f t="shared" si="69"/>
        <v/>
      </c>
      <c r="Y389" s="65" t="str">
        <f>IF(X389="","",X389/VLOOKUP(VLOOKUP($J389,'Medians, Hi-Lo SDs'!$B:$F,4,FALSE),$H:$I,2,FALSE))</f>
        <v/>
      </c>
      <c r="Z389" s="70" t="str">
        <f t="shared" si="70"/>
        <v/>
      </c>
      <c r="AA389" s="68" t="str">
        <f t="shared" si="71"/>
        <v/>
      </c>
      <c r="AB389" s="66" t="str">
        <f>IFERROR((IF(AND($G388&lt;(VLOOKUP($J389,'Medians, Hi-Lo SDs'!$B:$F,5,FALSE)),$G389&gt;=(VLOOKUP($J389,'Medians, Hi-Lo SDs'!$B:$F,5,FALSE))),(VLOOKUP($J389,'Medians, Hi-Lo SDs'!$B:$F,5,FALSE))-$G388,""))/($F389)*($C389-$C388)+($C388),"")</f>
        <v/>
      </c>
      <c r="AC389" s="65" t="str">
        <f t="shared" si="72"/>
        <v/>
      </c>
      <c r="AD389" s="65" t="str">
        <f>IF(AC389="","",AC389/VLOOKUP(VLOOKUP($J389,'Medians, Hi-Lo SDs'!$B:$F,5,FALSE),$H:$I,2,FALSE))</f>
        <v/>
      </c>
      <c r="AE389" s="59" t="s">
        <v>88</v>
      </c>
      <c r="AF389" s="60" t="s">
        <v>88</v>
      </c>
    </row>
    <row r="390" spans="1:32" ht="16" x14ac:dyDescent="0.2">
      <c r="A390" s="99"/>
      <c r="B390" s="100"/>
      <c r="C390" s="87" t="s">
        <v>131</v>
      </c>
      <c r="D390" s="88">
        <v>4</v>
      </c>
      <c r="E390" s="89">
        <v>7.8431372549019605</v>
      </c>
      <c r="F390" s="89">
        <v>7.8431372549019605</v>
      </c>
      <c r="G390" s="90">
        <v>27.450980392156865</v>
      </c>
      <c r="J390" s="64" t="str">
        <f t="shared" si="62"/>
        <v>a0900</v>
      </c>
      <c r="K390" s="71">
        <f t="shared" si="63"/>
        <v>3.9215686274509802</v>
      </c>
      <c r="L390" s="65" t="str">
        <f>IFERROR((IF(AND($G389&lt;(VLOOKUP($J390,'Medians, Hi-Lo SDs'!$B:$F,2,FALSE)),$G390&gt;=(VLOOKUP($J390,'Medians, Hi-Lo SDs'!$B:$F,2,FALSE))),(VLOOKUP($J390,'Medians, Hi-Lo SDs'!$B:$F,2,FALSE))-$G389,""))/($F390)*($C390-$C389)+($C389),"")</f>
        <v/>
      </c>
      <c r="M390" s="65" t="str">
        <f t="shared" si="65"/>
        <v/>
      </c>
      <c r="N390" s="65" t="str">
        <f>IF(M390="","",M390/VLOOKUP(VLOOKUP($J390,'Medians, Hi-Lo SDs'!$B:$F,2,FALSE),$H:$I,2,FALSE))</f>
        <v/>
      </c>
      <c r="O390" s="59" t="s">
        <v>88</v>
      </c>
      <c r="P390" s="60" t="s">
        <v>88</v>
      </c>
      <c r="Q390" s="66" t="str">
        <f>IFERROR((IF(AND($G389&lt;(VLOOKUP($J390,'Medians, Hi-Lo SDs'!$B:$F,3,FALSE)),$G390&gt;=(VLOOKUP($J390,'Medians, Hi-Lo SDs'!$B:$F,3,FALSE))),(VLOOKUP($J390,'Medians, Hi-Lo SDs'!$B:$F,3,FALSE))-$G389,""))/($F390)*($C390-$C389)+($C389),"")</f>
        <v/>
      </c>
      <c r="R390" s="65" t="str">
        <f t="shared" si="66"/>
        <v/>
      </c>
      <c r="S390" s="65" t="str">
        <f>IF(R390="","",R390/VLOOKUP(VLOOKUP($J390,'Medians, Hi-Lo SDs'!$B:$F,3,FALSE),$H:$I,2,FALSE))</f>
        <v/>
      </c>
      <c r="T390" s="70" t="str">
        <f t="shared" si="67"/>
        <v/>
      </c>
      <c r="U390" s="68" t="str">
        <f t="shared" si="68"/>
        <v/>
      </c>
      <c r="V390" s="69" t="str">
        <f t="shared" si="64"/>
        <v/>
      </c>
      <c r="W390" s="66" t="str">
        <f>IFERROR((IF(AND($G389&lt;(VLOOKUP($J390,'Medians, Hi-Lo SDs'!$B:$F,4,FALSE)),$G390&gt;=(VLOOKUP($J390,'Medians, Hi-Lo SDs'!$B:$F,4,FALSE))),(VLOOKUP($J390,'Medians, Hi-Lo SDs'!$B:$F,4,FALSE))-$G389,""))/($F390)*($C390-$C389)+($C389),"")</f>
        <v/>
      </c>
      <c r="X390" s="65" t="str">
        <f t="shared" si="69"/>
        <v/>
      </c>
      <c r="Y390" s="65" t="str">
        <f>IF(X390="","",X390/VLOOKUP(VLOOKUP($J390,'Medians, Hi-Lo SDs'!$B:$F,4,FALSE),$H:$I,2,FALSE))</f>
        <v/>
      </c>
      <c r="Z390" s="70" t="str">
        <f t="shared" si="70"/>
        <v/>
      </c>
      <c r="AA390" s="68" t="str">
        <f t="shared" si="71"/>
        <v/>
      </c>
      <c r="AB390" s="66" t="str">
        <f>IFERROR((IF(AND($G389&lt;(VLOOKUP($J390,'Medians, Hi-Lo SDs'!$B:$F,5,FALSE)),$G390&gt;=(VLOOKUP($J390,'Medians, Hi-Lo SDs'!$B:$F,5,FALSE))),(VLOOKUP($J390,'Medians, Hi-Lo SDs'!$B:$F,5,FALSE))-$G389,""))/($F390)*($C390-$C389)+($C389),"")</f>
        <v/>
      </c>
      <c r="AC390" s="65" t="str">
        <f t="shared" si="72"/>
        <v/>
      </c>
      <c r="AD390" s="65" t="str">
        <f>IF(AC390="","",AC390/VLOOKUP(VLOOKUP($J390,'Medians, Hi-Lo SDs'!$B:$F,5,FALSE),$H:$I,2,FALSE))</f>
        <v/>
      </c>
      <c r="AE390" s="59" t="s">
        <v>88</v>
      </c>
      <c r="AF390" s="60" t="s">
        <v>88</v>
      </c>
    </row>
    <row r="391" spans="1:32" ht="16" x14ac:dyDescent="0.2">
      <c r="A391" s="99"/>
      <c r="B391" s="100"/>
      <c r="C391" s="87" t="s">
        <v>136</v>
      </c>
      <c r="D391" s="88">
        <v>2</v>
      </c>
      <c r="E391" s="89">
        <v>3.9215686274509802</v>
      </c>
      <c r="F391" s="89">
        <v>3.9215686274509802</v>
      </c>
      <c r="G391" s="90">
        <v>31.372549019607842</v>
      </c>
      <c r="J391" s="64" t="str">
        <f t="shared" si="62"/>
        <v>a0900</v>
      </c>
      <c r="K391" s="71">
        <f t="shared" si="63"/>
        <v>3.9215686274509802</v>
      </c>
      <c r="L391" s="65" t="str">
        <f>IFERROR((IF(AND($G390&lt;(VLOOKUP($J391,'Medians, Hi-Lo SDs'!$B:$F,2,FALSE)),$G391&gt;=(VLOOKUP($J391,'Medians, Hi-Lo SDs'!$B:$F,2,FALSE))),(VLOOKUP($J391,'Medians, Hi-Lo SDs'!$B:$F,2,FALSE))-$G390,""))/($F391)*($C391-$C390)+($C390),"")</f>
        <v/>
      </c>
      <c r="M391" s="65" t="str">
        <f t="shared" si="65"/>
        <v/>
      </c>
      <c r="N391" s="65" t="str">
        <f>IF(M391="","",M391/VLOOKUP(VLOOKUP($J391,'Medians, Hi-Lo SDs'!$B:$F,2,FALSE),$H:$I,2,FALSE))</f>
        <v/>
      </c>
      <c r="O391" s="59" t="s">
        <v>88</v>
      </c>
      <c r="P391" s="60" t="s">
        <v>88</v>
      </c>
      <c r="Q391" s="66" t="str">
        <f>IFERROR((IF(AND($G390&lt;(VLOOKUP($J391,'Medians, Hi-Lo SDs'!$B:$F,3,FALSE)),$G391&gt;=(VLOOKUP($J391,'Medians, Hi-Lo SDs'!$B:$F,3,FALSE))),(VLOOKUP($J391,'Medians, Hi-Lo SDs'!$B:$F,3,FALSE))-$G390,""))/($F391)*($C391-$C390)+($C390),"")</f>
        <v/>
      </c>
      <c r="R391" s="65" t="str">
        <f t="shared" si="66"/>
        <v/>
      </c>
      <c r="S391" s="65" t="str">
        <f>IF(R391="","",R391/VLOOKUP(VLOOKUP($J391,'Medians, Hi-Lo SDs'!$B:$F,3,FALSE),$H:$I,2,FALSE))</f>
        <v/>
      </c>
      <c r="T391" s="70" t="str">
        <f t="shared" si="67"/>
        <v/>
      </c>
      <c r="U391" s="68" t="str">
        <f t="shared" si="68"/>
        <v/>
      </c>
      <c r="V391" s="69" t="str">
        <f t="shared" si="64"/>
        <v/>
      </c>
      <c r="W391" s="66" t="str">
        <f>IFERROR((IF(AND($G390&lt;(VLOOKUP($J391,'Medians, Hi-Lo SDs'!$B:$F,4,FALSE)),$G391&gt;=(VLOOKUP($J391,'Medians, Hi-Lo SDs'!$B:$F,4,FALSE))),(VLOOKUP($J391,'Medians, Hi-Lo SDs'!$B:$F,4,FALSE))-$G390,""))/($F391)*($C391-$C390)+($C390),"")</f>
        <v/>
      </c>
      <c r="X391" s="65" t="str">
        <f t="shared" si="69"/>
        <v/>
      </c>
      <c r="Y391" s="65" t="str">
        <f>IF(X391="","",X391/VLOOKUP(VLOOKUP($J391,'Medians, Hi-Lo SDs'!$B:$F,4,FALSE),$H:$I,2,FALSE))</f>
        <v/>
      </c>
      <c r="Z391" s="70" t="str">
        <f t="shared" si="70"/>
        <v/>
      </c>
      <c r="AA391" s="68" t="str">
        <f t="shared" si="71"/>
        <v/>
      </c>
      <c r="AB391" s="66" t="str">
        <f>IFERROR((IF(AND($G390&lt;(VLOOKUP($J391,'Medians, Hi-Lo SDs'!$B:$F,5,FALSE)),$G391&gt;=(VLOOKUP($J391,'Medians, Hi-Lo SDs'!$B:$F,5,FALSE))),(VLOOKUP($J391,'Medians, Hi-Lo SDs'!$B:$F,5,FALSE))-$G390,""))/($F391)*($C391-$C390)+($C390),"")</f>
        <v/>
      </c>
      <c r="AC391" s="65" t="str">
        <f t="shared" si="72"/>
        <v/>
      </c>
      <c r="AD391" s="65" t="str">
        <f>IF(AC391="","",AC391/VLOOKUP(VLOOKUP($J391,'Medians, Hi-Lo SDs'!$B:$F,5,FALSE),$H:$I,2,FALSE))</f>
        <v/>
      </c>
      <c r="AE391" s="59" t="s">
        <v>88</v>
      </c>
      <c r="AF391" s="60" t="s">
        <v>88</v>
      </c>
    </row>
    <row r="392" spans="1:32" ht="16" x14ac:dyDescent="0.2">
      <c r="A392" s="99"/>
      <c r="B392" s="100"/>
      <c r="C392" s="87" t="s">
        <v>132</v>
      </c>
      <c r="D392" s="88">
        <v>1</v>
      </c>
      <c r="E392" s="89">
        <v>1.9607843137254901</v>
      </c>
      <c r="F392" s="89">
        <v>1.9607843137254901</v>
      </c>
      <c r="G392" s="90">
        <v>33.333333333333329</v>
      </c>
      <c r="J392" s="64" t="str">
        <f t="shared" si="62"/>
        <v>a0900</v>
      </c>
      <c r="K392" s="71">
        <f t="shared" si="63"/>
        <v>3.9215686274509802</v>
      </c>
      <c r="L392" s="65" t="str">
        <f>IFERROR((IF(AND($G391&lt;(VLOOKUP($J392,'Medians, Hi-Lo SDs'!$B:$F,2,FALSE)),$G392&gt;=(VLOOKUP($J392,'Medians, Hi-Lo SDs'!$B:$F,2,FALSE))),(VLOOKUP($J392,'Medians, Hi-Lo SDs'!$B:$F,2,FALSE))-$G391,""))/($F392)*($C392-$C391)+($C391),"")</f>
        <v/>
      </c>
      <c r="M392" s="65" t="str">
        <f t="shared" si="65"/>
        <v/>
      </c>
      <c r="N392" s="65" t="str">
        <f>IF(M392="","",M392/VLOOKUP(VLOOKUP($J392,'Medians, Hi-Lo SDs'!$B:$F,2,FALSE),$H:$I,2,FALSE))</f>
        <v/>
      </c>
      <c r="O392" s="59" t="s">
        <v>88</v>
      </c>
      <c r="P392" s="60" t="s">
        <v>88</v>
      </c>
      <c r="Q392" s="66" t="str">
        <f>IFERROR((IF(AND($G391&lt;(VLOOKUP($J392,'Medians, Hi-Lo SDs'!$B:$F,3,FALSE)),$G392&gt;=(VLOOKUP($J392,'Medians, Hi-Lo SDs'!$B:$F,3,FALSE))),(VLOOKUP($J392,'Medians, Hi-Lo SDs'!$B:$F,3,FALSE))-$G391,""))/($F392)*($C392-$C391)+($C391),"")</f>
        <v/>
      </c>
      <c r="R392" s="65" t="str">
        <f t="shared" si="66"/>
        <v/>
      </c>
      <c r="S392" s="65" t="str">
        <f>IF(R392="","",R392/VLOOKUP(VLOOKUP($J392,'Medians, Hi-Lo SDs'!$B:$F,3,FALSE),$H:$I,2,FALSE))</f>
        <v/>
      </c>
      <c r="T392" s="70" t="str">
        <f t="shared" si="67"/>
        <v/>
      </c>
      <c r="U392" s="68" t="str">
        <f t="shared" si="68"/>
        <v/>
      </c>
      <c r="V392" s="69" t="str">
        <f t="shared" si="64"/>
        <v/>
      </c>
      <c r="W392" s="66" t="str">
        <f>IFERROR((IF(AND($G391&lt;(VLOOKUP($J392,'Medians, Hi-Lo SDs'!$B:$F,4,FALSE)),$G392&gt;=(VLOOKUP($J392,'Medians, Hi-Lo SDs'!$B:$F,4,FALSE))),(VLOOKUP($J392,'Medians, Hi-Lo SDs'!$B:$F,4,FALSE))-$G391,""))/($F392)*($C392-$C391)+($C391),"")</f>
        <v/>
      </c>
      <c r="X392" s="65" t="str">
        <f t="shared" si="69"/>
        <v/>
      </c>
      <c r="Y392" s="65" t="str">
        <f>IF(X392="","",X392/VLOOKUP(VLOOKUP($J392,'Medians, Hi-Lo SDs'!$B:$F,4,FALSE),$H:$I,2,FALSE))</f>
        <v/>
      </c>
      <c r="Z392" s="70" t="str">
        <f t="shared" si="70"/>
        <v/>
      </c>
      <c r="AA392" s="68" t="str">
        <f t="shared" si="71"/>
        <v/>
      </c>
      <c r="AB392" s="66" t="str">
        <f>IFERROR((IF(AND($G391&lt;(VLOOKUP($J392,'Medians, Hi-Lo SDs'!$B:$F,5,FALSE)),$G392&gt;=(VLOOKUP($J392,'Medians, Hi-Lo SDs'!$B:$F,5,FALSE))),(VLOOKUP($J392,'Medians, Hi-Lo SDs'!$B:$F,5,FALSE))-$G391,""))/($F392)*($C392-$C391)+($C391),"")</f>
        <v/>
      </c>
      <c r="AC392" s="65" t="str">
        <f t="shared" si="72"/>
        <v/>
      </c>
      <c r="AD392" s="65" t="str">
        <f>IF(AC392="","",AC392/VLOOKUP(VLOOKUP($J392,'Medians, Hi-Lo SDs'!$B:$F,5,FALSE),$H:$I,2,FALSE))</f>
        <v/>
      </c>
      <c r="AE392" s="59" t="s">
        <v>88</v>
      </c>
      <c r="AF392" s="60" t="s">
        <v>88</v>
      </c>
    </row>
    <row r="393" spans="1:32" ht="16" x14ac:dyDescent="0.2">
      <c r="A393" s="99"/>
      <c r="B393" s="100"/>
      <c r="C393" s="87" t="s">
        <v>144</v>
      </c>
      <c r="D393" s="88">
        <v>2</v>
      </c>
      <c r="E393" s="89">
        <v>3.9215686274509802</v>
      </c>
      <c r="F393" s="89">
        <v>3.9215686274509802</v>
      </c>
      <c r="G393" s="90">
        <v>37.254901960784316</v>
      </c>
      <c r="J393" s="64" t="str">
        <f t="shared" si="62"/>
        <v>a0900</v>
      </c>
      <c r="K393" s="71">
        <f t="shared" si="63"/>
        <v>3.9215686274509802</v>
      </c>
      <c r="L393" s="65" t="str">
        <f>IFERROR((IF(AND($G392&lt;(VLOOKUP($J393,'Medians, Hi-Lo SDs'!$B:$F,2,FALSE)),$G393&gt;=(VLOOKUP($J393,'Medians, Hi-Lo SDs'!$B:$F,2,FALSE))),(VLOOKUP($J393,'Medians, Hi-Lo SDs'!$B:$F,2,FALSE))-$G392,""))/($F393)*($C393-$C392)+($C392),"")</f>
        <v/>
      </c>
      <c r="M393" s="65" t="str">
        <f t="shared" si="65"/>
        <v/>
      </c>
      <c r="N393" s="65" t="str">
        <f>IF(M393="","",M393/VLOOKUP(VLOOKUP($J393,'Medians, Hi-Lo SDs'!$B:$F,2,FALSE),$H:$I,2,FALSE))</f>
        <v/>
      </c>
      <c r="O393" s="59" t="s">
        <v>88</v>
      </c>
      <c r="P393" s="60" t="s">
        <v>88</v>
      </c>
      <c r="Q393" s="66" t="str">
        <f>IFERROR((IF(AND($G392&lt;(VLOOKUP($J393,'Medians, Hi-Lo SDs'!$B:$F,3,FALSE)),$G393&gt;=(VLOOKUP($J393,'Medians, Hi-Lo SDs'!$B:$F,3,FALSE))),(VLOOKUP($J393,'Medians, Hi-Lo SDs'!$B:$F,3,FALSE))-$G392,""))/($F393)*($C393-$C392)+($C392),"")</f>
        <v/>
      </c>
      <c r="R393" s="65" t="str">
        <f t="shared" si="66"/>
        <v/>
      </c>
      <c r="S393" s="65" t="str">
        <f>IF(R393="","",R393/VLOOKUP(VLOOKUP($J393,'Medians, Hi-Lo SDs'!$B:$F,3,FALSE),$H:$I,2,FALSE))</f>
        <v/>
      </c>
      <c r="T393" s="70" t="str">
        <f t="shared" si="67"/>
        <v/>
      </c>
      <c r="U393" s="68" t="str">
        <f t="shared" si="68"/>
        <v/>
      </c>
      <c r="V393" s="69" t="str">
        <f t="shared" si="64"/>
        <v/>
      </c>
      <c r="W393" s="66" t="str">
        <f>IFERROR((IF(AND($G392&lt;(VLOOKUP($J393,'Medians, Hi-Lo SDs'!$B:$F,4,FALSE)),$G393&gt;=(VLOOKUP($J393,'Medians, Hi-Lo SDs'!$B:$F,4,FALSE))),(VLOOKUP($J393,'Medians, Hi-Lo SDs'!$B:$F,4,FALSE))-$G392,""))/($F393)*($C393-$C392)+($C392),"")</f>
        <v/>
      </c>
      <c r="X393" s="65" t="str">
        <f t="shared" si="69"/>
        <v/>
      </c>
      <c r="Y393" s="65" t="str">
        <f>IF(X393="","",X393/VLOOKUP(VLOOKUP($J393,'Medians, Hi-Lo SDs'!$B:$F,4,FALSE),$H:$I,2,FALSE))</f>
        <v/>
      </c>
      <c r="Z393" s="70" t="str">
        <f t="shared" si="70"/>
        <v/>
      </c>
      <c r="AA393" s="68" t="str">
        <f t="shared" si="71"/>
        <v/>
      </c>
      <c r="AB393" s="66" t="str">
        <f>IFERROR((IF(AND($G392&lt;(VLOOKUP($J393,'Medians, Hi-Lo SDs'!$B:$F,5,FALSE)),$G393&gt;=(VLOOKUP($J393,'Medians, Hi-Lo SDs'!$B:$F,5,FALSE))),(VLOOKUP($J393,'Medians, Hi-Lo SDs'!$B:$F,5,FALSE))-$G392,""))/($F393)*($C393-$C392)+($C392),"")</f>
        <v/>
      </c>
      <c r="AC393" s="65" t="str">
        <f t="shared" si="72"/>
        <v/>
      </c>
      <c r="AD393" s="65" t="str">
        <f>IF(AC393="","",AC393/VLOOKUP(VLOOKUP($J393,'Medians, Hi-Lo SDs'!$B:$F,5,FALSE),$H:$I,2,FALSE))</f>
        <v/>
      </c>
      <c r="AE393" s="59" t="s">
        <v>88</v>
      </c>
      <c r="AF393" s="60" t="s">
        <v>88</v>
      </c>
    </row>
    <row r="394" spans="1:32" ht="16" x14ac:dyDescent="0.2">
      <c r="A394" s="99"/>
      <c r="B394" s="100"/>
      <c r="C394" s="87" t="s">
        <v>152</v>
      </c>
      <c r="D394" s="88">
        <v>2</v>
      </c>
      <c r="E394" s="89">
        <v>3.9215686274509802</v>
      </c>
      <c r="F394" s="89">
        <v>3.9215686274509802</v>
      </c>
      <c r="G394" s="90">
        <v>41.17647058823529</v>
      </c>
      <c r="J394" s="64" t="str">
        <f t="shared" si="62"/>
        <v>a0900</v>
      </c>
      <c r="K394" s="71">
        <f t="shared" si="63"/>
        <v>3.9215686274509802</v>
      </c>
      <c r="L394" s="65" t="str">
        <f>IFERROR((IF(AND($G393&lt;(VLOOKUP($J394,'Medians, Hi-Lo SDs'!$B:$F,2,FALSE)),$G394&gt;=(VLOOKUP($J394,'Medians, Hi-Lo SDs'!$B:$F,2,FALSE))),(VLOOKUP($J394,'Medians, Hi-Lo SDs'!$B:$F,2,FALSE))-$G393,""))/($F394)*($C394-$C393)+($C393),"")</f>
        <v/>
      </c>
      <c r="M394" s="65" t="str">
        <f t="shared" si="65"/>
        <v/>
      </c>
      <c r="N394" s="65" t="str">
        <f>IF(M394="","",M394/VLOOKUP(VLOOKUP($J394,'Medians, Hi-Lo SDs'!$B:$F,2,FALSE),$H:$I,2,FALSE))</f>
        <v/>
      </c>
      <c r="O394" s="59" t="s">
        <v>88</v>
      </c>
      <c r="P394" s="60" t="s">
        <v>88</v>
      </c>
      <c r="Q394" s="66" t="str">
        <f>IFERROR((IF(AND($G393&lt;(VLOOKUP($J394,'Medians, Hi-Lo SDs'!$B:$F,3,FALSE)),$G394&gt;=(VLOOKUP($J394,'Medians, Hi-Lo SDs'!$B:$F,3,FALSE))),(VLOOKUP($J394,'Medians, Hi-Lo SDs'!$B:$F,3,FALSE))-$G393,""))/($F394)*($C394-$C393)+($C393),"")</f>
        <v/>
      </c>
      <c r="R394" s="65" t="str">
        <f t="shared" si="66"/>
        <v/>
      </c>
      <c r="S394" s="65" t="str">
        <f>IF(R394="","",R394/VLOOKUP(VLOOKUP($J394,'Medians, Hi-Lo SDs'!$B:$F,3,FALSE),$H:$I,2,FALSE))</f>
        <v/>
      </c>
      <c r="T394" s="70" t="str">
        <f t="shared" si="67"/>
        <v/>
      </c>
      <c r="U394" s="68" t="str">
        <f t="shared" si="68"/>
        <v/>
      </c>
      <c r="V394" s="69" t="str">
        <f t="shared" si="64"/>
        <v/>
      </c>
      <c r="W394" s="66" t="str">
        <f>IFERROR((IF(AND($G393&lt;(VLOOKUP($J394,'Medians, Hi-Lo SDs'!$B:$F,4,FALSE)),$G394&gt;=(VLOOKUP($J394,'Medians, Hi-Lo SDs'!$B:$F,4,FALSE))),(VLOOKUP($J394,'Medians, Hi-Lo SDs'!$B:$F,4,FALSE))-$G393,""))/($F394)*($C394-$C393)+($C393),"")</f>
        <v/>
      </c>
      <c r="X394" s="65" t="str">
        <f t="shared" si="69"/>
        <v/>
      </c>
      <c r="Y394" s="65" t="str">
        <f>IF(X394="","",X394/VLOOKUP(VLOOKUP($J394,'Medians, Hi-Lo SDs'!$B:$F,4,FALSE),$H:$I,2,FALSE))</f>
        <v/>
      </c>
      <c r="Z394" s="70" t="str">
        <f t="shared" si="70"/>
        <v/>
      </c>
      <c r="AA394" s="68" t="str">
        <f t="shared" si="71"/>
        <v/>
      </c>
      <c r="AB394" s="66" t="str">
        <f>IFERROR((IF(AND($G393&lt;(VLOOKUP($J394,'Medians, Hi-Lo SDs'!$B:$F,5,FALSE)),$G394&gt;=(VLOOKUP($J394,'Medians, Hi-Lo SDs'!$B:$F,5,FALSE))),(VLOOKUP($J394,'Medians, Hi-Lo SDs'!$B:$F,5,FALSE))-$G393,""))/($F394)*($C394-$C393)+($C393),"")</f>
        <v/>
      </c>
      <c r="AC394" s="65" t="str">
        <f t="shared" si="72"/>
        <v/>
      </c>
      <c r="AD394" s="65" t="str">
        <f>IF(AC394="","",AC394/VLOOKUP(VLOOKUP($J394,'Medians, Hi-Lo SDs'!$B:$F,5,FALSE),$H:$I,2,FALSE))</f>
        <v/>
      </c>
      <c r="AE394" s="59" t="s">
        <v>88</v>
      </c>
      <c r="AF394" s="60" t="s">
        <v>88</v>
      </c>
    </row>
    <row r="395" spans="1:32" ht="16" x14ac:dyDescent="0.2">
      <c r="A395" s="99"/>
      <c r="B395" s="100"/>
      <c r="C395" s="87" t="s">
        <v>133</v>
      </c>
      <c r="D395" s="88">
        <v>2</v>
      </c>
      <c r="E395" s="89">
        <v>3.9215686274509802</v>
      </c>
      <c r="F395" s="89">
        <v>3.9215686274509802</v>
      </c>
      <c r="G395" s="90">
        <v>45.098039215686278</v>
      </c>
      <c r="J395" s="64" t="str">
        <f t="shared" si="62"/>
        <v>a0900</v>
      </c>
      <c r="K395" s="71">
        <f t="shared" si="63"/>
        <v>3.9215686274509802</v>
      </c>
      <c r="L395" s="65" t="str">
        <f>IFERROR((IF(AND($G394&lt;(VLOOKUP($J395,'Medians, Hi-Lo SDs'!$B:$F,2,FALSE)),$G395&gt;=(VLOOKUP($J395,'Medians, Hi-Lo SDs'!$B:$F,2,FALSE))),(VLOOKUP($J395,'Medians, Hi-Lo SDs'!$B:$F,2,FALSE))-$G394,""))/($F395)*($C395-$C394)+($C394),"")</f>
        <v/>
      </c>
      <c r="M395" s="65" t="str">
        <f t="shared" si="65"/>
        <v/>
      </c>
      <c r="N395" s="65" t="str">
        <f>IF(M395="","",M395/VLOOKUP(VLOOKUP($J395,'Medians, Hi-Lo SDs'!$B:$F,2,FALSE),$H:$I,2,FALSE))</f>
        <v/>
      </c>
      <c r="O395" s="59" t="s">
        <v>88</v>
      </c>
      <c r="P395" s="60" t="s">
        <v>88</v>
      </c>
      <c r="Q395" s="66" t="str">
        <f>IFERROR((IF(AND($G394&lt;(VLOOKUP($J395,'Medians, Hi-Lo SDs'!$B:$F,3,FALSE)),$G395&gt;=(VLOOKUP($J395,'Medians, Hi-Lo SDs'!$B:$F,3,FALSE))),(VLOOKUP($J395,'Medians, Hi-Lo SDs'!$B:$F,3,FALSE))-$G394,""))/($F395)*($C395-$C394)+($C394),"")</f>
        <v/>
      </c>
      <c r="R395" s="65" t="str">
        <f t="shared" si="66"/>
        <v/>
      </c>
      <c r="S395" s="65" t="str">
        <f>IF(R395="","",R395/VLOOKUP(VLOOKUP($J395,'Medians, Hi-Lo SDs'!$B:$F,3,FALSE),$H:$I,2,FALSE))</f>
        <v/>
      </c>
      <c r="T395" s="70" t="str">
        <f t="shared" si="67"/>
        <v/>
      </c>
      <c r="U395" s="68" t="str">
        <f t="shared" si="68"/>
        <v/>
      </c>
      <c r="V395" s="69" t="str">
        <f t="shared" si="64"/>
        <v/>
      </c>
      <c r="W395" s="66" t="str">
        <f>IFERROR((IF(AND($G394&lt;(VLOOKUP($J395,'Medians, Hi-Lo SDs'!$B:$F,4,FALSE)),$G395&gt;=(VLOOKUP($J395,'Medians, Hi-Lo SDs'!$B:$F,4,FALSE))),(VLOOKUP($J395,'Medians, Hi-Lo SDs'!$B:$F,4,FALSE))-$G394,""))/($F395)*($C395-$C394)+($C394),"")</f>
        <v/>
      </c>
      <c r="X395" s="65" t="str">
        <f t="shared" si="69"/>
        <v/>
      </c>
      <c r="Y395" s="65" t="str">
        <f>IF(X395="","",X395/VLOOKUP(VLOOKUP($J395,'Medians, Hi-Lo SDs'!$B:$F,4,FALSE),$H:$I,2,FALSE))</f>
        <v/>
      </c>
      <c r="Z395" s="70" t="str">
        <f t="shared" si="70"/>
        <v/>
      </c>
      <c r="AA395" s="68" t="str">
        <f t="shared" si="71"/>
        <v/>
      </c>
      <c r="AB395" s="66" t="str">
        <f>IFERROR((IF(AND($G394&lt;(VLOOKUP($J395,'Medians, Hi-Lo SDs'!$B:$F,5,FALSE)),$G395&gt;=(VLOOKUP($J395,'Medians, Hi-Lo SDs'!$B:$F,5,FALSE))),(VLOOKUP($J395,'Medians, Hi-Lo SDs'!$B:$F,5,FALSE))-$G394,""))/($F395)*($C395-$C394)+($C394),"")</f>
        <v/>
      </c>
      <c r="AC395" s="65" t="str">
        <f t="shared" si="72"/>
        <v/>
      </c>
      <c r="AD395" s="65" t="str">
        <f>IF(AC395="","",AC395/VLOOKUP(VLOOKUP($J395,'Medians, Hi-Lo SDs'!$B:$F,5,FALSE),$H:$I,2,FALSE))</f>
        <v/>
      </c>
      <c r="AE395" s="59" t="s">
        <v>88</v>
      </c>
      <c r="AF395" s="60" t="s">
        <v>88</v>
      </c>
    </row>
    <row r="396" spans="1:32" ht="16" x14ac:dyDescent="0.2">
      <c r="A396" s="99"/>
      <c r="B396" s="100"/>
      <c r="C396" s="87" t="s">
        <v>153</v>
      </c>
      <c r="D396" s="88">
        <v>2</v>
      </c>
      <c r="E396" s="89">
        <v>3.9215686274509802</v>
      </c>
      <c r="F396" s="89">
        <v>3.9215686274509802</v>
      </c>
      <c r="G396" s="90">
        <v>49.019607843137251</v>
      </c>
      <c r="J396" s="64" t="str">
        <f t="shared" si="62"/>
        <v>a0900</v>
      </c>
      <c r="K396" s="71">
        <f t="shared" si="63"/>
        <v>3.9215686274509802</v>
      </c>
      <c r="L396" s="65" t="str">
        <f>IFERROR((IF(AND($G395&lt;(VLOOKUP($J396,'Medians, Hi-Lo SDs'!$B:$F,2,FALSE)),$G396&gt;=(VLOOKUP($J396,'Medians, Hi-Lo SDs'!$B:$F,2,FALSE))),(VLOOKUP($J396,'Medians, Hi-Lo SDs'!$B:$F,2,FALSE))-$G395,""))/($F396)*($C396-$C395)+($C395),"")</f>
        <v/>
      </c>
      <c r="M396" s="65" t="str">
        <f t="shared" si="65"/>
        <v/>
      </c>
      <c r="N396" s="65" t="str">
        <f>IF(M396="","",M396/VLOOKUP(VLOOKUP($J396,'Medians, Hi-Lo SDs'!$B:$F,2,FALSE),$H:$I,2,FALSE))</f>
        <v/>
      </c>
      <c r="O396" s="59" t="s">
        <v>88</v>
      </c>
      <c r="P396" s="60" t="s">
        <v>88</v>
      </c>
      <c r="Q396" s="66" t="str">
        <f>IFERROR((IF(AND($G395&lt;(VLOOKUP($J396,'Medians, Hi-Lo SDs'!$B:$F,3,FALSE)),$G396&gt;=(VLOOKUP($J396,'Medians, Hi-Lo SDs'!$B:$F,3,FALSE))),(VLOOKUP($J396,'Medians, Hi-Lo SDs'!$B:$F,3,FALSE))-$G395,""))/($F396)*($C396-$C395)+($C395),"")</f>
        <v/>
      </c>
      <c r="R396" s="65" t="str">
        <f t="shared" si="66"/>
        <v/>
      </c>
      <c r="S396" s="65" t="str">
        <f>IF(R396="","",R396/VLOOKUP(VLOOKUP($J396,'Medians, Hi-Lo SDs'!$B:$F,3,FALSE),$H:$I,2,FALSE))</f>
        <v/>
      </c>
      <c r="T396" s="70" t="str">
        <f t="shared" si="67"/>
        <v/>
      </c>
      <c r="U396" s="68" t="str">
        <f t="shared" si="68"/>
        <v/>
      </c>
      <c r="V396" s="69" t="str">
        <f t="shared" si="64"/>
        <v/>
      </c>
      <c r="W396" s="66" t="str">
        <f>IFERROR((IF(AND($G395&lt;(VLOOKUP($J396,'Medians, Hi-Lo SDs'!$B:$F,4,FALSE)),$G396&gt;=(VLOOKUP($J396,'Medians, Hi-Lo SDs'!$B:$F,4,FALSE))),(VLOOKUP($J396,'Medians, Hi-Lo SDs'!$B:$F,4,FALSE))-$G395,""))/($F396)*($C396-$C395)+($C395),"")</f>
        <v/>
      </c>
      <c r="X396" s="65" t="str">
        <f t="shared" si="69"/>
        <v/>
      </c>
      <c r="Y396" s="65" t="str">
        <f>IF(X396="","",X396/VLOOKUP(VLOOKUP($J396,'Medians, Hi-Lo SDs'!$B:$F,4,FALSE),$H:$I,2,FALSE))</f>
        <v/>
      </c>
      <c r="Z396" s="70" t="str">
        <f t="shared" si="70"/>
        <v/>
      </c>
      <c r="AA396" s="68" t="str">
        <f t="shared" si="71"/>
        <v/>
      </c>
      <c r="AB396" s="66" t="str">
        <f>IFERROR((IF(AND($G395&lt;(VLOOKUP($J396,'Medians, Hi-Lo SDs'!$B:$F,5,FALSE)),$G396&gt;=(VLOOKUP($J396,'Medians, Hi-Lo SDs'!$B:$F,5,FALSE))),(VLOOKUP($J396,'Medians, Hi-Lo SDs'!$B:$F,5,FALSE))-$G395,""))/($F396)*($C396-$C395)+($C395),"")</f>
        <v/>
      </c>
      <c r="AC396" s="65" t="str">
        <f t="shared" si="72"/>
        <v/>
      </c>
      <c r="AD396" s="65" t="str">
        <f>IF(AC396="","",AC396/VLOOKUP(VLOOKUP($J396,'Medians, Hi-Lo SDs'!$B:$F,5,FALSE),$H:$I,2,FALSE))</f>
        <v/>
      </c>
      <c r="AE396" s="59" t="s">
        <v>88</v>
      </c>
      <c r="AF396" s="60" t="s">
        <v>88</v>
      </c>
    </row>
    <row r="397" spans="1:32" ht="16" x14ac:dyDescent="0.2">
      <c r="A397" s="99"/>
      <c r="B397" s="100"/>
      <c r="C397" s="87" t="s">
        <v>154</v>
      </c>
      <c r="D397" s="88">
        <v>4</v>
      </c>
      <c r="E397" s="89">
        <v>7.8431372549019605</v>
      </c>
      <c r="F397" s="89">
        <v>7.8431372549019605</v>
      </c>
      <c r="G397" s="90">
        <v>56.862745098039213</v>
      </c>
      <c r="J397" s="64" t="str">
        <f t="shared" ref="J397:J460" si="73">IF(LEFT(A396,1)="a",A396,J396)</f>
        <v>a0900</v>
      </c>
      <c r="K397" s="71">
        <f t="shared" ref="K397:K460" si="74">INDEX(G:G,MATCH(J397,J:J,0))</f>
        <v>3.9215686274509802</v>
      </c>
      <c r="L397" s="65" t="str">
        <f>IFERROR((IF(AND($G396&lt;(VLOOKUP($J397,'Medians, Hi-Lo SDs'!$B:$F,2,FALSE)),$G397&gt;=(VLOOKUP($J397,'Medians, Hi-Lo SDs'!$B:$F,2,FALSE))),(VLOOKUP($J397,'Medians, Hi-Lo SDs'!$B:$F,2,FALSE))-$G396,""))/($F397)*($C397-$C396)+($C396),"")</f>
        <v/>
      </c>
      <c r="M397" s="65" t="str">
        <f t="shared" si="65"/>
        <v/>
      </c>
      <c r="N397" s="65" t="str">
        <f>IF(M397="","",M397/VLOOKUP(VLOOKUP($J397,'Medians, Hi-Lo SDs'!$B:$F,2,FALSE),$H:$I,2,FALSE))</f>
        <v/>
      </c>
      <c r="O397" s="59" t="s">
        <v>88</v>
      </c>
      <c r="P397" s="60" t="s">
        <v>88</v>
      </c>
      <c r="Q397" s="66" t="str">
        <f>IFERROR((IF(AND($G396&lt;(VLOOKUP($J397,'Medians, Hi-Lo SDs'!$B:$F,3,FALSE)),$G397&gt;=(VLOOKUP($J397,'Medians, Hi-Lo SDs'!$B:$F,3,FALSE))),(VLOOKUP($J397,'Medians, Hi-Lo SDs'!$B:$F,3,FALSE))-$G396,""))/($F397)*($C397-$C396)+($C396),"")</f>
        <v/>
      </c>
      <c r="R397" s="65" t="str">
        <f t="shared" si="66"/>
        <v/>
      </c>
      <c r="S397" s="65" t="str">
        <f>IF(R397="","",R397/VLOOKUP(VLOOKUP($J397,'Medians, Hi-Lo SDs'!$B:$F,3,FALSE),$H:$I,2,FALSE))</f>
        <v/>
      </c>
      <c r="T397" s="70" t="str">
        <f t="shared" si="67"/>
        <v/>
      </c>
      <c r="U397" s="68" t="str">
        <f t="shared" si="68"/>
        <v/>
      </c>
      <c r="V397" s="69">
        <f t="shared" ref="V397:V460" si="75">IFERROR((IF(AND(G396&lt;(50),G397&gt;=(50)),(50)-G396,""))/(F397)*(C397-C396)+(C396),"")</f>
        <v>46.25</v>
      </c>
      <c r="W397" s="66" t="str">
        <f>IFERROR((IF(AND($G396&lt;(VLOOKUP($J397,'Medians, Hi-Lo SDs'!$B:$F,4,FALSE)),$G397&gt;=(VLOOKUP($J397,'Medians, Hi-Lo SDs'!$B:$F,4,FALSE))),(VLOOKUP($J397,'Medians, Hi-Lo SDs'!$B:$F,4,FALSE))-$G396,""))/($F397)*($C397-$C396)+($C396),"")</f>
        <v/>
      </c>
      <c r="X397" s="65" t="str">
        <f t="shared" si="69"/>
        <v/>
      </c>
      <c r="Y397" s="65" t="str">
        <f>IF(X397="","",X397/VLOOKUP(VLOOKUP($J397,'Medians, Hi-Lo SDs'!$B:$F,4,FALSE),$H:$I,2,FALSE))</f>
        <v/>
      </c>
      <c r="Z397" s="70" t="str">
        <f t="shared" si="70"/>
        <v/>
      </c>
      <c r="AA397" s="68" t="str">
        <f t="shared" si="71"/>
        <v/>
      </c>
      <c r="AB397" s="66" t="str">
        <f>IFERROR((IF(AND($G396&lt;(VLOOKUP($J397,'Medians, Hi-Lo SDs'!$B:$F,5,FALSE)),$G397&gt;=(VLOOKUP($J397,'Medians, Hi-Lo SDs'!$B:$F,5,FALSE))),(VLOOKUP($J397,'Medians, Hi-Lo SDs'!$B:$F,5,FALSE))-$G396,""))/($F397)*($C397-$C396)+($C396),"")</f>
        <v/>
      </c>
      <c r="AC397" s="65" t="str">
        <f t="shared" si="72"/>
        <v/>
      </c>
      <c r="AD397" s="65" t="str">
        <f>IF(AC397="","",AC397/VLOOKUP(VLOOKUP($J397,'Medians, Hi-Lo SDs'!$B:$F,5,FALSE),$H:$I,2,FALSE))</f>
        <v/>
      </c>
      <c r="AE397" s="59" t="s">
        <v>88</v>
      </c>
      <c r="AF397" s="60" t="s">
        <v>88</v>
      </c>
    </row>
    <row r="398" spans="1:32" ht="16" x14ac:dyDescent="0.2">
      <c r="A398" s="99"/>
      <c r="B398" s="100"/>
      <c r="C398" s="87" t="s">
        <v>165</v>
      </c>
      <c r="D398" s="88">
        <v>2</v>
      </c>
      <c r="E398" s="89">
        <v>3.9215686274509802</v>
      </c>
      <c r="F398" s="89">
        <v>3.9215686274509802</v>
      </c>
      <c r="G398" s="90">
        <v>60.784313725490193</v>
      </c>
      <c r="J398" s="64" t="str">
        <f t="shared" si="73"/>
        <v>a0900</v>
      </c>
      <c r="K398" s="71">
        <f t="shared" si="74"/>
        <v>3.9215686274509802</v>
      </c>
      <c r="L398" s="65" t="str">
        <f>IFERROR((IF(AND($G397&lt;(VLOOKUP($J398,'Medians, Hi-Lo SDs'!$B:$F,2,FALSE)),$G398&gt;=(VLOOKUP($J398,'Medians, Hi-Lo SDs'!$B:$F,2,FALSE))),(VLOOKUP($J398,'Medians, Hi-Lo SDs'!$B:$F,2,FALSE))-$G397,""))/($F398)*($C398-$C397)+($C397),"")</f>
        <v/>
      </c>
      <c r="M398" s="65" t="str">
        <f t="shared" ref="M398:M461" si="76">IF(L398="","",SUMIF($J:$J,$J398,$V:$V)-L398)</f>
        <v/>
      </c>
      <c r="N398" s="65" t="str">
        <f>IF(M398="","",M398/VLOOKUP(VLOOKUP($J398,'Medians, Hi-Lo SDs'!$B:$F,2,FALSE),$H:$I,2,FALSE))</f>
        <v/>
      </c>
      <c r="O398" s="59" t="s">
        <v>88</v>
      </c>
      <c r="P398" s="60" t="s">
        <v>88</v>
      </c>
      <c r="Q398" s="66" t="str">
        <f>IFERROR((IF(AND($G397&lt;(VLOOKUP($J398,'Medians, Hi-Lo SDs'!$B:$F,3,FALSE)),$G398&gt;=(VLOOKUP($J398,'Medians, Hi-Lo SDs'!$B:$F,3,FALSE))),(VLOOKUP($J398,'Medians, Hi-Lo SDs'!$B:$F,3,FALSE))-$G397,""))/($F398)*($C398-$C397)+($C397),"")</f>
        <v/>
      </c>
      <c r="R398" s="65" t="str">
        <f t="shared" ref="R398:R461" si="77">IF(Q398="","",SUMIF($J:$J,$J398,$V:$V)-Q398)</f>
        <v/>
      </c>
      <c r="S398" s="65" t="str">
        <f>IF(R398="","",R398/VLOOKUP(VLOOKUP($J398,'Medians, Hi-Lo SDs'!$B:$F,3,FALSE),$H:$I,2,FALSE))</f>
        <v/>
      </c>
      <c r="T398" s="70" t="str">
        <f t="shared" ref="T398:T461" si="78">IF(S398="","",IF(SUMIF($J:$J,$J398,N:N)=0,1/0,(SUMIF($J:$J,$J398,N:N)+SUMIF($J:$J,$J398,S:S))/2))</f>
        <v/>
      </c>
      <c r="U398" s="68" t="str">
        <f t="shared" ref="U398:U461" si="79">N398</f>
        <v/>
      </c>
      <c r="V398" s="69" t="str">
        <f t="shared" si="75"/>
        <v/>
      </c>
      <c r="W398" s="66" t="str">
        <f>IFERROR((IF(AND($G397&lt;(VLOOKUP($J398,'Medians, Hi-Lo SDs'!$B:$F,4,FALSE)),$G398&gt;=(VLOOKUP($J398,'Medians, Hi-Lo SDs'!$B:$F,4,FALSE))),(VLOOKUP($J398,'Medians, Hi-Lo SDs'!$B:$F,4,FALSE))-$G397,""))/($F398)*($C398-$C397)+($C397),"")</f>
        <v/>
      </c>
      <c r="X398" s="65" t="str">
        <f t="shared" ref="X398:X461" si="80">IF(W398="","",W398-SUMIF($J:$J,$J398,$V:$V))</f>
        <v/>
      </c>
      <c r="Y398" s="65" t="str">
        <f>IF(X398="","",X398/VLOOKUP(VLOOKUP($J398,'Medians, Hi-Lo SDs'!$B:$F,4,FALSE),$H:$I,2,FALSE))</f>
        <v/>
      </c>
      <c r="Z398" s="70" t="str">
        <f t="shared" ref="Z398:Z461" si="81">IF(Y398="","",(SUMIF($J:$J,$J398,Y:Y)+SUMIF($J:$J,$J398,AD:AD))/2)</f>
        <v/>
      </c>
      <c r="AA398" s="68" t="str">
        <f t="shared" ref="AA398:AA461" si="82">AD398</f>
        <v/>
      </c>
      <c r="AB398" s="66" t="str">
        <f>IFERROR((IF(AND($G397&lt;(VLOOKUP($J398,'Medians, Hi-Lo SDs'!$B:$F,5,FALSE)),$G398&gt;=(VLOOKUP($J398,'Medians, Hi-Lo SDs'!$B:$F,5,FALSE))),(VLOOKUP($J398,'Medians, Hi-Lo SDs'!$B:$F,5,FALSE))-$G397,""))/($F398)*($C398-$C397)+($C397),"")</f>
        <v/>
      </c>
      <c r="AC398" s="65" t="str">
        <f t="shared" ref="AC398:AC461" si="83">IF(AB398="","",AB398-SUMIF($J:$J,$J398,$V:$V))</f>
        <v/>
      </c>
      <c r="AD398" s="65" t="str">
        <f>IF(AC398="","",AC398/VLOOKUP(VLOOKUP($J398,'Medians, Hi-Lo SDs'!$B:$F,5,FALSE),$H:$I,2,FALSE))</f>
        <v/>
      </c>
      <c r="AE398" s="59" t="s">
        <v>88</v>
      </c>
      <c r="AF398" s="60" t="s">
        <v>88</v>
      </c>
    </row>
    <row r="399" spans="1:32" ht="16" x14ac:dyDescent="0.2">
      <c r="A399" s="99"/>
      <c r="B399" s="100"/>
      <c r="C399" s="87" t="s">
        <v>159</v>
      </c>
      <c r="D399" s="88">
        <v>2</v>
      </c>
      <c r="E399" s="89">
        <v>3.9215686274509802</v>
      </c>
      <c r="F399" s="89">
        <v>3.9215686274509802</v>
      </c>
      <c r="G399" s="90">
        <v>64.705882352941174</v>
      </c>
      <c r="J399" s="64" t="str">
        <f t="shared" si="73"/>
        <v>a0900</v>
      </c>
      <c r="K399" s="71">
        <f t="shared" si="74"/>
        <v>3.9215686274509802</v>
      </c>
      <c r="L399" s="65" t="str">
        <f>IFERROR((IF(AND($G398&lt;(VLOOKUP($J399,'Medians, Hi-Lo SDs'!$B:$F,2,FALSE)),$G399&gt;=(VLOOKUP($J399,'Medians, Hi-Lo SDs'!$B:$F,2,FALSE))),(VLOOKUP($J399,'Medians, Hi-Lo SDs'!$B:$F,2,FALSE))-$G398,""))/($F399)*($C399-$C398)+($C398),"")</f>
        <v/>
      </c>
      <c r="M399" s="65" t="str">
        <f t="shared" si="76"/>
        <v/>
      </c>
      <c r="N399" s="65" t="str">
        <f>IF(M399="","",M399/VLOOKUP(VLOOKUP($J399,'Medians, Hi-Lo SDs'!$B:$F,2,FALSE),$H:$I,2,FALSE))</f>
        <v/>
      </c>
      <c r="O399" s="59" t="s">
        <v>88</v>
      </c>
      <c r="P399" s="60" t="s">
        <v>88</v>
      </c>
      <c r="Q399" s="66" t="str">
        <f>IFERROR((IF(AND($G398&lt;(VLOOKUP($J399,'Medians, Hi-Lo SDs'!$B:$F,3,FALSE)),$G399&gt;=(VLOOKUP($J399,'Medians, Hi-Lo SDs'!$B:$F,3,FALSE))),(VLOOKUP($J399,'Medians, Hi-Lo SDs'!$B:$F,3,FALSE))-$G398,""))/($F399)*($C399-$C398)+($C398),"")</f>
        <v/>
      </c>
      <c r="R399" s="65" t="str">
        <f t="shared" si="77"/>
        <v/>
      </c>
      <c r="S399" s="65" t="str">
        <f>IF(R399="","",R399/VLOOKUP(VLOOKUP($J399,'Medians, Hi-Lo SDs'!$B:$F,3,FALSE),$H:$I,2,FALSE))</f>
        <v/>
      </c>
      <c r="T399" s="70" t="str">
        <f t="shared" si="78"/>
        <v/>
      </c>
      <c r="U399" s="68" t="str">
        <f t="shared" si="79"/>
        <v/>
      </c>
      <c r="V399" s="69" t="str">
        <f t="shared" si="75"/>
        <v/>
      </c>
      <c r="W399" s="66" t="str">
        <f>IFERROR((IF(AND($G398&lt;(VLOOKUP($J399,'Medians, Hi-Lo SDs'!$B:$F,4,FALSE)),$G399&gt;=(VLOOKUP($J399,'Medians, Hi-Lo SDs'!$B:$F,4,FALSE))),(VLOOKUP($J399,'Medians, Hi-Lo SDs'!$B:$F,4,FALSE))-$G398,""))/($F399)*($C399-$C398)+($C398),"")</f>
        <v/>
      </c>
      <c r="X399" s="65" t="str">
        <f t="shared" si="80"/>
        <v/>
      </c>
      <c r="Y399" s="65" t="str">
        <f>IF(X399="","",X399/VLOOKUP(VLOOKUP($J399,'Medians, Hi-Lo SDs'!$B:$F,4,FALSE),$H:$I,2,FALSE))</f>
        <v/>
      </c>
      <c r="Z399" s="70" t="str">
        <f t="shared" si="81"/>
        <v/>
      </c>
      <c r="AA399" s="68" t="str">
        <f t="shared" si="82"/>
        <v/>
      </c>
      <c r="AB399" s="66" t="str">
        <f>IFERROR((IF(AND($G398&lt;(VLOOKUP($J399,'Medians, Hi-Lo SDs'!$B:$F,5,FALSE)),$G399&gt;=(VLOOKUP($J399,'Medians, Hi-Lo SDs'!$B:$F,5,FALSE))),(VLOOKUP($J399,'Medians, Hi-Lo SDs'!$B:$F,5,FALSE))-$G398,""))/($F399)*($C399-$C398)+($C398),"")</f>
        <v/>
      </c>
      <c r="AC399" s="65" t="str">
        <f t="shared" si="83"/>
        <v/>
      </c>
      <c r="AD399" s="65" t="str">
        <f>IF(AC399="","",AC399/VLOOKUP(VLOOKUP($J399,'Medians, Hi-Lo SDs'!$B:$F,5,FALSE),$H:$I,2,FALSE))</f>
        <v/>
      </c>
      <c r="AE399" s="59" t="s">
        <v>88</v>
      </c>
      <c r="AF399" s="60" t="s">
        <v>88</v>
      </c>
    </row>
    <row r="400" spans="1:32" ht="16" x14ac:dyDescent="0.2">
      <c r="A400" s="99"/>
      <c r="B400" s="100"/>
      <c r="C400" s="87" t="s">
        <v>145</v>
      </c>
      <c r="D400" s="88">
        <v>3</v>
      </c>
      <c r="E400" s="89">
        <v>5.8823529411764701</v>
      </c>
      <c r="F400" s="89">
        <v>5.8823529411764701</v>
      </c>
      <c r="G400" s="90">
        <v>70.588235294117652</v>
      </c>
      <c r="J400" s="64" t="str">
        <f t="shared" si="73"/>
        <v>a0900</v>
      </c>
      <c r="K400" s="71">
        <f t="shared" si="74"/>
        <v>3.9215686274509802</v>
      </c>
      <c r="L400" s="65" t="str">
        <f>IFERROR((IF(AND($G399&lt;(VLOOKUP($J400,'Medians, Hi-Lo SDs'!$B:$F,2,FALSE)),$G400&gt;=(VLOOKUP($J400,'Medians, Hi-Lo SDs'!$B:$F,2,FALSE))),(VLOOKUP($J400,'Medians, Hi-Lo SDs'!$B:$F,2,FALSE))-$G399,""))/($F400)*($C400-$C399)+($C399),"")</f>
        <v/>
      </c>
      <c r="M400" s="65" t="str">
        <f t="shared" si="76"/>
        <v/>
      </c>
      <c r="N400" s="65" t="str">
        <f>IF(M400="","",M400/VLOOKUP(VLOOKUP($J400,'Medians, Hi-Lo SDs'!$B:$F,2,FALSE),$H:$I,2,FALSE))</f>
        <v/>
      </c>
      <c r="O400" s="59" t="s">
        <v>88</v>
      </c>
      <c r="P400" s="60" t="s">
        <v>88</v>
      </c>
      <c r="Q400" s="66" t="str">
        <f>IFERROR((IF(AND($G399&lt;(VLOOKUP($J400,'Medians, Hi-Lo SDs'!$B:$F,3,FALSE)),$G400&gt;=(VLOOKUP($J400,'Medians, Hi-Lo SDs'!$B:$F,3,FALSE))),(VLOOKUP($J400,'Medians, Hi-Lo SDs'!$B:$F,3,FALSE))-$G399,""))/($F400)*($C400-$C399)+($C399),"")</f>
        <v/>
      </c>
      <c r="R400" s="65" t="str">
        <f t="shared" si="77"/>
        <v/>
      </c>
      <c r="S400" s="65" t="str">
        <f>IF(R400="","",R400/VLOOKUP(VLOOKUP($J400,'Medians, Hi-Lo SDs'!$B:$F,3,FALSE),$H:$I,2,FALSE))</f>
        <v/>
      </c>
      <c r="T400" s="70" t="str">
        <f t="shared" si="78"/>
        <v/>
      </c>
      <c r="U400" s="68" t="str">
        <f t="shared" si="79"/>
        <v/>
      </c>
      <c r="V400" s="69" t="str">
        <f t="shared" si="75"/>
        <v/>
      </c>
      <c r="W400" s="66" t="str">
        <f>IFERROR((IF(AND($G399&lt;(VLOOKUP($J400,'Medians, Hi-Lo SDs'!$B:$F,4,FALSE)),$G400&gt;=(VLOOKUP($J400,'Medians, Hi-Lo SDs'!$B:$F,4,FALSE))),(VLOOKUP($J400,'Medians, Hi-Lo SDs'!$B:$F,4,FALSE))-$G399,""))/($F400)*($C400-$C399)+($C399),"")</f>
        <v/>
      </c>
      <c r="X400" s="65" t="str">
        <f t="shared" si="80"/>
        <v/>
      </c>
      <c r="Y400" s="65" t="str">
        <f>IF(X400="","",X400/VLOOKUP(VLOOKUP($J400,'Medians, Hi-Lo SDs'!$B:$F,4,FALSE),$H:$I,2,FALSE))</f>
        <v/>
      </c>
      <c r="Z400" s="70" t="str">
        <f t="shared" si="81"/>
        <v/>
      </c>
      <c r="AA400" s="68" t="str">
        <f t="shared" si="82"/>
        <v/>
      </c>
      <c r="AB400" s="66" t="str">
        <f>IFERROR((IF(AND($G399&lt;(VLOOKUP($J400,'Medians, Hi-Lo SDs'!$B:$F,5,FALSE)),$G400&gt;=(VLOOKUP($J400,'Medians, Hi-Lo SDs'!$B:$F,5,FALSE))),(VLOOKUP($J400,'Medians, Hi-Lo SDs'!$B:$F,5,FALSE))-$G399,""))/($F400)*($C400-$C399)+($C399),"")</f>
        <v/>
      </c>
      <c r="AC400" s="65" t="str">
        <f t="shared" si="83"/>
        <v/>
      </c>
      <c r="AD400" s="65" t="str">
        <f>IF(AC400="","",AC400/VLOOKUP(VLOOKUP($J400,'Medians, Hi-Lo SDs'!$B:$F,5,FALSE),$H:$I,2,FALSE))</f>
        <v/>
      </c>
      <c r="AE400" s="59" t="s">
        <v>88</v>
      </c>
      <c r="AF400" s="60" t="s">
        <v>88</v>
      </c>
    </row>
    <row r="401" spans="1:32" ht="16" x14ac:dyDescent="0.2">
      <c r="A401" s="99"/>
      <c r="B401" s="100"/>
      <c r="C401" s="87" t="s">
        <v>155</v>
      </c>
      <c r="D401" s="88">
        <v>2</v>
      </c>
      <c r="E401" s="89">
        <v>3.9215686274509802</v>
      </c>
      <c r="F401" s="89">
        <v>3.9215686274509802</v>
      </c>
      <c r="G401" s="90">
        <v>74.509803921568633</v>
      </c>
      <c r="J401" s="64" t="str">
        <f t="shared" si="73"/>
        <v>a0900</v>
      </c>
      <c r="K401" s="71">
        <f t="shared" si="74"/>
        <v>3.9215686274509802</v>
      </c>
      <c r="L401" s="65" t="str">
        <f>IFERROR((IF(AND($G400&lt;(VLOOKUP($J401,'Medians, Hi-Lo SDs'!$B:$F,2,FALSE)),$G401&gt;=(VLOOKUP($J401,'Medians, Hi-Lo SDs'!$B:$F,2,FALSE))),(VLOOKUP($J401,'Medians, Hi-Lo SDs'!$B:$F,2,FALSE))-$G400,""))/($F401)*($C401-$C400)+($C400),"")</f>
        <v/>
      </c>
      <c r="M401" s="65" t="str">
        <f t="shared" si="76"/>
        <v/>
      </c>
      <c r="N401" s="65" t="str">
        <f>IF(M401="","",M401/VLOOKUP(VLOOKUP($J401,'Medians, Hi-Lo SDs'!$B:$F,2,FALSE),$H:$I,2,FALSE))</f>
        <v/>
      </c>
      <c r="O401" s="59" t="s">
        <v>88</v>
      </c>
      <c r="P401" s="60" t="s">
        <v>88</v>
      </c>
      <c r="Q401" s="66" t="str">
        <f>IFERROR((IF(AND($G400&lt;(VLOOKUP($J401,'Medians, Hi-Lo SDs'!$B:$F,3,FALSE)),$G401&gt;=(VLOOKUP($J401,'Medians, Hi-Lo SDs'!$B:$F,3,FALSE))),(VLOOKUP($J401,'Medians, Hi-Lo SDs'!$B:$F,3,FALSE))-$G400,""))/($F401)*($C401-$C400)+($C400),"")</f>
        <v/>
      </c>
      <c r="R401" s="65" t="str">
        <f t="shared" si="77"/>
        <v/>
      </c>
      <c r="S401" s="65" t="str">
        <f>IF(R401="","",R401/VLOOKUP(VLOOKUP($J401,'Medians, Hi-Lo SDs'!$B:$F,3,FALSE),$H:$I,2,FALSE))</f>
        <v/>
      </c>
      <c r="T401" s="70" t="str">
        <f t="shared" si="78"/>
        <v/>
      </c>
      <c r="U401" s="68" t="str">
        <f t="shared" si="79"/>
        <v/>
      </c>
      <c r="V401" s="69" t="str">
        <f t="shared" si="75"/>
        <v/>
      </c>
      <c r="W401" s="66" t="str">
        <f>IFERROR((IF(AND($G400&lt;(VLOOKUP($J401,'Medians, Hi-Lo SDs'!$B:$F,4,FALSE)),$G401&gt;=(VLOOKUP($J401,'Medians, Hi-Lo SDs'!$B:$F,4,FALSE))),(VLOOKUP($J401,'Medians, Hi-Lo SDs'!$B:$F,4,FALSE))-$G400,""))/($F401)*($C401-$C400)+($C400),"")</f>
        <v/>
      </c>
      <c r="X401" s="65" t="str">
        <f t="shared" si="80"/>
        <v/>
      </c>
      <c r="Y401" s="65" t="str">
        <f>IF(X401="","",X401/VLOOKUP(VLOOKUP($J401,'Medians, Hi-Lo SDs'!$B:$F,4,FALSE),$H:$I,2,FALSE))</f>
        <v/>
      </c>
      <c r="Z401" s="70" t="str">
        <f t="shared" si="81"/>
        <v/>
      </c>
      <c r="AA401" s="68" t="str">
        <f t="shared" si="82"/>
        <v/>
      </c>
      <c r="AB401" s="66" t="str">
        <f>IFERROR((IF(AND($G400&lt;(VLOOKUP($J401,'Medians, Hi-Lo SDs'!$B:$F,5,FALSE)),$G401&gt;=(VLOOKUP($J401,'Medians, Hi-Lo SDs'!$B:$F,5,FALSE))),(VLOOKUP($J401,'Medians, Hi-Lo SDs'!$B:$F,5,FALSE))-$G400,""))/($F401)*($C401-$C400)+($C400),"")</f>
        <v/>
      </c>
      <c r="AC401" s="65" t="str">
        <f t="shared" si="83"/>
        <v/>
      </c>
      <c r="AD401" s="65" t="str">
        <f>IF(AC401="","",AC401/VLOOKUP(VLOOKUP($J401,'Medians, Hi-Lo SDs'!$B:$F,5,FALSE),$H:$I,2,FALSE))</f>
        <v/>
      </c>
      <c r="AE401" s="59" t="s">
        <v>88</v>
      </c>
      <c r="AF401" s="60" t="s">
        <v>88</v>
      </c>
    </row>
    <row r="402" spans="1:32" ht="16" x14ac:dyDescent="0.2">
      <c r="A402" s="99"/>
      <c r="B402" s="100"/>
      <c r="C402" s="87" t="s">
        <v>139</v>
      </c>
      <c r="D402" s="88">
        <v>2</v>
      </c>
      <c r="E402" s="89">
        <v>3.9215686274509802</v>
      </c>
      <c r="F402" s="89">
        <v>3.9215686274509802</v>
      </c>
      <c r="G402" s="90">
        <v>78.431372549019613</v>
      </c>
      <c r="J402" s="64" t="str">
        <f t="shared" si="73"/>
        <v>a0900</v>
      </c>
      <c r="K402" s="71">
        <f t="shared" si="74"/>
        <v>3.9215686274509802</v>
      </c>
      <c r="L402" s="65" t="str">
        <f>IFERROR((IF(AND($G401&lt;(VLOOKUP($J402,'Medians, Hi-Lo SDs'!$B:$F,2,FALSE)),$G402&gt;=(VLOOKUP($J402,'Medians, Hi-Lo SDs'!$B:$F,2,FALSE))),(VLOOKUP($J402,'Medians, Hi-Lo SDs'!$B:$F,2,FALSE))-$G401,""))/($F402)*($C402-$C401)+($C401),"")</f>
        <v/>
      </c>
      <c r="M402" s="65" t="str">
        <f t="shared" si="76"/>
        <v/>
      </c>
      <c r="N402" s="65" t="str">
        <f>IF(M402="","",M402/VLOOKUP(VLOOKUP($J402,'Medians, Hi-Lo SDs'!$B:$F,2,FALSE),$H:$I,2,FALSE))</f>
        <v/>
      </c>
      <c r="O402" s="59" t="s">
        <v>88</v>
      </c>
      <c r="P402" s="60" t="s">
        <v>88</v>
      </c>
      <c r="Q402" s="66" t="str">
        <f>IFERROR((IF(AND($G401&lt;(VLOOKUP($J402,'Medians, Hi-Lo SDs'!$B:$F,3,FALSE)),$G402&gt;=(VLOOKUP($J402,'Medians, Hi-Lo SDs'!$B:$F,3,FALSE))),(VLOOKUP($J402,'Medians, Hi-Lo SDs'!$B:$F,3,FALSE))-$G401,""))/($F402)*($C402-$C401)+($C401),"")</f>
        <v/>
      </c>
      <c r="R402" s="65" t="str">
        <f t="shared" si="77"/>
        <v/>
      </c>
      <c r="S402" s="65" t="str">
        <f>IF(R402="","",R402/VLOOKUP(VLOOKUP($J402,'Medians, Hi-Lo SDs'!$B:$F,3,FALSE),$H:$I,2,FALSE))</f>
        <v/>
      </c>
      <c r="T402" s="70" t="str">
        <f t="shared" si="78"/>
        <v/>
      </c>
      <c r="U402" s="68" t="str">
        <f t="shared" si="79"/>
        <v/>
      </c>
      <c r="V402" s="69" t="str">
        <f t="shared" si="75"/>
        <v/>
      </c>
      <c r="W402" s="66" t="str">
        <f>IFERROR((IF(AND($G401&lt;(VLOOKUP($J402,'Medians, Hi-Lo SDs'!$B:$F,4,FALSE)),$G402&gt;=(VLOOKUP($J402,'Medians, Hi-Lo SDs'!$B:$F,4,FALSE))),(VLOOKUP($J402,'Medians, Hi-Lo SDs'!$B:$F,4,FALSE))-$G401,""))/($F402)*($C402-$C401)+($C401),"")</f>
        <v/>
      </c>
      <c r="X402" s="65" t="str">
        <f t="shared" si="80"/>
        <v/>
      </c>
      <c r="Y402" s="65" t="str">
        <f>IF(X402="","",X402/VLOOKUP(VLOOKUP($J402,'Medians, Hi-Lo SDs'!$B:$F,4,FALSE),$H:$I,2,FALSE))</f>
        <v/>
      </c>
      <c r="Z402" s="70" t="str">
        <f t="shared" si="81"/>
        <v/>
      </c>
      <c r="AA402" s="68" t="str">
        <f t="shared" si="82"/>
        <v/>
      </c>
      <c r="AB402" s="66" t="str">
        <f>IFERROR((IF(AND($G401&lt;(VLOOKUP($J402,'Medians, Hi-Lo SDs'!$B:$F,5,FALSE)),$G402&gt;=(VLOOKUP($J402,'Medians, Hi-Lo SDs'!$B:$F,5,FALSE))),(VLOOKUP($J402,'Medians, Hi-Lo SDs'!$B:$F,5,FALSE))-$G401,""))/($F402)*($C402-$C401)+($C401),"")</f>
        <v/>
      </c>
      <c r="AC402" s="65" t="str">
        <f t="shared" si="83"/>
        <v/>
      </c>
      <c r="AD402" s="65" t="str">
        <f>IF(AC402="","",AC402/VLOOKUP(VLOOKUP($J402,'Medians, Hi-Lo SDs'!$B:$F,5,FALSE),$H:$I,2,FALSE))</f>
        <v/>
      </c>
      <c r="AE402" s="59" t="s">
        <v>88</v>
      </c>
      <c r="AF402" s="60" t="s">
        <v>88</v>
      </c>
    </row>
    <row r="403" spans="1:32" ht="16" x14ac:dyDescent="0.2">
      <c r="A403" s="99"/>
      <c r="B403" s="100"/>
      <c r="C403" s="87" t="s">
        <v>156</v>
      </c>
      <c r="D403" s="88">
        <v>1</v>
      </c>
      <c r="E403" s="89">
        <v>1.9607843137254901</v>
      </c>
      <c r="F403" s="89">
        <v>1.9607843137254901</v>
      </c>
      <c r="G403" s="90">
        <v>80.392156862745097</v>
      </c>
      <c r="J403" s="64" t="str">
        <f t="shared" si="73"/>
        <v>a0900</v>
      </c>
      <c r="K403" s="71">
        <f t="shared" si="74"/>
        <v>3.9215686274509802</v>
      </c>
      <c r="L403" s="65" t="str">
        <f>IFERROR((IF(AND($G402&lt;(VLOOKUP($J403,'Medians, Hi-Lo SDs'!$B:$F,2,FALSE)),$G403&gt;=(VLOOKUP($J403,'Medians, Hi-Lo SDs'!$B:$F,2,FALSE))),(VLOOKUP($J403,'Medians, Hi-Lo SDs'!$B:$F,2,FALSE))-$G402,""))/($F403)*($C403-$C402)+($C402),"")</f>
        <v/>
      </c>
      <c r="M403" s="65" t="str">
        <f t="shared" si="76"/>
        <v/>
      </c>
      <c r="N403" s="65" t="str">
        <f>IF(M403="","",M403/VLOOKUP(VLOOKUP($J403,'Medians, Hi-Lo SDs'!$B:$F,2,FALSE),$H:$I,2,FALSE))</f>
        <v/>
      </c>
      <c r="O403" s="59" t="s">
        <v>88</v>
      </c>
      <c r="P403" s="60" t="s">
        <v>88</v>
      </c>
      <c r="Q403" s="66" t="str">
        <f>IFERROR((IF(AND($G402&lt;(VLOOKUP($J403,'Medians, Hi-Lo SDs'!$B:$F,3,FALSE)),$G403&gt;=(VLOOKUP($J403,'Medians, Hi-Lo SDs'!$B:$F,3,FALSE))),(VLOOKUP($J403,'Medians, Hi-Lo SDs'!$B:$F,3,FALSE))-$G402,""))/($F403)*($C403-$C402)+($C402),"")</f>
        <v/>
      </c>
      <c r="R403" s="65" t="str">
        <f t="shared" si="77"/>
        <v/>
      </c>
      <c r="S403" s="65" t="str">
        <f>IF(R403="","",R403/VLOOKUP(VLOOKUP($J403,'Medians, Hi-Lo SDs'!$B:$F,3,FALSE),$H:$I,2,FALSE))</f>
        <v/>
      </c>
      <c r="T403" s="70" t="str">
        <f t="shared" si="78"/>
        <v/>
      </c>
      <c r="U403" s="68" t="str">
        <f t="shared" si="79"/>
        <v/>
      </c>
      <c r="V403" s="69" t="str">
        <f t="shared" si="75"/>
        <v/>
      </c>
      <c r="W403" s="66" t="str">
        <f>IFERROR((IF(AND($G402&lt;(VLOOKUP($J403,'Medians, Hi-Lo SDs'!$B:$F,4,FALSE)),$G403&gt;=(VLOOKUP($J403,'Medians, Hi-Lo SDs'!$B:$F,4,FALSE))),(VLOOKUP($J403,'Medians, Hi-Lo SDs'!$B:$F,4,FALSE))-$G402,""))/($F403)*($C403-$C402)+($C402),"")</f>
        <v/>
      </c>
      <c r="X403" s="65" t="str">
        <f t="shared" si="80"/>
        <v/>
      </c>
      <c r="Y403" s="65" t="str">
        <f>IF(X403="","",X403/VLOOKUP(VLOOKUP($J403,'Medians, Hi-Lo SDs'!$B:$F,4,FALSE),$H:$I,2,FALSE))</f>
        <v/>
      </c>
      <c r="Z403" s="70" t="str">
        <f t="shared" si="81"/>
        <v/>
      </c>
      <c r="AA403" s="68" t="str">
        <f t="shared" si="82"/>
        <v/>
      </c>
      <c r="AB403" s="66" t="str">
        <f>IFERROR((IF(AND($G402&lt;(VLOOKUP($J403,'Medians, Hi-Lo SDs'!$B:$F,5,FALSE)),$G403&gt;=(VLOOKUP($J403,'Medians, Hi-Lo SDs'!$B:$F,5,FALSE))),(VLOOKUP($J403,'Medians, Hi-Lo SDs'!$B:$F,5,FALSE))-$G402,""))/($F403)*($C403-$C402)+($C402),"")</f>
        <v/>
      </c>
      <c r="AC403" s="65" t="str">
        <f t="shared" si="83"/>
        <v/>
      </c>
      <c r="AD403" s="65" t="str">
        <f>IF(AC403="","",AC403/VLOOKUP(VLOOKUP($J403,'Medians, Hi-Lo SDs'!$B:$F,5,FALSE),$H:$I,2,FALSE))</f>
        <v/>
      </c>
      <c r="AE403" s="59" t="s">
        <v>88</v>
      </c>
      <c r="AF403" s="60" t="s">
        <v>88</v>
      </c>
    </row>
    <row r="404" spans="1:32" ht="16" x14ac:dyDescent="0.2">
      <c r="A404" s="99"/>
      <c r="B404" s="100"/>
      <c r="C404" s="87" t="s">
        <v>146</v>
      </c>
      <c r="D404" s="88">
        <v>1</v>
      </c>
      <c r="E404" s="89">
        <v>1.9607843137254901</v>
      </c>
      <c r="F404" s="89">
        <v>1.9607843137254901</v>
      </c>
      <c r="G404" s="90">
        <v>82.35294117647058</v>
      </c>
      <c r="J404" s="64" t="str">
        <f t="shared" si="73"/>
        <v>a0900</v>
      </c>
      <c r="K404" s="71">
        <f t="shared" si="74"/>
        <v>3.9215686274509802</v>
      </c>
      <c r="L404" s="65" t="str">
        <f>IFERROR((IF(AND($G403&lt;(VLOOKUP($J404,'Medians, Hi-Lo SDs'!$B:$F,2,FALSE)),$G404&gt;=(VLOOKUP($J404,'Medians, Hi-Lo SDs'!$B:$F,2,FALSE))),(VLOOKUP($J404,'Medians, Hi-Lo SDs'!$B:$F,2,FALSE))-$G403,""))/($F404)*($C404-$C403)+($C403),"")</f>
        <v/>
      </c>
      <c r="M404" s="65" t="str">
        <f t="shared" si="76"/>
        <v/>
      </c>
      <c r="N404" s="65" t="str">
        <f>IF(M404="","",M404/VLOOKUP(VLOOKUP($J404,'Medians, Hi-Lo SDs'!$B:$F,2,FALSE),$H:$I,2,FALSE))</f>
        <v/>
      </c>
      <c r="O404" s="59" t="s">
        <v>88</v>
      </c>
      <c r="P404" s="60" t="s">
        <v>88</v>
      </c>
      <c r="Q404" s="66" t="str">
        <f>IFERROR((IF(AND($G403&lt;(VLOOKUP($J404,'Medians, Hi-Lo SDs'!$B:$F,3,FALSE)),$G404&gt;=(VLOOKUP($J404,'Medians, Hi-Lo SDs'!$B:$F,3,FALSE))),(VLOOKUP($J404,'Medians, Hi-Lo SDs'!$B:$F,3,FALSE))-$G403,""))/($F404)*($C404-$C403)+($C403),"")</f>
        <v/>
      </c>
      <c r="R404" s="65" t="str">
        <f t="shared" si="77"/>
        <v/>
      </c>
      <c r="S404" s="65" t="str">
        <f>IF(R404="","",R404/VLOOKUP(VLOOKUP($J404,'Medians, Hi-Lo SDs'!$B:$F,3,FALSE),$H:$I,2,FALSE))</f>
        <v/>
      </c>
      <c r="T404" s="70" t="str">
        <f t="shared" si="78"/>
        <v/>
      </c>
      <c r="U404" s="68" t="str">
        <f t="shared" si="79"/>
        <v/>
      </c>
      <c r="V404" s="69" t="str">
        <f t="shared" si="75"/>
        <v/>
      </c>
      <c r="W404" s="66" t="str">
        <f>IFERROR((IF(AND($G403&lt;(VLOOKUP($J404,'Medians, Hi-Lo SDs'!$B:$F,4,FALSE)),$G404&gt;=(VLOOKUP($J404,'Medians, Hi-Lo SDs'!$B:$F,4,FALSE))),(VLOOKUP($J404,'Medians, Hi-Lo SDs'!$B:$F,4,FALSE))-$G403,""))/($F404)*($C404-$C403)+($C403),"")</f>
        <v/>
      </c>
      <c r="X404" s="65" t="str">
        <f t="shared" si="80"/>
        <v/>
      </c>
      <c r="Y404" s="65" t="str">
        <f>IF(X404="","",X404/VLOOKUP(VLOOKUP($J404,'Medians, Hi-Lo SDs'!$B:$F,4,FALSE),$H:$I,2,FALSE))</f>
        <v/>
      </c>
      <c r="Z404" s="70" t="str">
        <f t="shared" si="81"/>
        <v/>
      </c>
      <c r="AA404" s="68" t="str">
        <f t="shared" si="82"/>
        <v/>
      </c>
      <c r="AB404" s="66" t="str">
        <f>IFERROR((IF(AND($G403&lt;(VLOOKUP($J404,'Medians, Hi-Lo SDs'!$B:$F,5,FALSE)),$G404&gt;=(VLOOKUP($J404,'Medians, Hi-Lo SDs'!$B:$F,5,FALSE))),(VLOOKUP($J404,'Medians, Hi-Lo SDs'!$B:$F,5,FALSE))-$G403,""))/($F404)*($C404-$C403)+($C403),"")</f>
        <v/>
      </c>
      <c r="AC404" s="65" t="str">
        <f t="shared" si="83"/>
        <v/>
      </c>
      <c r="AD404" s="65" t="str">
        <f>IF(AC404="","",AC404/VLOOKUP(VLOOKUP($J404,'Medians, Hi-Lo SDs'!$B:$F,5,FALSE),$H:$I,2,FALSE))</f>
        <v/>
      </c>
      <c r="AE404" s="59" t="s">
        <v>88</v>
      </c>
      <c r="AF404" s="60" t="s">
        <v>88</v>
      </c>
    </row>
    <row r="405" spans="1:32" ht="16" x14ac:dyDescent="0.2">
      <c r="A405" s="99"/>
      <c r="B405" s="100"/>
      <c r="C405" s="87" t="s">
        <v>160</v>
      </c>
      <c r="D405" s="88">
        <v>2</v>
      </c>
      <c r="E405" s="89">
        <v>3.9215686274509802</v>
      </c>
      <c r="F405" s="89">
        <v>3.9215686274509802</v>
      </c>
      <c r="G405" s="90">
        <v>86.274509803921575</v>
      </c>
      <c r="J405" s="64" t="str">
        <f t="shared" si="73"/>
        <v>a0900</v>
      </c>
      <c r="K405" s="71">
        <f t="shared" si="74"/>
        <v>3.9215686274509802</v>
      </c>
      <c r="L405" s="65" t="str">
        <f>IFERROR((IF(AND($G404&lt;(VLOOKUP($J405,'Medians, Hi-Lo SDs'!$B:$F,2,FALSE)),$G405&gt;=(VLOOKUP($J405,'Medians, Hi-Lo SDs'!$B:$F,2,FALSE))),(VLOOKUP($J405,'Medians, Hi-Lo SDs'!$B:$F,2,FALSE))-$G404,""))/($F405)*($C405-$C404)+($C404),"")</f>
        <v/>
      </c>
      <c r="M405" s="65" t="str">
        <f t="shared" si="76"/>
        <v/>
      </c>
      <c r="N405" s="65" t="str">
        <f>IF(M405="","",M405/VLOOKUP(VLOOKUP($J405,'Medians, Hi-Lo SDs'!$B:$F,2,FALSE),$H:$I,2,FALSE))</f>
        <v/>
      </c>
      <c r="O405" s="59" t="s">
        <v>88</v>
      </c>
      <c r="P405" s="60" t="s">
        <v>88</v>
      </c>
      <c r="Q405" s="66" t="str">
        <f>IFERROR((IF(AND($G404&lt;(VLOOKUP($J405,'Medians, Hi-Lo SDs'!$B:$F,3,FALSE)),$G405&gt;=(VLOOKUP($J405,'Medians, Hi-Lo SDs'!$B:$F,3,FALSE))),(VLOOKUP($J405,'Medians, Hi-Lo SDs'!$B:$F,3,FALSE))-$G404,""))/($F405)*($C405-$C404)+($C404),"")</f>
        <v/>
      </c>
      <c r="R405" s="65" t="str">
        <f t="shared" si="77"/>
        <v/>
      </c>
      <c r="S405" s="65" t="str">
        <f>IF(R405="","",R405/VLOOKUP(VLOOKUP($J405,'Medians, Hi-Lo SDs'!$B:$F,3,FALSE),$H:$I,2,FALSE))</f>
        <v/>
      </c>
      <c r="T405" s="70" t="str">
        <f t="shared" si="78"/>
        <v/>
      </c>
      <c r="U405" s="68" t="str">
        <f t="shared" si="79"/>
        <v/>
      </c>
      <c r="V405" s="69" t="str">
        <f t="shared" si="75"/>
        <v/>
      </c>
      <c r="W405" s="66" t="str">
        <f>IFERROR((IF(AND($G404&lt;(VLOOKUP($J405,'Medians, Hi-Lo SDs'!$B:$F,4,FALSE)),$G405&gt;=(VLOOKUP($J405,'Medians, Hi-Lo SDs'!$B:$F,4,FALSE))),(VLOOKUP($J405,'Medians, Hi-Lo SDs'!$B:$F,4,FALSE))-$G404,""))/($F405)*($C405-$C404)+($C404),"")</f>
        <v/>
      </c>
      <c r="X405" s="65" t="str">
        <f t="shared" si="80"/>
        <v/>
      </c>
      <c r="Y405" s="65" t="str">
        <f>IF(X405="","",X405/VLOOKUP(VLOOKUP($J405,'Medians, Hi-Lo SDs'!$B:$F,4,FALSE),$H:$I,2,FALSE))</f>
        <v/>
      </c>
      <c r="Z405" s="70" t="str">
        <f t="shared" si="81"/>
        <v/>
      </c>
      <c r="AA405" s="68" t="str">
        <f t="shared" si="82"/>
        <v/>
      </c>
      <c r="AB405" s="66" t="str">
        <f>IFERROR((IF(AND($G404&lt;(VLOOKUP($J405,'Medians, Hi-Lo SDs'!$B:$F,5,FALSE)),$G405&gt;=(VLOOKUP($J405,'Medians, Hi-Lo SDs'!$B:$F,5,FALSE))),(VLOOKUP($J405,'Medians, Hi-Lo SDs'!$B:$F,5,FALSE))-$G404,""))/($F405)*($C405-$C404)+($C404),"")</f>
        <v/>
      </c>
      <c r="AC405" s="65" t="str">
        <f t="shared" si="83"/>
        <v/>
      </c>
      <c r="AD405" s="65" t="str">
        <f>IF(AC405="","",AC405/VLOOKUP(VLOOKUP($J405,'Medians, Hi-Lo SDs'!$B:$F,5,FALSE),$H:$I,2,FALSE))</f>
        <v/>
      </c>
      <c r="AE405" s="59" t="s">
        <v>88</v>
      </c>
      <c r="AF405" s="60" t="s">
        <v>88</v>
      </c>
    </row>
    <row r="406" spans="1:32" ht="16" x14ac:dyDescent="0.2">
      <c r="A406" s="99"/>
      <c r="B406" s="100"/>
      <c r="C406" s="87" t="s">
        <v>147</v>
      </c>
      <c r="D406" s="88">
        <v>1</v>
      </c>
      <c r="E406" s="89">
        <v>1.9607843137254901</v>
      </c>
      <c r="F406" s="89">
        <v>1.9607843137254901</v>
      </c>
      <c r="G406" s="90">
        <v>88.235294117647058</v>
      </c>
      <c r="J406" s="64" t="str">
        <f t="shared" si="73"/>
        <v>a0900</v>
      </c>
      <c r="K406" s="71">
        <f t="shared" si="74"/>
        <v>3.9215686274509802</v>
      </c>
      <c r="L406" s="65" t="str">
        <f>IFERROR((IF(AND($G405&lt;(VLOOKUP($J406,'Medians, Hi-Lo SDs'!$B:$F,2,FALSE)),$G406&gt;=(VLOOKUP($J406,'Medians, Hi-Lo SDs'!$B:$F,2,FALSE))),(VLOOKUP($J406,'Medians, Hi-Lo SDs'!$B:$F,2,FALSE))-$G405,""))/($F406)*($C406-$C405)+($C405),"")</f>
        <v/>
      </c>
      <c r="M406" s="65" t="str">
        <f t="shared" si="76"/>
        <v/>
      </c>
      <c r="N406" s="65" t="str">
        <f>IF(M406="","",M406/VLOOKUP(VLOOKUP($J406,'Medians, Hi-Lo SDs'!$B:$F,2,FALSE),$H:$I,2,FALSE))</f>
        <v/>
      </c>
      <c r="O406" s="59" t="s">
        <v>88</v>
      </c>
      <c r="P406" s="60" t="s">
        <v>88</v>
      </c>
      <c r="Q406" s="66" t="str">
        <f>IFERROR((IF(AND($G405&lt;(VLOOKUP($J406,'Medians, Hi-Lo SDs'!$B:$F,3,FALSE)),$G406&gt;=(VLOOKUP($J406,'Medians, Hi-Lo SDs'!$B:$F,3,FALSE))),(VLOOKUP($J406,'Medians, Hi-Lo SDs'!$B:$F,3,FALSE))-$G405,""))/($F406)*($C406-$C405)+($C405),"")</f>
        <v/>
      </c>
      <c r="R406" s="65" t="str">
        <f t="shared" si="77"/>
        <v/>
      </c>
      <c r="S406" s="65" t="str">
        <f>IF(R406="","",R406/VLOOKUP(VLOOKUP($J406,'Medians, Hi-Lo SDs'!$B:$F,3,FALSE),$H:$I,2,FALSE))</f>
        <v/>
      </c>
      <c r="T406" s="70" t="str">
        <f t="shared" si="78"/>
        <v/>
      </c>
      <c r="U406" s="68" t="str">
        <f t="shared" si="79"/>
        <v/>
      </c>
      <c r="V406" s="69" t="str">
        <f t="shared" si="75"/>
        <v/>
      </c>
      <c r="W406" s="66" t="str">
        <f>IFERROR((IF(AND($G405&lt;(VLOOKUP($J406,'Medians, Hi-Lo SDs'!$B:$F,4,FALSE)),$G406&gt;=(VLOOKUP($J406,'Medians, Hi-Lo SDs'!$B:$F,4,FALSE))),(VLOOKUP($J406,'Medians, Hi-Lo SDs'!$B:$F,4,FALSE))-$G405,""))/($F406)*($C406-$C405)+($C405),"")</f>
        <v/>
      </c>
      <c r="X406" s="65" t="str">
        <f t="shared" si="80"/>
        <v/>
      </c>
      <c r="Y406" s="65" t="str">
        <f>IF(X406="","",X406/VLOOKUP(VLOOKUP($J406,'Medians, Hi-Lo SDs'!$B:$F,4,FALSE),$H:$I,2,FALSE))</f>
        <v/>
      </c>
      <c r="Z406" s="70" t="str">
        <f t="shared" si="81"/>
        <v/>
      </c>
      <c r="AA406" s="68" t="str">
        <f t="shared" si="82"/>
        <v/>
      </c>
      <c r="AB406" s="66" t="str">
        <f>IFERROR((IF(AND($G405&lt;(VLOOKUP($J406,'Medians, Hi-Lo SDs'!$B:$F,5,FALSE)),$G406&gt;=(VLOOKUP($J406,'Medians, Hi-Lo SDs'!$B:$F,5,FALSE))),(VLOOKUP($J406,'Medians, Hi-Lo SDs'!$B:$F,5,FALSE))-$G405,""))/($F406)*($C406-$C405)+($C405),"")</f>
        <v/>
      </c>
      <c r="AC406" s="65" t="str">
        <f t="shared" si="83"/>
        <v/>
      </c>
      <c r="AD406" s="65" t="str">
        <f>IF(AC406="","",AC406/VLOOKUP(VLOOKUP($J406,'Medians, Hi-Lo SDs'!$B:$F,5,FALSE),$H:$I,2,FALSE))</f>
        <v/>
      </c>
      <c r="AE406" s="59" t="s">
        <v>88</v>
      </c>
      <c r="AF406" s="60" t="s">
        <v>88</v>
      </c>
    </row>
    <row r="407" spans="1:32" ht="16" x14ac:dyDescent="0.2">
      <c r="A407" s="99"/>
      <c r="B407" s="100"/>
      <c r="C407" s="87" t="s">
        <v>149</v>
      </c>
      <c r="D407" s="88">
        <v>1</v>
      </c>
      <c r="E407" s="89">
        <v>1.9607843137254901</v>
      </c>
      <c r="F407" s="89">
        <v>1.9607843137254901</v>
      </c>
      <c r="G407" s="90">
        <v>90.196078431372555</v>
      </c>
      <c r="J407" s="64" t="str">
        <f t="shared" si="73"/>
        <v>a0900</v>
      </c>
      <c r="K407" s="71">
        <f t="shared" si="74"/>
        <v>3.9215686274509802</v>
      </c>
      <c r="L407" s="65" t="str">
        <f>IFERROR((IF(AND($G406&lt;(VLOOKUP($J407,'Medians, Hi-Lo SDs'!$B:$F,2,FALSE)),$G407&gt;=(VLOOKUP($J407,'Medians, Hi-Lo SDs'!$B:$F,2,FALSE))),(VLOOKUP($J407,'Medians, Hi-Lo SDs'!$B:$F,2,FALSE))-$G406,""))/($F407)*($C407-$C406)+($C406),"")</f>
        <v/>
      </c>
      <c r="M407" s="65" t="str">
        <f t="shared" si="76"/>
        <v/>
      </c>
      <c r="N407" s="65" t="str">
        <f>IF(M407="","",M407/VLOOKUP(VLOOKUP($J407,'Medians, Hi-Lo SDs'!$B:$F,2,FALSE),$H:$I,2,FALSE))</f>
        <v/>
      </c>
      <c r="O407" s="59" t="s">
        <v>88</v>
      </c>
      <c r="P407" s="60" t="s">
        <v>88</v>
      </c>
      <c r="Q407" s="66" t="str">
        <f>IFERROR((IF(AND($G406&lt;(VLOOKUP($J407,'Medians, Hi-Lo SDs'!$B:$F,3,FALSE)),$G407&gt;=(VLOOKUP($J407,'Medians, Hi-Lo SDs'!$B:$F,3,FALSE))),(VLOOKUP($J407,'Medians, Hi-Lo SDs'!$B:$F,3,FALSE))-$G406,""))/($F407)*($C407-$C406)+($C406),"")</f>
        <v/>
      </c>
      <c r="R407" s="65" t="str">
        <f t="shared" si="77"/>
        <v/>
      </c>
      <c r="S407" s="65" t="str">
        <f>IF(R407="","",R407/VLOOKUP(VLOOKUP($J407,'Medians, Hi-Lo SDs'!$B:$F,3,FALSE),$H:$I,2,FALSE))</f>
        <v/>
      </c>
      <c r="T407" s="70" t="str">
        <f t="shared" si="78"/>
        <v/>
      </c>
      <c r="U407" s="68" t="str">
        <f t="shared" si="79"/>
        <v/>
      </c>
      <c r="V407" s="69" t="str">
        <f t="shared" si="75"/>
        <v/>
      </c>
      <c r="W407" s="66">
        <f>IFERROR((IF(AND($G406&lt;(VLOOKUP($J407,'Medians, Hi-Lo SDs'!$B:$F,4,FALSE)),$G407&gt;=(VLOOKUP($J407,'Medians, Hi-Lo SDs'!$B:$F,4,FALSE))),(VLOOKUP($J407,'Medians, Hi-Lo SDs'!$B:$F,4,FALSE))-$G406,""))/($F407)*($C407-$C406)+($C406),"")</f>
        <v>65.7</v>
      </c>
      <c r="X407" s="65">
        <f t="shared" si="80"/>
        <v>19.450000000000003</v>
      </c>
      <c r="Y407" s="65">
        <f>IF(X407="","",X407/VLOOKUP(VLOOKUP($J407,'Medians, Hi-Lo SDs'!$B:$F,4,FALSE),$H:$I,2,FALSE))</f>
        <v>15.17634207240949</v>
      </c>
      <c r="Z407" s="70">
        <f t="shared" si="81"/>
        <v>14.944241314033185</v>
      </c>
      <c r="AA407" s="68" t="str">
        <f t="shared" si="82"/>
        <v/>
      </c>
      <c r="AB407" s="66" t="str">
        <f>IFERROR((IF(AND($G406&lt;(VLOOKUP($J407,'Medians, Hi-Lo SDs'!$B:$F,5,FALSE)),$G407&gt;=(VLOOKUP($J407,'Medians, Hi-Lo SDs'!$B:$F,5,FALSE))),(VLOOKUP($J407,'Medians, Hi-Lo SDs'!$B:$F,5,FALSE))-$G406,""))/($F407)*($C407-$C406)+($C406),"")</f>
        <v/>
      </c>
      <c r="AC407" s="65" t="str">
        <f t="shared" si="83"/>
        <v/>
      </c>
      <c r="AD407" s="65" t="str">
        <f>IF(AC407="","",AC407/VLOOKUP(VLOOKUP($J407,'Medians, Hi-Lo SDs'!$B:$F,5,FALSE),$H:$I,2,FALSE))</f>
        <v/>
      </c>
      <c r="AE407" s="59" t="s">
        <v>88</v>
      </c>
      <c r="AF407" s="60" t="s">
        <v>88</v>
      </c>
    </row>
    <row r="408" spans="1:32" ht="16" x14ac:dyDescent="0.2">
      <c r="A408" s="99"/>
      <c r="B408" s="100"/>
      <c r="C408" s="87" t="s">
        <v>158</v>
      </c>
      <c r="D408" s="88">
        <v>1</v>
      </c>
      <c r="E408" s="89">
        <v>1.9607843137254901</v>
      </c>
      <c r="F408" s="89">
        <v>1.9607843137254901</v>
      </c>
      <c r="G408" s="90">
        <v>92.156862745098039</v>
      </c>
      <c r="J408" s="64" t="str">
        <f t="shared" si="73"/>
        <v>a0900</v>
      </c>
      <c r="K408" s="71">
        <f t="shared" si="74"/>
        <v>3.9215686274509802</v>
      </c>
      <c r="L408" s="65" t="str">
        <f>IFERROR((IF(AND($G407&lt;(VLOOKUP($J408,'Medians, Hi-Lo SDs'!$B:$F,2,FALSE)),$G408&gt;=(VLOOKUP($J408,'Medians, Hi-Lo SDs'!$B:$F,2,FALSE))),(VLOOKUP($J408,'Medians, Hi-Lo SDs'!$B:$F,2,FALSE))-$G407,""))/($F408)*($C408-$C407)+($C407),"")</f>
        <v/>
      </c>
      <c r="M408" s="65" t="str">
        <f t="shared" si="76"/>
        <v/>
      </c>
      <c r="N408" s="65" t="str">
        <f>IF(M408="","",M408/VLOOKUP(VLOOKUP($J408,'Medians, Hi-Lo SDs'!$B:$F,2,FALSE),$H:$I,2,FALSE))</f>
        <v/>
      </c>
      <c r="O408" s="59" t="s">
        <v>88</v>
      </c>
      <c r="P408" s="60" t="s">
        <v>88</v>
      </c>
      <c r="Q408" s="66" t="str">
        <f>IFERROR((IF(AND($G407&lt;(VLOOKUP($J408,'Medians, Hi-Lo SDs'!$B:$F,3,FALSE)),$G408&gt;=(VLOOKUP($J408,'Medians, Hi-Lo SDs'!$B:$F,3,FALSE))),(VLOOKUP($J408,'Medians, Hi-Lo SDs'!$B:$F,3,FALSE))-$G407,""))/($F408)*($C408-$C407)+($C407),"")</f>
        <v/>
      </c>
      <c r="R408" s="65" t="str">
        <f t="shared" si="77"/>
        <v/>
      </c>
      <c r="S408" s="65" t="str">
        <f>IF(R408="","",R408/VLOOKUP(VLOOKUP($J408,'Medians, Hi-Lo SDs'!$B:$F,3,FALSE),$H:$I,2,FALSE))</f>
        <v/>
      </c>
      <c r="T408" s="70" t="str">
        <f t="shared" si="78"/>
        <v/>
      </c>
      <c r="U408" s="68" t="str">
        <f t="shared" si="79"/>
        <v/>
      </c>
      <c r="V408" s="69" t="str">
        <f t="shared" si="75"/>
        <v/>
      </c>
      <c r="W408" s="66" t="str">
        <f>IFERROR((IF(AND($G407&lt;(VLOOKUP($J408,'Medians, Hi-Lo SDs'!$B:$F,4,FALSE)),$G408&gt;=(VLOOKUP($J408,'Medians, Hi-Lo SDs'!$B:$F,4,FALSE))),(VLOOKUP($J408,'Medians, Hi-Lo SDs'!$B:$F,4,FALSE))-$G407,""))/($F408)*($C408-$C407)+($C407),"")</f>
        <v/>
      </c>
      <c r="X408" s="65" t="str">
        <f t="shared" si="80"/>
        <v/>
      </c>
      <c r="Y408" s="65" t="str">
        <f>IF(X408="","",X408/VLOOKUP(VLOOKUP($J408,'Medians, Hi-Lo SDs'!$B:$F,4,FALSE),$H:$I,2,FALSE))</f>
        <v/>
      </c>
      <c r="Z408" s="70" t="str">
        <f t="shared" si="81"/>
        <v/>
      </c>
      <c r="AA408" s="68" t="str">
        <f t="shared" si="82"/>
        <v/>
      </c>
      <c r="AB408" s="66" t="str">
        <f>IFERROR((IF(AND($G407&lt;(VLOOKUP($J408,'Medians, Hi-Lo SDs'!$B:$F,5,FALSE)),$G408&gt;=(VLOOKUP($J408,'Medians, Hi-Lo SDs'!$B:$F,5,FALSE))),(VLOOKUP($J408,'Medians, Hi-Lo SDs'!$B:$F,5,FALSE))-$G407,""))/($F408)*($C408-$C407)+($C407),"")</f>
        <v/>
      </c>
      <c r="AC408" s="65" t="str">
        <f t="shared" si="83"/>
        <v/>
      </c>
      <c r="AD408" s="65" t="str">
        <f>IF(AC408="","",AC408/VLOOKUP(VLOOKUP($J408,'Medians, Hi-Lo SDs'!$B:$F,5,FALSE),$H:$I,2,FALSE))</f>
        <v/>
      </c>
      <c r="AE408" s="59" t="s">
        <v>88</v>
      </c>
      <c r="AF408" s="60" t="s">
        <v>88</v>
      </c>
    </row>
    <row r="409" spans="1:32" ht="16" x14ac:dyDescent="0.2">
      <c r="A409" s="99"/>
      <c r="B409" s="100"/>
      <c r="C409" s="87" t="s">
        <v>172</v>
      </c>
      <c r="D409" s="88">
        <v>1</v>
      </c>
      <c r="E409" s="89">
        <v>1.9607843137254901</v>
      </c>
      <c r="F409" s="89">
        <v>1.9607843137254901</v>
      </c>
      <c r="G409" s="90">
        <v>94.117647058823522</v>
      </c>
      <c r="J409" s="64" t="str">
        <f t="shared" si="73"/>
        <v>a0900</v>
      </c>
      <c r="K409" s="71">
        <f t="shared" si="74"/>
        <v>3.9215686274509802</v>
      </c>
      <c r="L409" s="65" t="str">
        <f>IFERROR((IF(AND($G408&lt;(VLOOKUP($J409,'Medians, Hi-Lo SDs'!$B:$F,2,FALSE)),$G409&gt;=(VLOOKUP($J409,'Medians, Hi-Lo SDs'!$B:$F,2,FALSE))),(VLOOKUP($J409,'Medians, Hi-Lo SDs'!$B:$F,2,FALSE))-$G408,""))/($F409)*($C409-$C408)+($C408),"")</f>
        <v/>
      </c>
      <c r="M409" s="65" t="str">
        <f t="shared" si="76"/>
        <v/>
      </c>
      <c r="N409" s="65" t="str">
        <f>IF(M409="","",M409/VLOOKUP(VLOOKUP($J409,'Medians, Hi-Lo SDs'!$B:$F,2,FALSE),$H:$I,2,FALSE))</f>
        <v/>
      </c>
      <c r="O409" s="59" t="s">
        <v>88</v>
      </c>
      <c r="P409" s="60" t="s">
        <v>88</v>
      </c>
      <c r="Q409" s="66" t="str">
        <f>IFERROR((IF(AND($G408&lt;(VLOOKUP($J409,'Medians, Hi-Lo SDs'!$B:$F,3,FALSE)),$G409&gt;=(VLOOKUP($J409,'Medians, Hi-Lo SDs'!$B:$F,3,FALSE))),(VLOOKUP($J409,'Medians, Hi-Lo SDs'!$B:$F,3,FALSE))-$G408,""))/($F409)*($C409-$C408)+($C408),"")</f>
        <v/>
      </c>
      <c r="R409" s="65" t="str">
        <f t="shared" si="77"/>
        <v/>
      </c>
      <c r="S409" s="65" t="str">
        <f>IF(R409="","",R409/VLOOKUP(VLOOKUP($J409,'Medians, Hi-Lo SDs'!$B:$F,3,FALSE),$H:$I,2,FALSE))</f>
        <v/>
      </c>
      <c r="T409" s="70" t="str">
        <f t="shared" si="78"/>
        <v/>
      </c>
      <c r="U409" s="68" t="str">
        <f t="shared" si="79"/>
        <v/>
      </c>
      <c r="V409" s="69" t="str">
        <f t="shared" si="75"/>
        <v/>
      </c>
      <c r="W409" s="66" t="str">
        <f>IFERROR((IF(AND($G408&lt;(VLOOKUP($J409,'Medians, Hi-Lo SDs'!$B:$F,4,FALSE)),$G409&gt;=(VLOOKUP($J409,'Medians, Hi-Lo SDs'!$B:$F,4,FALSE))),(VLOOKUP($J409,'Medians, Hi-Lo SDs'!$B:$F,4,FALSE))-$G408,""))/($F409)*($C409-$C408)+($C408),"")</f>
        <v/>
      </c>
      <c r="X409" s="65" t="str">
        <f t="shared" si="80"/>
        <v/>
      </c>
      <c r="Y409" s="65" t="str">
        <f>IF(X409="","",X409/VLOOKUP(VLOOKUP($J409,'Medians, Hi-Lo SDs'!$B:$F,4,FALSE),$H:$I,2,FALSE))</f>
        <v/>
      </c>
      <c r="Z409" s="70" t="str">
        <f t="shared" si="81"/>
        <v/>
      </c>
      <c r="AA409" s="68" t="str">
        <f t="shared" si="82"/>
        <v/>
      </c>
      <c r="AB409" s="66" t="str">
        <f>IFERROR((IF(AND($G408&lt;(VLOOKUP($J409,'Medians, Hi-Lo SDs'!$B:$F,5,FALSE)),$G409&gt;=(VLOOKUP($J409,'Medians, Hi-Lo SDs'!$B:$F,5,FALSE))),(VLOOKUP($J409,'Medians, Hi-Lo SDs'!$B:$F,5,FALSE))-$G408,""))/($F409)*($C409-$C408)+($C408),"")</f>
        <v/>
      </c>
      <c r="AC409" s="65" t="str">
        <f t="shared" si="83"/>
        <v/>
      </c>
      <c r="AD409" s="65" t="str">
        <f>IF(AC409="","",AC409/VLOOKUP(VLOOKUP($J409,'Medians, Hi-Lo SDs'!$B:$F,5,FALSE),$H:$I,2,FALSE))</f>
        <v/>
      </c>
      <c r="AE409" s="59" t="s">
        <v>88</v>
      </c>
      <c r="AF409" s="60" t="s">
        <v>88</v>
      </c>
    </row>
    <row r="410" spans="1:32" ht="16" x14ac:dyDescent="0.2">
      <c r="A410" s="99"/>
      <c r="B410" s="100"/>
      <c r="C410" s="87" t="s">
        <v>163</v>
      </c>
      <c r="D410" s="88">
        <v>1</v>
      </c>
      <c r="E410" s="89">
        <v>1.9607843137254901</v>
      </c>
      <c r="F410" s="89">
        <v>1.9607843137254901</v>
      </c>
      <c r="G410" s="90">
        <v>96.078431372549019</v>
      </c>
      <c r="J410" s="64" t="str">
        <f t="shared" si="73"/>
        <v>a0900</v>
      </c>
      <c r="K410" s="71">
        <f t="shared" si="74"/>
        <v>3.9215686274509802</v>
      </c>
      <c r="L410" s="65" t="str">
        <f>IFERROR((IF(AND($G409&lt;(VLOOKUP($J410,'Medians, Hi-Lo SDs'!$B:$F,2,FALSE)),$G410&gt;=(VLOOKUP($J410,'Medians, Hi-Lo SDs'!$B:$F,2,FALSE))),(VLOOKUP($J410,'Medians, Hi-Lo SDs'!$B:$F,2,FALSE))-$G409,""))/($F410)*($C410-$C409)+($C409),"")</f>
        <v/>
      </c>
      <c r="M410" s="65" t="str">
        <f t="shared" si="76"/>
        <v/>
      </c>
      <c r="N410" s="65" t="str">
        <f>IF(M410="","",M410/VLOOKUP(VLOOKUP($J410,'Medians, Hi-Lo SDs'!$B:$F,2,FALSE),$H:$I,2,FALSE))</f>
        <v/>
      </c>
      <c r="O410" s="59" t="s">
        <v>88</v>
      </c>
      <c r="P410" s="60" t="s">
        <v>88</v>
      </c>
      <c r="Q410" s="66" t="str">
        <f>IFERROR((IF(AND($G409&lt;(VLOOKUP($J410,'Medians, Hi-Lo SDs'!$B:$F,3,FALSE)),$G410&gt;=(VLOOKUP($J410,'Medians, Hi-Lo SDs'!$B:$F,3,FALSE))),(VLOOKUP($J410,'Medians, Hi-Lo SDs'!$B:$F,3,FALSE))-$G409,""))/($F410)*($C410-$C409)+($C409),"")</f>
        <v/>
      </c>
      <c r="R410" s="65" t="str">
        <f t="shared" si="77"/>
        <v/>
      </c>
      <c r="S410" s="65" t="str">
        <f>IF(R410="","",R410/VLOOKUP(VLOOKUP($J410,'Medians, Hi-Lo SDs'!$B:$F,3,FALSE),$H:$I,2,FALSE))</f>
        <v/>
      </c>
      <c r="T410" s="70" t="str">
        <f t="shared" si="78"/>
        <v/>
      </c>
      <c r="U410" s="68" t="str">
        <f t="shared" si="79"/>
        <v/>
      </c>
      <c r="V410" s="69" t="str">
        <f t="shared" si="75"/>
        <v/>
      </c>
      <c r="W410" s="66" t="str">
        <f>IFERROR((IF(AND($G409&lt;(VLOOKUP($J410,'Medians, Hi-Lo SDs'!$B:$F,4,FALSE)),$G410&gt;=(VLOOKUP($J410,'Medians, Hi-Lo SDs'!$B:$F,4,FALSE))),(VLOOKUP($J410,'Medians, Hi-Lo SDs'!$B:$F,4,FALSE))-$G409,""))/($F410)*($C410-$C409)+($C409),"")</f>
        <v/>
      </c>
      <c r="X410" s="65" t="str">
        <f t="shared" si="80"/>
        <v/>
      </c>
      <c r="Y410" s="65" t="str">
        <f>IF(X410="","",X410/VLOOKUP(VLOOKUP($J410,'Medians, Hi-Lo SDs'!$B:$F,4,FALSE),$H:$I,2,FALSE))</f>
        <v/>
      </c>
      <c r="Z410" s="70" t="str">
        <f t="shared" si="81"/>
        <v/>
      </c>
      <c r="AA410" s="68">
        <f t="shared" si="82"/>
        <v>14.71214055565688</v>
      </c>
      <c r="AB410" s="66">
        <f>IFERROR((IF(AND($G409&lt;(VLOOKUP($J410,'Medians, Hi-Lo SDs'!$B:$F,5,FALSE)),$G410&gt;=(VLOOKUP($J410,'Medians, Hi-Lo SDs'!$B:$F,5,FALSE))),(VLOOKUP($J410,'Medians, Hi-Lo SDs'!$B:$F,5,FALSE))-$G409,""))/($F410)*($C410-$C409)+($C409),"")</f>
        <v>70.45</v>
      </c>
      <c r="AC410" s="65">
        <f t="shared" si="83"/>
        <v>24.200000000000003</v>
      </c>
      <c r="AD410" s="65">
        <f>IF(AC410="","",AC410/VLOOKUP(VLOOKUP($J410,'Medians, Hi-Lo SDs'!$B:$F,5,FALSE),$H:$I,2,FALSE))</f>
        <v>14.71214055565688</v>
      </c>
      <c r="AE410" s="59" t="s">
        <v>88</v>
      </c>
      <c r="AF410" s="60" t="s">
        <v>88</v>
      </c>
    </row>
    <row r="411" spans="1:32" ht="16" x14ac:dyDescent="0.2">
      <c r="A411" s="99"/>
      <c r="B411" s="100"/>
      <c r="C411" s="87" t="s">
        <v>173</v>
      </c>
      <c r="D411" s="88">
        <v>1</v>
      </c>
      <c r="E411" s="89">
        <v>1.9607843137254901</v>
      </c>
      <c r="F411" s="89">
        <v>1.9607843137254901</v>
      </c>
      <c r="G411" s="90">
        <v>98.039215686274503</v>
      </c>
      <c r="J411" s="64" t="str">
        <f t="shared" si="73"/>
        <v>a0900</v>
      </c>
      <c r="K411" s="71">
        <f t="shared" si="74"/>
        <v>3.9215686274509802</v>
      </c>
      <c r="L411" s="65" t="str">
        <f>IFERROR((IF(AND($G410&lt;(VLOOKUP($J411,'Medians, Hi-Lo SDs'!$B:$F,2,FALSE)),$G411&gt;=(VLOOKUP($J411,'Medians, Hi-Lo SDs'!$B:$F,2,FALSE))),(VLOOKUP($J411,'Medians, Hi-Lo SDs'!$B:$F,2,FALSE))-$G410,""))/($F411)*($C411-$C410)+($C410),"")</f>
        <v/>
      </c>
      <c r="M411" s="65" t="str">
        <f t="shared" si="76"/>
        <v/>
      </c>
      <c r="N411" s="65" t="str">
        <f>IF(M411="","",M411/VLOOKUP(VLOOKUP($J411,'Medians, Hi-Lo SDs'!$B:$F,2,FALSE),$H:$I,2,FALSE))</f>
        <v/>
      </c>
      <c r="O411" s="59" t="s">
        <v>88</v>
      </c>
      <c r="P411" s="60" t="s">
        <v>88</v>
      </c>
      <c r="Q411" s="66" t="str">
        <f>IFERROR((IF(AND($G410&lt;(VLOOKUP($J411,'Medians, Hi-Lo SDs'!$B:$F,3,FALSE)),$G411&gt;=(VLOOKUP($J411,'Medians, Hi-Lo SDs'!$B:$F,3,FALSE))),(VLOOKUP($J411,'Medians, Hi-Lo SDs'!$B:$F,3,FALSE))-$G410,""))/($F411)*($C411-$C410)+($C410),"")</f>
        <v/>
      </c>
      <c r="R411" s="65" t="str">
        <f t="shared" si="77"/>
        <v/>
      </c>
      <c r="S411" s="65" t="str">
        <f>IF(R411="","",R411/VLOOKUP(VLOOKUP($J411,'Medians, Hi-Lo SDs'!$B:$F,3,FALSE),$H:$I,2,FALSE))</f>
        <v/>
      </c>
      <c r="T411" s="70" t="str">
        <f t="shared" si="78"/>
        <v/>
      </c>
      <c r="U411" s="68" t="str">
        <f t="shared" si="79"/>
        <v/>
      </c>
      <c r="V411" s="69" t="str">
        <f t="shared" si="75"/>
        <v/>
      </c>
      <c r="W411" s="66" t="str">
        <f>IFERROR((IF(AND($G410&lt;(VLOOKUP($J411,'Medians, Hi-Lo SDs'!$B:$F,4,FALSE)),$G411&gt;=(VLOOKUP($J411,'Medians, Hi-Lo SDs'!$B:$F,4,FALSE))),(VLOOKUP($J411,'Medians, Hi-Lo SDs'!$B:$F,4,FALSE))-$G410,""))/($F411)*($C411-$C410)+($C410),"")</f>
        <v/>
      </c>
      <c r="X411" s="65" t="str">
        <f t="shared" si="80"/>
        <v/>
      </c>
      <c r="Y411" s="65" t="str">
        <f>IF(X411="","",X411/VLOOKUP(VLOOKUP($J411,'Medians, Hi-Lo SDs'!$B:$F,4,FALSE),$H:$I,2,FALSE))</f>
        <v/>
      </c>
      <c r="Z411" s="70" t="str">
        <f t="shared" si="81"/>
        <v/>
      </c>
      <c r="AA411" s="68" t="str">
        <f t="shared" si="82"/>
        <v/>
      </c>
      <c r="AB411" s="66" t="str">
        <f>IFERROR((IF(AND($G410&lt;(VLOOKUP($J411,'Medians, Hi-Lo SDs'!$B:$F,5,FALSE)),$G411&gt;=(VLOOKUP($J411,'Medians, Hi-Lo SDs'!$B:$F,5,FALSE))),(VLOOKUP($J411,'Medians, Hi-Lo SDs'!$B:$F,5,FALSE))-$G410,""))/($F411)*($C411-$C410)+($C410),"")</f>
        <v/>
      </c>
      <c r="AC411" s="65" t="str">
        <f t="shared" si="83"/>
        <v/>
      </c>
      <c r="AD411" s="65" t="str">
        <f>IF(AC411="","",AC411/VLOOKUP(VLOOKUP($J411,'Medians, Hi-Lo SDs'!$B:$F,5,FALSE),$H:$I,2,FALSE))</f>
        <v/>
      </c>
      <c r="AE411" s="59" t="s">
        <v>88</v>
      </c>
      <c r="AF411" s="60" t="s">
        <v>88</v>
      </c>
    </row>
    <row r="412" spans="1:32" ht="16" x14ac:dyDescent="0.2">
      <c r="A412" s="99"/>
      <c r="B412" s="100"/>
      <c r="C412" s="87" t="s">
        <v>141</v>
      </c>
      <c r="D412" s="88">
        <v>1</v>
      </c>
      <c r="E412" s="89">
        <v>1.9607843137254901</v>
      </c>
      <c r="F412" s="89">
        <v>1.9607843137254901</v>
      </c>
      <c r="G412" s="90">
        <v>100</v>
      </c>
      <c r="J412" s="64" t="str">
        <f t="shared" si="73"/>
        <v>a0900</v>
      </c>
      <c r="K412" s="71">
        <f t="shared" si="74"/>
        <v>3.9215686274509802</v>
      </c>
      <c r="L412" s="65" t="str">
        <f>IFERROR((IF(AND($G411&lt;(VLOOKUP($J412,'Medians, Hi-Lo SDs'!$B:$F,2,FALSE)),$G412&gt;=(VLOOKUP($J412,'Medians, Hi-Lo SDs'!$B:$F,2,FALSE))),(VLOOKUP($J412,'Medians, Hi-Lo SDs'!$B:$F,2,FALSE))-$G411,""))/($F412)*($C412-$C411)+($C411),"")</f>
        <v/>
      </c>
      <c r="M412" s="65" t="str">
        <f t="shared" si="76"/>
        <v/>
      </c>
      <c r="N412" s="65" t="str">
        <f>IF(M412="","",M412/VLOOKUP(VLOOKUP($J412,'Medians, Hi-Lo SDs'!$B:$F,2,FALSE),$H:$I,2,FALSE))</f>
        <v/>
      </c>
      <c r="O412" s="59" t="s">
        <v>88</v>
      </c>
      <c r="P412" s="60" t="s">
        <v>88</v>
      </c>
      <c r="Q412" s="66" t="str">
        <f>IFERROR((IF(AND($G411&lt;(VLOOKUP($J412,'Medians, Hi-Lo SDs'!$B:$F,3,FALSE)),$G412&gt;=(VLOOKUP($J412,'Medians, Hi-Lo SDs'!$B:$F,3,FALSE))),(VLOOKUP($J412,'Medians, Hi-Lo SDs'!$B:$F,3,FALSE))-$G411,""))/($F412)*($C412-$C411)+($C411),"")</f>
        <v/>
      </c>
      <c r="R412" s="65" t="str">
        <f t="shared" si="77"/>
        <v/>
      </c>
      <c r="S412" s="65" t="str">
        <f>IF(R412="","",R412/VLOOKUP(VLOOKUP($J412,'Medians, Hi-Lo SDs'!$B:$F,3,FALSE),$H:$I,2,FALSE))</f>
        <v/>
      </c>
      <c r="T412" s="70" t="str">
        <f t="shared" si="78"/>
        <v/>
      </c>
      <c r="U412" s="68" t="str">
        <f t="shared" si="79"/>
        <v/>
      </c>
      <c r="V412" s="69" t="str">
        <f t="shared" si="75"/>
        <v/>
      </c>
      <c r="W412" s="66" t="str">
        <f>IFERROR((IF(AND($G411&lt;(VLOOKUP($J412,'Medians, Hi-Lo SDs'!$B:$F,4,FALSE)),$G412&gt;=(VLOOKUP($J412,'Medians, Hi-Lo SDs'!$B:$F,4,FALSE))),(VLOOKUP($J412,'Medians, Hi-Lo SDs'!$B:$F,4,FALSE))-$G411,""))/($F412)*($C412-$C411)+($C411),"")</f>
        <v/>
      </c>
      <c r="X412" s="65" t="str">
        <f t="shared" si="80"/>
        <v/>
      </c>
      <c r="Y412" s="65" t="str">
        <f>IF(X412="","",X412/VLOOKUP(VLOOKUP($J412,'Medians, Hi-Lo SDs'!$B:$F,4,FALSE),$H:$I,2,FALSE))</f>
        <v/>
      </c>
      <c r="Z412" s="70" t="str">
        <f t="shared" si="81"/>
        <v/>
      </c>
      <c r="AA412" s="68" t="str">
        <f t="shared" si="82"/>
        <v/>
      </c>
      <c r="AB412" s="66" t="str">
        <f>IFERROR((IF(AND($G411&lt;(VLOOKUP($J412,'Medians, Hi-Lo SDs'!$B:$F,5,FALSE)),$G412&gt;=(VLOOKUP($J412,'Medians, Hi-Lo SDs'!$B:$F,5,FALSE))),(VLOOKUP($J412,'Medians, Hi-Lo SDs'!$B:$F,5,FALSE))-$G411,""))/($F412)*($C412-$C411)+($C411),"")</f>
        <v/>
      </c>
      <c r="AC412" s="65" t="str">
        <f t="shared" si="83"/>
        <v/>
      </c>
      <c r="AD412" s="65" t="str">
        <f>IF(AC412="","",AC412/VLOOKUP(VLOOKUP($J412,'Medians, Hi-Lo SDs'!$B:$F,5,FALSE),$H:$I,2,FALSE))</f>
        <v/>
      </c>
      <c r="AE412" s="59" t="s">
        <v>88</v>
      </c>
      <c r="AF412" s="60" t="s">
        <v>88</v>
      </c>
    </row>
    <row r="413" spans="1:32" ht="17" x14ac:dyDescent="0.2">
      <c r="A413" s="99"/>
      <c r="B413" s="100"/>
      <c r="C413" s="91" t="s">
        <v>134</v>
      </c>
      <c r="D413" s="88">
        <v>51</v>
      </c>
      <c r="E413" s="89">
        <v>100</v>
      </c>
      <c r="F413" s="89">
        <v>100</v>
      </c>
      <c r="G413" s="92"/>
      <c r="J413" s="64" t="str">
        <f t="shared" si="73"/>
        <v>a0900</v>
      </c>
      <c r="K413" s="71">
        <f t="shared" si="74"/>
        <v>3.9215686274509802</v>
      </c>
      <c r="L413" s="65" t="str">
        <f>IFERROR((IF(AND($G412&lt;(VLOOKUP($J413,'Medians, Hi-Lo SDs'!$B:$F,2,FALSE)),$G413&gt;=(VLOOKUP($J413,'Medians, Hi-Lo SDs'!$B:$F,2,FALSE))),(VLOOKUP($J413,'Medians, Hi-Lo SDs'!$B:$F,2,FALSE))-$G412,""))/($F413)*($C413-$C412)+($C412),"")</f>
        <v/>
      </c>
      <c r="M413" s="65" t="str">
        <f t="shared" si="76"/>
        <v/>
      </c>
      <c r="N413" s="65" t="str">
        <f>IF(M413="","",M413/VLOOKUP(VLOOKUP($J413,'Medians, Hi-Lo SDs'!$B:$F,2,FALSE),$H:$I,2,FALSE))</f>
        <v/>
      </c>
      <c r="O413" s="59" t="s">
        <v>88</v>
      </c>
      <c r="P413" s="60" t="s">
        <v>88</v>
      </c>
      <c r="Q413" s="66" t="str">
        <f>IFERROR((IF(AND($G412&lt;(VLOOKUP($J413,'Medians, Hi-Lo SDs'!$B:$F,3,FALSE)),$G413&gt;=(VLOOKUP($J413,'Medians, Hi-Lo SDs'!$B:$F,3,FALSE))),(VLOOKUP($J413,'Medians, Hi-Lo SDs'!$B:$F,3,FALSE))-$G412,""))/($F413)*($C413-$C412)+($C412),"")</f>
        <v/>
      </c>
      <c r="R413" s="65" t="str">
        <f t="shared" si="77"/>
        <v/>
      </c>
      <c r="S413" s="65" t="str">
        <f>IF(R413="","",R413/VLOOKUP(VLOOKUP($J413,'Medians, Hi-Lo SDs'!$B:$F,3,FALSE),$H:$I,2,FALSE))</f>
        <v/>
      </c>
      <c r="T413" s="70" t="str">
        <f t="shared" si="78"/>
        <v/>
      </c>
      <c r="U413" s="68" t="str">
        <f t="shared" si="79"/>
        <v/>
      </c>
      <c r="V413" s="69" t="str">
        <f t="shared" si="75"/>
        <v/>
      </c>
      <c r="W413" s="66" t="str">
        <f>IFERROR((IF(AND($G412&lt;(VLOOKUP($J413,'Medians, Hi-Lo SDs'!$B:$F,4,FALSE)),$G413&gt;=(VLOOKUP($J413,'Medians, Hi-Lo SDs'!$B:$F,4,FALSE))),(VLOOKUP($J413,'Medians, Hi-Lo SDs'!$B:$F,4,FALSE))-$G412,""))/($F413)*($C413-$C412)+($C412),"")</f>
        <v/>
      </c>
      <c r="X413" s="65" t="str">
        <f t="shared" si="80"/>
        <v/>
      </c>
      <c r="Y413" s="65" t="str">
        <f>IF(X413="","",X413/VLOOKUP(VLOOKUP($J413,'Medians, Hi-Lo SDs'!$B:$F,4,FALSE),$H:$I,2,FALSE))</f>
        <v/>
      </c>
      <c r="Z413" s="70" t="str">
        <f t="shared" si="81"/>
        <v/>
      </c>
      <c r="AA413" s="68" t="str">
        <f t="shared" si="82"/>
        <v/>
      </c>
      <c r="AB413" s="66" t="str">
        <f>IFERROR((IF(AND($G412&lt;(VLOOKUP($J413,'Medians, Hi-Lo SDs'!$B:$F,5,FALSE)),$G413&gt;=(VLOOKUP($J413,'Medians, Hi-Lo SDs'!$B:$F,5,FALSE))),(VLOOKUP($J413,'Medians, Hi-Lo SDs'!$B:$F,5,FALSE))-$G412,""))/($F413)*($C413-$C412)+($C412),"")</f>
        <v/>
      </c>
      <c r="AC413" s="65" t="str">
        <f t="shared" si="83"/>
        <v/>
      </c>
      <c r="AD413" s="65" t="str">
        <f>IF(AC413="","",AC413/VLOOKUP(VLOOKUP($J413,'Medians, Hi-Lo SDs'!$B:$F,5,FALSE),$H:$I,2,FALSE))</f>
        <v/>
      </c>
      <c r="AE413" s="59" t="s">
        <v>88</v>
      </c>
      <c r="AF413" s="60" t="s">
        <v>88</v>
      </c>
    </row>
    <row r="414" spans="1:32" ht="16" x14ac:dyDescent="0.2">
      <c r="A414" s="99" t="s">
        <v>59</v>
      </c>
      <c r="B414" s="100" t="s">
        <v>107</v>
      </c>
      <c r="C414" s="87" t="s">
        <v>117</v>
      </c>
      <c r="D414" s="88">
        <v>3</v>
      </c>
      <c r="E414" s="89">
        <v>6.5217391304347823</v>
      </c>
      <c r="F414" s="89">
        <v>6.5217391304347823</v>
      </c>
      <c r="G414" s="90">
        <v>6.5217391304347823</v>
      </c>
      <c r="J414" s="64" t="str">
        <f t="shared" si="73"/>
        <v>a0900</v>
      </c>
      <c r="K414" s="71">
        <f t="shared" si="74"/>
        <v>3.9215686274509802</v>
      </c>
      <c r="L414" s="65" t="str">
        <f>IFERROR((IF(AND($G413&lt;(VLOOKUP($J414,'Medians, Hi-Lo SDs'!$B:$F,2,FALSE)),$G414&gt;=(VLOOKUP($J414,'Medians, Hi-Lo SDs'!$B:$F,2,FALSE))),(VLOOKUP($J414,'Medians, Hi-Lo SDs'!$B:$F,2,FALSE))-$G413,""))/($F414)*($C414-$C413)+($C413),"")</f>
        <v/>
      </c>
      <c r="M414" s="65" t="str">
        <f t="shared" si="76"/>
        <v/>
      </c>
      <c r="N414" s="65" t="str">
        <f>IF(M414="","",M414/VLOOKUP(VLOOKUP($J414,'Medians, Hi-Lo SDs'!$B:$F,2,FALSE),$H:$I,2,FALSE))</f>
        <v/>
      </c>
      <c r="O414" s="59" t="s">
        <v>88</v>
      </c>
      <c r="P414" s="60" t="s">
        <v>88</v>
      </c>
      <c r="Q414" s="66" t="str">
        <f>IFERROR((IF(AND($G413&lt;(VLOOKUP($J414,'Medians, Hi-Lo SDs'!$B:$F,3,FALSE)),$G414&gt;=(VLOOKUP($J414,'Medians, Hi-Lo SDs'!$B:$F,3,FALSE))),(VLOOKUP($J414,'Medians, Hi-Lo SDs'!$B:$F,3,FALSE))-$G413,""))/($F414)*($C414-$C413)+($C413),"")</f>
        <v/>
      </c>
      <c r="R414" s="65" t="str">
        <f t="shared" si="77"/>
        <v/>
      </c>
      <c r="S414" s="65" t="str">
        <f>IF(R414="","",R414/VLOOKUP(VLOOKUP($J414,'Medians, Hi-Lo SDs'!$B:$F,3,FALSE),$H:$I,2,FALSE))</f>
        <v/>
      </c>
      <c r="T414" s="70" t="str">
        <f t="shared" si="78"/>
        <v/>
      </c>
      <c r="U414" s="68" t="str">
        <f t="shared" si="79"/>
        <v/>
      </c>
      <c r="V414" s="69" t="str">
        <f t="shared" si="75"/>
        <v/>
      </c>
      <c r="W414" s="66" t="str">
        <f>IFERROR((IF(AND($G413&lt;(VLOOKUP($J414,'Medians, Hi-Lo SDs'!$B:$F,4,FALSE)),$G414&gt;=(VLOOKUP($J414,'Medians, Hi-Lo SDs'!$B:$F,4,FALSE))),(VLOOKUP($J414,'Medians, Hi-Lo SDs'!$B:$F,4,FALSE))-$G413,""))/($F414)*($C414-$C413)+($C413),"")</f>
        <v/>
      </c>
      <c r="X414" s="65" t="str">
        <f t="shared" si="80"/>
        <v/>
      </c>
      <c r="Y414" s="65" t="str">
        <f>IF(X414="","",X414/VLOOKUP(VLOOKUP($J414,'Medians, Hi-Lo SDs'!$B:$F,4,FALSE),$H:$I,2,FALSE))</f>
        <v/>
      </c>
      <c r="Z414" s="70" t="str">
        <f t="shared" si="81"/>
        <v/>
      </c>
      <c r="AA414" s="68" t="str">
        <f t="shared" si="82"/>
        <v/>
      </c>
      <c r="AB414" s="66" t="str">
        <f>IFERROR((IF(AND($G413&lt;(VLOOKUP($J414,'Medians, Hi-Lo SDs'!$B:$F,5,FALSE)),$G414&gt;=(VLOOKUP($J414,'Medians, Hi-Lo SDs'!$B:$F,5,FALSE))),(VLOOKUP($J414,'Medians, Hi-Lo SDs'!$B:$F,5,FALSE))-$G413,""))/($F414)*($C414-$C413)+($C413),"")</f>
        <v/>
      </c>
      <c r="AC414" s="65" t="str">
        <f t="shared" si="83"/>
        <v/>
      </c>
      <c r="AD414" s="65" t="str">
        <f>IF(AC414="","",AC414/VLOOKUP(VLOOKUP($J414,'Medians, Hi-Lo SDs'!$B:$F,5,FALSE),$H:$I,2,FALSE))</f>
        <v/>
      </c>
      <c r="AE414" s="59" t="s">
        <v>88</v>
      </c>
      <c r="AF414" s="60" t="s">
        <v>88</v>
      </c>
    </row>
    <row r="415" spans="1:32" ht="16" x14ac:dyDescent="0.2">
      <c r="A415" s="99"/>
      <c r="B415" s="100"/>
      <c r="C415" s="87" t="s">
        <v>125</v>
      </c>
      <c r="D415" s="88">
        <v>2</v>
      </c>
      <c r="E415" s="89">
        <v>4.3478260869565215</v>
      </c>
      <c r="F415" s="89">
        <v>4.3478260869565215</v>
      </c>
      <c r="G415" s="90">
        <v>10.869565217391305</v>
      </c>
      <c r="J415" s="64" t="str">
        <f t="shared" si="73"/>
        <v>a0940</v>
      </c>
      <c r="K415" s="71">
        <f t="shared" si="74"/>
        <v>10.869565217391305</v>
      </c>
      <c r="L415" s="65">
        <f>IFERROR((IF(AND($G414&lt;(VLOOKUP($J415,'Medians, Hi-Lo SDs'!$B:$F,2,FALSE)),$G415&gt;=(VLOOKUP($J415,'Medians, Hi-Lo SDs'!$B:$F,2,FALSE))),(VLOOKUP($J415,'Medians, Hi-Lo SDs'!$B:$F,2,FALSE))-$G414,""))/($F415)*($C415-$C414)+($C414),"")</f>
        <v>32</v>
      </c>
      <c r="M415" s="65">
        <f t="shared" si="76"/>
        <v>16</v>
      </c>
      <c r="N415" s="65">
        <f>IF(M415="","",M415/VLOOKUP(VLOOKUP($J415,'Medians, Hi-Lo SDs'!$B:$F,2,FALSE),$H:$I,2,FALSE))</f>
        <v>12.484394506866415</v>
      </c>
      <c r="O415" s="59" t="s">
        <v>88</v>
      </c>
      <c r="P415" s="60" t="s">
        <v>88</v>
      </c>
      <c r="Q415" s="66" t="str">
        <f>IFERROR((IF(AND($G414&lt;(VLOOKUP($J415,'Medians, Hi-Lo SDs'!$B:$F,3,FALSE)),$G415&gt;=(VLOOKUP($J415,'Medians, Hi-Lo SDs'!$B:$F,3,FALSE))),(VLOOKUP($J415,'Medians, Hi-Lo SDs'!$B:$F,3,FALSE))-$G414,""))/($F415)*($C415-$C414)+($C414),"")</f>
        <v/>
      </c>
      <c r="R415" s="65" t="str">
        <f t="shared" si="77"/>
        <v/>
      </c>
      <c r="S415" s="65" t="str">
        <f>IF(R415="","",R415/VLOOKUP(VLOOKUP($J415,'Medians, Hi-Lo SDs'!$B:$F,3,FALSE),$H:$I,2,FALSE))</f>
        <v/>
      </c>
      <c r="T415" s="70" t="str">
        <f t="shared" si="78"/>
        <v/>
      </c>
      <c r="U415" s="68">
        <f t="shared" si="79"/>
        <v>12.484394506866415</v>
      </c>
      <c r="V415" s="69" t="str">
        <f t="shared" si="75"/>
        <v/>
      </c>
      <c r="W415" s="66" t="str">
        <f>IFERROR((IF(AND($G414&lt;(VLOOKUP($J415,'Medians, Hi-Lo SDs'!$B:$F,4,FALSE)),$G415&gt;=(VLOOKUP($J415,'Medians, Hi-Lo SDs'!$B:$F,4,FALSE))),(VLOOKUP($J415,'Medians, Hi-Lo SDs'!$B:$F,4,FALSE))-$G414,""))/($F415)*($C415-$C414)+($C414),"")</f>
        <v/>
      </c>
      <c r="X415" s="65" t="str">
        <f t="shared" si="80"/>
        <v/>
      </c>
      <c r="Y415" s="65" t="str">
        <f>IF(X415="","",X415/VLOOKUP(VLOOKUP($J415,'Medians, Hi-Lo SDs'!$B:$F,4,FALSE),$H:$I,2,FALSE))</f>
        <v/>
      </c>
      <c r="Z415" s="70" t="str">
        <f t="shared" si="81"/>
        <v/>
      </c>
      <c r="AA415" s="68" t="str">
        <f t="shared" si="82"/>
        <v/>
      </c>
      <c r="AB415" s="66" t="str">
        <f>IFERROR((IF(AND($G414&lt;(VLOOKUP($J415,'Medians, Hi-Lo SDs'!$B:$F,5,FALSE)),$G415&gt;=(VLOOKUP($J415,'Medians, Hi-Lo SDs'!$B:$F,5,FALSE))),(VLOOKUP($J415,'Medians, Hi-Lo SDs'!$B:$F,5,FALSE))-$G414,""))/($F415)*($C415-$C414)+($C414),"")</f>
        <v/>
      </c>
      <c r="AC415" s="65" t="str">
        <f t="shared" si="83"/>
        <v/>
      </c>
      <c r="AD415" s="65" t="str">
        <f>IF(AC415="","",AC415/VLOOKUP(VLOOKUP($J415,'Medians, Hi-Lo SDs'!$B:$F,5,FALSE),$H:$I,2,FALSE))</f>
        <v/>
      </c>
      <c r="AE415" s="59" t="s">
        <v>88</v>
      </c>
      <c r="AF415" s="60" t="s">
        <v>88</v>
      </c>
    </row>
    <row r="416" spans="1:32" ht="16" x14ac:dyDescent="0.2">
      <c r="A416" s="99"/>
      <c r="B416" s="100"/>
      <c r="C416" s="87" t="s">
        <v>131</v>
      </c>
      <c r="D416" s="88">
        <v>3</v>
      </c>
      <c r="E416" s="89">
        <v>6.5217391304347823</v>
      </c>
      <c r="F416" s="89">
        <v>6.5217391304347823</v>
      </c>
      <c r="G416" s="90">
        <v>17.391304347826086</v>
      </c>
      <c r="J416" s="64" t="str">
        <f t="shared" si="73"/>
        <v>a0940</v>
      </c>
      <c r="K416" s="71">
        <f t="shared" si="74"/>
        <v>10.869565217391305</v>
      </c>
      <c r="L416" s="65" t="str">
        <f>IFERROR((IF(AND($G415&lt;(VLOOKUP($J416,'Medians, Hi-Lo SDs'!$B:$F,2,FALSE)),$G416&gt;=(VLOOKUP($J416,'Medians, Hi-Lo SDs'!$B:$F,2,FALSE))),(VLOOKUP($J416,'Medians, Hi-Lo SDs'!$B:$F,2,FALSE))-$G415,""))/($F416)*($C416-$C415)+($C415),"")</f>
        <v/>
      </c>
      <c r="M416" s="65" t="str">
        <f t="shared" si="76"/>
        <v/>
      </c>
      <c r="N416" s="65" t="str">
        <f>IF(M416="","",M416/VLOOKUP(VLOOKUP($J416,'Medians, Hi-Lo SDs'!$B:$F,2,FALSE),$H:$I,2,FALSE))</f>
        <v/>
      </c>
      <c r="O416" s="59" t="s">
        <v>88</v>
      </c>
      <c r="P416" s="60" t="s">
        <v>88</v>
      </c>
      <c r="Q416" s="66">
        <f>IFERROR((IF(AND($G415&lt;(VLOOKUP($J416,'Medians, Hi-Lo SDs'!$B:$F,3,FALSE)),$G416&gt;=(VLOOKUP($J416,'Medians, Hi-Lo SDs'!$B:$F,3,FALSE))),(VLOOKUP($J416,'Medians, Hi-Lo SDs'!$B:$F,3,FALSE))-$G415,""))/($F416)*($C416-$C415)+($C415),"")</f>
        <v>37.799999999999997</v>
      </c>
      <c r="R416" s="65">
        <f t="shared" si="77"/>
        <v>10.200000000000003</v>
      </c>
      <c r="S416" s="65">
        <f>IF(R416="","",R416/VLOOKUP(VLOOKUP($J416,'Medians, Hi-Lo SDs'!$B:$F,3,FALSE),$H:$I,2,FALSE))</f>
        <v>9.8417599382477832</v>
      </c>
      <c r="T416" s="70">
        <f t="shared" si="78"/>
        <v>11.163077222557099</v>
      </c>
      <c r="U416" s="68" t="str">
        <f t="shared" si="79"/>
        <v/>
      </c>
      <c r="V416" s="69" t="str">
        <f t="shared" si="75"/>
        <v/>
      </c>
      <c r="W416" s="66" t="str">
        <f>IFERROR((IF(AND($G415&lt;(VLOOKUP($J416,'Medians, Hi-Lo SDs'!$B:$F,4,FALSE)),$G416&gt;=(VLOOKUP($J416,'Medians, Hi-Lo SDs'!$B:$F,4,FALSE))),(VLOOKUP($J416,'Medians, Hi-Lo SDs'!$B:$F,4,FALSE))-$G415,""))/($F416)*($C416-$C415)+($C415),"")</f>
        <v/>
      </c>
      <c r="X416" s="65" t="str">
        <f t="shared" si="80"/>
        <v/>
      </c>
      <c r="Y416" s="65" t="str">
        <f>IF(X416="","",X416/VLOOKUP(VLOOKUP($J416,'Medians, Hi-Lo SDs'!$B:$F,4,FALSE),$H:$I,2,FALSE))</f>
        <v/>
      </c>
      <c r="Z416" s="70" t="str">
        <f t="shared" si="81"/>
        <v/>
      </c>
      <c r="AA416" s="68" t="str">
        <f t="shared" si="82"/>
        <v/>
      </c>
      <c r="AB416" s="66" t="str">
        <f>IFERROR((IF(AND($G415&lt;(VLOOKUP($J416,'Medians, Hi-Lo SDs'!$B:$F,5,FALSE)),$G416&gt;=(VLOOKUP($J416,'Medians, Hi-Lo SDs'!$B:$F,5,FALSE))),(VLOOKUP($J416,'Medians, Hi-Lo SDs'!$B:$F,5,FALSE))-$G415,""))/($F416)*($C416-$C415)+($C415),"")</f>
        <v/>
      </c>
      <c r="AC416" s="65" t="str">
        <f t="shared" si="83"/>
        <v/>
      </c>
      <c r="AD416" s="65" t="str">
        <f>IF(AC416="","",AC416/VLOOKUP(VLOOKUP($J416,'Medians, Hi-Lo SDs'!$B:$F,5,FALSE),$H:$I,2,FALSE))</f>
        <v/>
      </c>
      <c r="AE416" s="59" t="s">
        <v>88</v>
      </c>
      <c r="AF416" s="60" t="s">
        <v>88</v>
      </c>
    </row>
    <row r="417" spans="1:32" ht="16" x14ac:dyDescent="0.2">
      <c r="A417" s="99"/>
      <c r="B417" s="100"/>
      <c r="C417" s="87" t="s">
        <v>136</v>
      </c>
      <c r="D417" s="88">
        <v>2</v>
      </c>
      <c r="E417" s="89">
        <v>4.3478260869565215</v>
      </c>
      <c r="F417" s="89">
        <v>4.3478260869565215</v>
      </c>
      <c r="G417" s="90">
        <v>21.739130434782609</v>
      </c>
      <c r="J417" s="64" t="str">
        <f t="shared" si="73"/>
        <v>a0940</v>
      </c>
      <c r="K417" s="71">
        <f t="shared" si="74"/>
        <v>10.869565217391305</v>
      </c>
      <c r="L417" s="65" t="str">
        <f>IFERROR((IF(AND($G416&lt;(VLOOKUP($J417,'Medians, Hi-Lo SDs'!$B:$F,2,FALSE)),$G417&gt;=(VLOOKUP($J417,'Medians, Hi-Lo SDs'!$B:$F,2,FALSE))),(VLOOKUP($J417,'Medians, Hi-Lo SDs'!$B:$F,2,FALSE))-$G416,""))/($F417)*($C417-$C416)+($C416),"")</f>
        <v/>
      </c>
      <c r="M417" s="65" t="str">
        <f t="shared" si="76"/>
        <v/>
      </c>
      <c r="N417" s="65" t="str">
        <f>IF(M417="","",M417/VLOOKUP(VLOOKUP($J417,'Medians, Hi-Lo SDs'!$B:$F,2,FALSE),$H:$I,2,FALSE))</f>
        <v/>
      </c>
      <c r="O417" s="59" t="s">
        <v>88</v>
      </c>
      <c r="P417" s="60" t="s">
        <v>88</v>
      </c>
      <c r="Q417" s="66" t="str">
        <f>IFERROR((IF(AND($G416&lt;(VLOOKUP($J417,'Medians, Hi-Lo SDs'!$B:$F,3,FALSE)),$G417&gt;=(VLOOKUP($J417,'Medians, Hi-Lo SDs'!$B:$F,3,FALSE))),(VLOOKUP($J417,'Medians, Hi-Lo SDs'!$B:$F,3,FALSE))-$G416,""))/($F417)*($C417-$C416)+($C416),"")</f>
        <v/>
      </c>
      <c r="R417" s="65" t="str">
        <f t="shared" si="77"/>
        <v/>
      </c>
      <c r="S417" s="65" t="str">
        <f>IF(R417="","",R417/VLOOKUP(VLOOKUP($J417,'Medians, Hi-Lo SDs'!$B:$F,3,FALSE),$H:$I,2,FALSE))</f>
        <v/>
      </c>
      <c r="T417" s="70" t="str">
        <f t="shared" si="78"/>
        <v/>
      </c>
      <c r="U417" s="68" t="str">
        <f t="shared" si="79"/>
        <v/>
      </c>
      <c r="V417" s="69" t="str">
        <f t="shared" si="75"/>
        <v/>
      </c>
      <c r="W417" s="66" t="str">
        <f>IFERROR((IF(AND($G416&lt;(VLOOKUP($J417,'Medians, Hi-Lo SDs'!$B:$F,4,FALSE)),$G417&gt;=(VLOOKUP($J417,'Medians, Hi-Lo SDs'!$B:$F,4,FALSE))),(VLOOKUP($J417,'Medians, Hi-Lo SDs'!$B:$F,4,FALSE))-$G416,""))/($F417)*($C417-$C416)+($C416),"")</f>
        <v/>
      </c>
      <c r="X417" s="65" t="str">
        <f t="shared" si="80"/>
        <v/>
      </c>
      <c r="Y417" s="65" t="str">
        <f>IF(X417="","",X417/VLOOKUP(VLOOKUP($J417,'Medians, Hi-Lo SDs'!$B:$F,4,FALSE),$H:$I,2,FALSE))</f>
        <v/>
      </c>
      <c r="Z417" s="70" t="str">
        <f t="shared" si="81"/>
        <v/>
      </c>
      <c r="AA417" s="68" t="str">
        <f t="shared" si="82"/>
        <v/>
      </c>
      <c r="AB417" s="66" t="str">
        <f>IFERROR((IF(AND($G416&lt;(VLOOKUP($J417,'Medians, Hi-Lo SDs'!$B:$F,5,FALSE)),$G417&gt;=(VLOOKUP($J417,'Medians, Hi-Lo SDs'!$B:$F,5,FALSE))),(VLOOKUP($J417,'Medians, Hi-Lo SDs'!$B:$F,5,FALSE))-$G416,""))/($F417)*($C417-$C416)+($C416),"")</f>
        <v/>
      </c>
      <c r="AC417" s="65" t="str">
        <f t="shared" si="83"/>
        <v/>
      </c>
      <c r="AD417" s="65" t="str">
        <f>IF(AC417="","",AC417/VLOOKUP(VLOOKUP($J417,'Medians, Hi-Lo SDs'!$B:$F,5,FALSE),$H:$I,2,FALSE))</f>
        <v/>
      </c>
      <c r="AE417" s="59" t="s">
        <v>88</v>
      </c>
      <c r="AF417" s="60" t="s">
        <v>88</v>
      </c>
    </row>
    <row r="418" spans="1:32" ht="16" x14ac:dyDescent="0.2">
      <c r="A418" s="99"/>
      <c r="B418" s="100"/>
      <c r="C418" s="87" t="s">
        <v>132</v>
      </c>
      <c r="D418" s="88">
        <v>3</v>
      </c>
      <c r="E418" s="89">
        <v>6.5217391304347823</v>
      </c>
      <c r="F418" s="89">
        <v>6.5217391304347823</v>
      </c>
      <c r="G418" s="90">
        <v>28.260869565217391</v>
      </c>
      <c r="J418" s="64" t="str">
        <f t="shared" si="73"/>
        <v>a0940</v>
      </c>
      <c r="K418" s="71">
        <f t="shared" si="74"/>
        <v>10.869565217391305</v>
      </c>
      <c r="L418" s="65" t="str">
        <f>IFERROR((IF(AND($G417&lt;(VLOOKUP($J418,'Medians, Hi-Lo SDs'!$B:$F,2,FALSE)),$G418&gt;=(VLOOKUP($J418,'Medians, Hi-Lo SDs'!$B:$F,2,FALSE))),(VLOOKUP($J418,'Medians, Hi-Lo SDs'!$B:$F,2,FALSE))-$G417,""))/($F418)*($C418-$C417)+($C417),"")</f>
        <v/>
      </c>
      <c r="M418" s="65" t="str">
        <f t="shared" si="76"/>
        <v/>
      </c>
      <c r="N418" s="65" t="str">
        <f>IF(M418="","",M418/VLOOKUP(VLOOKUP($J418,'Medians, Hi-Lo SDs'!$B:$F,2,FALSE),$H:$I,2,FALSE))</f>
        <v/>
      </c>
      <c r="O418" s="59" t="s">
        <v>88</v>
      </c>
      <c r="P418" s="60" t="s">
        <v>88</v>
      </c>
      <c r="Q418" s="66" t="str">
        <f>IFERROR((IF(AND($G417&lt;(VLOOKUP($J418,'Medians, Hi-Lo SDs'!$B:$F,3,FALSE)),$G418&gt;=(VLOOKUP($J418,'Medians, Hi-Lo SDs'!$B:$F,3,FALSE))),(VLOOKUP($J418,'Medians, Hi-Lo SDs'!$B:$F,3,FALSE))-$G417,""))/($F418)*($C418-$C417)+($C417),"")</f>
        <v/>
      </c>
      <c r="R418" s="65" t="str">
        <f t="shared" si="77"/>
        <v/>
      </c>
      <c r="S418" s="65" t="str">
        <f>IF(R418="","",R418/VLOOKUP(VLOOKUP($J418,'Medians, Hi-Lo SDs'!$B:$F,3,FALSE),$H:$I,2,FALSE))</f>
        <v/>
      </c>
      <c r="T418" s="70" t="str">
        <f t="shared" si="78"/>
        <v/>
      </c>
      <c r="U418" s="68" t="str">
        <f t="shared" si="79"/>
        <v/>
      </c>
      <c r="V418" s="69" t="str">
        <f t="shared" si="75"/>
        <v/>
      </c>
      <c r="W418" s="66" t="str">
        <f>IFERROR((IF(AND($G417&lt;(VLOOKUP($J418,'Medians, Hi-Lo SDs'!$B:$F,4,FALSE)),$G418&gt;=(VLOOKUP($J418,'Medians, Hi-Lo SDs'!$B:$F,4,FALSE))),(VLOOKUP($J418,'Medians, Hi-Lo SDs'!$B:$F,4,FALSE))-$G417,""))/($F418)*($C418-$C417)+($C417),"")</f>
        <v/>
      </c>
      <c r="X418" s="65" t="str">
        <f t="shared" si="80"/>
        <v/>
      </c>
      <c r="Y418" s="65" t="str">
        <f>IF(X418="","",X418/VLOOKUP(VLOOKUP($J418,'Medians, Hi-Lo SDs'!$B:$F,4,FALSE),$H:$I,2,FALSE))</f>
        <v/>
      </c>
      <c r="Z418" s="70" t="str">
        <f t="shared" si="81"/>
        <v/>
      </c>
      <c r="AA418" s="68" t="str">
        <f t="shared" si="82"/>
        <v/>
      </c>
      <c r="AB418" s="66" t="str">
        <f>IFERROR((IF(AND($G417&lt;(VLOOKUP($J418,'Medians, Hi-Lo SDs'!$B:$F,5,FALSE)),$G418&gt;=(VLOOKUP($J418,'Medians, Hi-Lo SDs'!$B:$F,5,FALSE))),(VLOOKUP($J418,'Medians, Hi-Lo SDs'!$B:$F,5,FALSE))-$G417,""))/($F418)*($C418-$C417)+($C417),"")</f>
        <v/>
      </c>
      <c r="AC418" s="65" t="str">
        <f t="shared" si="83"/>
        <v/>
      </c>
      <c r="AD418" s="65" t="str">
        <f>IF(AC418="","",AC418/VLOOKUP(VLOOKUP($J418,'Medians, Hi-Lo SDs'!$B:$F,5,FALSE),$H:$I,2,FALSE))</f>
        <v/>
      </c>
      <c r="AE418" s="59" t="s">
        <v>88</v>
      </c>
      <c r="AF418" s="60" t="s">
        <v>88</v>
      </c>
    </row>
    <row r="419" spans="1:32" ht="16" x14ac:dyDescent="0.2">
      <c r="A419" s="99"/>
      <c r="B419" s="100"/>
      <c r="C419" s="87" t="s">
        <v>144</v>
      </c>
      <c r="D419" s="88">
        <v>1</v>
      </c>
      <c r="E419" s="89">
        <v>2.1739130434782608</v>
      </c>
      <c r="F419" s="89">
        <v>2.1739130434782608</v>
      </c>
      <c r="G419" s="90">
        <v>30.434782608695656</v>
      </c>
      <c r="J419" s="64" t="str">
        <f t="shared" si="73"/>
        <v>a0940</v>
      </c>
      <c r="K419" s="71">
        <f t="shared" si="74"/>
        <v>10.869565217391305</v>
      </c>
      <c r="L419" s="65" t="str">
        <f>IFERROR((IF(AND($G418&lt;(VLOOKUP($J419,'Medians, Hi-Lo SDs'!$B:$F,2,FALSE)),$G419&gt;=(VLOOKUP($J419,'Medians, Hi-Lo SDs'!$B:$F,2,FALSE))),(VLOOKUP($J419,'Medians, Hi-Lo SDs'!$B:$F,2,FALSE))-$G418,""))/($F419)*($C419-$C418)+($C418),"")</f>
        <v/>
      </c>
      <c r="M419" s="65" t="str">
        <f t="shared" si="76"/>
        <v/>
      </c>
      <c r="N419" s="65" t="str">
        <f>IF(M419="","",M419/VLOOKUP(VLOOKUP($J419,'Medians, Hi-Lo SDs'!$B:$F,2,FALSE),$H:$I,2,FALSE))</f>
        <v/>
      </c>
      <c r="O419" s="59" t="s">
        <v>88</v>
      </c>
      <c r="P419" s="60" t="s">
        <v>88</v>
      </c>
      <c r="Q419" s="66" t="str">
        <f>IFERROR((IF(AND($G418&lt;(VLOOKUP($J419,'Medians, Hi-Lo SDs'!$B:$F,3,FALSE)),$G419&gt;=(VLOOKUP($J419,'Medians, Hi-Lo SDs'!$B:$F,3,FALSE))),(VLOOKUP($J419,'Medians, Hi-Lo SDs'!$B:$F,3,FALSE))-$G418,""))/($F419)*($C419-$C418)+($C418),"")</f>
        <v/>
      </c>
      <c r="R419" s="65" t="str">
        <f t="shared" si="77"/>
        <v/>
      </c>
      <c r="S419" s="65" t="str">
        <f>IF(R419="","",R419/VLOOKUP(VLOOKUP($J419,'Medians, Hi-Lo SDs'!$B:$F,3,FALSE),$H:$I,2,FALSE))</f>
        <v/>
      </c>
      <c r="T419" s="70" t="str">
        <f t="shared" si="78"/>
        <v/>
      </c>
      <c r="U419" s="68" t="str">
        <f t="shared" si="79"/>
        <v/>
      </c>
      <c r="V419" s="69" t="str">
        <f t="shared" si="75"/>
        <v/>
      </c>
      <c r="W419" s="66" t="str">
        <f>IFERROR((IF(AND($G418&lt;(VLOOKUP($J419,'Medians, Hi-Lo SDs'!$B:$F,4,FALSE)),$G419&gt;=(VLOOKUP($J419,'Medians, Hi-Lo SDs'!$B:$F,4,FALSE))),(VLOOKUP($J419,'Medians, Hi-Lo SDs'!$B:$F,4,FALSE))-$G418,""))/($F419)*($C419-$C418)+($C418),"")</f>
        <v/>
      </c>
      <c r="X419" s="65" t="str">
        <f t="shared" si="80"/>
        <v/>
      </c>
      <c r="Y419" s="65" t="str">
        <f>IF(X419="","",X419/VLOOKUP(VLOOKUP($J419,'Medians, Hi-Lo SDs'!$B:$F,4,FALSE),$H:$I,2,FALSE))</f>
        <v/>
      </c>
      <c r="Z419" s="70" t="str">
        <f t="shared" si="81"/>
        <v/>
      </c>
      <c r="AA419" s="68" t="str">
        <f t="shared" si="82"/>
        <v/>
      </c>
      <c r="AB419" s="66" t="str">
        <f>IFERROR((IF(AND($G418&lt;(VLOOKUP($J419,'Medians, Hi-Lo SDs'!$B:$F,5,FALSE)),$G419&gt;=(VLOOKUP($J419,'Medians, Hi-Lo SDs'!$B:$F,5,FALSE))),(VLOOKUP($J419,'Medians, Hi-Lo SDs'!$B:$F,5,FALSE))-$G418,""))/($F419)*($C419-$C418)+($C418),"")</f>
        <v/>
      </c>
      <c r="AC419" s="65" t="str">
        <f t="shared" si="83"/>
        <v/>
      </c>
      <c r="AD419" s="65" t="str">
        <f>IF(AC419="","",AC419/VLOOKUP(VLOOKUP($J419,'Medians, Hi-Lo SDs'!$B:$F,5,FALSE),$H:$I,2,FALSE))</f>
        <v/>
      </c>
      <c r="AE419" s="59" t="s">
        <v>88</v>
      </c>
      <c r="AF419" s="60" t="s">
        <v>88</v>
      </c>
    </row>
    <row r="420" spans="1:32" ht="16" x14ac:dyDescent="0.2">
      <c r="A420" s="99"/>
      <c r="B420" s="100"/>
      <c r="C420" s="87" t="s">
        <v>133</v>
      </c>
      <c r="D420" s="88">
        <v>2</v>
      </c>
      <c r="E420" s="89">
        <v>4.3478260869565215</v>
      </c>
      <c r="F420" s="89">
        <v>4.3478260869565215</v>
      </c>
      <c r="G420" s="90">
        <v>34.782608695652172</v>
      </c>
      <c r="J420" s="64" t="str">
        <f t="shared" si="73"/>
        <v>a0940</v>
      </c>
      <c r="K420" s="71">
        <f t="shared" si="74"/>
        <v>10.869565217391305</v>
      </c>
      <c r="L420" s="65" t="str">
        <f>IFERROR((IF(AND($G419&lt;(VLOOKUP($J420,'Medians, Hi-Lo SDs'!$B:$F,2,FALSE)),$G420&gt;=(VLOOKUP($J420,'Medians, Hi-Lo SDs'!$B:$F,2,FALSE))),(VLOOKUP($J420,'Medians, Hi-Lo SDs'!$B:$F,2,FALSE))-$G419,""))/($F420)*($C420-$C419)+($C419),"")</f>
        <v/>
      </c>
      <c r="M420" s="65" t="str">
        <f t="shared" si="76"/>
        <v/>
      </c>
      <c r="N420" s="65" t="str">
        <f>IF(M420="","",M420/VLOOKUP(VLOOKUP($J420,'Medians, Hi-Lo SDs'!$B:$F,2,FALSE),$H:$I,2,FALSE))</f>
        <v/>
      </c>
      <c r="O420" s="59" t="s">
        <v>88</v>
      </c>
      <c r="P420" s="60" t="s">
        <v>88</v>
      </c>
      <c r="Q420" s="66" t="str">
        <f>IFERROR((IF(AND($G419&lt;(VLOOKUP($J420,'Medians, Hi-Lo SDs'!$B:$F,3,FALSE)),$G420&gt;=(VLOOKUP($J420,'Medians, Hi-Lo SDs'!$B:$F,3,FALSE))),(VLOOKUP($J420,'Medians, Hi-Lo SDs'!$B:$F,3,FALSE))-$G419,""))/($F420)*($C420-$C419)+($C419),"")</f>
        <v/>
      </c>
      <c r="R420" s="65" t="str">
        <f t="shared" si="77"/>
        <v/>
      </c>
      <c r="S420" s="65" t="str">
        <f>IF(R420="","",R420/VLOOKUP(VLOOKUP($J420,'Medians, Hi-Lo SDs'!$B:$F,3,FALSE),$H:$I,2,FALSE))</f>
        <v/>
      </c>
      <c r="T420" s="70" t="str">
        <f t="shared" si="78"/>
        <v/>
      </c>
      <c r="U420" s="68" t="str">
        <f t="shared" si="79"/>
        <v/>
      </c>
      <c r="V420" s="69" t="str">
        <f t="shared" si="75"/>
        <v/>
      </c>
      <c r="W420" s="66" t="str">
        <f>IFERROR((IF(AND($G419&lt;(VLOOKUP($J420,'Medians, Hi-Lo SDs'!$B:$F,4,FALSE)),$G420&gt;=(VLOOKUP($J420,'Medians, Hi-Lo SDs'!$B:$F,4,FALSE))),(VLOOKUP($J420,'Medians, Hi-Lo SDs'!$B:$F,4,FALSE))-$G419,""))/($F420)*($C420-$C419)+($C419),"")</f>
        <v/>
      </c>
      <c r="X420" s="65" t="str">
        <f t="shared" si="80"/>
        <v/>
      </c>
      <c r="Y420" s="65" t="str">
        <f>IF(X420="","",X420/VLOOKUP(VLOOKUP($J420,'Medians, Hi-Lo SDs'!$B:$F,4,FALSE),$H:$I,2,FALSE))</f>
        <v/>
      </c>
      <c r="Z420" s="70" t="str">
        <f t="shared" si="81"/>
        <v/>
      </c>
      <c r="AA420" s="68" t="str">
        <f t="shared" si="82"/>
        <v/>
      </c>
      <c r="AB420" s="66" t="str">
        <f>IFERROR((IF(AND($G419&lt;(VLOOKUP($J420,'Medians, Hi-Lo SDs'!$B:$F,5,FALSE)),$G420&gt;=(VLOOKUP($J420,'Medians, Hi-Lo SDs'!$B:$F,5,FALSE))),(VLOOKUP($J420,'Medians, Hi-Lo SDs'!$B:$F,5,FALSE))-$G419,""))/($F420)*($C420-$C419)+($C419),"")</f>
        <v/>
      </c>
      <c r="AC420" s="65" t="str">
        <f t="shared" si="83"/>
        <v/>
      </c>
      <c r="AD420" s="65" t="str">
        <f>IF(AC420="","",AC420/VLOOKUP(VLOOKUP($J420,'Medians, Hi-Lo SDs'!$B:$F,5,FALSE),$H:$I,2,FALSE))</f>
        <v/>
      </c>
      <c r="AE420" s="59" t="s">
        <v>88</v>
      </c>
      <c r="AF420" s="60" t="s">
        <v>88</v>
      </c>
    </row>
    <row r="421" spans="1:32" ht="16" x14ac:dyDescent="0.2">
      <c r="A421" s="99"/>
      <c r="B421" s="100"/>
      <c r="C421" s="87" t="s">
        <v>153</v>
      </c>
      <c r="D421" s="88">
        <v>2</v>
      </c>
      <c r="E421" s="89">
        <v>4.3478260869565215</v>
      </c>
      <c r="F421" s="89">
        <v>4.3478260869565215</v>
      </c>
      <c r="G421" s="90">
        <v>39.130434782608695</v>
      </c>
      <c r="J421" s="64" t="str">
        <f t="shared" si="73"/>
        <v>a0940</v>
      </c>
      <c r="K421" s="71">
        <f t="shared" si="74"/>
        <v>10.869565217391305</v>
      </c>
      <c r="L421" s="65" t="str">
        <f>IFERROR((IF(AND($G420&lt;(VLOOKUP($J421,'Medians, Hi-Lo SDs'!$B:$F,2,FALSE)),$G421&gt;=(VLOOKUP($J421,'Medians, Hi-Lo SDs'!$B:$F,2,FALSE))),(VLOOKUP($J421,'Medians, Hi-Lo SDs'!$B:$F,2,FALSE))-$G420,""))/($F421)*($C421-$C420)+($C420),"")</f>
        <v/>
      </c>
      <c r="M421" s="65" t="str">
        <f t="shared" si="76"/>
        <v/>
      </c>
      <c r="N421" s="65" t="str">
        <f>IF(M421="","",M421/VLOOKUP(VLOOKUP($J421,'Medians, Hi-Lo SDs'!$B:$F,2,FALSE),$H:$I,2,FALSE))</f>
        <v/>
      </c>
      <c r="O421" s="59" t="s">
        <v>88</v>
      </c>
      <c r="P421" s="60" t="s">
        <v>88</v>
      </c>
      <c r="Q421" s="66" t="str">
        <f>IFERROR((IF(AND($G420&lt;(VLOOKUP($J421,'Medians, Hi-Lo SDs'!$B:$F,3,FALSE)),$G421&gt;=(VLOOKUP($J421,'Medians, Hi-Lo SDs'!$B:$F,3,FALSE))),(VLOOKUP($J421,'Medians, Hi-Lo SDs'!$B:$F,3,FALSE))-$G420,""))/($F421)*($C421-$C420)+($C420),"")</f>
        <v/>
      </c>
      <c r="R421" s="65" t="str">
        <f t="shared" si="77"/>
        <v/>
      </c>
      <c r="S421" s="65" t="str">
        <f>IF(R421="","",R421/VLOOKUP(VLOOKUP($J421,'Medians, Hi-Lo SDs'!$B:$F,3,FALSE),$H:$I,2,FALSE))</f>
        <v/>
      </c>
      <c r="T421" s="70" t="str">
        <f t="shared" si="78"/>
        <v/>
      </c>
      <c r="U421" s="68" t="str">
        <f t="shared" si="79"/>
        <v/>
      </c>
      <c r="V421" s="69" t="str">
        <f t="shared" si="75"/>
        <v/>
      </c>
      <c r="W421" s="66" t="str">
        <f>IFERROR((IF(AND($G420&lt;(VLOOKUP($J421,'Medians, Hi-Lo SDs'!$B:$F,4,FALSE)),$G421&gt;=(VLOOKUP($J421,'Medians, Hi-Lo SDs'!$B:$F,4,FALSE))),(VLOOKUP($J421,'Medians, Hi-Lo SDs'!$B:$F,4,FALSE))-$G420,""))/($F421)*($C421-$C420)+($C420),"")</f>
        <v/>
      </c>
      <c r="X421" s="65" t="str">
        <f t="shared" si="80"/>
        <v/>
      </c>
      <c r="Y421" s="65" t="str">
        <f>IF(X421="","",X421/VLOOKUP(VLOOKUP($J421,'Medians, Hi-Lo SDs'!$B:$F,4,FALSE),$H:$I,2,FALSE))</f>
        <v/>
      </c>
      <c r="Z421" s="70" t="str">
        <f t="shared" si="81"/>
        <v/>
      </c>
      <c r="AA421" s="68" t="str">
        <f t="shared" si="82"/>
        <v/>
      </c>
      <c r="AB421" s="66" t="str">
        <f>IFERROR((IF(AND($G420&lt;(VLOOKUP($J421,'Medians, Hi-Lo SDs'!$B:$F,5,FALSE)),$G421&gt;=(VLOOKUP($J421,'Medians, Hi-Lo SDs'!$B:$F,5,FALSE))),(VLOOKUP($J421,'Medians, Hi-Lo SDs'!$B:$F,5,FALSE))-$G420,""))/($F421)*($C421-$C420)+($C420),"")</f>
        <v/>
      </c>
      <c r="AC421" s="65" t="str">
        <f t="shared" si="83"/>
        <v/>
      </c>
      <c r="AD421" s="65" t="str">
        <f>IF(AC421="","",AC421/VLOOKUP(VLOOKUP($J421,'Medians, Hi-Lo SDs'!$B:$F,5,FALSE),$H:$I,2,FALSE))</f>
        <v/>
      </c>
      <c r="AE421" s="59" t="s">
        <v>88</v>
      </c>
      <c r="AF421" s="60" t="s">
        <v>88</v>
      </c>
    </row>
    <row r="422" spans="1:32" ht="16" x14ac:dyDescent="0.2">
      <c r="A422" s="99"/>
      <c r="B422" s="100"/>
      <c r="C422" s="87" t="s">
        <v>137</v>
      </c>
      <c r="D422" s="88">
        <v>1</v>
      </c>
      <c r="E422" s="89">
        <v>2.1739130434782608</v>
      </c>
      <c r="F422" s="89">
        <v>2.1739130434782608</v>
      </c>
      <c r="G422" s="90">
        <v>41.304347826086953</v>
      </c>
      <c r="J422" s="64" t="str">
        <f t="shared" si="73"/>
        <v>a0940</v>
      </c>
      <c r="K422" s="71">
        <f t="shared" si="74"/>
        <v>10.869565217391305</v>
      </c>
      <c r="L422" s="65" t="str">
        <f>IFERROR((IF(AND($G421&lt;(VLOOKUP($J422,'Medians, Hi-Lo SDs'!$B:$F,2,FALSE)),$G422&gt;=(VLOOKUP($J422,'Medians, Hi-Lo SDs'!$B:$F,2,FALSE))),(VLOOKUP($J422,'Medians, Hi-Lo SDs'!$B:$F,2,FALSE))-$G421,""))/($F422)*($C422-$C421)+($C421),"")</f>
        <v/>
      </c>
      <c r="M422" s="65" t="str">
        <f t="shared" si="76"/>
        <v/>
      </c>
      <c r="N422" s="65" t="str">
        <f>IF(M422="","",M422/VLOOKUP(VLOOKUP($J422,'Medians, Hi-Lo SDs'!$B:$F,2,FALSE),$H:$I,2,FALSE))</f>
        <v/>
      </c>
      <c r="O422" s="59" t="s">
        <v>88</v>
      </c>
      <c r="P422" s="60" t="s">
        <v>88</v>
      </c>
      <c r="Q422" s="66" t="str">
        <f>IFERROR((IF(AND($G421&lt;(VLOOKUP($J422,'Medians, Hi-Lo SDs'!$B:$F,3,FALSE)),$G422&gt;=(VLOOKUP($J422,'Medians, Hi-Lo SDs'!$B:$F,3,FALSE))),(VLOOKUP($J422,'Medians, Hi-Lo SDs'!$B:$F,3,FALSE))-$G421,""))/($F422)*($C422-$C421)+($C421),"")</f>
        <v/>
      </c>
      <c r="R422" s="65" t="str">
        <f t="shared" si="77"/>
        <v/>
      </c>
      <c r="S422" s="65" t="str">
        <f>IF(R422="","",R422/VLOOKUP(VLOOKUP($J422,'Medians, Hi-Lo SDs'!$B:$F,3,FALSE),$H:$I,2,FALSE))</f>
        <v/>
      </c>
      <c r="T422" s="70" t="str">
        <f t="shared" si="78"/>
        <v/>
      </c>
      <c r="U422" s="68" t="str">
        <f t="shared" si="79"/>
        <v/>
      </c>
      <c r="V422" s="69" t="str">
        <f t="shared" si="75"/>
        <v/>
      </c>
      <c r="W422" s="66" t="str">
        <f>IFERROR((IF(AND($G421&lt;(VLOOKUP($J422,'Medians, Hi-Lo SDs'!$B:$F,4,FALSE)),$G422&gt;=(VLOOKUP($J422,'Medians, Hi-Lo SDs'!$B:$F,4,FALSE))),(VLOOKUP($J422,'Medians, Hi-Lo SDs'!$B:$F,4,FALSE))-$G421,""))/($F422)*($C422-$C421)+($C421),"")</f>
        <v/>
      </c>
      <c r="X422" s="65" t="str">
        <f t="shared" si="80"/>
        <v/>
      </c>
      <c r="Y422" s="65" t="str">
        <f>IF(X422="","",X422/VLOOKUP(VLOOKUP($J422,'Medians, Hi-Lo SDs'!$B:$F,4,FALSE),$H:$I,2,FALSE))</f>
        <v/>
      </c>
      <c r="Z422" s="70" t="str">
        <f t="shared" si="81"/>
        <v/>
      </c>
      <c r="AA422" s="68" t="str">
        <f t="shared" si="82"/>
        <v/>
      </c>
      <c r="AB422" s="66" t="str">
        <f>IFERROR((IF(AND($G421&lt;(VLOOKUP($J422,'Medians, Hi-Lo SDs'!$B:$F,5,FALSE)),$G422&gt;=(VLOOKUP($J422,'Medians, Hi-Lo SDs'!$B:$F,5,FALSE))),(VLOOKUP($J422,'Medians, Hi-Lo SDs'!$B:$F,5,FALSE))-$G421,""))/($F422)*($C422-$C421)+($C421),"")</f>
        <v/>
      </c>
      <c r="AC422" s="65" t="str">
        <f t="shared" si="83"/>
        <v/>
      </c>
      <c r="AD422" s="65" t="str">
        <f>IF(AC422="","",AC422/VLOOKUP(VLOOKUP($J422,'Medians, Hi-Lo SDs'!$B:$F,5,FALSE),$H:$I,2,FALSE))</f>
        <v/>
      </c>
      <c r="AE422" s="59" t="s">
        <v>88</v>
      </c>
      <c r="AF422" s="60" t="s">
        <v>88</v>
      </c>
    </row>
    <row r="423" spans="1:32" ht="16" x14ac:dyDescent="0.2">
      <c r="A423" s="99"/>
      <c r="B423" s="100"/>
      <c r="C423" s="87" t="s">
        <v>154</v>
      </c>
      <c r="D423" s="88">
        <v>4</v>
      </c>
      <c r="E423" s="89">
        <v>8.695652173913043</v>
      </c>
      <c r="F423" s="89">
        <v>8.695652173913043</v>
      </c>
      <c r="G423" s="90">
        <v>50</v>
      </c>
      <c r="J423" s="64" t="str">
        <f t="shared" si="73"/>
        <v>a0940</v>
      </c>
      <c r="K423" s="71">
        <f t="shared" si="74"/>
        <v>10.869565217391305</v>
      </c>
      <c r="L423" s="65" t="str">
        <f>IFERROR((IF(AND($G422&lt;(VLOOKUP($J423,'Medians, Hi-Lo SDs'!$B:$F,2,FALSE)),$G423&gt;=(VLOOKUP($J423,'Medians, Hi-Lo SDs'!$B:$F,2,FALSE))),(VLOOKUP($J423,'Medians, Hi-Lo SDs'!$B:$F,2,FALSE))-$G422,""))/($F423)*($C423-$C422)+($C422),"")</f>
        <v/>
      </c>
      <c r="M423" s="65" t="str">
        <f t="shared" si="76"/>
        <v/>
      </c>
      <c r="N423" s="65" t="str">
        <f>IF(M423="","",M423/VLOOKUP(VLOOKUP($J423,'Medians, Hi-Lo SDs'!$B:$F,2,FALSE),$H:$I,2,FALSE))</f>
        <v/>
      </c>
      <c r="O423" s="59" t="s">
        <v>88</v>
      </c>
      <c r="P423" s="60" t="s">
        <v>88</v>
      </c>
      <c r="Q423" s="66" t="str">
        <f>IFERROR((IF(AND($G422&lt;(VLOOKUP($J423,'Medians, Hi-Lo SDs'!$B:$F,3,FALSE)),$G423&gt;=(VLOOKUP($J423,'Medians, Hi-Lo SDs'!$B:$F,3,FALSE))),(VLOOKUP($J423,'Medians, Hi-Lo SDs'!$B:$F,3,FALSE))-$G422,""))/($F423)*($C423-$C422)+($C422),"")</f>
        <v/>
      </c>
      <c r="R423" s="65" t="str">
        <f t="shared" si="77"/>
        <v/>
      </c>
      <c r="S423" s="65" t="str">
        <f>IF(R423="","",R423/VLOOKUP(VLOOKUP($J423,'Medians, Hi-Lo SDs'!$B:$F,3,FALSE),$H:$I,2,FALSE))</f>
        <v/>
      </c>
      <c r="T423" s="70" t="str">
        <f t="shared" si="78"/>
        <v/>
      </c>
      <c r="U423" s="68" t="str">
        <f t="shared" si="79"/>
        <v/>
      </c>
      <c r="V423" s="69">
        <f t="shared" si="75"/>
        <v>48</v>
      </c>
      <c r="W423" s="66" t="str">
        <f>IFERROR((IF(AND($G422&lt;(VLOOKUP($J423,'Medians, Hi-Lo SDs'!$B:$F,4,FALSE)),$G423&gt;=(VLOOKUP($J423,'Medians, Hi-Lo SDs'!$B:$F,4,FALSE))),(VLOOKUP($J423,'Medians, Hi-Lo SDs'!$B:$F,4,FALSE))-$G422,""))/($F423)*($C423-$C422)+($C422),"")</f>
        <v/>
      </c>
      <c r="X423" s="65" t="str">
        <f t="shared" si="80"/>
        <v/>
      </c>
      <c r="Y423" s="65" t="str">
        <f>IF(X423="","",X423/VLOOKUP(VLOOKUP($J423,'Medians, Hi-Lo SDs'!$B:$F,4,FALSE),$H:$I,2,FALSE))</f>
        <v/>
      </c>
      <c r="Z423" s="70" t="str">
        <f t="shared" si="81"/>
        <v/>
      </c>
      <c r="AA423" s="68" t="str">
        <f t="shared" si="82"/>
        <v/>
      </c>
      <c r="AB423" s="66" t="str">
        <f>IFERROR((IF(AND($G422&lt;(VLOOKUP($J423,'Medians, Hi-Lo SDs'!$B:$F,5,FALSE)),$G423&gt;=(VLOOKUP($J423,'Medians, Hi-Lo SDs'!$B:$F,5,FALSE))),(VLOOKUP($J423,'Medians, Hi-Lo SDs'!$B:$F,5,FALSE))-$G422,""))/($F423)*($C423-$C422)+($C422),"")</f>
        <v/>
      </c>
      <c r="AC423" s="65" t="str">
        <f t="shared" si="83"/>
        <v/>
      </c>
      <c r="AD423" s="65" t="str">
        <f>IF(AC423="","",AC423/VLOOKUP(VLOOKUP($J423,'Medians, Hi-Lo SDs'!$B:$F,5,FALSE),$H:$I,2,FALSE))</f>
        <v/>
      </c>
      <c r="AE423" s="59" t="s">
        <v>88</v>
      </c>
      <c r="AF423" s="60" t="s">
        <v>88</v>
      </c>
    </row>
    <row r="424" spans="1:32" ht="16" x14ac:dyDescent="0.2">
      <c r="A424" s="99"/>
      <c r="B424" s="100"/>
      <c r="C424" s="87" t="s">
        <v>138</v>
      </c>
      <c r="D424" s="88">
        <v>1</v>
      </c>
      <c r="E424" s="89">
        <v>2.1739130434782608</v>
      </c>
      <c r="F424" s="89">
        <v>2.1739130434782608</v>
      </c>
      <c r="G424" s="90">
        <v>52.173913043478258</v>
      </c>
      <c r="J424" s="64" t="str">
        <f t="shared" si="73"/>
        <v>a0940</v>
      </c>
      <c r="K424" s="71">
        <f t="shared" si="74"/>
        <v>10.869565217391305</v>
      </c>
      <c r="L424" s="65" t="str">
        <f>IFERROR((IF(AND($G423&lt;(VLOOKUP($J424,'Medians, Hi-Lo SDs'!$B:$F,2,FALSE)),$G424&gt;=(VLOOKUP($J424,'Medians, Hi-Lo SDs'!$B:$F,2,FALSE))),(VLOOKUP($J424,'Medians, Hi-Lo SDs'!$B:$F,2,FALSE))-$G423,""))/($F424)*($C424-$C423)+($C423),"")</f>
        <v/>
      </c>
      <c r="M424" s="65" t="str">
        <f t="shared" si="76"/>
        <v/>
      </c>
      <c r="N424" s="65" t="str">
        <f>IF(M424="","",M424/VLOOKUP(VLOOKUP($J424,'Medians, Hi-Lo SDs'!$B:$F,2,FALSE),$H:$I,2,FALSE))</f>
        <v/>
      </c>
      <c r="O424" s="59" t="s">
        <v>88</v>
      </c>
      <c r="P424" s="60" t="s">
        <v>88</v>
      </c>
      <c r="Q424" s="66" t="str">
        <f>IFERROR((IF(AND($G423&lt;(VLOOKUP($J424,'Medians, Hi-Lo SDs'!$B:$F,3,FALSE)),$G424&gt;=(VLOOKUP($J424,'Medians, Hi-Lo SDs'!$B:$F,3,FALSE))),(VLOOKUP($J424,'Medians, Hi-Lo SDs'!$B:$F,3,FALSE))-$G423,""))/($F424)*($C424-$C423)+($C423),"")</f>
        <v/>
      </c>
      <c r="R424" s="65" t="str">
        <f t="shared" si="77"/>
        <v/>
      </c>
      <c r="S424" s="65" t="str">
        <f>IF(R424="","",R424/VLOOKUP(VLOOKUP($J424,'Medians, Hi-Lo SDs'!$B:$F,3,FALSE),$H:$I,2,FALSE))</f>
        <v/>
      </c>
      <c r="T424" s="70" t="str">
        <f t="shared" si="78"/>
        <v/>
      </c>
      <c r="U424" s="68" t="str">
        <f t="shared" si="79"/>
        <v/>
      </c>
      <c r="V424" s="69" t="str">
        <f t="shared" si="75"/>
        <v/>
      </c>
      <c r="W424" s="66" t="str">
        <f>IFERROR((IF(AND($G423&lt;(VLOOKUP($J424,'Medians, Hi-Lo SDs'!$B:$F,4,FALSE)),$G424&gt;=(VLOOKUP($J424,'Medians, Hi-Lo SDs'!$B:$F,4,FALSE))),(VLOOKUP($J424,'Medians, Hi-Lo SDs'!$B:$F,4,FALSE))-$G423,""))/($F424)*($C424-$C423)+($C423),"")</f>
        <v/>
      </c>
      <c r="X424" s="65" t="str">
        <f t="shared" si="80"/>
        <v/>
      </c>
      <c r="Y424" s="65" t="str">
        <f>IF(X424="","",X424/VLOOKUP(VLOOKUP($J424,'Medians, Hi-Lo SDs'!$B:$F,4,FALSE),$H:$I,2,FALSE))</f>
        <v/>
      </c>
      <c r="Z424" s="70" t="str">
        <f t="shared" si="81"/>
        <v/>
      </c>
      <c r="AA424" s="68" t="str">
        <f t="shared" si="82"/>
        <v/>
      </c>
      <c r="AB424" s="66" t="str">
        <f>IFERROR((IF(AND($G423&lt;(VLOOKUP($J424,'Medians, Hi-Lo SDs'!$B:$F,5,FALSE)),$G424&gt;=(VLOOKUP($J424,'Medians, Hi-Lo SDs'!$B:$F,5,FALSE))),(VLOOKUP($J424,'Medians, Hi-Lo SDs'!$B:$F,5,FALSE))-$G423,""))/($F424)*($C424-$C423)+($C423),"")</f>
        <v/>
      </c>
      <c r="AC424" s="65" t="str">
        <f t="shared" si="83"/>
        <v/>
      </c>
      <c r="AD424" s="65" t="str">
        <f>IF(AC424="","",AC424/VLOOKUP(VLOOKUP($J424,'Medians, Hi-Lo SDs'!$B:$F,5,FALSE),$H:$I,2,FALSE))</f>
        <v/>
      </c>
      <c r="AE424" s="59" t="s">
        <v>88</v>
      </c>
      <c r="AF424" s="60" t="s">
        <v>88</v>
      </c>
    </row>
    <row r="425" spans="1:32" ht="16" x14ac:dyDescent="0.2">
      <c r="A425" s="99"/>
      <c r="B425" s="100"/>
      <c r="C425" s="87" t="s">
        <v>165</v>
      </c>
      <c r="D425" s="88">
        <v>4</v>
      </c>
      <c r="E425" s="89">
        <v>8.695652173913043</v>
      </c>
      <c r="F425" s="89">
        <v>8.695652173913043</v>
      </c>
      <c r="G425" s="90">
        <v>60.869565217391312</v>
      </c>
      <c r="J425" s="64" t="str">
        <f t="shared" si="73"/>
        <v>a0940</v>
      </c>
      <c r="K425" s="71">
        <f t="shared" si="74"/>
        <v>10.869565217391305</v>
      </c>
      <c r="L425" s="65" t="str">
        <f>IFERROR((IF(AND($G424&lt;(VLOOKUP($J425,'Medians, Hi-Lo SDs'!$B:$F,2,FALSE)),$G425&gt;=(VLOOKUP($J425,'Medians, Hi-Lo SDs'!$B:$F,2,FALSE))),(VLOOKUP($J425,'Medians, Hi-Lo SDs'!$B:$F,2,FALSE))-$G424,""))/($F425)*($C425-$C424)+($C424),"")</f>
        <v/>
      </c>
      <c r="M425" s="65" t="str">
        <f t="shared" si="76"/>
        <v/>
      </c>
      <c r="N425" s="65" t="str">
        <f>IF(M425="","",M425/VLOOKUP(VLOOKUP($J425,'Medians, Hi-Lo SDs'!$B:$F,2,FALSE),$H:$I,2,FALSE))</f>
        <v/>
      </c>
      <c r="O425" s="59" t="s">
        <v>88</v>
      </c>
      <c r="P425" s="60" t="s">
        <v>88</v>
      </c>
      <c r="Q425" s="66" t="str">
        <f>IFERROR((IF(AND($G424&lt;(VLOOKUP($J425,'Medians, Hi-Lo SDs'!$B:$F,3,FALSE)),$G425&gt;=(VLOOKUP($J425,'Medians, Hi-Lo SDs'!$B:$F,3,FALSE))),(VLOOKUP($J425,'Medians, Hi-Lo SDs'!$B:$F,3,FALSE))-$G424,""))/($F425)*($C425-$C424)+($C424),"")</f>
        <v/>
      </c>
      <c r="R425" s="65" t="str">
        <f t="shared" si="77"/>
        <v/>
      </c>
      <c r="S425" s="65" t="str">
        <f>IF(R425="","",R425/VLOOKUP(VLOOKUP($J425,'Medians, Hi-Lo SDs'!$B:$F,3,FALSE),$H:$I,2,FALSE))</f>
        <v/>
      </c>
      <c r="T425" s="70" t="str">
        <f t="shared" si="78"/>
        <v/>
      </c>
      <c r="U425" s="68" t="str">
        <f t="shared" si="79"/>
        <v/>
      </c>
      <c r="V425" s="69" t="str">
        <f t="shared" si="75"/>
        <v/>
      </c>
      <c r="W425" s="66" t="str">
        <f>IFERROR((IF(AND($G424&lt;(VLOOKUP($J425,'Medians, Hi-Lo SDs'!$B:$F,4,FALSE)),$G425&gt;=(VLOOKUP($J425,'Medians, Hi-Lo SDs'!$B:$F,4,FALSE))),(VLOOKUP($J425,'Medians, Hi-Lo SDs'!$B:$F,4,FALSE))-$G424,""))/($F425)*($C425-$C424)+($C424),"")</f>
        <v/>
      </c>
      <c r="X425" s="65" t="str">
        <f t="shared" si="80"/>
        <v/>
      </c>
      <c r="Y425" s="65" t="str">
        <f>IF(X425="","",X425/VLOOKUP(VLOOKUP($J425,'Medians, Hi-Lo SDs'!$B:$F,4,FALSE),$H:$I,2,FALSE))</f>
        <v/>
      </c>
      <c r="Z425" s="70" t="str">
        <f t="shared" si="81"/>
        <v/>
      </c>
      <c r="AA425" s="68" t="str">
        <f t="shared" si="82"/>
        <v/>
      </c>
      <c r="AB425" s="66" t="str">
        <f>IFERROR((IF(AND($G424&lt;(VLOOKUP($J425,'Medians, Hi-Lo SDs'!$B:$F,5,FALSE)),$G425&gt;=(VLOOKUP($J425,'Medians, Hi-Lo SDs'!$B:$F,5,FALSE))),(VLOOKUP($J425,'Medians, Hi-Lo SDs'!$B:$F,5,FALSE))-$G424,""))/($F425)*($C425-$C424)+($C424),"")</f>
        <v/>
      </c>
      <c r="AC425" s="65" t="str">
        <f t="shared" si="83"/>
        <v/>
      </c>
      <c r="AD425" s="65" t="str">
        <f>IF(AC425="","",AC425/VLOOKUP(VLOOKUP($J425,'Medians, Hi-Lo SDs'!$B:$F,5,FALSE),$H:$I,2,FALSE))</f>
        <v/>
      </c>
      <c r="AE425" s="59" t="s">
        <v>88</v>
      </c>
      <c r="AF425" s="60" t="s">
        <v>88</v>
      </c>
    </row>
    <row r="426" spans="1:32" ht="16" x14ac:dyDescent="0.2">
      <c r="A426" s="99"/>
      <c r="B426" s="100"/>
      <c r="C426" s="87" t="s">
        <v>159</v>
      </c>
      <c r="D426" s="88">
        <v>1</v>
      </c>
      <c r="E426" s="89">
        <v>2.1739130434782608</v>
      </c>
      <c r="F426" s="89">
        <v>2.1739130434782608</v>
      </c>
      <c r="G426" s="90">
        <v>63.04347826086957</v>
      </c>
      <c r="J426" s="64" t="str">
        <f t="shared" si="73"/>
        <v>a0940</v>
      </c>
      <c r="K426" s="71">
        <f t="shared" si="74"/>
        <v>10.869565217391305</v>
      </c>
      <c r="L426" s="65" t="str">
        <f>IFERROR((IF(AND($G425&lt;(VLOOKUP($J426,'Medians, Hi-Lo SDs'!$B:$F,2,FALSE)),$G426&gt;=(VLOOKUP($J426,'Medians, Hi-Lo SDs'!$B:$F,2,FALSE))),(VLOOKUP($J426,'Medians, Hi-Lo SDs'!$B:$F,2,FALSE))-$G425,""))/($F426)*($C426-$C425)+($C425),"")</f>
        <v/>
      </c>
      <c r="M426" s="65" t="str">
        <f t="shared" si="76"/>
        <v/>
      </c>
      <c r="N426" s="65" t="str">
        <f>IF(M426="","",M426/VLOOKUP(VLOOKUP($J426,'Medians, Hi-Lo SDs'!$B:$F,2,FALSE),$H:$I,2,FALSE))</f>
        <v/>
      </c>
      <c r="O426" s="59" t="s">
        <v>88</v>
      </c>
      <c r="P426" s="60" t="s">
        <v>88</v>
      </c>
      <c r="Q426" s="66" t="str">
        <f>IFERROR((IF(AND($G425&lt;(VLOOKUP($J426,'Medians, Hi-Lo SDs'!$B:$F,3,FALSE)),$G426&gt;=(VLOOKUP($J426,'Medians, Hi-Lo SDs'!$B:$F,3,FALSE))),(VLOOKUP($J426,'Medians, Hi-Lo SDs'!$B:$F,3,FALSE))-$G425,""))/($F426)*($C426-$C425)+($C425),"")</f>
        <v/>
      </c>
      <c r="R426" s="65" t="str">
        <f t="shared" si="77"/>
        <v/>
      </c>
      <c r="S426" s="65" t="str">
        <f>IF(R426="","",R426/VLOOKUP(VLOOKUP($J426,'Medians, Hi-Lo SDs'!$B:$F,3,FALSE),$H:$I,2,FALSE))</f>
        <v/>
      </c>
      <c r="T426" s="70" t="str">
        <f t="shared" si="78"/>
        <v/>
      </c>
      <c r="U426" s="68" t="str">
        <f t="shared" si="79"/>
        <v/>
      </c>
      <c r="V426" s="69" t="str">
        <f t="shared" si="75"/>
        <v/>
      </c>
      <c r="W426" s="66" t="str">
        <f>IFERROR((IF(AND($G425&lt;(VLOOKUP($J426,'Medians, Hi-Lo SDs'!$B:$F,4,FALSE)),$G426&gt;=(VLOOKUP($J426,'Medians, Hi-Lo SDs'!$B:$F,4,FALSE))),(VLOOKUP($J426,'Medians, Hi-Lo SDs'!$B:$F,4,FALSE))-$G425,""))/($F426)*($C426-$C425)+($C425),"")</f>
        <v/>
      </c>
      <c r="X426" s="65" t="str">
        <f t="shared" si="80"/>
        <v/>
      </c>
      <c r="Y426" s="65" t="str">
        <f>IF(X426="","",X426/VLOOKUP(VLOOKUP($J426,'Medians, Hi-Lo SDs'!$B:$F,4,FALSE),$H:$I,2,FALSE))</f>
        <v/>
      </c>
      <c r="Z426" s="70" t="str">
        <f t="shared" si="81"/>
        <v/>
      </c>
      <c r="AA426" s="68" t="str">
        <f t="shared" si="82"/>
        <v/>
      </c>
      <c r="AB426" s="66" t="str">
        <f>IFERROR((IF(AND($G425&lt;(VLOOKUP($J426,'Medians, Hi-Lo SDs'!$B:$F,5,FALSE)),$G426&gt;=(VLOOKUP($J426,'Medians, Hi-Lo SDs'!$B:$F,5,FALSE))),(VLOOKUP($J426,'Medians, Hi-Lo SDs'!$B:$F,5,FALSE))-$G425,""))/($F426)*($C426-$C425)+($C425),"")</f>
        <v/>
      </c>
      <c r="AC426" s="65" t="str">
        <f t="shared" si="83"/>
        <v/>
      </c>
      <c r="AD426" s="65" t="str">
        <f>IF(AC426="","",AC426/VLOOKUP(VLOOKUP($J426,'Medians, Hi-Lo SDs'!$B:$F,5,FALSE),$H:$I,2,FALSE))</f>
        <v/>
      </c>
      <c r="AE426" s="59" t="s">
        <v>88</v>
      </c>
      <c r="AF426" s="60" t="s">
        <v>88</v>
      </c>
    </row>
    <row r="427" spans="1:32" ht="16" x14ac:dyDescent="0.2">
      <c r="A427" s="99"/>
      <c r="B427" s="100"/>
      <c r="C427" s="87" t="s">
        <v>145</v>
      </c>
      <c r="D427" s="88">
        <v>1</v>
      </c>
      <c r="E427" s="89">
        <v>2.1739130434782608</v>
      </c>
      <c r="F427" s="89">
        <v>2.1739130434782608</v>
      </c>
      <c r="G427" s="90">
        <v>65.217391304347828</v>
      </c>
      <c r="J427" s="64" t="str">
        <f t="shared" si="73"/>
        <v>a0940</v>
      </c>
      <c r="K427" s="71">
        <f t="shared" si="74"/>
        <v>10.869565217391305</v>
      </c>
      <c r="L427" s="65" t="str">
        <f>IFERROR((IF(AND($G426&lt;(VLOOKUP($J427,'Medians, Hi-Lo SDs'!$B:$F,2,FALSE)),$G427&gt;=(VLOOKUP($J427,'Medians, Hi-Lo SDs'!$B:$F,2,FALSE))),(VLOOKUP($J427,'Medians, Hi-Lo SDs'!$B:$F,2,FALSE))-$G426,""))/($F427)*($C427-$C426)+($C426),"")</f>
        <v/>
      </c>
      <c r="M427" s="65" t="str">
        <f t="shared" si="76"/>
        <v/>
      </c>
      <c r="N427" s="65" t="str">
        <f>IF(M427="","",M427/VLOOKUP(VLOOKUP($J427,'Medians, Hi-Lo SDs'!$B:$F,2,FALSE),$H:$I,2,FALSE))</f>
        <v/>
      </c>
      <c r="O427" s="59" t="s">
        <v>88</v>
      </c>
      <c r="P427" s="60" t="s">
        <v>88</v>
      </c>
      <c r="Q427" s="66" t="str">
        <f>IFERROR((IF(AND($G426&lt;(VLOOKUP($J427,'Medians, Hi-Lo SDs'!$B:$F,3,FALSE)),$G427&gt;=(VLOOKUP($J427,'Medians, Hi-Lo SDs'!$B:$F,3,FALSE))),(VLOOKUP($J427,'Medians, Hi-Lo SDs'!$B:$F,3,FALSE))-$G426,""))/($F427)*($C427-$C426)+($C426),"")</f>
        <v/>
      </c>
      <c r="R427" s="65" t="str">
        <f t="shared" si="77"/>
        <v/>
      </c>
      <c r="S427" s="65" t="str">
        <f>IF(R427="","",R427/VLOOKUP(VLOOKUP($J427,'Medians, Hi-Lo SDs'!$B:$F,3,FALSE),$H:$I,2,FALSE))</f>
        <v/>
      </c>
      <c r="T427" s="70" t="str">
        <f t="shared" si="78"/>
        <v/>
      </c>
      <c r="U427" s="68" t="str">
        <f t="shared" si="79"/>
        <v/>
      </c>
      <c r="V427" s="69" t="str">
        <f t="shared" si="75"/>
        <v/>
      </c>
      <c r="W427" s="66" t="str">
        <f>IFERROR((IF(AND($G426&lt;(VLOOKUP($J427,'Medians, Hi-Lo SDs'!$B:$F,4,FALSE)),$G427&gt;=(VLOOKUP($J427,'Medians, Hi-Lo SDs'!$B:$F,4,FALSE))),(VLOOKUP($J427,'Medians, Hi-Lo SDs'!$B:$F,4,FALSE))-$G426,""))/($F427)*($C427-$C426)+($C426),"")</f>
        <v/>
      </c>
      <c r="X427" s="65" t="str">
        <f t="shared" si="80"/>
        <v/>
      </c>
      <c r="Y427" s="65" t="str">
        <f>IF(X427="","",X427/VLOOKUP(VLOOKUP($J427,'Medians, Hi-Lo SDs'!$B:$F,4,FALSE),$H:$I,2,FALSE))</f>
        <v/>
      </c>
      <c r="Z427" s="70" t="str">
        <f t="shared" si="81"/>
        <v/>
      </c>
      <c r="AA427" s="68" t="str">
        <f t="shared" si="82"/>
        <v/>
      </c>
      <c r="AB427" s="66" t="str">
        <f>IFERROR((IF(AND($G426&lt;(VLOOKUP($J427,'Medians, Hi-Lo SDs'!$B:$F,5,FALSE)),$G427&gt;=(VLOOKUP($J427,'Medians, Hi-Lo SDs'!$B:$F,5,FALSE))),(VLOOKUP($J427,'Medians, Hi-Lo SDs'!$B:$F,5,FALSE))-$G426,""))/($F427)*($C427-$C426)+($C426),"")</f>
        <v/>
      </c>
      <c r="AC427" s="65" t="str">
        <f t="shared" si="83"/>
        <v/>
      </c>
      <c r="AD427" s="65" t="str">
        <f>IF(AC427="","",AC427/VLOOKUP(VLOOKUP($J427,'Medians, Hi-Lo SDs'!$B:$F,5,FALSE),$H:$I,2,FALSE))</f>
        <v/>
      </c>
      <c r="AE427" s="59" t="s">
        <v>88</v>
      </c>
      <c r="AF427" s="60" t="s">
        <v>88</v>
      </c>
    </row>
    <row r="428" spans="1:32" ht="16" x14ac:dyDescent="0.2">
      <c r="A428" s="99"/>
      <c r="B428" s="100"/>
      <c r="C428" s="87" t="s">
        <v>155</v>
      </c>
      <c r="D428" s="88">
        <v>1</v>
      </c>
      <c r="E428" s="89">
        <v>2.1739130434782608</v>
      </c>
      <c r="F428" s="89">
        <v>2.1739130434782608</v>
      </c>
      <c r="G428" s="90">
        <v>67.391304347826093</v>
      </c>
      <c r="J428" s="64" t="str">
        <f t="shared" si="73"/>
        <v>a0940</v>
      </c>
      <c r="K428" s="71">
        <f t="shared" si="74"/>
        <v>10.869565217391305</v>
      </c>
      <c r="L428" s="65" t="str">
        <f>IFERROR((IF(AND($G427&lt;(VLOOKUP($J428,'Medians, Hi-Lo SDs'!$B:$F,2,FALSE)),$G428&gt;=(VLOOKUP($J428,'Medians, Hi-Lo SDs'!$B:$F,2,FALSE))),(VLOOKUP($J428,'Medians, Hi-Lo SDs'!$B:$F,2,FALSE))-$G427,""))/($F428)*($C428-$C427)+($C427),"")</f>
        <v/>
      </c>
      <c r="M428" s="65" t="str">
        <f t="shared" si="76"/>
        <v/>
      </c>
      <c r="N428" s="65" t="str">
        <f>IF(M428="","",M428/VLOOKUP(VLOOKUP($J428,'Medians, Hi-Lo SDs'!$B:$F,2,FALSE),$H:$I,2,FALSE))</f>
        <v/>
      </c>
      <c r="O428" s="59" t="s">
        <v>88</v>
      </c>
      <c r="P428" s="60" t="s">
        <v>88</v>
      </c>
      <c r="Q428" s="66" t="str">
        <f>IFERROR((IF(AND($G427&lt;(VLOOKUP($J428,'Medians, Hi-Lo SDs'!$B:$F,3,FALSE)),$G428&gt;=(VLOOKUP($J428,'Medians, Hi-Lo SDs'!$B:$F,3,FALSE))),(VLOOKUP($J428,'Medians, Hi-Lo SDs'!$B:$F,3,FALSE))-$G427,""))/($F428)*($C428-$C427)+($C427),"")</f>
        <v/>
      </c>
      <c r="R428" s="65" t="str">
        <f t="shared" si="77"/>
        <v/>
      </c>
      <c r="S428" s="65" t="str">
        <f>IF(R428="","",R428/VLOOKUP(VLOOKUP($J428,'Medians, Hi-Lo SDs'!$B:$F,3,FALSE),$H:$I,2,FALSE))</f>
        <v/>
      </c>
      <c r="T428" s="70" t="str">
        <f t="shared" si="78"/>
        <v/>
      </c>
      <c r="U428" s="68" t="str">
        <f t="shared" si="79"/>
        <v/>
      </c>
      <c r="V428" s="69" t="str">
        <f t="shared" si="75"/>
        <v/>
      </c>
      <c r="W428" s="66" t="str">
        <f>IFERROR((IF(AND($G427&lt;(VLOOKUP($J428,'Medians, Hi-Lo SDs'!$B:$F,4,FALSE)),$G428&gt;=(VLOOKUP($J428,'Medians, Hi-Lo SDs'!$B:$F,4,FALSE))),(VLOOKUP($J428,'Medians, Hi-Lo SDs'!$B:$F,4,FALSE))-$G427,""))/($F428)*($C428-$C427)+($C427),"")</f>
        <v/>
      </c>
      <c r="X428" s="65" t="str">
        <f t="shared" si="80"/>
        <v/>
      </c>
      <c r="Y428" s="65" t="str">
        <f>IF(X428="","",X428/VLOOKUP(VLOOKUP($J428,'Medians, Hi-Lo SDs'!$B:$F,4,FALSE),$H:$I,2,FALSE))</f>
        <v/>
      </c>
      <c r="Z428" s="70" t="str">
        <f t="shared" si="81"/>
        <v/>
      </c>
      <c r="AA428" s="68" t="str">
        <f t="shared" si="82"/>
        <v/>
      </c>
      <c r="AB428" s="66" t="str">
        <f>IFERROR((IF(AND($G427&lt;(VLOOKUP($J428,'Medians, Hi-Lo SDs'!$B:$F,5,FALSE)),$G428&gt;=(VLOOKUP($J428,'Medians, Hi-Lo SDs'!$B:$F,5,FALSE))),(VLOOKUP($J428,'Medians, Hi-Lo SDs'!$B:$F,5,FALSE))-$G427,""))/($F428)*($C428-$C427)+($C427),"")</f>
        <v/>
      </c>
      <c r="AC428" s="65" t="str">
        <f t="shared" si="83"/>
        <v/>
      </c>
      <c r="AD428" s="65" t="str">
        <f>IF(AC428="","",AC428/VLOOKUP(VLOOKUP($J428,'Medians, Hi-Lo SDs'!$B:$F,5,FALSE),$H:$I,2,FALSE))</f>
        <v/>
      </c>
      <c r="AE428" s="59" t="s">
        <v>88</v>
      </c>
      <c r="AF428" s="60" t="s">
        <v>88</v>
      </c>
    </row>
    <row r="429" spans="1:32" ht="16" x14ac:dyDescent="0.2">
      <c r="A429" s="99"/>
      <c r="B429" s="100"/>
      <c r="C429" s="87" t="s">
        <v>139</v>
      </c>
      <c r="D429" s="88">
        <v>2</v>
      </c>
      <c r="E429" s="89">
        <v>4.3478260869565215</v>
      </c>
      <c r="F429" s="89">
        <v>4.3478260869565215</v>
      </c>
      <c r="G429" s="90">
        <v>71.739130434782609</v>
      </c>
      <c r="J429" s="64" t="str">
        <f t="shared" si="73"/>
        <v>a0940</v>
      </c>
      <c r="K429" s="71">
        <f t="shared" si="74"/>
        <v>10.869565217391305</v>
      </c>
      <c r="L429" s="65" t="str">
        <f>IFERROR((IF(AND($G428&lt;(VLOOKUP($J429,'Medians, Hi-Lo SDs'!$B:$F,2,FALSE)),$G429&gt;=(VLOOKUP($J429,'Medians, Hi-Lo SDs'!$B:$F,2,FALSE))),(VLOOKUP($J429,'Medians, Hi-Lo SDs'!$B:$F,2,FALSE))-$G428,""))/($F429)*($C429-$C428)+($C428),"")</f>
        <v/>
      </c>
      <c r="M429" s="65" t="str">
        <f t="shared" si="76"/>
        <v/>
      </c>
      <c r="N429" s="65" t="str">
        <f>IF(M429="","",M429/VLOOKUP(VLOOKUP($J429,'Medians, Hi-Lo SDs'!$B:$F,2,FALSE),$H:$I,2,FALSE))</f>
        <v/>
      </c>
      <c r="O429" s="59" t="s">
        <v>88</v>
      </c>
      <c r="P429" s="60" t="s">
        <v>88</v>
      </c>
      <c r="Q429" s="66" t="str">
        <f>IFERROR((IF(AND($G428&lt;(VLOOKUP($J429,'Medians, Hi-Lo SDs'!$B:$F,3,FALSE)),$G429&gt;=(VLOOKUP($J429,'Medians, Hi-Lo SDs'!$B:$F,3,FALSE))),(VLOOKUP($J429,'Medians, Hi-Lo SDs'!$B:$F,3,FALSE))-$G428,""))/($F429)*($C429-$C428)+($C428),"")</f>
        <v/>
      </c>
      <c r="R429" s="65" t="str">
        <f t="shared" si="77"/>
        <v/>
      </c>
      <c r="S429" s="65" t="str">
        <f>IF(R429="","",R429/VLOOKUP(VLOOKUP($J429,'Medians, Hi-Lo SDs'!$B:$F,3,FALSE),$H:$I,2,FALSE))</f>
        <v/>
      </c>
      <c r="T429" s="70" t="str">
        <f t="shared" si="78"/>
        <v/>
      </c>
      <c r="U429" s="68" t="str">
        <f t="shared" si="79"/>
        <v/>
      </c>
      <c r="V429" s="69" t="str">
        <f t="shared" si="75"/>
        <v/>
      </c>
      <c r="W429" s="66" t="str">
        <f>IFERROR((IF(AND($G428&lt;(VLOOKUP($J429,'Medians, Hi-Lo SDs'!$B:$F,4,FALSE)),$G429&gt;=(VLOOKUP($J429,'Medians, Hi-Lo SDs'!$B:$F,4,FALSE))),(VLOOKUP($J429,'Medians, Hi-Lo SDs'!$B:$F,4,FALSE))-$G428,""))/($F429)*($C429-$C428)+($C428),"")</f>
        <v/>
      </c>
      <c r="X429" s="65" t="str">
        <f t="shared" si="80"/>
        <v/>
      </c>
      <c r="Y429" s="65" t="str">
        <f>IF(X429="","",X429/VLOOKUP(VLOOKUP($J429,'Medians, Hi-Lo SDs'!$B:$F,4,FALSE),$H:$I,2,FALSE))</f>
        <v/>
      </c>
      <c r="Z429" s="70" t="str">
        <f t="shared" si="81"/>
        <v/>
      </c>
      <c r="AA429" s="68" t="str">
        <f t="shared" si="82"/>
        <v/>
      </c>
      <c r="AB429" s="66" t="str">
        <f>IFERROR((IF(AND($G428&lt;(VLOOKUP($J429,'Medians, Hi-Lo SDs'!$B:$F,5,FALSE)),$G429&gt;=(VLOOKUP($J429,'Medians, Hi-Lo SDs'!$B:$F,5,FALSE))),(VLOOKUP($J429,'Medians, Hi-Lo SDs'!$B:$F,5,FALSE))-$G428,""))/($F429)*($C429-$C428)+($C428),"")</f>
        <v/>
      </c>
      <c r="AC429" s="65" t="str">
        <f t="shared" si="83"/>
        <v/>
      </c>
      <c r="AD429" s="65" t="str">
        <f>IF(AC429="","",AC429/VLOOKUP(VLOOKUP($J429,'Medians, Hi-Lo SDs'!$B:$F,5,FALSE),$H:$I,2,FALSE))</f>
        <v/>
      </c>
      <c r="AE429" s="59" t="s">
        <v>88</v>
      </c>
      <c r="AF429" s="60" t="s">
        <v>88</v>
      </c>
    </row>
    <row r="430" spans="1:32" ht="16" x14ac:dyDescent="0.2">
      <c r="A430" s="99"/>
      <c r="B430" s="100"/>
      <c r="C430" s="87" t="s">
        <v>156</v>
      </c>
      <c r="D430" s="88">
        <v>1</v>
      </c>
      <c r="E430" s="89">
        <v>2.1739130434782608</v>
      </c>
      <c r="F430" s="89">
        <v>2.1739130434782608</v>
      </c>
      <c r="G430" s="90">
        <v>73.91304347826086</v>
      </c>
      <c r="J430" s="64" t="str">
        <f t="shared" si="73"/>
        <v>a0940</v>
      </c>
      <c r="K430" s="71">
        <f t="shared" si="74"/>
        <v>10.869565217391305</v>
      </c>
      <c r="L430" s="65" t="str">
        <f>IFERROR((IF(AND($G429&lt;(VLOOKUP($J430,'Medians, Hi-Lo SDs'!$B:$F,2,FALSE)),$G430&gt;=(VLOOKUP($J430,'Medians, Hi-Lo SDs'!$B:$F,2,FALSE))),(VLOOKUP($J430,'Medians, Hi-Lo SDs'!$B:$F,2,FALSE))-$G429,""))/($F430)*($C430-$C429)+($C429),"")</f>
        <v/>
      </c>
      <c r="M430" s="65" t="str">
        <f t="shared" si="76"/>
        <v/>
      </c>
      <c r="N430" s="65" t="str">
        <f>IF(M430="","",M430/VLOOKUP(VLOOKUP($J430,'Medians, Hi-Lo SDs'!$B:$F,2,FALSE),$H:$I,2,FALSE))</f>
        <v/>
      </c>
      <c r="O430" s="59" t="s">
        <v>88</v>
      </c>
      <c r="P430" s="60" t="s">
        <v>88</v>
      </c>
      <c r="Q430" s="66" t="str">
        <f>IFERROR((IF(AND($G429&lt;(VLOOKUP($J430,'Medians, Hi-Lo SDs'!$B:$F,3,FALSE)),$G430&gt;=(VLOOKUP($J430,'Medians, Hi-Lo SDs'!$B:$F,3,FALSE))),(VLOOKUP($J430,'Medians, Hi-Lo SDs'!$B:$F,3,FALSE))-$G429,""))/($F430)*($C430-$C429)+($C429),"")</f>
        <v/>
      </c>
      <c r="R430" s="65" t="str">
        <f t="shared" si="77"/>
        <v/>
      </c>
      <c r="S430" s="65" t="str">
        <f>IF(R430="","",R430/VLOOKUP(VLOOKUP($J430,'Medians, Hi-Lo SDs'!$B:$F,3,FALSE),$H:$I,2,FALSE))</f>
        <v/>
      </c>
      <c r="T430" s="70" t="str">
        <f t="shared" si="78"/>
        <v/>
      </c>
      <c r="U430" s="68" t="str">
        <f t="shared" si="79"/>
        <v/>
      </c>
      <c r="V430" s="69" t="str">
        <f t="shared" si="75"/>
        <v/>
      </c>
      <c r="W430" s="66" t="str">
        <f>IFERROR((IF(AND($G429&lt;(VLOOKUP($J430,'Medians, Hi-Lo SDs'!$B:$F,4,FALSE)),$G430&gt;=(VLOOKUP($J430,'Medians, Hi-Lo SDs'!$B:$F,4,FALSE))),(VLOOKUP($J430,'Medians, Hi-Lo SDs'!$B:$F,4,FALSE))-$G429,""))/($F430)*($C430-$C429)+($C429),"")</f>
        <v/>
      </c>
      <c r="X430" s="65" t="str">
        <f t="shared" si="80"/>
        <v/>
      </c>
      <c r="Y430" s="65" t="str">
        <f>IF(X430="","",X430/VLOOKUP(VLOOKUP($J430,'Medians, Hi-Lo SDs'!$B:$F,4,FALSE),$H:$I,2,FALSE))</f>
        <v/>
      </c>
      <c r="Z430" s="70" t="str">
        <f t="shared" si="81"/>
        <v/>
      </c>
      <c r="AA430" s="68" t="str">
        <f t="shared" si="82"/>
        <v/>
      </c>
      <c r="AB430" s="66" t="str">
        <f>IFERROR((IF(AND($G429&lt;(VLOOKUP($J430,'Medians, Hi-Lo SDs'!$B:$F,5,FALSE)),$G430&gt;=(VLOOKUP($J430,'Medians, Hi-Lo SDs'!$B:$F,5,FALSE))),(VLOOKUP($J430,'Medians, Hi-Lo SDs'!$B:$F,5,FALSE))-$G429,""))/($F430)*($C430-$C429)+($C429),"")</f>
        <v/>
      </c>
      <c r="AC430" s="65" t="str">
        <f t="shared" si="83"/>
        <v/>
      </c>
      <c r="AD430" s="65" t="str">
        <f>IF(AC430="","",AC430/VLOOKUP(VLOOKUP($J430,'Medians, Hi-Lo SDs'!$B:$F,5,FALSE),$H:$I,2,FALSE))</f>
        <v/>
      </c>
      <c r="AE430" s="59" t="s">
        <v>88</v>
      </c>
      <c r="AF430" s="60" t="s">
        <v>88</v>
      </c>
    </row>
    <row r="431" spans="1:32" ht="16" x14ac:dyDescent="0.2">
      <c r="A431" s="99"/>
      <c r="B431" s="100"/>
      <c r="C431" s="87" t="s">
        <v>169</v>
      </c>
      <c r="D431" s="88">
        <v>1</v>
      </c>
      <c r="E431" s="89">
        <v>2.1739130434782608</v>
      </c>
      <c r="F431" s="89">
        <v>2.1739130434782608</v>
      </c>
      <c r="G431" s="90">
        <v>76.08695652173914</v>
      </c>
      <c r="J431" s="64" t="str">
        <f t="shared" si="73"/>
        <v>a0940</v>
      </c>
      <c r="K431" s="71">
        <f t="shared" si="74"/>
        <v>10.869565217391305</v>
      </c>
      <c r="L431" s="65" t="str">
        <f>IFERROR((IF(AND($G430&lt;(VLOOKUP($J431,'Medians, Hi-Lo SDs'!$B:$F,2,FALSE)),$G431&gt;=(VLOOKUP($J431,'Medians, Hi-Lo SDs'!$B:$F,2,FALSE))),(VLOOKUP($J431,'Medians, Hi-Lo SDs'!$B:$F,2,FALSE))-$G430,""))/($F431)*($C431-$C430)+($C430),"")</f>
        <v/>
      </c>
      <c r="M431" s="65" t="str">
        <f t="shared" si="76"/>
        <v/>
      </c>
      <c r="N431" s="65" t="str">
        <f>IF(M431="","",M431/VLOOKUP(VLOOKUP($J431,'Medians, Hi-Lo SDs'!$B:$F,2,FALSE),$H:$I,2,FALSE))</f>
        <v/>
      </c>
      <c r="O431" s="59" t="s">
        <v>88</v>
      </c>
      <c r="P431" s="60" t="s">
        <v>88</v>
      </c>
      <c r="Q431" s="66" t="str">
        <f>IFERROR((IF(AND($G430&lt;(VLOOKUP($J431,'Medians, Hi-Lo SDs'!$B:$F,3,FALSE)),$G431&gt;=(VLOOKUP($J431,'Medians, Hi-Lo SDs'!$B:$F,3,FALSE))),(VLOOKUP($J431,'Medians, Hi-Lo SDs'!$B:$F,3,FALSE))-$G430,""))/($F431)*($C431-$C430)+($C430),"")</f>
        <v/>
      </c>
      <c r="R431" s="65" t="str">
        <f t="shared" si="77"/>
        <v/>
      </c>
      <c r="S431" s="65" t="str">
        <f>IF(R431="","",R431/VLOOKUP(VLOOKUP($J431,'Medians, Hi-Lo SDs'!$B:$F,3,FALSE),$H:$I,2,FALSE))</f>
        <v/>
      </c>
      <c r="T431" s="70" t="str">
        <f t="shared" si="78"/>
        <v/>
      </c>
      <c r="U431" s="68" t="str">
        <f t="shared" si="79"/>
        <v/>
      </c>
      <c r="V431" s="69" t="str">
        <f t="shared" si="75"/>
        <v/>
      </c>
      <c r="W431" s="66" t="str">
        <f>IFERROR((IF(AND($G430&lt;(VLOOKUP($J431,'Medians, Hi-Lo SDs'!$B:$F,4,FALSE)),$G431&gt;=(VLOOKUP($J431,'Medians, Hi-Lo SDs'!$B:$F,4,FALSE))),(VLOOKUP($J431,'Medians, Hi-Lo SDs'!$B:$F,4,FALSE))-$G430,""))/($F431)*($C431-$C430)+($C430),"")</f>
        <v/>
      </c>
      <c r="X431" s="65" t="str">
        <f t="shared" si="80"/>
        <v/>
      </c>
      <c r="Y431" s="65" t="str">
        <f>IF(X431="","",X431/VLOOKUP(VLOOKUP($J431,'Medians, Hi-Lo SDs'!$B:$F,4,FALSE),$H:$I,2,FALSE))</f>
        <v/>
      </c>
      <c r="Z431" s="70" t="str">
        <f t="shared" si="81"/>
        <v/>
      </c>
      <c r="AA431" s="68" t="str">
        <f t="shared" si="82"/>
        <v/>
      </c>
      <c r="AB431" s="66" t="str">
        <f>IFERROR((IF(AND($G430&lt;(VLOOKUP($J431,'Medians, Hi-Lo SDs'!$B:$F,5,FALSE)),$G431&gt;=(VLOOKUP($J431,'Medians, Hi-Lo SDs'!$B:$F,5,FALSE))),(VLOOKUP($J431,'Medians, Hi-Lo SDs'!$B:$F,5,FALSE))-$G430,""))/($F431)*($C431-$C430)+($C430),"")</f>
        <v/>
      </c>
      <c r="AC431" s="65" t="str">
        <f t="shared" si="83"/>
        <v/>
      </c>
      <c r="AD431" s="65" t="str">
        <f>IF(AC431="","",AC431/VLOOKUP(VLOOKUP($J431,'Medians, Hi-Lo SDs'!$B:$F,5,FALSE),$H:$I,2,FALSE))</f>
        <v/>
      </c>
      <c r="AE431" s="59" t="s">
        <v>88</v>
      </c>
      <c r="AF431" s="60" t="s">
        <v>88</v>
      </c>
    </row>
    <row r="432" spans="1:32" ht="16" x14ac:dyDescent="0.2">
      <c r="A432" s="99"/>
      <c r="B432" s="100"/>
      <c r="C432" s="87" t="s">
        <v>160</v>
      </c>
      <c r="D432" s="88">
        <v>1</v>
      </c>
      <c r="E432" s="89">
        <v>2.1739130434782608</v>
      </c>
      <c r="F432" s="89">
        <v>2.1739130434782608</v>
      </c>
      <c r="G432" s="90">
        <v>78.260869565217391</v>
      </c>
      <c r="J432" s="64" t="str">
        <f t="shared" si="73"/>
        <v>a0940</v>
      </c>
      <c r="K432" s="71">
        <f t="shared" si="74"/>
        <v>10.869565217391305</v>
      </c>
      <c r="L432" s="65" t="str">
        <f>IFERROR((IF(AND($G431&lt;(VLOOKUP($J432,'Medians, Hi-Lo SDs'!$B:$F,2,FALSE)),$G432&gt;=(VLOOKUP($J432,'Medians, Hi-Lo SDs'!$B:$F,2,FALSE))),(VLOOKUP($J432,'Medians, Hi-Lo SDs'!$B:$F,2,FALSE))-$G431,""))/($F432)*($C432-$C431)+($C431),"")</f>
        <v/>
      </c>
      <c r="M432" s="65" t="str">
        <f t="shared" si="76"/>
        <v/>
      </c>
      <c r="N432" s="65" t="str">
        <f>IF(M432="","",M432/VLOOKUP(VLOOKUP($J432,'Medians, Hi-Lo SDs'!$B:$F,2,FALSE),$H:$I,2,FALSE))</f>
        <v/>
      </c>
      <c r="O432" s="59" t="s">
        <v>88</v>
      </c>
      <c r="P432" s="60" t="s">
        <v>88</v>
      </c>
      <c r="Q432" s="66" t="str">
        <f>IFERROR((IF(AND($G431&lt;(VLOOKUP($J432,'Medians, Hi-Lo SDs'!$B:$F,3,FALSE)),$G432&gt;=(VLOOKUP($J432,'Medians, Hi-Lo SDs'!$B:$F,3,FALSE))),(VLOOKUP($J432,'Medians, Hi-Lo SDs'!$B:$F,3,FALSE))-$G431,""))/($F432)*($C432-$C431)+($C431),"")</f>
        <v/>
      </c>
      <c r="R432" s="65" t="str">
        <f t="shared" si="77"/>
        <v/>
      </c>
      <c r="S432" s="65" t="str">
        <f>IF(R432="","",R432/VLOOKUP(VLOOKUP($J432,'Medians, Hi-Lo SDs'!$B:$F,3,FALSE),$H:$I,2,FALSE))</f>
        <v/>
      </c>
      <c r="T432" s="70" t="str">
        <f t="shared" si="78"/>
        <v/>
      </c>
      <c r="U432" s="68" t="str">
        <f t="shared" si="79"/>
        <v/>
      </c>
      <c r="V432" s="69" t="str">
        <f t="shared" si="75"/>
        <v/>
      </c>
      <c r="W432" s="66" t="str">
        <f>IFERROR((IF(AND($G431&lt;(VLOOKUP($J432,'Medians, Hi-Lo SDs'!$B:$F,4,FALSE)),$G432&gt;=(VLOOKUP($J432,'Medians, Hi-Lo SDs'!$B:$F,4,FALSE))),(VLOOKUP($J432,'Medians, Hi-Lo SDs'!$B:$F,4,FALSE))-$G431,""))/($F432)*($C432-$C431)+($C431),"")</f>
        <v/>
      </c>
      <c r="X432" s="65" t="str">
        <f t="shared" si="80"/>
        <v/>
      </c>
      <c r="Y432" s="65" t="str">
        <f>IF(X432="","",X432/VLOOKUP(VLOOKUP($J432,'Medians, Hi-Lo SDs'!$B:$F,4,FALSE),$H:$I,2,FALSE))</f>
        <v/>
      </c>
      <c r="Z432" s="70" t="str">
        <f t="shared" si="81"/>
        <v/>
      </c>
      <c r="AA432" s="68" t="str">
        <f t="shared" si="82"/>
        <v/>
      </c>
      <c r="AB432" s="66" t="str">
        <f>IFERROR((IF(AND($G431&lt;(VLOOKUP($J432,'Medians, Hi-Lo SDs'!$B:$F,5,FALSE)),$G432&gt;=(VLOOKUP($J432,'Medians, Hi-Lo SDs'!$B:$F,5,FALSE))),(VLOOKUP($J432,'Medians, Hi-Lo SDs'!$B:$F,5,FALSE))-$G431,""))/($F432)*($C432-$C431)+($C431),"")</f>
        <v/>
      </c>
      <c r="AC432" s="65" t="str">
        <f t="shared" si="83"/>
        <v/>
      </c>
      <c r="AD432" s="65" t="str">
        <f>IF(AC432="","",AC432/VLOOKUP(VLOOKUP($J432,'Medians, Hi-Lo SDs'!$B:$F,5,FALSE),$H:$I,2,FALSE))</f>
        <v/>
      </c>
      <c r="AE432" s="59" t="s">
        <v>88</v>
      </c>
      <c r="AF432" s="60" t="s">
        <v>88</v>
      </c>
    </row>
    <row r="433" spans="1:32" ht="16" x14ac:dyDescent="0.2">
      <c r="A433" s="99"/>
      <c r="B433" s="100"/>
      <c r="C433" s="87" t="s">
        <v>166</v>
      </c>
      <c r="D433" s="88">
        <v>1</v>
      </c>
      <c r="E433" s="89">
        <v>2.1739130434782608</v>
      </c>
      <c r="F433" s="89">
        <v>2.1739130434782608</v>
      </c>
      <c r="G433" s="90">
        <v>80.434782608695656</v>
      </c>
      <c r="J433" s="64" t="str">
        <f t="shared" si="73"/>
        <v>a0940</v>
      </c>
      <c r="K433" s="71">
        <f t="shared" si="74"/>
        <v>10.869565217391305</v>
      </c>
      <c r="L433" s="65" t="str">
        <f>IFERROR((IF(AND($G432&lt;(VLOOKUP($J433,'Medians, Hi-Lo SDs'!$B:$F,2,FALSE)),$G433&gt;=(VLOOKUP($J433,'Medians, Hi-Lo SDs'!$B:$F,2,FALSE))),(VLOOKUP($J433,'Medians, Hi-Lo SDs'!$B:$F,2,FALSE))-$G432,""))/($F433)*($C433-$C432)+($C432),"")</f>
        <v/>
      </c>
      <c r="M433" s="65" t="str">
        <f t="shared" si="76"/>
        <v/>
      </c>
      <c r="N433" s="65" t="str">
        <f>IF(M433="","",M433/VLOOKUP(VLOOKUP($J433,'Medians, Hi-Lo SDs'!$B:$F,2,FALSE),$H:$I,2,FALSE))</f>
        <v/>
      </c>
      <c r="O433" s="59" t="s">
        <v>88</v>
      </c>
      <c r="P433" s="60" t="s">
        <v>88</v>
      </c>
      <c r="Q433" s="66" t="str">
        <f>IFERROR((IF(AND($G432&lt;(VLOOKUP($J433,'Medians, Hi-Lo SDs'!$B:$F,3,FALSE)),$G433&gt;=(VLOOKUP($J433,'Medians, Hi-Lo SDs'!$B:$F,3,FALSE))),(VLOOKUP($J433,'Medians, Hi-Lo SDs'!$B:$F,3,FALSE))-$G432,""))/($F433)*($C433-$C432)+($C432),"")</f>
        <v/>
      </c>
      <c r="R433" s="65" t="str">
        <f t="shared" si="77"/>
        <v/>
      </c>
      <c r="S433" s="65" t="str">
        <f>IF(R433="","",R433/VLOOKUP(VLOOKUP($J433,'Medians, Hi-Lo SDs'!$B:$F,3,FALSE),$H:$I,2,FALSE))</f>
        <v/>
      </c>
      <c r="T433" s="70" t="str">
        <f t="shared" si="78"/>
        <v/>
      </c>
      <c r="U433" s="68" t="str">
        <f t="shared" si="79"/>
        <v/>
      </c>
      <c r="V433" s="69" t="str">
        <f t="shared" si="75"/>
        <v/>
      </c>
      <c r="W433" s="66" t="str">
        <f>IFERROR((IF(AND($G432&lt;(VLOOKUP($J433,'Medians, Hi-Lo SDs'!$B:$F,4,FALSE)),$G433&gt;=(VLOOKUP($J433,'Medians, Hi-Lo SDs'!$B:$F,4,FALSE))),(VLOOKUP($J433,'Medians, Hi-Lo SDs'!$B:$F,4,FALSE))-$G432,""))/($F433)*($C433-$C432)+($C432),"")</f>
        <v/>
      </c>
      <c r="X433" s="65" t="str">
        <f t="shared" si="80"/>
        <v/>
      </c>
      <c r="Y433" s="65" t="str">
        <f>IF(X433="","",X433/VLOOKUP(VLOOKUP($J433,'Medians, Hi-Lo SDs'!$B:$F,4,FALSE),$H:$I,2,FALSE))</f>
        <v/>
      </c>
      <c r="Z433" s="70" t="str">
        <f t="shared" si="81"/>
        <v/>
      </c>
      <c r="AA433" s="68" t="str">
        <f t="shared" si="82"/>
        <v/>
      </c>
      <c r="AB433" s="66" t="str">
        <f>IFERROR((IF(AND($G432&lt;(VLOOKUP($J433,'Medians, Hi-Lo SDs'!$B:$F,5,FALSE)),$G433&gt;=(VLOOKUP($J433,'Medians, Hi-Lo SDs'!$B:$F,5,FALSE))),(VLOOKUP($J433,'Medians, Hi-Lo SDs'!$B:$F,5,FALSE))-$G432,""))/($F433)*($C433-$C432)+($C432),"")</f>
        <v/>
      </c>
      <c r="AC433" s="65" t="str">
        <f t="shared" si="83"/>
        <v/>
      </c>
      <c r="AD433" s="65" t="str">
        <f>IF(AC433="","",AC433/VLOOKUP(VLOOKUP($J433,'Medians, Hi-Lo SDs'!$B:$F,5,FALSE),$H:$I,2,FALSE))</f>
        <v/>
      </c>
      <c r="AE433" s="59" t="s">
        <v>88</v>
      </c>
      <c r="AF433" s="60" t="s">
        <v>88</v>
      </c>
    </row>
    <row r="434" spans="1:32" ht="16" x14ac:dyDescent="0.2">
      <c r="A434" s="99"/>
      <c r="B434" s="100"/>
      <c r="C434" s="87" t="s">
        <v>161</v>
      </c>
      <c r="D434" s="88">
        <v>1</v>
      </c>
      <c r="E434" s="89">
        <v>2.1739130434782608</v>
      </c>
      <c r="F434" s="89">
        <v>2.1739130434782608</v>
      </c>
      <c r="G434" s="90">
        <v>82.608695652173907</v>
      </c>
      <c r="J434" s="64" t="str">
        <f t="shared" si="73"/>
        <v>a0940</v>
      </c>
      <c r="K434" s="71">
        <f t="shared" si="74"/>
        <v>10.869565217391305</v>
      </c>
      <c r="L434" s="65" t="str">
        <f>IFERROR((IF(AND($G433&lt;(VLOOKUP($J434,'Medians, Hi-Lo SDs'!$B:$F,2,FALSE)),$G434&gt;=(VLOOKUP($J434,'Medians, Hi-Lo SDs'!$B:$F,2,FALSE))),(VLOOKUP($J434,'Medians, Hi-Lo SDs'!$B:$F,2,FALSE))-$G433,""))/($F434)*($C434-$C433)+($C433),"")</f>
        <v/>
      </c>
      <c r="M434" s="65" t="str">
        <f t="shared" si="76"/>
        <v/>
      </c>
      <c r="N434" s="65" t="str">
        <f>IF(M434="","",M434/VLOOKUP(VLOOKUP($J434,'Medians, Hi-Lo SDs'!$B:$F,2,FALSE),$H:$I,2,FALSE))</f>
        <v/>
      </c>
      <c r="O434" s="59" t="s">
        <v>88</v>
      </c>
      <c r="P434" s="60" t="s">
        <v>88</v>
      </c>
      <c r="Q434" s="66" t="str">
        <f>IFERROR((IF(AND($G433&lt;(VLOOKUP($J434,'Medians, Hi-Lo SDs'!$B:$F,3,FALSE)),$G434&gt;=(VLOOKUP($J434,'Medians, Hi-Lo SDs'!$B:$F,3,FALSE))),(VLOOKUP($J434,'Medians, Hi-Lo SDs'!$B:$F,3,FALSE))-$G433,""))/($F434)*($C434-$C433)+($C433),"")</f>
        <v/>
      </c>
      <c r="R434" s="65" t="str">
        <f t="shared" si="77"/>
        <v/>
      </c>
      <c r="S434" s="65" t="str">
        <f>IF(R434="","",R434/VLOOKUP(VLOOKUP($J434,'Medians, Hi-Lo SDs'!$B:$F,3,FALSE),$H:$I,2,FALSE))</f>
        <v/>
      </c>
      <c r="T434" s="70" t="str">
        <f t="shared" si="78"/>
        <v/>
      </c>
      <c r="U434" s="68" t="str">
        <f t="shared" si="79"/>
        <v/>
      </c>
      <c r="V434" s="69" t="str">
        <f t="shared" si="75"/>
        <v/>
      </c>
      <c r="W434" s="66" t="str">
        <f>IFERROR((IF(AND($G433&lt;(VLOOKUP($J434,'Medians, Hi-Lo SDs'!$B:$F,4,FALSE)),$G434&gt;=(VLOOKUP($J434,'Medians, Hi-Lo SDs'!$B:$F,4,FALSE))),(VLOOKUP($J434,'Medians, Hi-Lo SDs'!$B:$F,4,FALSE))-$G433,""))/($F434)*($C434-$C433)+($C433),"")</f>
        <v/>
      </c>
      <c r="X434" s="65" t="str">
        <f t="shared" si="80"/>
        <v/>
      </c>
      <c r="Y434" s="65" t="str">
        <f>IF(X434="","",X434/VLOOKUP(VLOOKUP($J434,'Medians, Hi-Lo SDs'!$B:$F,4,FALSE),$H:$I,2,FALSE))</f>
        <v/>
      </c>
      <c r="Z434" s="70" t="str">
        <f t="shared" si="81"/>
        <v/>
      </c>
      <c r="AA434" s="68" t="str">
        <f t="shared" si="82"/>
        <v/>
      </c>
      <c r="AB434" s="66" t="str">
        <f>IFERROR((IF(AND($G433&lt;(VLOOKUP($J434,'Medians, Hi-Lo SDs'!$B:$F,5,FALSE)),$G434&gt;=(VLOOKUP($J434,'Medians, Hi-Lo SDs'!$B:$F,5,FALSE))),(VLOOKUP($J434,'Medians, Hi-Lo SDs'!$B:$F,5,FALSE))-$G433,""))/($F434)*($C434-$C433)+($C433),"")</f>
        <v/>
      </c>
      <c r="AC434" s="65" t="str">
        <f t="shared" si="83"/>
        <v/>
      </c>
      <c r="AD434" s="65" t="str">
        <f>IF(AC434="","",AC434/VLOOKUP(VLOOKUP($J434,'Medians, Hi-Lo SDs'!$B:$F,5,FALSE),$H:$I,2,FALSE))</f>
        <v/>
      </c>
      <c r="AE434" s="59" t="s">
        <v>88</v>
      </c>
      <c r="AF434" s="60" t="s">
        <v>88</v>
      </c>
    </row>
    <row r="435" spans="1:32" ht="16" x14ac:dyDescent="0.2">
      <c r="A435" s="99"/>
      <c r="B435" s="100"/>
      <c r="C435" s="87" t="s">
        <v>157</v>
      </c>
      <c r="D435" s="88">
        <v>1</v>
      </c>
      <c r="E435" s="89">
        <v>2.1739130434782608</v>
      </c>
      <c r="F435" s="89">
        <v>2.1739130434782608</v>
      </c>
      <c r="G435" s="90">
        <v>84.782608695652172</v>
      </c>
      <c r="J435" s="64" t="str">
        <f t="shared" si="73"/>
        <v>a0940</v>
      </c>
      <c r="K435" s="71">
        <f t="shared" si="74"/>
        <v>10.869565217391305</v>
      </c>
      <c r="L435" s="65" t="str">
        <f>IFERROR((IF(AND($G434&lt;(VLOOKUP($J435,'Medians, Hi-Lo SDs'!$B:$F,2,FALSE)),$G435&gt;=(VLOOKUP($J435,'Medians, Hi-Lo SDs'!$B:$F,2,FALSE))),(VLOOKUP($J435,'Medians, Hi-Lo SDs'!$B:$F,2,FALSE))-$G434,""))/($F435)*($C435-$C434)+($C434),"")</f>
        <v/>
      </c>
      <c r="M435" s="65" t="str">
        <f t="shared" si="76"/>
        <v/>
      </c>
      <c r="N435" s="65" t="str">
        <f>IF(M435="","",M435/VLOOKUP(VLOOKUP($J435,'Medians, Hi-Lo SDs'!$B:$F,2,FALSE),$H:$I,2,FALSE))</f>
        <v/>
      </c>
      <c r="O435" s="59" t="s">
        <v>88</v>
      </c>
      <c r="P435" s="60" t="s">
        <v>88</v>
      </c>
      <c r="Q435" s="66" t="str">
        <f>IFERROR((IF(AND($G434&lt;(VLOOKUP($J435,'Medians, Hi-Lo SDs'!$B:$F,3,FALSE)),$G435&gt;=(VLOOKUP($J435,'Medians, Hi-Lo SDs'!$B:$F,3,FALSE))),(VLOOKUP($J435,'Medians, Hi-Lo SDs'!$B:$F,3,FALSE))-$G434,""))/($F435)*($C435-$C434)+($C434),"")</f>
        <v/>
      </c>
      <c r="R435" s="65" t="str">
        <f t="shared" si="77"/>
        <v/>
      </c>
      <c r="S435" s="65" t="str">
        <f>IF(R435="","",R435/VLOOKUP(VLOOKUP($J435,'Medians, Hi-Lo SDs'!$B:$F,3,FALSE),$H:$I,2,FALSE))</f>
        <v/>
      </c>
      <c r="T435" s="70" t="str">
        <f t="shared" si="78"/>
        <v/>
      </c>
      <c r="U435" s="68" t="str">
        <f t="shared" si="79"/>
        <v/>
      </c>
      <c r="V435" s="69" t="str">
        <f t="shared" si="75"/>
        <v/>
      </c>
      <c r="W435" s="66" t="str">
        <f>IFERROR((IF(AND($G434&lt;(VLOOKUP($J435,'Medians, Hi-Lo SDs'!$B:$F,4,FALSE)),$G435&gt;=(VLOOKUP($J435,'Medians, Hi-Lo SDs'!$B:$F,4,FALSE))),(VLOOKUP($J435,'Medians, Hi-Lo SDs'!$B:$F,4,FALSE))-$G434,""))/($F435)*($C435-$C434)+($C434),"")</f>
        <v/>
      </c>
      <c r="X435" s="65" t="str">
        <f t="shared" si="80"/>
        <v/>
      </c>
      <c r="Y435" s="65" t="str">
        <f>IF(X435="","",X435/VLOOKUP(VLOOKUP($J435,'Medians, Hi-Lo SDs'!$B:$F,4,FALSE),$H:$I,2,FALSE))</f>
        <v/>
      </c>
      <c r="Z435" s="70" t="str">
        <f t="shared" si="81"/>
        <v/>
      </c>
      <c r="AA435" s="68" t="str">
        <f t="shared" si="82"/>
        <v/>
      </c>
      <c r="AB435" s="66" t="str">
        <f>IFERROR((IF(AND($G434&lt;(VLOOKUP($J435,'Medians, Hi-Lo SDs'!$B:$F,5,FALSE)),$G435&gt;=(VLOOKUP($J435,'Medians, Hi-Lo SDs'!$B:$F,5,FALSE))),(VLOOKUP($J435,'Medians, Hi-Lo SDs'!$B:$F,5,FALSE))-$G434,""))/($F435)*($C435-$C434)+($C434),"")</f>
        <v/>
      </c>
      <c r="AC435" s="65" t="str">
        <f t="shared" si="83"/>
        <v/>
      </c>
      <c r="AD435" s="65" t="str">
        <f>IF(AC435="","",AC435/VLOOKUP(VLOOKUP($J435,'Medians, Hi-Lo SDs'!$B:$F,5,FALSE),$H:$I,2,FALSE))</f>
        <v/>
      </c>
      <c r="AE435" s="59" t="s">
        <v>88</v>
      </c>
      <c r="AF435" s="60" t="s">
        <v>88</v>
      </c>
    </row>
    <row r="436" spans="1:32" ht="16" x14ac:dyDescent="0.2">
      <c r="A436" s="99"/>
      <c r="B436" s="100"/>
      <c r="C436" s="87" t="s">
        <v>162</v>
      </c>
      <c r="D436" s="88">
        <v>2</v>
      </c>
      <c r="E436" s="89">
        <v>4.3478260869565215</v>
      </c>
      <c r="F436" s="89">
        <v>4.3478260869565215</v>
      </c>
      <c r="G436" s="90">
        <v>89.130434782608688</v>
      </c>
      <c r="J436" s="64" t="str">
        <f t="shared" si="73"/>
        <v>a0940</v>
      </c>
      <c r="K436" s="71">
        <f t="shared" si="74"/>
        <v>10.869565217391305</v>
      </c>
      <c r="L436" s="65" t="str">
        <f>IFERROR((IF(AND($G435&lt;(VLOOKUP($J436,'Medians, Hi-Lo SDs'!$B:$F,2,FALSE)),$G436&gt;=(VLOOKUP($J436,'Medians, Hi-Lo SDs'!$B:$F,2,FALSE))),(VLOOKUP($J436,'Medians, Hi-Lo SDs'!$B:$F,2,FALSE))-$G435,""))/($F436)*($C436-$C435)+($C435),"")</f>
        <v/>
      </c>
      <c r="M436" s="65" t="str">
        <f t="shared" si="76"/>
        <v/>
      </c>
      <c r="N436" s="65" t="str">
        <f>IF(M436="","",M436/VLOOKUP(VLOOKUP($J436,'Medians, Hi-Lo SDs'!$B:$F,2,FALSE),$H:$I,2,FALSE))</f>
        <v/>
      </c>
      <c r="O436" s="59" t="s">
        <v>88</v>
      </c>
      <c r="P436" s="60" t="s">
        <v>88</v>
      </c>
      <c r="Q436" s="66" t="str">
        <f>IFERROR((IF(AND($G435&lt;(VLOOKUP($J436,'Medians, Hi-Lo SDs'!$B:$F,3,FALSE)),$G436&gt;=(VLOOKUP($J436,'Medians, Hi-Lo SDs'!$B:$F,3,FALSE))),(VLOOKUP($J436,'Medians, Hi-Lo SDs'!$B:$F,3,FALSE))-$G435,""))/($F436)*($C436-$C435)+($C435),"")</f>
        <v/>
      </c>
      <c r="R436" s="65" t="str">
        <f t="shared" si="77"/>
        <v/>
      </c>
      <c r="S436" s="65" t="str">
        <f>IF(R436="","",R436/VLOOKUP(VLOOKUP($J436,'Medians, Hi-Lo SDs'!$B:$F,3,FALSE),$H:$I,2,FALSE))</f>
        <v/>
      </c>
      <c r="T436" s="70" t="str">
        <f t="shared" si="78"/>
        <v/>
      </c>
      <c r="U436" s="68" t="str">
        <f t="shared" si="79"/>
        <v/>
      </c>
      <c r="V436" s="69" t="str">
        <f t="shared" si="75"/>
        <v/>
      </c>
      <c r="W436" s="66" t="str">
        <f>IFERROR((IF(AND($G435&lt;(VLOOKUP($J436,'Medians, Hi-Lo SDs'!$B:$F,4,FALSE)),$G436&gt;=(VLOOKUP($J436,'Medians, Hi-Lo SDs'!$B:$F,4,FALSE))),(VLOOKUP($J436,'Medians, Hi-Lo SDs'!$B:$F,4,FALSE))-$G435,""))/($F436)*($C436-$C435)+($C435),"")</f>
        <v/>
      </c>
      <c r="X436" s="65" t="str">
        <f t="shared" si="80"/>
        <v/>
      </c>
      <c r="Y436" s="65" t="str">
        <f>IF(X436="","",X436/VLOOKUP(VLOOKUP($J436,'Medians, Hi-Lo SDs'!$B:$F,4,FALSE),$H:$I,2,FALSE))</f>
        <v/>
      </c>
      <c r="Z436" s="70" t="str">
        <f t="shared" si="81"/>
        <v/>
      </c>
      <c r="AA436" s="68" t="str">
        <f t="shared" si="82"/>
        <v/>
      </c>
      <c r="AB436" s="66" t="str">
        <f>IFERROR((IF(AND($G435&lt;(VLOOKUP($J436,'Medians, Hi-Lo SDs'!$B:$F,5,FALSE)),$G436&gt;=(VLOOKUP($J436,'Medians, Hi-Lo SDs'!$B:$F,5,FALSE))),(VLOOKUP($J436,'Medians, Hi-Lo SDs'!$B:$F,5,FALSE))-$G435,""))/($F436)*($C436-$C435)+($C435),"")</f>
        <v/>
      </c>
      <c r="AC436" s="65" t="str">
        <f t="shared" si="83"/>
        <v/>
      </c>
      <c r="AD436" s="65" t="str">
        <f>IF(AC436="","",AC436/VLOOKUP(VLOOKUP($J436,'Medians, Hi-Lo SDs'!$B:$F,5,FALSE),$H:$I,2,FALSE))</f>
        <v/>
      </c>
      <c r="AE436" s="59" t="s">
        <v>88</v>
      </c>
      <c r="AF436" s="60" t="s">
        <v>88</v>
      </c>
    </row>
    <row r="437" spans="1:32" ht="16" x14ac:dyDescent="0.2">
      <c r="A437" s="99"/>
      <c r="B437" s="100"/>
      <c r="C437" s="87" t="s">
        <v>149</v>
      </c>
      <c r="D437" s="88">
        <v>2</v>
      </c>
      <c r="E437" s="89">
        <v>4.3478260869565215</v>
      </c>
      <c r="F437" s="89">
        <v>4.3478260869565215</v>
      </c>
      <c r="G437" s="90">
        <v>93.478260869565219</v>
      </c>
      <c r="J437" s="64" t="str">
        <f t="shared" si="73"/>
        <v>a0940</v>
      </c>
      <c r="K437" s="71">
        <f t="shared" si="74"/>
        <v>10.869565217391305</v>
      </c>
      <c r="L437" s="65" t="str">
        <f>IFERROR((IF(AND($G436&lt;(VLOOKUP($J437,'Medians, Hi-Lo SDs'!$B:$F,2,FALSE)),$G437&gt;=(VLOOKUP($J437,'Medians, Hi-Lo SDs'!$B:$F,2,FALSE))),(VLOOKUP($J437,'Medians, Hi-Lo SDs'!$B:$F,2,FALSE))-$G436,""))/($F437)*($C437-$C436)+($C436),"")</f>
        <v/>
      </c>
      <c r="M437" s="65" t="str">
        <f t="shared" si="76"/>
        <v/>
      </c>
      <c r="N437" s="65" t="str">
        <f>IF(M437="","",M437/VLOOKUP(VLOOKUP($J437,'Medians, Hi-Lo SDs'!$B:$F,2,FALSE),$H:$I,2,FALSE))</f>
        <v/>
      </c>
      <c r="O437" s="59" t="s">
        <v>88</v>
      </c>
      <c r="P437" s="60" t="s">
        <v>88</v>
      </c>
      <c r="Q437" s="66" t="str">
        <f>IFERROR((IF(AND($G436&lt;(VLOOKUP($J437,'Medians, Hi-Lo SDs'!$B:$F,3,FALSE)),$G437&gt;=(VLOOKUP($J437,'Medians, Hi-Lo SDs'!$B:$F,3,FALSE))),(VLOOKUP($J437,'Medians, Hi-Lo SDs'!$B:$F,3,FALSE))-$G436,""))/($F437)*($C437-$C436)+($C436),"")</f>
        <v/>
      </c>
      <c r="R437" s="65" t="str">
        <f t="shared" si="77"/>
        <v/>
      </c>
      <c r="S437" s="65" t="str">
        <f>IF(R437="","",R437/VLOOKUP(VLOOKUP($J437,'Medians, Hi-Lo SDs'!$B:$F,3,FALSE),$H:$I,2,FALSE))</f>
        <v/>
      </c>
      <c r="T437" s="70" t="str">
        <f t="shared" si="78"/>
        <v/>
      </c>
      <c r="U437" s="68" t="str">
        <f t="shared" si="79"/>
        <v/>
      </c>
      <c r="V437" s="69" t="str">
        <f t="shared" si="75"/>
        <v/>
      </c>
      <c r="W437" s="66">
        <f>IFERROR((IF(AND($G436&lt;(VLOOKUP($J437,'Medians, Hi-Lo SDs'!$B:$F,4,FALSE)),$G437&gt;=(VLOOKUP($J437,'Medians, Hi-Lo SDs'!$B:$F,4,FALSE))),(VLOOKUP($J437,'Medians, Hi-Lo SDs'!$B:$F,4,FALSE))-$G436,""))/($F437)*($C437-$C436)+($C436),"")</f>
        <v>65.2</v>
      </c>
      <c r="X437" s="65">
        <f t="shared" si="80"/>
        <v>17.200000000000003</v>
      </c>
      <c r="Y437" s="65">
        <f>IF(X437="","",X437/VLOOKUP(VLOOKUP($J437,'Medians, Hi-Lo SDs'!$B:$F,4,FALSE),$H:$I,2,FALSE))</f>
        <v>13.4207240948814</v>
      </c>
      <c r="Z437" s="70">
        <f t="shared" si="81"/>
        <v>12.607377063551104</v>
      </c>
      <c r="AA437" s="68" t="str">
        <f t="shared" si="82"/>
        <v/>
      </c>
      <c r="AB437" s="66" t="str">
        <f>IFERROR((IF(AND($G436&lt;(VLOOKUP($J437,'Medians, Hi-Lo SDs'!$B:$F,5,FALSE)),$G437&gt;=(VLOOKUP($J437,'Medians, Hi-Lo SDs'!$B:$F,5,FALSE))),(VLOOKUP($J437,'Medians, Hi-Lo SDs'!$B:$F,5,FALSE))-$G436,""))/($F437)*($C437-$C436)+($C436),"")</f>
        <v/>
      </c>
      <c r="AC437" s="65" t="str">
        <f t="shared" si="83"/>
        <v/>
      </c>
      <c r="AD437" s="65" t="str">
        <f>IF(AC437="","",AC437/VLOOKUP(VLOOKUP($J437,'Medians, Hi-Lo SDs'!$B:$F,5,FALSE),$H:$I,2,FALSE))</f>
        <v/>
      </c>
      <c r="AE437" s="59" t="s">
        <v>88</v>
      </c>
      <c r="AF437" s="60" t="s">
        <v>88</v>
      </c>
    </row>
    <row r="438" spans="1:32" ht="16" x14ac:dyDescent="0.2">
      <c r="A438" s="99"/>
      <c r="B438" s="100"/>
      <c r="C438" s="87" t="s">
        <v>158</v>
      </c>
      <c r="D438" s="88">
        <v>1</v>
      </c>
      <c r="E438" s="89">
        <v>2.1739130434782608</v>
      </c>
      <c r="F438" s="89">
        <v>2.1739130434782608</v>
      </c>
      <c r="G438" s="90">
        <v>95.652173913043484</v>
      </c>
      <c r="J438" s="64" t="str">
        <f t="shared" si="73"/>
        <v>a0940</v>
      </c>
      <c r="K438" s="71">
        <f t="shared" si="74"/>
        <v>10.869565217391305</v>
      </c>
      <c r="L438" s="65" t="str">
        <f>IFERROR((IF(AND($G437&lt;(VLOOKUP($J438,'Medians, Hi-Lo SDs'!$B:$F,2,FALSE)),$G438&gt;=(VLOOKUP($J438,'Medians, Hi-Lo SDs'!$B:$F,2,FALSE))),(VLOOKUP($J438,'Medians, Hi-Lo SDs'!$B:$F,2,FALSE))-$G437,""))/($F438)*($C438-$C437)+($C437),"")</f>
        <v/>
      </c>
      <c r="M438" s="65" t="str">
        <f t="shared" si="76"/>
        <v/>
      </c>
      <c r="N438" s="65" t="str">
        <f>IF(M438="","",M438/VLOOKUP(VLOOKUP($J438,'Medians, Hi-Lo SDs'!$B:$F,2,FALSE),$H:$I,2,FALSE))</f>
        <v/>
      </c>
      <c r="O438" s="59" t="s">
        <v>88</v>
      </c>
      <c r="P438" s="60" t="s">
        <v>88</v>
      </c>
      <c r="Q438" s="66" t="str">
        <f>IFERROR((IF(AND($G437&lt;(VLOOKUP($J438,'Medians, Hi-Lo SDs'!$B:$F,3,FALSE)),$G438&gt;=(VLOOKUP($J438,'Medians, Hi-Lo SDs'!$B:$F,3,FALSE))),(VLOOKUP($J438,'Medians, Hi-Lo SDs'!$B:$F,3,FALSE))-$G437,""))/($F438)*($C438-$C437)+($C437),"")</f>
        <v/>
      </c>
      <c r="R438" s="65" t="str">
        <f t="shared" si="77"/>
        <v/>
      </c>
      <c r="S438" s="65" t="str">
        <f>IF(R438="","",R438/VLOOKUP(VLOOKUP($J438,'Medians, Hi-Lo SDs'!$B:$F,3,FALSE),$H:$I,2,FALSE))</f>
        <v/>
      </c>
      <c r="T438" s="70" t="str">
        <f t="shared" si="78"/>
        <v/>
      </c>
      <c r="U438" s="68" t="str">
        <f t="shared" si="79"/>
        <v/>
      </c>
      <c r="V438" s="69" t="str">
        <f t="shared" si="75"/>
        <v/>
      </c>
      <c r="W438" s="66" t="str">
        <f>IFERROR((IF(AND($G437&lt;(VLOOKUP($J438,'Medians, Hi-Lo SDs'!$B:$F,4,FALSE)),$G438&gt;=(VLOOKUP($J438,'Medians, Hi-Lo SDs'!$B:$F,4,FALSE))),(VLOOKUP($J438,'Medians, Hi-Lo SDs'!$B:$F,4,FALSE))-$G437,""))/($F438)*($C438-$C437)+($C437),"")</f>
        <v/>
      </c>
      <c r="X438" s="65" t="str">
        <f t="shared" si="80"/>
        <v/>
      </c>
      <c r="Y438" s="65" t="str">
        <f>IF(X438="","",X438/VLOOKUP(VLOOKUP($J438,'Medians, Hi-Lo SDs'!$B:$F,4,FALSE),$H:$I,2,FALSE))</f>
        <v/>
      </c>
      <c r="Z438" s="70" t="str">
        <f t="shared" si="81"/>
        <v/>
      </c>
      <c r="AA438" s="68">
        <f t="shared" si="82"/>
        <v>11.794030032220807</v>
      </c>
      <c r="AB438" s="66">
        <f>IFERROR((IF(AND($G437&lt;(VLOOKUP($J438,'Medians, Hi-Lo SDs'!$B:$F,5,FALSE)),$G438&gt;=(VLOOKUP($J438,'Medians, Hi-Lo SDs'!$B:$F,5,FALSE))),(VLOOKUP($J438,'Medians, Hi-Lo SDs'!$B:$F,5,FALSE))-$G437,""))/($F438)*($C438-$C437)+($C437),"")</f>
        <v>67.400000000000006</v>
      </c>
      <c r="AC438" s="65">
        <f t="shared" si="83"/>
        <v>19.400000000000006</v>
      </c>
      <c r="AD438" s="65">
        <f>IF(AC438="","",AC438/VLOOKUP(VLOOKUP($J438,'Medians, Hi-Lo SDs'!$B:$F,5,FALSE),$H:$I,2,FALSE))</f>
        <v>11.794030032220807</v>
      </c>
      <c r="AE438" s="59" t="s">
        <v>88</v>
      </c>
      <c r="AF438" s="60" t="s">
        <v>88</v>
      </c>
    </row>
    <row r="439" spans="1:32" ht="16" x14ac:dyDescent="0.2">
      <c r="A439" s="99"/>
      <c r="B439" s="100"/>
      <c r="C439" s="87" t="s">
        <v>170</v>
      </c>
      <c r="D439" s="88">
        <v>1</v>
      </c>
      <c r="E439" s="89">
        <v>2.1739130434782608</v>
      </c>
      <c r="F439" s="89">
        <v>2.1739130434782608</v>
      </c>
      <c r="G439" s="90">
        <v>97.826086956521735</v>
      </c>
      <c r="J439" s="64" t="str">
        <f t="shared" si="73"/>
        <v>a0940</v>
      </c>
      <c r="K439" s="71">
        <f t="shared" si="74"/>
        <v>10.869565217391305</v>
      </c>
      <c r="L439" s="65" t="str">
        <f>IFERROR((IF(AND($G438&lt;(VLOOKUP($J439,'Medians, Hi-Lo SDs'!$B:$F,2,FALSE)),$G439&gt;=(VLOOKUP($J439,'Medians, Hi-Lo SDs'!$B:$F,2,FALSE))),(VLOOKUP($J439,'Medians, Hi-Lo SDs'!$B:$F,2,FALSE))-$G438,""))/($F439)*($C439-$C438)+($C438),"")</f>
        <v/>
      </c>
      <c r="M439" s="65" t="str">
        <f t="shared" si="76"/>
        <v/>
      </c>
      <c r="N439" s="65" t="str">
        <f>IF(M439="","",M439/VLOOKUP(VLOOKUP($J439,'Medians, Hi-Lo SDs'!$B:$F,2,FALSE),$H:$I,2,FALSE))</f>
        <v/>
      </c>
      <c r="O439" s="59" t="s">
        <v>88</v>
      </c>
      <c r="P439" s="60" t="s">
        <v>88</v>
      </c>
      <c r="Q439" s="66" t="str">
        <f>IFERROR((IF(AND($G438&lt;(VLOOKUP($J439,'Medians, Hi-Lo SDs'!$B:$F,3,FALSE)),$G439&gt;=(VLOOKUP($J439,'Medians, Hi-Lo SDs'!$B:$F,3,FALSE))),(VLOOKUP($J439,'Medians, Hi-Lo SDs'!$B:$F,3,FALSE))-$G438,""))/($F439)*($C439-$C438)+($C438),"")</f>
        <v/>
      </c>
      <c r="R439" s="65" t="str">
        <f t="shared" si="77"/>
        <v/>
      </c>
      <c r="S439" s="65" t="str">
        <f>IF(R439="","",R439/VLOOKUP(VLOOKUP($J439,'Medians, Hi-Lo SDs'!$B:$F,3,FALSE),$H:$I,2,FALSE))</f>
        <v/>
      </c>
      <c r="T439" s="70" t="str">
        <f t="shared" si="78"/>
        <v/>
      </c>
      <c r="U439" s="68" t="str">
        <f t="shared" si="79"/>
        <v/>
      </c>
      <c r="V439" s="69" t="str">
        <f t="shared" si="75"/>
        <v/>
      </c>
      <c r="W439" s="66" t="str">
        <f>IFERROR((IF(AND($G438&lt;(VLOOKUP($J439,'Medians, Hi-Lo SDs'!$B:$F,4,FALSE)),$G439&gt;=(VLOOKUP($J439,'Medians, Hi-Lo SDs'!$B:$F,4,FALSE))),(VLOOKUP($J439,'Medians, Hi-Lo SDs'!$B:$F,4,FALSE))-$G438,""))/($F439)*($C439-$C438)+($C438),"")</f>
        <v/>
      </c>
      <c r="X439" s="65" t="str">
        <f t="shared" si="80"/>
        <v/>
      </c>
      <c r="Y439" s="65" t="str">
        <f>IF(X439="","",X439/VLOOKUP(VLOOKUP($J439,'Medians, Hi-Lo SDs'!$B:$F,4,FALSE),$H:$I,2,FALSE))</f>
        <v/>
      </c>
      <c r="Z439" s="70" t="str">
        <f t="shared" si="81"/>
        <v/>
      </c>
      <c r="AA439" s="68" t="str">
        <f t="shared" si="82"/>
        <v/>
      </c>
      <c r="AB439" s="66" t="str">
        <f>IFERROR((IF(AND($G438&lt;(VLOOKUP($J439,'Medians, Hi-Lo SDs'!$B:$F,5,FALSE)),$G439&gt;=(VLOOKUP($J439,'Medians, Hi-Lo SDs'!$B:$F,5,FALSE))),(VLOOKUP($J439,'Medians, Hi-Lo SDs'!$B:$F,5,FALSE))-$G438,""))/($F439)*($C439-$C438)+($C438),"")</f>
        <v/>
      </c>
      <c r="AC439" s="65" t="str">
        <f t="shared" si="83"/>
        <v/>
      </c>
      <c r="AD439" s="65" t="str">
        <f>IF(AC439="","",AC439/VLOOKUP(VLOOKUP($J439,'Medians, Hi-Lo SDs'!$B:$F,5,FALSE),$H:$I,2,FALSE))</f>
        <v/>
      </c>
      <c r="AE439" s="59" t="s">
        <v>88</v>
      </c>
      <c r="AF439" s="60" t="s">
        <v>88</v>
      </c>
    </row>
    <row r="440" spans="1:32" ht="16" x14ac:dyDescent="0.2">
      <c r="A440" s="99"/>
      <c r="B440" s="100"/>
      <c r="C440" s="87" t="s">
        <v>174</v>
      </c>
      <c r="D440" s="88">
        <v>1</v>
      </c>
      <c r="E440" s="89">
        <v>2.1739130434782608</v>
      </c>
      <c r="F440" s="89">
        <v>2.1739130434782608</v>
      </c>
      <c r="G440" s="90">
        <v>100</v>
      </c>
      <c r="J440" s="64" t="str">
        <f t="shared" si="73"/>
        <v>a0940</v>
      </c>
      <c r="K440" s="71">
        <f t="shared" si="74"/>
        <v>10.869565217391305</v>
      </c>
      <c r="L440" s="65" t="str">
        <f>IFERROR((IF(AND($G439&lt;(VLOOKUP($J440,'Medians, Hi-Lo SDs'!$B:$F,2,FALSE)),$G440&gt;=(VLOOKUP($J440,'Medians, Hi-Lo SDs'!$B:$F,2,FALSE))),(VLOOKUP($J440,'Medians, Hi-Lo SDs'!$B:$F,2,FALSE))-$G439,""))/($F440)*($C440-$C439)+($C439),"")</f>
        <v/>
      </c>
      <c r="M440" s="65" t="str">
        <f t="shared" si="76"/>
        <v/>
      </c>
      <c r="N440" s="65" t="str">
        <f>IF(M440="","",M440/VLOOKUP(VLOOKUP($J440,'Medians, Hi-Lo SDs'!$B:$F,2,FALSE),$H:$I,2,FALSE))</f>
        <v/>
      </c>
      <c r="O440" s="59" t="s">
        <v>88</v>
      </c>
      <c r="P440" s="60" t="s">
        <v>88</v>
      </c>
      <c r="Q440" s="66" t="str">
        <f>IFERROR((IF(AND($G439&lt;(VLOOKUP($J440,'Medians, Hi-Lo SDs'!$B:$F,3,FALSE)),$G440&gt;=(VLOOKUP($J440,'Medians, Hi-Lo SDs'!$B:$F,3,FALSE))),(VLOOKUP($J440,'Medians, Hi-Lo SDs'!$B:$F,3,FALSE))-$G439,""))/($F440)*($C440-$C439)+($C439),"")</f>
        <v/>
      </c>
      <c r="R440" s="65" t="str">
        <f t="shared" si="77"/>
        <v/>
      </c>
      <c r="S440" s="65" t="str">
        <f>IF(R440="","",R440/VLOOKUP(VLOOKUP($J440,'Medians, Hi-Lo SDs'!$B:$F,3,FALSE),$H:$I,2,FALSE))</f>
        <v/>
      </c>
      <c r="T440" s="70" t="str">
        <f t="shared" si="78"/>
        <v/>
      </c>
      <c r="U440" s="68" t="str">
        <f t="shared" si="79"/>
        <v/>
      </c>
      <c r="V440" s="69" t="str">
        <f t="shared" si="75"/>
        <v/>
      </c>
      <c r="W440" s="66" t="str">
        <f>IFERROR((IF(AND($G439&lt;(VLOOKUP($J440,'Medians, Hi-Lo SDs'!$B:$F,4,FALSE)),$G440&gt;=(VLOOKUP($J440,'Medians, Hi-Lo SDs'!$B:$F,4,FALSE))),(VLOOKUP($J440,'Medians, Hi-Lo SDs'!$B:$F,4,FALSE))-$G439,""))/($F440)*($C440-$C439)+($C439),"")</f>
        <v/>
      </c>
      <c r="X440" s="65" t="str">
        <f t="shared" si="80"/>
        <v/>
      </c>
      <c r="Y440" s="65" t="str">
        <f>IF(X440="","",X440/VLOOKUP(VLOOKUP($J440,'Medians, Hi-Lo SDs'!$B:$F,4,FALSE),$H:$I,2,FALSE))</f>
        <v/>
      </c>
      <c r="Z440" s="70" t="str">
        <f t="shared" si="81"/>
        <v/>
      </c>
      <c r="AA440" s="68" t="str">
        <f t="shared" si="82"/>
        <v/>
      </c>
      <c r="AB440" s="66" t="str">
        <f>IFERROR((IF(AND($G439&lt;(VLOOKUP($J440,'Medians, Hi-Lo SDs'!$B:$F,5,FALSE)),$G440&gt;=(VLOOKUP($J440,'Medians, Hi-Lo SDs'!$B:$F,5,FALSE))),(VLOOKUP($J440,'Medians, Hi-Lo SDs'!$B:$F,5,FALSE))-$G439,""))/($F440)*($C440-$C439)+($C439),"")</f>
        <v/>
      </c>
      <c r="AC440" s="65" t="str">
        <f t="shared" si="83"/>
        <v/>
      </c>
      <c r="AD440" s="65" t="str">
        <f>IF(AC440="","",AC440/VLOOKUP(VLOOKUP($J440,'Medians, Hi-Lo SDs'!$B:$F,5,FALSE),$H:$I,2,FALSE))</f>
        <v/>
      </c>
      <c r="AE440" s="59" t="s">
        <v>88</v>
      </c>
      <c r="AF440" s="60" t="s">
        <v>88</v>
      </c>
    </row>
    <row r="441" spans="1:32" ht="17" x14ac:dyDescent="0.2">
      <c r="A441" s="99"/>
      <c r="B441" s="100"/>
      <c r="C441" s="91" t="s">
        <v>134</v>
      </c>
      <c r="D441" s="88">
        <v>46</v>
      </c>
      <c r="E441" s="89">
        <v>100</v>
      </c>
      <c r="F441" s="89">
        <v>100</v>
      </c>
      <c r="G441" s="92"/>
      <c r="J441" s="64" t="str">
        <f t="shared" si="73"/>
        <v>a0940</v>
      </c>
      <c r="K441" s="71">
        <f t="shared" si="74"/>
        <v>10.869565217391305</v>
      </c>
      <c r="L441" s="65" t="str">
        <f>IFERROR((IF(AND($G440&lt;(VLOOKUP($J441,'Medians, Hi-Lo SDs'!$B:$F,2,FALSE)),$G441&gt;=(VLOOKUP($J441,'Medians, Hi-Lo SDs'!$B:$F,2,FALSE))),(VLOOKUP($J441,'Medians, Hi-Lo SDs'!$B:$F,2,FALSE))-$G440,""))/($F441)*($C441-$C440)+($C440),"")</f>
        <v/>
      </c>
      <c r="M441" s="65" t="str">
        <f t="shared" si="76"/>
        <v/>
      </c>
      <c r="N441" s="65" t="str">
        <f>IF(M441="","",M441/VLOOKUP(VLOOKUP($J441,'Medians, Hi-Lo SDs'!$B:$F,2,FALSE),$H:$I,2,FALSE))</f>
        <v/>
      </c>
      <c r="O441" s="59" t="s">
        <v>88</v>
      </c>
      <c r="P441" s="60" t="s">
        <v>88</v>
      </c>
      <c r="Q441" s="66" t="str">
        <f>IFERROR((IF(AND($G440&lt;(VLOOKUP($J441,'Medians, Hi-Lo SDs'!$B:$F,3,FALSE)),$G441&gt;=(VLOOKUP($J441,'Medians, Hi-Lo SDs'!$B:$F,3,FALSE))),(VLOOKUP($J441,'Medians, Hi-Lo SDs'!$B:$F,3,FALSE))-$G440,""))/($F441)*($C441-$C440)+($C440),"")</f>
        <v/>
      </c>
      <c r="R441" s="65" t="str">
        <f t="shared" si="77"/>
        <v/>
      </c>
      <c r="S441" s="65" t="str">
        <f>IF(R441="","",R441/VLOOKUP(VLOOKUP($J441,'Medians, Hi-Lo SDs'!$B:$F,3,FALSE),$H:$I,2,FALSE))</f>
        <v/>
      </c>
      <c r="T441" s="70" t="str">
        <f t="shared" si="78"/>
        <v/>
      </c>
      <c r="U441" s="68" t="str">
        <f t="shared" si="79"/>
        <v/>
      </c>
      <c r="V441" s="69" t="str">
        <f t="shared" si="75"/>
        <v/>
      </c>
      <c r="W441" s="66" t="str">
        <f>IFERROR((IF(AND($G440&lt;(VLOOKUP($J441,'Medians, Hi-Lo SDs'!$B:$F,4,FALSE)),$G441&gt;=(VLOOKUP($J441,'Medians, Hi-Lo SDs'!$B:$F,4,FALSE))),(VLOOKUP($J441,'Medians, Hi-Lo SDs'!$B:$F,4,FALSE))-$G440,""))/($F441)*($C441-$C440)+($C440),"")</f>
        <v/>
      </c>
      <c r="X441" s="65" t="str">
        <f t="shared" si="80"/>
        <v/>
      </c>
      <c r="Y441" s="65" t="str">
        <f>IF(X441="","",X441/VLOOKUP(VLOOKUP($J441,'Medians, Hi-Lo SDs'!$B:$F,4,FALSE),$H:$I,2,FALSE))</f>
        <v/>
      </c>
      <c r="Z441" s="70" t="str">
        <f t="shared" si="81"/>
        <v/>
      </c>
      <c r="AA441" s="68" t="str">
        <f t="shared" si="82"/>
        <v/>
      </c>
      <c r="AB441" s="66" t="str">
        <f>IFERROR((IF(AND($G440&lt;(VLOOKUP($J441,'Medians, Hi-Lo SDs'!$B:$F,5,FALSE)),$G441&gt;=(VLOOKUP($J441,'Medians, Hi-Lo SDs'!$B:$F,5,FALSE))),(VLOOKUP($J441,'Medians, Hi-Lo SDs'!$B:$F,5,FALSE))-$G440,""))/($F441)*($C441-$C440)+($C440),"")</f>
        <v/>
      </c>
      <c r="AC441" s="65" t="str">
        <f t="shared" si="83"/>
        <v/>
      </c>
      <c r="AD441" s="65" t="str">
        <f>IF(AC441="","",AC441/VLOOKUP(VLOOKUP($J441,'Medians, Hi-Lo SDs'!$B:$F,5,FALSE),$H:$I,2,FALSE))</f>
        <v/>
      </c>
      <c r="AE441" s="59" t="s">
        <v>88</v>
      </c>
      <c r="AF441" s="60" t="s">
        <v>88</v>
      </c>
    </row>
    <row r="442" spans="1:32" ht="16" x14ac:dyDescent="0.2">
      <c r="A442" s="99" t="s">
        <v>60</v>
      </c>
      <c r="B442" s="100" t="s">
        <v>107</v>
      </c>
      <c r="C442" s="87" t="s">
        <v>116</v>
      </c>
      <c r="D442" s="88">
        <v>1</v>
      </c>
      <c r="E442" s="89">
        <v>2.2727272727272729</v>
      </c>
      <c r="F442" s="89">
        <v>2.2727272727272729</v>
      </c>
      <c r="G442" s="90">
        <v>2.2727272727272729</v>
      </c>
      <c r="J442" s="64" t="str">
        <f t="shared" si="73"/>
        <v>a0940</v>
      </c>
      <c r="K442" s="71">
        <f t="shared" si="74"/>
        <v>10.869565217391305</v>
      </c>
      <c r="L442" s="65" t="str">
        <f>IFERROR((IF(AND($G441&lt;(VLOOKUP($J442,'Medians, Hi-Lo SDs'!$B:$F,2,FALSE)),$G442&gt;=(VLOOKUP($J442,'Medians, Hi-Lo SDs'!$B:$F,2,FALSE))),(VLOOKUP($J442,'Medians, Hi-Lo SDs'!$B:$F,2,FALSE))-$G441,""))/($F442)*($C442-$C441)+($C441),"")</f>
        <v/>
      </c>
      <c r="M442" s="65" t="str">
        <f t="shared" si="76"/>
        <v/>
      </c>
      <c r="N442" s="65" t="str">
        <f>IF(M442="","",M442/VLOOKUP(VLOOKUP($J442,'Medians, Hi-Lo SDs'!$B:$F,2,FALSE),$H:$I,2,FALSE))</f>
        <v/>
      </c>
      <c r="O442" s="59" t="s">
        <v>88</v>
      </c>
      <c r="P442" s="60" t="s">
        <v>88</v>
      </c>
      <c r="Q442" s="66" t="str">
        <f>IFERROR((IF(AND($G441&lt;(VLOOKUP($J442,'Medians, Hi-Lo SDs'!$B:$F,3,FALSE)),$G442&gt;=(VLOOKUP($J442,'Medians, Hi-Lo SDs'!$B:$F,3,FALSE))),(VLOOKUP($J442,'Medians, Hi-Lo SDs'!$B:$F,3,FALSE))-$G441,""))/($F442)*($C442-$C441)+($C441),"")</f>
        <v/>
      </c>
      <c r="R442" s="65" t="str">
        <f t="shared" si="77"/>
        <v/>
      </c>
      <c r="S442" s="65" t="str">
        <f>IF(R442="","",R442/VLOOKUP(VLOOKUP($J442,'Medians, Hi-Lo SDs'!$B:$F,3,FALSE),$H:$I,2,FALSE))</f>
        <v/>
      </c>
      <c r="T442" s="70" t="str">
        <f t="shared" si="78"/>
        <v/>
      </c>
      <c r="U442" s="68" t="str">
        <f t="shared" si="79"/>
        <v/>
      </c>
      <c r="V442" s="69" t="str">
        <f t="shared" si="75"/>
        <v/>
      </c>
      <c r="W442" s="66" t="str">
        <f>IFERROR((IF(AND($G441&lt;(VLOOKUP($J442,'Medians, Hi-Lo SDs'!$B:$F,4,FALSE)),$G442&gt;=(VLOOKUP($J442,'Medians, Hi-Lo SDs'!$B:$F,4,FALSE))),(VLOOKUP($J442,'Medians, Hi-Lo SDs'!$B:$F,4,FALSE))-$G441,""))/($F442)*($C442-$C441)+($C441),"")</f>
        <v/>
      </c>
      <c r="X442" s="65" t="str">
        <f t="shared" si="80"/>
        <v/>
      </c>
      <c r="Y442" s="65" t="str">
        <f>IF(X442="","",X442/VLOOKUP(VLOOKUP($J442,'Medians, Hi-Lo SDs'!$B:$F,4,FALSE),$H:$I,2,FALSE))</f>
        <v/>
      </c>
      <c r="Z442" s="70" t="str">
        <f t="shared" si="81"/>
        <v/>
      </c>
      <c r="AA442" s="68" t="str">
        <f t="shared" si="82"/>
        <v/>
      </c>
      <c r="AB442" s="66" t="str">
        <f>IFERROR((IF(AND($G441&lt;(VLOOKUP($J442,'Medians, Hi-Lo SDs'!$B:$F,5,FALSE)),$G442&gt;=(VLOOKUP($J442,'Medians, Hi-Lo SDs'!$B:$F,5,FALSE))),(VLOOKUP($J442,'Medians, Hi-Lo SDs'!$B:$F,5,FALSE))-$G441,""))/($F442)*($C442-$C441)+($C441),"")</f>
        <v/>
      </c>
      <c r="AC442" s="65" t="str">
        <f t="shared" si="83"/>
        <v/>
      </c>
      <c r="AD442" s="65" t="str">
        <f>IF(AC442="","",AC442/VLOOKUP(VLOOKUP($J442,'Medians, Hi-Lo SDs'!$B:$F,5,FALSE),$H:$I,2,FALSE))</f>
        <v/>
      </c>
      <c r="AE442" s="59" t="s">
        <v>88</v>
      </c>
      <c r="AF442" s="60" t="s">
        <v>88</v>
      </c>
    </row>
    <row r="443" spans="1:32" ht="16" x14ac:dyDescent="0.2">
      <c r="A443" s="99"/>
      <c r="B443" s="100"/>
      <c r="C443" s="87" t="s">
        <v>117</v>
      </c>
      <c r="D443" s="88">
        <v>1</v>
      </c>
      <c r="E443" s="89">
        <v>2.2727272727272729</v>
      </c>
      <c r="F443" s="89">
        <v>2.2727272727272729</v>
      </c>
      <c r="G443" s="90">
        <v>4.5454545454545459</v>
      </c>
      <c r="J443" s="64" t="str">
        <f t="shared" si="73"/>
        <v>a0980</v>
      </c>
      <c r="K443" s="71">
        <f t="shared" si="74"/>
        <v>4.5454545454545459</v>
      </c>
      <c r="L443" s="65" t="str">
        <f>IFERROR((IF(AND($G442&lt;(VLOOKUP($J443,'Medians, Hi-Lo SDs'!$B:$F,2,FALSE)),$G443&gt;=(VLOOKUP($J443,'Medians, Hi-Lo SDs'!$B:$F,2,FALSE))),(VLOOKUP($J443,'Medians, Hi-Lo SDs'!$B:$F,2,FALSE))-$G442,""))/($F443)*($C443-$C442)+($C442),"")</f>
        <v/>
      </c>
      <c r="M443" s="65" t="str">
        <f t="shared" si="76"/>
        <v/>
      </c>
      <c r="N443" s="65" t="str">
        <f>IF(M443="","",M443/VLOOKUP(VLOOKUP($J443,'Medians, Hi-Lo SDs'!$B:$F,2,FALSE),$H:$I,2,FALSE))</f>
        <v/>
      </c>
      <c r="O443" s="59" t="s">
        <v>88</v>
      </c>
      <c r="P443" s="60" t="s">
        <v>88</v>
      </c>
      <c r="Q443" s="66" t="str">
        <f>IFERROR((IF(AND($G442&lt;(VLOOKUP($J443,'Medians, Hi-Lo SDs'!$B:$F,3,FALSE)),$G443&gt;=(VLOOKUP($J443,'Medians, Hi-Lo SDs'!$B:$F,3,FALSE))),(VLOOKUP($J443,'Medians, Hi-Lo SDs'!$B:$F,3,FALSE))-$G442,""))/($F443)*($C443-$C442)+($C442),"")</f>
        <v/>
      </c>
      <c r="R443" s="65" t="str">
        <f t="shared" si="77"/>
        <v/>
      </c>
      <c r="S443" s="65" t="str">
        <f>IF(R443="","",R443/VLOOKUP(VLOOKUP($J443,'Medians, Hi-Lo SDs'!$B:$F,3,FALSE),$H:$I,2,FALSE))</f>
        <v/>
      </c>
      <c r="T443" s="70" t="str">
        <f t="shared" si="78"/>
        <v/>
      </c>
      <c r="U443" s="68" t="str">
        <f t="shared" si="79"/>
        <v/>
      </c>
      <c r="V443" s="69" t="str">
        <f t="shared" si="75"/>
        <v/>
      </c>
      <c r="W443" s="66" t="str">
        <f>IFERROR((IF(AND($G442&lt;(VLOOKUP($J443,'Medians, Hi-Lo SDs'!$B:$F,4,FALSE)),$G443&gt;=(VLOOKUP($J443,'Medians, Hi-Lo SDs'!$B:$F,4,FALSE))),(VLOOKUP($J443,'Medians, Hi-Lo SDs'!$B:$F,4,FALSE))-$G442,""))/($F443)*($C443-$C442)+($C442),"")</f>
        <v/>
      </c>
      <c r="X443" s="65" t="str">
        <f t="shared" si="80"/>
        <v/>
      </c>
      <c r="Y443" s="65" t="str">
        <f>IF(X443="","",X443/VLOOKUP(VLOOKUP($J443,'Medians, Hi-Lo SDs'!$B:$F,4,FALSE),$H:$I,2,FALSE))</f>
        <v/>
      </c>
      <c r="Z443" s="70" t="str">
        <f t="shared" si="81"/>
        <v/>
      </c>
      <c r="AA443" s="68" t="str">
        <f t="shared" si="82"/>
        <v/>
      </c>
      <c r="AB443" s="66" t="str">
        <f>IFERROR((IF(AND($G442&lt;(VLOOKUP($J443,'Medians, Hi-Lo SDs'!$B:$F,5,FALSE)),$G443&gt;=(VLOOKUP($J443,'Medians, Hi-Lo SDs'!$B:$F,5,FALSE))),(VLOOKUP($J443,'Medians, Hi-Lo SDs'!$B:$F,5,FALSE))-$G442,""))/($F443)*($C443-$C442)+($C442),"")</f>
        <v/>
      </c>
      <c r="AC443" s="65" t="str">
        <f t="shared" si="83"/>
        <v/>
      </c>
      <c r="AD443" s="65" t="str">
        <f>IF(AC443="","",AC443/VLOOKUP(VLOOKUP($J443,'Medians, Hi-Lo SDs'!$B:$F,5,FALSE),$H:$I,2,FALSE))</f>
        <v/>
      </c>
      <c r="AE443" s="59" t="s">
        <v>88</v>
      </c>
      <c r="AF443" s="60" t="s">
        <v>88</v>
      </c>
    </row>
    <row r="444" spans="1:32" ht="16" x14ac:dyDescent="0.2">
      <c r="A444" s="99"/>
      <c r="B444" s="100"/>
      <c r="C444" s="87" t="s">
        <v>118</v>
      </c>
      <c r="D444" s="88">
        <v>2</v>
      </c>
      <c r="E444" s="89">
        <v>4.5454545454545459</v>
      </c>
      <c r="F444" s="89">
        <v>4.5454545454545459</v>
      </c>
      <c r="G444" s="90">
        <v>9.0909090909090917</v>
      </c>
      <c r="J444" s="64" t="str">
        <f t="shared" si="73"/>
        <v>a0980</v>
      </c>
      <c r="K444" s="71">
        <f t="shared" si="74"/>
        <v>4.5454545454545459</v>
      </c>
      <c r="L444" s="65">
        <f>IFERROR((IF(AND($G443&lt;(VLOOKUP($J444,'Medians, Hi-Lo SDs'!$B:$F,2,FALSE)),$G444&gt;=(VLOOKUP($J444,'Medians, Hi-Lo SDs'!$B:$F,2,FALSE))),(VLOOKUP($J444,'Medians, Hi-Lo SDs'!$B:$F,2,FALSE))-$G443,""))/($F444)*($C444-$C443)+($C443),"")</f>
        <v>24.1</v>
      </c>
      <c r="M444" s="65">
        <f t="shared" si="76"/>
        <v>26.9</v>
      </c>
      <c r="N444" s="65">
        <f>IF(M444="","",M444/VLOOKUP(VLOOKUP($J444,'Medians, Hi-Lo SDs'!$B:$F,2,FALSE),$H:$I,2,FALSE))</f>
        <v>16.353577725089671</v>
      </c>
      <c r="O444" s="59" t="s">
        <v>88</v>
      </c>
      <c r="P444" s="60" t="s">
        <v>88</v>
      </c>
      <c r="Q444" s="66" t="str">
        <f>IFERROR((IF(AND($G443&lt;(VLOOKUP($J444,'Medians, Hi-Lo SDs'!$B:$F,3,FALSE)),$G444&gt;=(VLOOKUP($J444,'Medians, Hi-Lo SDs'!$B:$F,3,FALSE))),(VLOOKUP($J444,'Medians, Hi-Lo SDs'!$B:$F,3,FALSE))-$G443,""))/($F444)*($C444-$C443)+($C443),"")</f>
        <v/>
      </c>
      <c r="R444" s="65" t="str">
        <f t="shared" si="77"/>
        <v/>
      </c>
      <c r="S444" s="65" t="str">
        <f>IF(R444="","",R444/VLOOKUP(VLOOKUP($J444,'Medians, Hi-Lo SDs'!$B:$F,3,FALSE),$H:$I,2,FALSE))</f>
        <v/>
      </c>
      <c r="T444" s="70" t="str">
        <f t="shared" si="78"/>
        <v/>
      </c>
      <c r="U444" s="68">
        <f t="shared" si="79"/>
        <v>16.353577725089671</v>
      </c>
      <c r="V444" s="69" t="str">
        <f t="shared" si="75"/>
        <v/>
      </c>
      <c r="W444" s="66" t="str">
        <f>IFERROR((IF(AND($G443&lt;(VLOOKUP($J444,'Medians, Hi-Lo SDs'!$B:$F,4,FALSE)),$G444&gt;=(VLOOKUP($J444,'Medians, Hi-Lo SDs'!$B:$F,4,FALSE))),(VLOOKUP($J444,'Medians, Hi-Lo SDs'!$B:$F,4,FALSE))-$G443,""))/($F444)*($C444-$C443)+($C443),"")</f>
        <v/>
      </c>
      <c r="X444" s="65" t="str">
        <f t="shared" si="80"/>
        <v/>
      </c>
      <c r="Y444" s="65" t="str">
        <f>IF(X444="","",X444/VLOOKUP(VLOOKUP($J444,'Medians, Hi-Lo SDs'!$B:$F,4,FALSE),$H:$I,2,FALSE))</f>
        <v/>
      </c>
      <c r="Z444" s="70" t="str">
        <f t="shared" si="81"/>
        <v/>
      </c>
      <c r="AA444" s="68" t="str">
        <f t="shared" si="82"/>
        <v/>
      </c>
      <c r="AB444" s="66" t="str">
        <f>IFERROR((IF(AND($G443&lt;(VLOOKUP($J444,'Medians, Hi-Lo SDs'!$B:$F,5,FALSE)),$G444&gt;=(VLOOKUP($J444,'Medians, Hi-Lo SDs'!$B:$F,5,FALSE))),(VLOOKUP($J444,'Medians, Hi-Lo SDs'!$B:$F,5,FALSE))-$G443,""))/($F444)*($C444-$C443)+($C443),"")</f>
        <v/>
      </c>
      <c r="AC444" s="65" t="str">
        <f t="shared" si="83"/>
        <v/>
      </c>
      <c r="AD444" s="65" t="str">
        <f>IF(AC444="","",AC444/VLOOKUP(VLOOKUP($J444,'Medians, Hi-Lo SDs'!$B:$F,5,FALSE),$H:$I,2,FALSE))</f>
        <v/>
      </c>
      <c r="AE444" s="59" t="s">
        <v>88</v>
      </c>
      <c r="AF444" s="60" t="s">
        <v>88</v>
      </c>
    </row>
    <row r="445" spans="1:32" ht="16" x14ac:dyDescent="0.2">
      <c r="A445" s="99"/>
      <c r="B445" s="100"/>
      <c r="C445" s="87" t="s">
        <v>119</v>
      </c>
      <c r="D445" s="88">
        <v>1</v>
      </c>
      <c r="E445" s="89">
        <v>2.2727272727272729</v>
      </c>
      <c r="F445" s="89">
        <v>2.2727272727272729</v>
      </c>
      <c r="G445" s="90">
        <v>11.363636363636363</v>
      </c>
      <c r="J445" s="64" t="str">
        <f t="shared" si="73"/>
        <v>a0980</v>
      </c>
      <c r="K445" s="71">
        <f t="shared" si="74"/>
        <v>4.5454545454545459</v>
      </c>
      <c r="L445" s="65" t="str">
        <f>IFERROR((IF(AND($G444&lt;(VLOOKUP($J445,'Medians, Hi-Lo SDs'!$B:$F,2,FALSE)),$G445&gt;=(VLOOKUP($J445,'Medians, Hi-Lo SDs'!$B:$F,2,FALSE))),(VLOOKUP($J445,'Medians, Hi-Lo SDs'!$B:$F,2,FALSE))-$G444,""))/($F445)*($C445-$C444)+($C444),"")</f>
        <v/>
      </c>
      <c r="M445" s="65" t="str">
        <f t="shared" si="76"/>
        <v/>
      </c>
      <c r="N445" s="65" t="str">
        <f>IF(M445="","",M445/VLOOKUP(VLOOKUP($J445,'Medians, Hi-Lo SDs'!$B:$F,2,FALSE),$H:$I,2,FALSE))</f>
        <v/>
      </c>
      <c r="O445" s="59" t="s">
        <v>88</v>
      </c>
      <c r="P445" s="60" t="s">
        <v>88</v>
      </c>
      <c r="Q445" s="66">
        <f>IFERROR((IF(AND($G444&lt;(VLOOKUP($J445,'Medians, Hi-Lo SDs'!$B:$F,3,FALSE)),$G445&gt;=(VLOOKUP($J445,'Medians, Hi-Lo SDs'!$B:$F,3,FALSE))),(VLOOKUP($J445,'Medians, Hi-Lo SDs'!$B:$F,3,FALSE))-$G444,""))/($F445)*($C445-$C444)+($C444),"")</f>
        <v>25.4</v>
      </c>
      <c r="R445" s="65">
        <f t="shared" si="77"/>
        <v>25.6</v>
      </c>
      <c r="S445" s="65">
        <f>IF(R445="","",R445/VLOOKUP(VLOOKUP($J445,'Medians, Hi-Lo SDs'!$B:$F,3,FALSE),$H:$I,2,FALSE))</f>
        <v>19.975031210986266</v>
      </c>
      <c r="T445" s="70">
        <f t="shared" si="78"/>
        <v>18.164304468037969</v>
      </c>
      <c r="U445" s="68" t="str">
        <f t="shared" si="79"/>
        <v/>
      </c>
      <c r="V445" s="69" t="str">
        <f t="shared" si="75"/>
        <v/>
      </c>
      <c r="W445" s="66" t="str">
        <f>IFERROR((IF(AND($G444&lt;(VLOOKUP($J445,'Medians, Hi-Lo SDs'!$B:$F,4,FALSE)),$G445&gt;=(VLOOKUP($J445,'Medians, Hi-Lo SDs'!$B:$F,4,FALSE))),(VLOOKUP($J445,'Medians, Hi-Lo SDs'!$B:$F,4,FALSE))-$G444,""))/($F445)*($C445-$C444)+($C444),"")</f>
        <v/>
      </c>
      <c r="X445" s="65" t="str">
        <f t="shared" si="80"/>
        <v/>
      </c>
      <c r="Y445" s="65" t="str">
        <f>IF(X445="","",X445/VLOOKUP(VLOOKUP($J445,'Medians, Hi-Lo SDs'!$B:$F,4,FALSE),$H:$I,2,FALSE))</f>
        <v/>
      </c>
      <c r="Z445" s="70" t="str">
        <f t="shared" si="81"/>
        <v/>
      </c>
      <c r="AA445" s="68" t="str">
        <f t="shared" si="82"/>
        <v/>
      </c>
      <c r="AB445" s="66" t="str">
        <f>IFERROR((IF(AND($G444&lt;(VLOOKUP($J445,'Medians, Hi-Lo SDs'!$B:$F,5,FALSE)),$G445&gt;=(VLOOKUP($J445,'Medians, Hi-Lo SDs'!$B:$F,5,FALSE))),(VLOOKUP($J445,'Medians, Hi-Lo SDs'!$B:$F,5,FALSE))-$G444,""))/($F445)*($C445-$C444)+($C444),"")</f>
        <v/>
      </c>
      <c r="AC445" s="65" t="str">
        <f t="shared" si="83"/>
        <v/>
      </c>
      <c r="AD445" s="65" t="str">
        <f>IF(AC445="","",AC445/VLOOKUP(VLOOKUP($J445,'Medians, Hi-Lo SDs'!$B:$F,5,FALSE),$H:$I,2,FALSE))</f>
        <v/>
      </c>
      <c r="AE445" s="59" t="s">
        <v>88</v>
      </c>
      <c r="AF445" s="60" t="s">
        <v>88</v>
      </c>
    </row>
    <row r="446" spans="1:32" ht="16" x14ac:dyDescent="0.2">
      <c r="A446" s="99"/>
      <c r="B446" s="100"/>
      <c r="C446" s="87" t="s">
        <v>123</v>
      </c>
      <c r="D446" s="88">
        <v>1</v>
      </c>
      <c r="E446" s="89">
        <v>2.2727272727272729</v>
      </c>
      <c r="F446" s="89">
        <v>2.2727272727272729</v>
      </c>
      <c r="G446" s="90">
        <v>13.636363636363635</v>
      </c>
      <c r="J446" s="64" t="str">
        <f t="shared" si="73"/>
        <v>a0980</v>
      </c>
      <c r="K446" s="71">
        <f t="shared" si="74"/>
        <v>4.5454545454545459</v>
      </c>
      <c r="L446" s="65" t="str">
        <f>IFERROR((IF(AND($G445&lt;(VLOOKUP($J446,'Medians, Hi-Lo SDs'!$B:$F,2,FALSE)),$G446&gt;=(VLOOKUP($J446,'Medians, Hi-Lo SDs'!$B:$F,2,FALSE))),(VLOOKUP($J446,'Medians, Hi-Lo SDs'!$B:$F,2,FALSE))-$G445,""))/($F446)*($C446-$C445)+($C445),"")</f>
        <v/>
      </c>
      <c r="M446" s="65" t="str">
        <f t="shared" si="76"/>
        <v/>
      </c>
      <c r="N446" s="65" t="str">
        <f>IF(M446="","",M446/VLOOKUP(VLOOKUP($J446,'Medians, Hi-Lo SDs'!$B:$F,2,FALSE),$H:$I,2,FALSE))</f>
        <v/>
      </c>
      <c r="O446" s="59" t="s">
        <v>88</v>
      </c>
      <c r="P446" s="60" t="s">
        <v>88</v>
      </c>
      <c r="Q446" s="66" t="str">
        <f>IFERROR((IF(AND($G445&lt;(VLOOKUP($J446,'Medians, Hi-Lo SDs'!$B:$F,3,FALSE)),$G446&gt;=(VLOOKUP($J446,'Medians, Hi-Lo SDs'!$B:$F,3,FALSE))),(VLOOKUP($J446,'Medians, Hi-Lo SDs'!$B:$F,3,FALSE))-$G445,""))/($F446)*($C446-$C445)+($C445),"")</f>
        <v/>
      </c>
      <c r="R446" s="65" t="str">
        <f t="shared" si="77"/>
        <v/>
      </c>
      <c r="S446" s="65" t="str">
        <f>IF(R446="","",R446/VLOOKUP(VLOOKUP($J446,'Medians, Hi-Lo SDs'!$B:$F,3,FALSE),$H:$I,2,FALSE))</f>
        <v/>
      </c>
      <c r="T446" s="70" t="str">
        <f t="shared" si="78"/>
        <v/>
      </c>
      <c r="U446" s="68" t="str">
        <f t="shared" si="79"/>
        <v/>
      </c>
      <c r="V446" s="69" t="str">
        <f t="shared" si="75"/>
        <v/>
      </c>
      <c r="W446" s="66" t="str">
        <f>IFERROR((IF(AND($G445&lt;(VLOOKUP($J446,'Medians, Hi-Lo SDs'!$B:$F,4,FALSE)),$G446&gt;=(VLOOKUP($J446,'Medians, Hi-Lo SDs'!$B:$F,4,FALSE))),(VLOOKUP($J446,'Medians, Hi-Lo SDs'!$B:$F,4,FALSE))-$G445,""))/($F446)*($C446-$C445)+($C445),"")</f>
        <v/>
      </c>
      <c r="X446" s="65" t="str">
        <f t="shared" si="80"/>
        <v/>
      </c>
      <c r="Y446" s="65" t="str">
        <f>IF(X446="","",X446/VLOOKUP(VLOOKUP($J446,'Medians, Hi-Lo SDs'!$B:$F,4,FALSE),$H:$I,2,FALSE))</f>
        <v/>
      </c>
      <c r="Z446" s="70" t="str">
        <f t="shared" si="81"/>
        <v/>
      </c>
      <c r="AA446" s="68" t="str">
        <f t="shared" si="82"/>
        <v/>
      </c>
      <c r="AB446" s="66" t="str">
        <f>IFERROR((IF(AND($G445&lt;(VLOOKUP($J446,'Medians, Hi-Lo SDs'!$B:$F,5,FALSE)),$G446&gt;=(VLOOKUP($J446,'Medians, Hi-Lo SDs'!$B:$F,5,FALSE))),(VLOOKUP($J446,'Medians, Hi-Lo SDs'!$B:$F,5,FALSE))-$G445,""))/($F446)*($C446-$C445)+($C445),"")</f>
        <v/>
      </c>
      <c r="AC446" s="65" t="str">
        <f t="shared" si="83"/>
        <v/>
      </c>
      <c r="AD446" s="65" t="str">
        <f>IF(AC446="","",AC446/VLOOKUP(VLOOKUP($J446,'Medians, Hi-Lo SDs'!$B:$F,5,FALSE),$H:$I,2,FALSE))</f>
        <v/>
      </c>
      <c r="AE446" s="59" t="s">
        <v>88</v>
      </c>
      <c r="AF446" s="60" t="s">
        <v>88</v>
      </c>
    </row>
    <row r="447" spans="1:32" ht="16" x14ac:dyDescent="0.2">
      <c r="A447" s="99"/>
      <c r="B447" s="100"/>
      <c r="C447" s="87" t="s">
        <v>128</v>
      </c>
      <c r="D447" s="88">
        <v>1</v>
      </c>
      <c r="E447" s="89">
        <v>2.2727272727272729</v>
      </c>
      <c r="F447" s="89">
        <v>2.2727272727272729</v>
      </c>
      <c r="G447" s="90">
        <v>15.909090909090908</v>
      </c>
      <c r="J447" s="64" t="str">
        <f t="shared" si="73"/>
        <v>a0980</v>
      </c>
      <c r="K447" s="71">
        <f t="shared" si="74"/>
        <v>4.5454545454545459</v>
      </c>
      <c r="L447" s="65" t="str">
        <f>IFERROR((IF(AND($G446&lt;(VLOOKUP($J447,'Medians, Hi-Lo SDs'!$B:$F,2,FALSE)),$G447&gt;=(VLOOKUP($J447,'Medians, Hi-Lo SDs'!$B:$F,2,FALSE))),(VLOOKUP($J447,'Medians, Hi-Lo SDs'!$B:$F,2,FALSE))-$G446,""))/($F447)*($C447-$C446)+($C446),"")</f>
        <v/>
      </c>
      <c r="M447" s="65" t="str">
        <f t="shared" si="76"/>
        <v/>
      </c>
      <c r="N447" s="65" t="str">
        <f>IF(M447="","",M447/VLOOKUP(VLOOKUP($J447,'Medians, Hi-Lo SDs'!$B:$F,2,FALSE),$H:$I,2,FALSE))</f>
        <v/>
      </c>
      <c r="O447" s="59" t="s">
        <v>88</v>
      </c>
      <c r="P447" s="60" t="s">
        <v>88</v>
      </c>
      <c r="Q447" s="66" t="str">
        <f>IFERROR((IF(AND($G446&lt;(VLOOKUP($J447,'Medians, Hi-Lo SDs'!$B:$F,3,FALSE)),$G447&gt;=(VLOOKUP($J447,'Medians, Hi-Lo SDs'!$B:$F,3,FALSE))),(VLOOKUP($J447,'Medians, Hi-Lo SDs'!$B:$F,3,FALSE))-$G446,""))/($F447)*($C447-$C446)+($C446),"")</f>
        <v/>
      </c>
      <c r="R447" s="65" t="str">
        <f t="shared" si="77"/>
        <v/>
      </c>
      <c r="S447" s="65" t="str">
        <f>IF(R447="","",R447/VLOOKUP(VLOOKUP($J447,'Medians, Hi-Lo SDs'!$B:$F,3,FALSE),$H:$I,2,FALSE))</f>
        <v/>
      </c>
      <c r="T447" s="70" t="str">
        <f t="shared" si="78"/>
        <v/>
      </c>
      <c r="U447" s="68" t="str">
        <f t="shared" si="79"/>
        <v/>
      </c>
      <c r="V447" s="69" t="str">
        <f t="shared" si="75"/>
        <v/>
      </c>
      <c r="W447" s="66" t="str">
        <f>IFERROR((IF(AND($G446&lt;(VLOOKUP($J447,'Medians, Hi-Lo SDs'!$B:$F,4,FALSE)),$G447&gt;=(VLOOKUP($J447,'Medians, Hi-Lo SDs'!$B:$F,4,FALSE))),(VLOOKUP($J447,'Medians, Hi-Lo SDs'!$B:$F,4,FALSE))-$G446,""))/($F447)*($C447-$C446)+($C446),"")</f>
        <v/>
      </c>
      <c r="X447" s="65" t="str">
        <f t="shared" si="80"/>
        <v/>
      </c>
      <c r="Y447" s="65" t="str">
        <f>IF(X447="","",X447/VLOOKUP(VLOOKUP($J447,'Medians, Hi-Lo SDs'!$B:$F,4,FALSE),$H:$I,2,FALSE))</f>
        <v/>
      </c>
      <c r="Z447" s="70" t="str">
        <f t="shared" si="81"/>
        <v/>
      </c>
      <c r="AA447" s="68" t="str">
        <f t="shared" si="82"/>
        <v/>
      </c>
      <c r="AB447" s="66" t="str">
        <f>IFERROR((IF(AND($G446&lt;(VLOOKUP($J447,'Medians, Hi-Lo SDs'!$B:$F,5,FALSE)),$G447&gt;=(VLOOKUP($J447,'Medians, Hi-Lo SDs'!$B:$F,5,FALSE))),(VLOOKUP($J447,'Medians, Hi-Lo SDs'!$B:$F,5,FALSE))-$G446,""))/($F447)*($C447-$C446)+($C446),"")</f>
        <v/>
      </c>
      <c r="AC447" s="65" t="str">
        <f t="shared" si="83"/>
        <v/>
      </c>
      <c r="AD447" s="65" t="str">
        <f>IF(AC447="","",AC447/VLOOKUP(VLOOKUP($J447,'Medians, Hi-Lo SDs'!$B:$F,5,FALSE),$H:$I,2,FALSE))</f>
        <v/>
      </c>
      <c r="AE447" s="59" t="s">
        <v>88</v>
      </c>
      <c r="AF447" s="60" t="s">
        <v>88</v>
      </c>
    </row>
    <row r="448" spans="1:32" ht="16" x14ac:dyDescent="0.2">
      <c r="A448" s="99"/>
      <c r="B448" s="100"/>
      <c r="C448" s="87" t="s">
        <v>130</v>
      </c>
      <c r="D448" s="88">
        <v>1</v>
      </c>
      <c r="E448" s="89">
        <v>2.2727272727272729</v>
      </c>
      <c r="F448" s="89">
        <v>2.2727272727272729</v>
      </c>
      <c r="G448" s="90">
        <v>18.181818181818183</v>
      </c>
      <c r="J448" s="64" t="str">
        <f t="shared" si="73"/>
        <v>a0980</v>
      </c>
      <c r="K448" s="71">
        <f t="shared" si="74"/>
        <v>4.5454545454545459</v>
      </c>
      <c r="L448" s="65" t="str">
        <f>IFERROR((IF(AND($G447&lt;(VLOOKUP($J448,'Medians, Hi-Lo SDs'!$B:$F,2,FALSE)),$G448&gt;=(VLOOKUP($J448,'Medians, Hi-Lo SDs'!$B:$F,2,FALSE))),(VLOOKUP($J448,'Medians, Hi-Lo SDs'!$B:$F,2,FALSE))-$G447,""))/($F448)*($C448-$C447)+($C447),"")</f>
        <v/>
      </c>
      <c r="M448" s="65" t="str">
        <f t="shared" si="76"/>
        <v/>
      </c>
      <c r="N448" s="65" t="str">
        <f>IF(M448="","",M448/VLOOKUP(VLOOKUP($J448,'Medians, Hi-Lo SDs'!$B:$F,2,FALSE),$H:$I,2,FALSE))</f>
        <v/>
      </c>
      <c r="O448" s="59" t="s">
        <v>88</v>
      </c>
      <c r="P448" s="60" t="s">
        <v>88</v>
      </c>
      <c r="Q448" s="66" t="str">
        <f>IFERROR((IF(AND($G447&lt;(VLOOKUP($J448,'Medians, Hi-Lo SDs'!$B:$F,3,FALSE)),$G448&gt;=(VLOOKUP($J448,'Medians, Hi-Lo SDs'!$B:$F,3,FALSE))),(VLOOKUP($J448,'Medians, Hi-Lo SDs'!$B:$F,3,FALSE))-$G447,""))/($F448)*($C448-$C447)+($C447),"")</f>
        <v/>
      </c>
      <c r="R448" s="65" t="str">
        <f t="shared" si="77"/>
        <v/>
      </c>
      <c r="S448" s="65" t="str">
        <f>IF(R448="","",R448/VLOOKUP(VLOOKUP($J448,'Medians, Hi-Lo SDs'!$B:$F,3,FALSE),$H:$I,2,FALSE))</f>
        <v/>
      </c>
      <c r="T448" s="70" t="str">
        <f t="shared" si="78"/>
        <v/>
      </c>
      <c r="U448" s="68" t="str">
        <f t="shared" si="79"/>
        <v/>
      </c>
      <c r="V448" s="69" t="str">
        <f t="shared" si="75"/>
        <v/>
      </c>
      <c r="W448" s="66" t="str">
        <f>IFERROR((IF(AND($G447&lt;(VLOOKUP($J448,'Medians, Hi-Lo SDs'!$B:$F,4,FALSE)),$G448&gt;=(VLOOKUP($J448,'Medians, Hi-Lo SDs'!$B:$F,4,FALSE))),(VLOOKUP($J448,'Medians, Hi-Lo SDs'!$B:$F,4,FALSE))-$G447,""))/($F448)*($C448-$C447)+($C447),"")</f>
        <v/>
      </c>
      <c r="X448" s="65" t="str">
        <f t="shared" si="80"/>
        <v/>
      </c>
      <c r="Y448" s="65" t="str">
        <f>IF(X448="","",X448/VLOOKUP(VLOOKUP($J448,'Medians, Hi-Lo SDs'!$B:$F,4,FALSE),$H:$I,2,FALSE))</f>
        <v/>
      </c>
      <c r="Z448" s="70" t="str">
        <f t="shared" si="81"/>
        <v/>
      </c>
      <c r="AA448" s="68" t="str">
        <f t="shared" si="82"/>
        <v/>
      </c>
      <c r="AB448" s="66" t="str">
        <f>IFERROR((IF(AND($G447&lt;(VLOOKUP($J448,'Medians, Hi-Lo SDs'!$B:$F,5,FALSE)),$G448&gt;=(VLOOKUP($J448,'Medians, Hi-Lo SDs'!$B:$F,5,FALSE))),(VLOOKUP($J448,'Medians, Hi-Lo SDs'!$B:$F,5,FALSE))-$G447,""))/($F448)*($C448-$C447)+($C447),"")</f>
        <v/>
      </c>
      <c r="AC448" s="65" t="str">
        <f t="shared" si="83"/>
        <v/>
      </c>
      <c r="AD448" s="65" t="str">
        <f>IF(AC448="","",AC448/VLOOKUP(VLOOKUP($J448,'Medians, Hi-Lo SDs'!$B:$F,5,FALSE),$H:$I,2,FALSE))</f>
        <v/>
      </c>
      <c r="AE448" s="59" t="s">
        <v>88</v>
      </c>
      <c r="AF448" s="60" t="s">
        <v>88</v>
      </c>
    </row>
    <row r="449" spans="1:32" ht="16" x14ac:dyDescent="0.2">
      <c r="A449" s="99"/>
      <c r="B449" s="100"/>
      <c r="C449" s="87" t="s">
        <v>131</v>
      </c>
      <c r="D449" s="88">
        <v>1</v>
      </c>
      <c r="E449" s="89">
        <v>2.2727272727272729</v>
      </c>
      <c r="F449" s="89">
        <v>2.2727272727272729</v>
      </c>
      <c r="G449" s="90">
        <v>20.454545454545457</v>
      </c>
      <c r="J449" s="64" t="str">
        <f t="shared" si="73"/>
        <v>a0980</v>
      </c>
      <c r="K449" s="71">
        <f t="shared" si="74"/>
        <v>4.5454545454545459</v>
      </c>
      <c r="L449" s="65" t="str">
        <f>IFERROR((IF(AND($G448&lt;(VLOOKUP($J449,'Medians, Hi-Lo SDs'!$B:$F,2,FALSE)),$G449&gt;=(VLOOKUP($J449,'Medians, Hi-Lo SDs'!$B:$F,2,FALSE))),(VLOOKUP($J449,'Medians, Hi-Lo SDs'!$B:$F,2,FALSE))-$G448,""))/($F449)*($C449-$C448)+($C448),"")</f>
        <v/>
      </c>
      <c r="M449" s="65" t="str">
        <f t="shared" si="76"/>
        <v/>
      </c>
      <c r="N449" s="65" t="str">
        <f>IF(M449="","",M449/VLOOKUP(VLOOKUP($J449,'Medians, Hi-Lo SDs'!$B:$F,2,FALSE),$H:$I,2,FALSE))</f>
        <v/>
      </c>
      <c r="O449" s="59" t="s">
        <v>88</v>
      </c>
      <c r="P449" s="60" t="s">
        <v>88</v>
      </c>
      <c r="Q449" s="66" t="str">
        <f>IFERROR((IF(AND($G448&lt;(VLOOKUP($J449,'Medians, Hi-Lo SDs'!$B:$F,3,FALSE)),$G449&gt;=(VLOOKUP($J449,'Medians, Hi-Lo SDs'!$B:$F,3,FALSE))),(VLOOKUP($J449,'Medians, Hi-Lo SDs'!$B:$F,3,FALSE))-$G448,""))/($F449)*($C449-$C448)+($C448),"")</f>
        <v/>
      </c>
      <c r="R449" s="65" t="str">
        <f t="shared" si="77"/>
        <v/>
      </c>
      <c r="S449" s="65" t="str">
        <f>IF(R449="","",R449/VLOOKUP(VLOOKUP($J449,'Medians, Hi-Lo SDs'!$B:$F,3,FALSE),$H:$I,2,FALSE))</f>
        <v/>
      </c>
      <c r="T449" s="70" t="str">
        <f t="shared" si="78"/>
        <v/>
      </c>
      <c r="U449" s="68" t="str">
        <f t="shared" si="79"/>
        <v/>
      </c>
      <c r="V449" s="69" t="str">
        <f t="shared" si="75"/>
        <v/>
      </c>
      <c r="W449" s="66" t="str">
        <f>IFERROR((IF(AND($G448&lt;(VLOOKUP($J449,'Medians, Hi-Lo SDs'!$B:$F,4,FALSE)),$G449&gt;=(VLOOKUP($J449,'Medians, Hi-Lo SDs'!$B:$F,4,FALSE))),(VLOOKUP($J449,'Medians, Hi-Lo SDs'!$B:$F,4,FALSE))-$G448,""))/($F449)*($C449-$C448)+($C448),"")</f>
        <v/>
      </c>
      <c r="X449" s="65" t="str">
        <f t="shared" si="80"/>
        <v/>
      </c>
      <c r="Y449" s="65" t="str">
        <f>IF(X449="","",X449/VLOOKUP(VLOOKUP($J449,'Medians, Hi-Lo SDs'!$B:$F,4,FALSE),$H:$I,2,FALSE))</f>
        <v/>
      </c>
      <c r="Z449" s="70" t="str">
        <f t="shared" si="81"/>
        <v/>
      </c>
      <c r="AA449" s="68" t="str">
        <f t="shared" si="82"/>
        <v/>
      </c>
      <c r="AB449" s="66" t="str">
        <f>IFERROR((IF(AND($G448&lt;(VLOOKUP($J449,'Medians, Hi-Lo SDs'!$B:$F,5,FALSE)),$G449&gt;=(VLOOKUP($J449,'Medians, Hi-Lo SDs'!$B:$F,5,FALSE))),(VLOOKUP($J449,'Medians, Hi-Lo SDs'!$B:$F,5,FALSE))-$G448,""))/($F449)*($C449-$C448)+($C448),"")</f>
        <v/>
      </c>
      <c r="AC449" s="65" t="str">
        <f t="shared" si="83"/>
        <v/>
      </c>
      <c r="AD449" s="65" t="str">
        <f>IF(AC449="","",AC449/VLOOKUP(VLOOKUP($J449,'Medians, Hi-Lo SDs'!$B:$F,5,FALSE),$H:$I,2,FALSE))</f>
        <v/>
      </c>
      <c r="AE449" s="59" t="s">
        <v>88</v>
      </c>
      <c r="AF449" s="60" t="s">
        <v>88</v>
      </c>
    </row>
    <row r="450" spans="1:32" ht="16" x14ac:dyDescent="0.2">
      <c r="A450" s="99"/>
      <c r="B450" s="100"/>
      <c r="C450" s="87" t="s">
        <v>136</v>
      </c>
      <c r="D450" s="88">
        <v>3</v>
      </c>
      <c r="E450" s="89">
        <v>6.8181818181818175</v>
      </c>
      <c r="F450" s="89">
        <v>6.8181818181818175</v>
      </c>
      <c r="G450" s="90">
        <v>27.27272727272727</v>
      </c>
      <c r="J450" s="64" t="str">
        <f t="shared" si="73"/>
        <v>a0980</v>
      </c>
      <c r="K450" s="71">
        <f t="shared" si="74"/>
        <v>4.5454545454545459</v>
      </c>
      <c r="L450" s="65" t="str">
        <f>IFERROR((IF(AND($G449&lt;(VLOOKUP($J450,'Medians, Hi-Lo SDs'!$B:$F,2,FALSE)),$G450&gt;=(VLOOKUP($J450,'Medians, Hi-Lo SDs'!$B:$F,2,FALSE))),(VLOOKUP($J450,'Medians, Hi-Lo SDs'!$B:$F,2,FALSE))-$G449,""))/($F450)*($C450-$C449)+($C449),"")</f>
        <v/>
      </c>
      <c r="M450" s="65" t="str">
        <f t="shared" si="76"/>
        <v/>
      </c>
      <c r="N450" s="65" t="str">
        <f>IF(M450="","",M450/VLOOKUP(VLOOKUP($J450,'Medians, Hi-Lo SDs'!$B:$F,2,FALSE),$H:$I,2,FALSE))</f>
        <v/>
      </c>
      <c r="O450" s="59" t="s">
        <v>88</v>
      </c>
      <c r="P450" s="60" t="s">
        <v>88</v>
      </c>
      <c r="Q450" s="66" t="str">
        <f>IFERROR((IF(AND($G449&lt;(VLOOKUP($J450,'Medians, Hi-Lo SDs'!$B:$F,3,FALSE)),$G450&gt;=(VLOOKUP($J450,'Medians, Hi-Lo SDs'!$B:$F,3,FALSE))),(VLOOKUP($J450,'Medians, Hi-Lo SDs'!$B:$F,3,FALSE))-$G449,""))/($F450)*($C450-$C449)+($C449),"")</f>
        <v/>
      </c>
      <c r="R450" s="65" t="str">
        <f t="shared" si="77"/>
        <v/>
      </c>
      <c r="S450" s="65" t="str">
        <f>IF(R450="","",R450/VLOOKUP(VLOOKUP($J450,'Medians, Hi-Lo SDs'!$B:$F,3,FALSE),$H:$I,2,FALSE))</f>
        <v/>
      </c>
      <c r="T450" s="70" t="str">
        <f t="shared" si="78"/>
        <v/>
      </c>
      <c r="U450" s="68" t="str">
        <f t="shared" si="79"/>
        <v/>
      </c>
      <c r="V450" s="69" t="str">
        <f t="shared" si="75"/>
        <v/>
      </c>
      <c r="W450" s="66" t="str">
        <f>IFERROR((IF(AND($G449&lt;(VLOOKUP($J450,'Medians, Hi-Lo SDs'!$B:$F,4,FALSE)),$G450&gt;=(VLOOKUP($J450,'Medians, Hi-Lo SDs'!$B:$F,4,FALSE))),(VLOOKUP($J450,'Medians, Hi-Lo SDs'!$B:$F,4,FALSE))-$G449,""))/($F450)*($C450-$C449)+($C449),"")</f>
        <v/>
      </c>
      <c r="X450" s="65" t="str">
        <f t="shared" si="80"/>
        <v/>
      </c>
      <c r="Y450" s="65" t="str">
        <f>IF(X450="","",X450/VLOOKUP(VLOOKUP($J450,'Medians, Hi-Lo SDs'!$B:$F,4,FALSE),$H:$I,2,FALSE))</f>
        <v/>
      </c>
      <c r="Z450" s="70" t="str">
        <f t="shared" si="81"/>
        <v/>
      </c>
      <c r="AA450" s="68" t="str">
        <f t="shared" si="82"/>
        <v/>
      </c>
      <c r="AB450" s="66" t="str">
        <f>IFERROR((IF(AND($G449&lt;(VLOOKUP($J450,'Medians, Hi-Lo SDs'!$B:$F,5,FALSE)),$G450&gt;=(VLOOKUP($J450,'Medians, Hi-Lo SDs'!$B:$F,5,FALSE))),(VLOOKUP($J450,'Medians, Hi-Lo SDs'!$B:$F,5,FALSE))-$G449,""))/($F450)*($C450-$C449)+($C449),"")</f>
        <v/>
      </c>
      <c r="AC450" s="65" t="str">
        <f t="shared" si="83"/>
        <v/>
      </c>
      <c r="AD450" s="65" t="str">
        <f>IF(AC450="","",AC450/VLOOKUP(VLOOKUP($J450,'Medians, Hi-Lo SDs'!$B:$F,5,FALSE),$H:$I,2,FALSE))</f>
        <v/>
      </c>
      <c r="AE450" s="59" t="s">
        <v>88</v>
      </c>
      <c r="AF450" s="60" t="s">
        <v>88</v>
      </c>
    </row>
    <row r="451" spans="1:32" ht="16" x14ac:dyDescent="0.2">
      <c r="A451" s="99"/>
      <c r="B451" s="100"/>
      <c r="C451" s="87" t="s">
        <v>132</v>
      </c>
      <c r="D451" s="88">
        <v>1</v>
      </c>
      <c r="E451" s="89">
        <v>2.2727272727272729</v>
      </c>
      <c r="F451" s="89">
        <v>2.2727272727272729</v>
      </c>
      <c r="G451" s="90">
        <v>29.545454545454547</v>
      </c>
      <c r="J451" s="64" t="str">
        <f t="shared" si="73"/>
        <v>a0980</v>
      </c>
      <c r="K451" s="71">
        <f t="shared" si="74"/>
        <v>4.5454545454545459</v>
      </c>
      <c r="L451" s="65" t="str">
        <f>IFERROR((IF(AND($G450&lt;(VLOOKUP($J451,'Medians, Hi-Lo SDs'!$B:$F,2,FALSE)),$G451&gt;=(VLOOKUP($J451,'Medians, Hi-Lo SDs'!$B:$F,2,FALSE))),(VLOOKUP($J451,'Medians, Hi-Lo SDs'!$B:$F,2,FALSE))-$G450,""))/($F451)*($C451-$C450)+($C450),"")</f>
        <v/>
      </c>
      <c r="M451" s="65" t="str">
        <f t="shared" si="76"/>
        <v/>
      </c>
      <c r="N451" s="65" t="str">
        <f>IF(M451="","",M451/VLOOKUP(VLOOKUP($J451,'Medians, Hi-Lo SDs'!$B:$F,2,FALSE),$H:$I,2,FALSE))</f>
        <v/>
      </c>
      <c r="O451" s="59" t="s">
        <v>88</v>
      </c>
      <c r="P451" s="60" t="s">
        <v>88</v>
      </c>
      <c r="Q451" s="66" t="str">
        <f>IFERROR((IF(AND($G450&lt;(VLOOKUP($J451,'Medians, Hi-Lo SDs'!$B:$F,3,FALSE)),$G451&gt;=(VLOOKUP($J451,'Medians, Hi-Lo SDs'!$B:$F,3,FALSE))),(VLOOKUP($J451,'Medians, Hi-Lo SDs'!$B:$F,3,FALSE))-$G450,""))/($F451)*($C451-$C450)+($C450),"")</f>
        <v/>
      </c>
      <c r="R451" s="65" t="str">
        <f t="shared" si="77"/>
        <v/>
      </c>
      <c r="S451" s="65" t="str">
        <f>IF(R451="","",R451/VLOOKUP(VLOOKUP($J451,'Medians, Hi-Lo SDs'!$B:$F,3,FALSE),$H:$I,2,FALSE))</f>
        <v/>
      </c>
      <c r="T451" s="70" t="str">
        <f t="shared" si="78"/>
        <v/>
      </c>
      <c r="U451" s="68" t="str">
        <f t="shared" si="79"/>
        <v/>
      </c>
      <c r="V451" s="69" t="str">
        <f t="shared" si="75"/>
        <v/>
      </c>
      <c r="W451" s="66" t="str">
        <f>IFERROR((IF(AND($G450&lt;(VLOOKUP($J451,'Medians, Hi-Lo SDs'!$B:$F,4,FALSE)),$G451&gt;=(VLOOKUP($J451,'Medians, Hi-Lo SDs'!$B:$F,4,FALSE))),(VLOOKUP($J451,'Medians, Hi-Lo SDs'!$B:$F,4,FALSE))-$G450,""))/($F451)*($C451-$C450)+($C450),"")</f>
        <v/>
      </c>
      <c r="X451" s="65" t="str">
        <f t="shared" si="80"/>
        <v/>
      </c>
      <c r="Y451" s="65" t="str">
        <f>IF(X451="","",X451/VLOOKUP(VLOOKUP($J451,'Medians, Hi-Lo SDs'!$B:$F,4,FALSE),$H:$I,2,FALSE))</f>
        <v/>
      </c>
      <c r="Z451" s="70" t="str">
        <f t="shared" si="81"/>
        <v/>
      </c>
      <c r="AA451" s="68" t="str">
        <f t="shared" si="82"/>
        <v/>
      </c>
      <c r="AB451" s="66" t="str">
        <f>IFERROR((IF(AND($G450&lt;(VLOOKUP($J451,'Medians, Hi-Lo SDs'!$B:$F,5,FALSE)),$G451&gt;=(VLOOKUP($J451,'Medians, Hi-Lo SDs'!$B:$F,5,FALSE))),(VLOOKUP($J451,'Medians, Hi-Lo SDs'!$B:$F,5,FALSE))-$G450,""))/($F451)*($C451-$C450)+($C450),"")</f>
        <v/>
      </c>
      <c r="AC451" s="65" t="str">
        <f t="shared" si="83"/>
        <v/>
      </c>
      <c r="AD451" s="65" t="str">
        <f>IF(AC451="","",AC451/VLOOKUP(VLOOKUP($J451,'Medians, Hi-Lo SDs'!$B:$F,5,FALSE),$H:$I,2,FALSE))</f>
        <v/>
      </c>
      <c r="AE451" s="59" t="s">
        <v>88</v>
      </c>
      <c r="AF451" s="60" t="s">
        <v>88</v>
      </c>
    </row>
    <row r="452" spans="1:32" ht="16" x14ac:dyDescent="0.2">
      <c r="A452" s="99"/>
      <c r="B452" s="100"/>
      <c r="C452" s="87" t="s">
        <v>144</v>
      </c>
      <c r="D452" s="88">
        <v>1</v>
      </c>
      <c r="E452" s="89">
        <v>2.2727272727272729</v>
      </c>
      <c r="F452" s="89">
        <v>2.2727272727272729</v>
      </c>
      <c r="G452" s="90">
        <v>31.818181818181817</v>
      </c>
      <c r="J452" s="64" t="str">
        <f t="shared" si="73"/>
        <v>a0980</v>
      </c>
      <c r="K452" s="71">
        <f t="shared" si="74"/>
        <v>4.5454545454545459</v>
      </c>
      <c r="L452" s="65" t="str">
        <f>IFERROR((IF(AND($G451&lt;(VLOOKUP($J452,'Medians, Hi-Lo SDs'!$B:$F,2,FALSE)),$G452&gt;=(VLOOKUP($J452,'Medians, Hi-Lo SDs'!$B:$F,2,FALSE))),(VLOOKUP($J452,'Medians, Hi-Lo SDs'!$B:$F,2,FALSE))-$G451,""))/($F452)*($C452-$C451)+($C451),"")</f>
        <v/>
      </c>
      <c r="M452" s="65" t="str">
        <f t="shared" si="76"/>
        <v/>
      </c>
      <c r="N452" s="65" t="str">
        <f>IF(M452="","",M452/VLOOKUP(VLOOKUP($J452,'Medians, Hi-Lo SDs'!$B:$F,2,FALSE),$H:$I,2,FALSE))</f>
        <v/>
      </c>
      <c r="O452" s="59" t="s">
        <v>88</v>
      </c>
      <c r="P452" s="60" t="s">
        <v>88</v>
      </c>
      <c r="Q452" s="66" t="str">
        <f>IFERROR((IF(AND($G451&lt;(VLOOKUP($J452,'Medians, Hi-Lo SDs'!$B:$F,3,FALSE)),$G452&gt;=(VLOOKUP($J452,'Medians, Hi-Lo SDs'!$B:$F,3,FALSE))),(VLOOKUP($J452,'Medians, Hi-Lo SDs'!$B:$F,3,FALSE))-$G451,""))/($F452)*($C452-$C451)+($C451),"")</f>
        <v/>
      </c>
      <c r="R452" s="65" t="str">
        <f t="shared" si="77"/>
        <v/>
      </c>
      <c r="S452" s="65" t="str">
        <f>IF(R452="","",R452/VLOOKUP(VLOOKUP($J452,'Medians, Hi-Lo SDs'!$B:$F,3,FALSE),$H:$I,2,FALSE))</f>
        <v/>
      </c>
      <c r="T452" s="70" t="str">
        <f t="shared" si="78"/>
        <v/>
      </c>
      <c r="U452" s="68" t="str">
        <f t="shared" si="79"/>
        <v/>
      </c>
      <c r="V452" s="69" t="str">
        <f t="shared" si="75"/>
        <v/>
      </c>
      <c r="W452" s="66" t="str">
        <f>IFERROR((IF(AND($G451&lt;(VLOOKUP($J452,'Medians, Hi-Lo SDs'!$B:$F,4,FALSE)),$G452&gt;=(VLOOKUP($J452,'Medians, Hi-Lo SDs'!$B:$F,4,FALSE))),(VLOOKUP($J452,'Medians, Hi-Lo SDs'!$B:$F,4,FALSE))-$G451,""))/($F452)*($C452-$C451)+($C451),"")</f>
        <v/>
      </c>
      <c r="X452" s="65" t="str">
        <f t="shared" si="80"/>
        <v/>
      </c>
      <c r="Y452" s="65" t="str">
        <f>IF(X452="","",X452/VLOOKUP(VLOOKUP($J452,'Medians, Hi-Lo SDs'!$B:$F,4,FALSE),$H:$I,2,FALSE))</f>
        <v/>
      </c>
      <c r="Z452" s="70" t="str">
        <f t="shared" si="81"/>
        <v/>
      </c>
      <c r="AA452" s="68" t="str">
        <f t="shared" si="82"/>
        <v/>
      </c>
      <c r="AB452" s="66" t="str">
        <f>IFERROR((IF(AND($G451&lt;(VLOOKUP($J452,'Medians, Hi-Lo SDs'!$B:$F,5,FALSE)),$G452&gt;=(VLOOKUP($J452,'Medians, Hi-Lo SDs'!$B:$F,5,FALSE))),(VLOOKUP($J452,'Medians, Hi-Lo SDs'!$B:$F,5,FALSE))-$G451,""))/($F452)*($C452-$C451)+($C451),"")</f>
        <v/>
      </c>
      <c r="AC452" s="65" t="str">
        <f t="shared" si="83"/>
        <v/>
      </c>
      <c r="AD452" s="65" t="str">
        <f>IF(AC452="","",AC452/VLOOKUP(VLOOKUP($J452,'Medians, Hi-Lo SDs'!$B:$F,5,FALSE),$H:$I,2,FALSE))</f>
        <v/>
      </c>
      <c r="AE452" s="59" t="s">
        <v>88</v>
      </c>
      <c r="AF452" s="60" t="s">
        <v>88</v>
      </c>
    </row>
    <row r="453" spans="1:32" ht="16" x14ac:dyDescent="0.2">
      <c r="A453" s="99"/>
      <c r="B453" s="100"/>
      <c r="C453" s="87" t="s">
        <v>133</v>
      </c>
      <c r="D453" s="88">
        <v>1</v>
      </c>
      <c r="E453" s="89">
        <v>2.2727272727272729</v>
      </c>
      <c r="F453" s="89">
        <v>2.2727272727272729</v>
      </c>
      <c r="G453" s="90">
        <v>34.090909090909086</v>
      </c>
      <c r="J453" s="64" t="str">
        <f t="shared" si="73"/>
        <v>a0980</v>
      </c>
      <c r="K453" s="71">
        <f t="shared" si="74"/>
        <v>4.5454545454545459</v>
      </c>
      <c r="L453" s="65" t="str">
        <f>IFERROR((IF(AND($G452&lt;(VLOOKUP($J453,'Medians, Hi-Lo SDs'!$B:$F,2,FALSE)),$G453&gt;=(VLOOKUP($J453,'Medians, Hi-Lo SDs'!$B:$F,2,FALSE))),(VLOOKUP($J453,'Medians, Hi-Lo SDs'!$B:$F,2,FALSE))-$G452,""))/($F453)*($C453-$C452)+($C452),"")</f>
        <v/>
      </c>
      <c r="M453" s="65" t="str">
        <f t="shared" si="76"/>
        <v/>
      </c>
      <c r="N453" s="65" t="str">
        <f>IF(M453="","",M453/VLOOKUP(VLOOKUP($J453,'Medians, Hi-Lo SDs'!$B:$F,2,FALSE),$H:$I,2,FALSE))</f>
        <v/>
      </c>
      <c r="O453" s="59" t="s">
        <v>88</v>
      </c>
      <c r="P453" s="60" t="s">
        <v>88</v>
      </c>
      <c r="Q453" s="66" t="str">
        <f>IFERROR((IF(AND($G452&lt;(VLOOKUP($J453,'Medians, Hi-Lo SDs'!$B:$F,3,FALSE)),$G453&gt;=(VLOOKUP($J453,'Medians, Hi-Lo SDs'!$B:$F,3,FALSE))),(VLOOKUP($J453,'Medians, Hi-Lo SDs'!$B:$F,3,FALSE))-$G452,""))/($F453)*($C453-$C452)+($C452),"")</f>
        <v/>
      </c>
      <c r="R453" s="65" t="str">
        <f t="shared" si="77"/>
        <v/>
      </c>
      <c r="S453" s="65" t="str">
        <f>IF(R453="","",R453/VLOOKUP(VLOOKUP($J453,'Medians, Hi-Lo SDs'!$B:$F,3,FALSE),$H:$I,2,FALSE))</f>
        <v/>
      </c>
      <c r="T453" s="70" t="str">
        <f t="shared" si="78"/>
        <v/>
      </c>
      <c r="U453" s="68" t="str">
        <f t="shared" si="79"/>
        <v/>
      </c>
      <c r="V453" s="69" t="str">
        <f t="shared" si="75"/>
        <v/>
      </c>
      <c r="W453" s="66" t="str">
        <f>IFERROR((IF(AND($G452&lt;(VLOOKUP($J453,'Medians, Hi-Lo SDs'!$B:$F,4,FALSE)),$G453&gt;=(VLOOKUP($J453,'Medians, Hi-Lo SDs'!$B:$F,4,FALSE))),(VLOOKUP($J453,'Medians, Hi-Lo SDs'!$B:$F,4,FALSE))-$G452,""))/($F453)*($C453-$C452)+($C452),"")</f>
        <v/>
      </c>
      <c r="X453" s="65" t="str">
        <f t="shared" si="80"/>
        <v/>
      </c>
      <c r="Y453" s="65" t="str">
        <f>IF(X453="","",X453/VLOOKUP(VLOOKUP($J453,'Medians, Hi-Lo SDs'!$B:$F,4,FALSE),$H:$I,2,FALSE))</f>
        <v/>
      </c>
      <c r="Z453" s="70" t="str">
        <f t="shared" si="81"/>
        <v/>
      </c>
      <c r="AA453" s="68" t="str">
        <f t="shared" si="82"/>
        <v/>
      </c>
      <c r="AB453" s="66" t="str">
        <f>IFERROR((IF(AND($G452&lt;(VLOOKUP($J453,'Medians, Hi-Lo SDs'!$B:$F,5,FALSE)),$G453&gt;=(VLOOKUP($J453,'Medians, Hi-Lo SDs'!$B:$F,5,FALSE))),(VLOOKUP($J453,'Medians, Hi-Lo SDs'!$B:$F,5,FALSE))-$G452,""))/($F453)*($C453-$C452)+($C452),"")</f>
        <v/>
      </c>
      <c r="AC453" s="65" t="str">
        <f t="shared" si="83"/>
        <v/>
      </c>
      <c r="AD453" s="65" t="str">
        <f>IF(AC453="","",AC453/VLOOKUP(VLOOKUP($J453,'Medians, Hi-Lo SDs'!$B:$F,5,FALSE),$H:$I,2,FALSE))</f>
        <v/>
      </c>
      <c r="AE453" s="59" t="s">
        <v>88</v>
      </c>
      <c r="AF453" s="60" t="s">
        <v>88</v>
      </c>
    </row>
    <row r="454" spans="1:32" ht="16" x14ac:dyDescent="0.2">
      <c r="A454" s="99"/>
      <c r="B454" s="100"/>
      <c r="C454" s="87" t="s">
        <v>153</v>
      </c>
      <c r="D454" s="88">
        <v>1</v>
      </c>
      <c r="E454" s="89">
        <v>2.2727272727272729</v>
      </c>
      <c r="F454" s="89">
        <v>2.2727272727272729</v>
      </c>
      <c r="G454" s="90">
        <v>36.363636363636367</v>
      </c>
      <c r="J454" s="64" t="str">
        <f t="shared" si="73"/>
        <v>a0980</v>
      </c>
      <c r="K454" s="71">
        <f t="shared" si="74"/>
        <v>4.5454545454545459</v>
      </c>
      <c r="L454" s="65" t="str">
        <f>IFERROR((IF(AND($G453&lt;(VLOOKUP($J454,'Medians, Hi-Lo SDs'!$B:$F,2,FALSE)),$G454&gt;=(VLOOKUP($J454,'Medians, Hi-Lo SDs'!$B:$F,2,FALSE))),(VLOOKUP($J454,'Medians, Hi-Lo SDs'!$B:$F,2,FALSE))-$G453,""))/($F454)*($C454-$C453)+($C453),"")</f>
        <v/>
      </c>
      <c r="M454" s="65" t="str">
        <f t="shared" si="76"/>
        <v/>
      </c>
      <c r="N454" s="65" t="str">
        <f>IF(M454="","",M454/VLOOKUP(VLOOKUP($J454,'Medians, Hi-Lo SDs'!$B:$F,2,FALSE),$H:$I,2,FALSE))</f>
        <v/>
      </c>
      <c r="O454" s="59" t="s">
        <v>88</v>
      </c>
      <c r="P454" s="60" t="s">
        <v>88</v>
      </c>
      <c r="Q454" s="66" t="str">
        <f>IFERROR((IF(AND($G453&lt;(VLOOKUP($J454,'Medians, Hi-Lo SDs'!$B:$F,3,FALSE)),$G454&gt;=(VLOOKUP($J454,'Medians, Hi-Lo SDs'!$B:$F,3,FALSE))),(VLOOKUP($J454,'Medians, Hi-Lo SDs'!$B:$F,3,FALSE))-$G453,""))/($F454)*($C454-$C453)+($C453),"")</f>
        <v/>
      </c>
      <c r="R454" s="65" t="str">
        <f t="shared" si="77"/>
        <v/>
      </c>
      <c r="S454" s="65" t="str">
        <f>IF(R454="","",R454/VLOOKUP(VLOOKUP($J454,'Medians, Hi-Lo SDs'!$B:$F,3,FALSE),$H:$I,2,FALSE))</f>
        <v/>
      </c>
      <c r="T454" s="70" t="str">
        <f t="shared" si="78"/>
        <v/>
      </c>
      <c r="U454" s="68" t="str">
        <f t="shared" si="79"/>
        <v/>
      </c>
      <c r="V454" s="69" t="str">
        <f t="shared" si="75"/>
        <v/>
      </c>
      <c r="W454" s="66" t="str">
        <f>IFERROR((IF(AND($G453&lt;(VLOOKUP($J454,'Medians, Hi-Lo SDs'!$B:$F,4,FALSE)),$G454&gt;=(VLOOKUP($J454,'Medians, Hi-Lo SDs'!$B:$F,4,FALSE))),(VLOOKUP($J454,'Medians, Hi-Lo SDs'!$B:$F,4,FALSE))-$G453,""))/($F454)*($C454-$C453)+($C453),"")</f>
        <v/>
      </c>
      <c r="X454" s="65" t="str">
        <f t="shared" si="80"/>
        <v/>
      </c>
      <c r="Y454" s="65" t="str">
        <f>IF(X454="","",X454/VLOOKUP(VLOOKUP($J454,'Medians, Hi-Lo SDs'!$B:$F,4,FALSE),$H:$I,2,FALSE))</f>
        <v/>
      </c>
      <c r="Z454" s="70" t="str">
        <f t="shared" si="81"/>
        <v/>
      </c>
      <c r="AA454" s="68" t="str">
        <f t="shared" si="82"/>
        <v/>
      </c>
      <c r="AB454" s="66" t="str">
        <f>IFERROR((IF(AND($G453&lt;(VLOOKUP($J454,'Medians, Hi-Lo SDs'!$B:$F,5,FALSE)),$G454&gt;=(VLOOKUP($J454,'Medians, Hi-Lo SDs'!$B:$F,5,FALSE))),(VLOOKUP($J454,'Medians, Hi-Lo SDs'!$B:$F,5,FALSE))-$G453,""))/($F454)*($C454-$C453)+($C453),"")</f>
        <v/>
      </c>
      <c r="AC454" s="65" t="str">
        <f t="shared" si="83"/>
        <v/>
      </c>
      <c r="AD454" s="65" t="str">
        <f>IF(AC454="","",AC454/VLOOKUP(VLOOKUP($J454,'Medians, Hi-Lo SDs'!$B:$F,5,FALSE),$H:$I,2,FALSE))</f>
        <v/>
      </c>
      <c r="AE454" s="59" t="s">
        <v>88</v>
      </c>
      <c r="AF454" s="60" t="s">
        <v>88</v>
      </c>
    </row>
    <row r="455" spans="1:32" ht="16" x14ac:dyDescent="0.2">
      <c r="A455" s="99"/>
      <c r="B455" s="100"/>
      <c r="C455" s="87" t="s">
        <v>137</v>
      </c>
      <c r="D455" s="88">
        <v>1</v>
      </c>
      <c r="E455" s="89">
        <v>2.2727272727272729</v>
      </c>
      <c r="F455" s="89">
        <v>2.2727272727272729</v>
      </c>
      <c r="G455" s="90">
        <v>38.636363636363633</v>
      </c>
      <c r="J455" s="64" t="str">
        <f t="shared" si="73"/>
        <v>a0980</v>
      </c>
      <c r="K455" s="71">
        <f t="shared" si="74"/>
        <v>4.5454545454545459</v>
      </c>
      <c r="L455" s="65" t="str">
        <f>IFERROR((IF(AND($G454&lt;(VLOOKUP($J455,'Medians, Hi-Lo SDs'!$B:$F,2,FALSE)),$G455&gt;=(VLOOKUP($J455,'Medians, Hi-Lo SDs'!$B:$F,2,FALSE))),(VLOOKUP($J455,'Medians, Hi-Lo SDs'!$B:$F,2,FALSE))-$G454,""))/($F455)*($C455-$C454)+($C454),"")</f>
        <v/>
      </c>
      <c r="M455" s="65" t="str">
        <f t="shared" si="76"/>
        <v/>
      </c>
      <c r="N455" s="65" t="str">
        <f>IF(M455="","",M455/VLOOKUP(VLOOKUP($J455,'Medians, Hi-Lo SDs'!$B:$F,2,FALSE),$H:$I,2,FALSE))</f>
        <v/>
      </c>
      <c r="O455" s="59" t="s">
        <v>88</v>
      </c>
      <c r="P455" s="60" t="s">
        <v>88</v>
      </c>
      <c r="Q455" s="66" t="str">
        <f>IFERROR((IF(AND($G454&lt;(VLOOKUP($J455,'Medians, Hi-Lo SDs'!$B:$F,3,FALSE)),$G455&gt;=(VLOOKUP($J455,'Medians, Hi-Lo SDs'!$B:$F,3,FALSE))),(VLOOKUP($J455,'Medians, Hi-Lo SDs'!$B:$F,3,FALSE))-$G454,""))/($F455)*($C455-$C454)+($C454),"")</f>
        <v/>
      </c>
      <c r="R455" s="65" t="str">
        <f t="shared" si="77"/>
        <v/>
      </c>
      <c r="S455" s="65" t="str">
        <f>IF(R455="","",R455/VLOOKUP(VLOOKUP($J455,'Medians, Hi-Lo SDs'!$B:$F,3,FALSE),$H:$I,2,FALSE))</f>
        <v/>
      </c>
      <c r="T455" s="70" t="str">
        <f t="shared" si="78"/>
        <v/>
      </c>
      <c r="U455" s="68" t="str">
        <f t="shared" si="79"/>
        <v/>
      </c>
      <c r="V455" s="69" t="str">
        <f t="shared" si="75"/>
        <v/>
      </c>
      <c r="W455" s="66" t="str">
        <f>IFERROR((IF(AND($G454&lt;(VLOOKUP($J455,'Medians, Hi-Lo SDs'!$B:$F,4,FALSE)),$G455&gt;=(VLOOKUP($J455,'Medians, Hi-Lo SDs'!$B:$F,4,FALSE))),(VLOOKUP($J455,'Medians, Hi-Lo SDs'!$B:$F,4,FALSE))-$G454,""))/($F455)*($C455-$C454)+($C454),"")</f>
        <v/>
      </c>
      <c r="X455" s="65" t="str">
        <f t="shared" si="80"/>
        <v/>
      </c>
      <c r="Y455" s="65" t="str">
        <f>IF(X455="","",X455/VLOOKUP(VLOOKUP($J455,'Medians, Hi-Lo SDs'!$B:$F,4,FALSE),$H:$I,2,FALSE))</f>
        <v/>
      </c>
      <c r="Z455" s="70" t="str">
        <f t="shared" si="81"/>
        <v/>
      </c>
      <c r="AA455" s="68" t="str">
        <f t="shared" si="82"/>
        <v/>
      </c>
      <c r="AB455" s="66" t="str">
        <f>IFERROR((IF(AND($G454&lt;(VLOOKUP($J455,'Medians, Hi-Lo SDs'!$B:$F,5,FALSE)),$G455&gt;=(VLOOKUP($J455,'Medians, Hi-Lo SDs'!$B:$F,5,FALSE))),(VLOOKUP($J455,'Medians, Hi-Lo SDs'!$B:$F,5,FALSE))-$G454,""))/($F455)*($C455-$C454)+($C454),"")</f>
        <v/>
      </c>
      <c r="AC455" s="65" t="str">
        <f t="shared" si="83"/>
        <v/>
      </c>
      <c r="AD455" s="65" t="str">
        <f>IF(AC455="","",AC455/VLOOKUP(VLOOKUP($J455,'Medians, Hi-Lo SDs'!$B:$F,5,FALSE),$H:$I,2,FALSE))</f>
        <v/>
      </c>
      <c r="AE455" s="59" t="s">
        <v>88</v>
      </c>
      <c r="AF455" s="60" t="s">
        <v>88</v>
      </c>
    </row>
    <row r="456" spans="1:32" ht="16" x14ac:dyDescent="0.2">
      <c r="A456" s="99"/>
      <c r="B456" s="100"/>
      <c r="C456" s="87" t="s">
        <v>138</v>
      </c>
      <c r="D456" s="88">
        <v>1</v>
      </c>
      <c r="E456" s="89">
        <v>2.2727272727272729</v>
      </c>
      <c r="F456" s="89">
        <v>2.2727272727272729</v>
      </c>
      <c r="G456" s="90">
        <v>40.909090909090914</v>
      </c>
      <c r="J456" s="64" t="str">
        <f t="shared" si="73"/>
        <v>a0980</v>
      </c>
      <c r="K456" s="71">
        <f t="shared" si="74"/>
        <v>4.5454545454545459</v>
      </c>
      <c r="L456" s="65" t="str">
        <f>IFERROR((IF(AND($G455&lt;(VLOOKUP($J456,'Medians, Hi-Lo SDs'!$B:$F,2,FALSE)),$G456&gt;=(VLOOKUP($J456,'Medians, Hi-Lo SDs'!$B:$F,2,FALSE))),(VLOOKUP($J456,'Medians, Hi-Lo SDs'!$B:$F,2,FALSE))-$G455,""))/($F456)*($C456-$C455)+($C455),"")</f>
        <v/>
      </c>
      <c r="M456" s="65" t="str">
        <f t="shared" si="76"/>
        <v/>
      </c>
      <c r="N456" s="65" t="str">
        <f>IF(M456="","",M456/VLOOKUP(VLOOKUP($J456,'Medians, Hi-Lo SDs'!$B:$F,2,FALSE),$H:$I,2,FALSE))</f>
        <v/>
      </c>
      <c r="O456" s="59" t="s">
        <v>88</v>
      </c>
      <c r="P456" s="60" t="s">
        <v>88</v>
      </c>
      <c r="Q456" s="66" t="str">
        <f>IFERROR((IF(AND($G455&lt;(VLOOKUP($J456,'Medians, Hi-Lo SDs'!$B:$F,3,FALSE)),$G456&gt;=(VLOOKUP($J456,'Medians, Hi-Lo SDs'!$B:$F,3,FALSE))),(VLOOKUP($J456,'Medians, Hi-Lo SDs'!$B:$F,3,FALSE))-$G455,""))/($F456)*($C456-$C455)+($C455),"")</f>
        <v/>
      </c>
      <c r="R456" s="65" t="str">
        <f t="shared" si="77"/>
        <v/>
      </c>
      <c r="S456" s="65" t="str">
        <f>IF(R456="","",R456/VLOOKUP(VLOOKUP($J456,'Medians, Hi-Lo SDs'!$B:$F,3,FALSE),$H:$I,2,FALSE))</f>
        <v/>
      </c>
      <c r="T456" s="70" t="str">
        <f t="shared" si="78"/>
        <v/>
      </c>
      <c r="U456" s="68" t="str">
        <f t="shared" si="79"/>
        <v/>
      </c>
      <c r="V456" s="69" t="str">
        <f t="shared" si="75"/>
        <v/>
      </c>
      <c r="W456" s="66" t="str">
        <f>IFERROR((IF(AND($G455&lt;(VLOOKUP($J456,'Medians, Hi-Lo SDs'!$B:$F,4,FALSE)),$G456&gt;=(VLOOKUP($J456,'Medians, Hi-Lo SDs'!$B:$F,4,FALSE))),(VLOOKUP($J456,'Medians, Hi-Lo SDs'!$B:$F,4,FALSE))-$G455,""))/($F456)*($C456-$C455)+($C455),"")</f>
        <v/>
      </c>
      <c r="X456" s="65" t="str">
        <f t="shared" si="80"/>
        <v/>
      </c>
      <c r="Y456" s="65" t="str">
        <f>IF(X456="","",X456/VLOOKUP(VLOOKUP($J456,'Medians, Hi-Lo SDs'!$B:$F,4,FALSE),$H:$I,2,FALSE))</f>
        <v/>
      </c>
      <c r="Z456" s="70" t="str">
        <f t="shared" si="81"/>
        <v/>
      </c>
      <c r="AA456" s="68" t="str">
        <f t="shared" si="82"/>
        <v/>
      </c>
      <c r="AB456" s="66" t="str">
        <f>IFERROR((IF(AND($G455&lt;(VLOOKUP($J456,'Medians, Hi-Lo SDs'!$B:$F,5,FALSE)),$G456&gt;=(VLOOKUP($J456,'Medians, Hi-Lo SDs'!$B:$F,5,FALSE))),(VLOOKUP($J456,'Medians, Hi-Lo SDs'!$B:$F,5,FALSE))-$G455,""))/($F456)*($C456-$C455)+($C455),"")</f>
        <v/>
      </c>
      <c r="AC456" s="65" t="str">
        <f t="shared" si="83"/>
        <v/>
      </c>
      <c r="AD456" s="65" t="str">
        <f>IF(AC456="","",AC456/VLOOKUP(VLOOKUP($J456,'Medians, Hi-Lo SDs'!$B:$F,5,FALSE),$H:$I,2,FALSE))</f>
        <v/>
      </c>
      <c r="AE456" s="59" t="s">
        <v>88</v>
      </c>
      <c r="AF456" s="60" t="s">
        <v>88</v>
      </c>
    </row>
    <row r="457" spans="1:32" ht="16" x14ac:dyDescent="0.2">
      <c r="A457" s="99"/>
      <c r="B457" s="100"/>
      <c r="C457" s="87" t="s">
        <v>165</v>
      </c>
      <c r="D457" s="88">
        <v>3</v>
      </c>
      <c r="E457" s="89">
        <v>6.8181818181818175</v>
      </c>
      <c r="F457" s="89">
        <v>6.8181818181818175</v>
      </c>
      <c r="G457" s="90">
        <v>47.727272727272727</v>
      </c>
      <c r="J457" s="64" t="str">
        <f t="shared" si="73"/>
        <v>a0980</v>
      </c>
      <c r="K457" s="71">
        <f t="shared" si="74"/>
        <v>4.5454545454545459</v>
      </c>
      <c r="L457" s="65" t="str">
        <f>IFERROR((IF(AND($G456&lt;(VLOOKUP($J457,'Medians, Hi-Lo SDs'!$B:$F,2,FALSE)),$G457&gt;=(VLOOKUP($J457,'Medians, Hi-Lo SDs'!$B:$F,2,FALSE))),(VLOOKUP($J457,'Medians, Hi-Lo SDs'!$B:$F,2,FALSE))-$G456,""))/($F457)*($C457-$C456)+($C456),"")</f>
        <v/>
      </c>
      <c r="M457" s="65" t="str">
        <f t="shared" si="76"/>
        <v/>
      </c>
      <c r="N457" s="65" t="str">
        <f>IF(M457="","",M457/VLOOKUP(VLOOKUP($J457,'Medians, Hi-Lo SDs'!$B:$F,2,FALSE),$H:$I,2,FALSE))</f>
        <v/>
      </c>
      <c r="O457" s="59" t="s">
        <v>88</v>
      </c>
      <c r="P457" s="60" t="s">
        <v>88</v>
      </c>
      <c r="Q457" s="66" t="str">
        <f>IFERROR((IF(AND($G456&lt;(VLOOKUP($J457,'Medians, Hi-Lo SDs'!$B:$F,3,FALSE)),$G457&gt;=(VLOOKUP($J457,'Medians, Hi-Lo SDs'!$B:$F,3,FALSE))),(VLOOKUP($J457,'Medians, Hi-Lo SDs'!$B:$F,3,FALSE))-$G456,""))/($F457)*($C457-$C456)+($C456),"")</f>
        <v/>
      </c>
      <c r="R457" s="65" t="str">
        <f t="shared" si="77"/>
        <v/>
      </c>
      <c r="S457" s="65" t="str">
        <f>IF(R457="","",R457/VLOOKUP(VLOOKUP($J457,'Medians, Hi-Lo SDs'!$B:$F,3,FALSE),$H:$I,2,FALSE))</f>
        <v/>
      </c>
      <c r="T457" s="70" t="str">
        <f t="shared" si="78"/>
        <v/>
      </c>
      <c r="U457" s="68" t="str">
        <f t="shared" si="79"/>
        <v/>
      </c>
      <c r="V457" s="69" t="str">
        <f t="shared" si="75"/>
        <v/>
      </c>
      <c r="W457" s="66" t="str">
        <f>IFERROR((IF(AND($G456&lt;(VLOOKUP($J457,'Medians, Hi-Lo SDs'!$B:$F,4,FALSE)),$G457&gt;=(VLOOKUP($J457,'Medians, Hi-Lo SDs'!$B:$F,4,FALSE))),(VLOOKUP($J457,'Medians, Hi-Lo SDs'!$B:$F,4,FALSE))-$G456,""))/($F457)*($C457-$C456)+($C456),"")</f>
        <v/>
      </c>
      <c r="X457" s="65" t="str">
        <f t="shared" si="80"/>
        <v/>
      </c>
      <c r="Y457" s="65" t="str">
        <f>IF(X457="","",X457/VLOOKUP(VLOOKUP($J457,'Medians, Hi-Lo SDs'!$B:$F,4,FALSE),$H:$I,2,FALSE))</f>
        <v/>
      </c>
      <c r="Z457" s="70" t="str">
        <f t="shared" si="81"/>
        <v/>
      </c>
      <c r="AA457" s="68" t="str">
        <f t="shared" si="82"/>
        <v/>
      </c>
      <c r="AB457" s="66" t="str">
        <f>IFERROR((IF(AND($G456&lt;(VLOOKUP($J457,'Medians, Hi-Lo SDs'!$B:$F,5,FALSE)),$G457&gt;=(VLOOKUP($J457,'Medians, Hi-Lo SDs'!$B:$F,5,FALSE))),(VLOOKUP($J457,'Medians, Hi-Lo SDs'!$B:$F,5,FALSE))-$G456,""))/($F457)*($C457-$C456)+($C456),"")</f>
        <v/>
      </c>
      <c r="AC457" s="65" t="str">
        <f t="shared" si="83"/>
        <v/>
      </c>
      <c r="AD457" s="65" t="str">
        <f>IF(AC457="","",AC457/VLOOKUP(VLOOKUP($J457,'Medians, Hi-Lo SDs'!$B:$F,5,FALSE),$H:$I,2,FALSE))</f>
        <v/>
      </c>
      <c r="AE457" s="59" t="s">
        <v>88</v>
      </c>
      <c r="AF457" s="60" t="s">
        <v>88</v>
      </c>
    </row>
    <row r="458" spans="1:32" ht="16" x14ac:dyDescent="0.2">
      <c r="A458" s="99"/>
      <c r="B458" s="100"/>
      <c r="C458" s="87" t="s">
        <v>155</v>
      </c>
      <c r="D458" s="88">
        <v>3</v>
      </c>
      <c r="E458" s="89">
        <v>6.8181818181818175</v>
      </c>
      <c r="F458" s="89">
        <v>6.8181818181818175</v>
      </c>
      <c r="G458" s="90">
        <v>54.54545454545454</v>
      </c>
      <c r="J458" s="64" t="str">
        <f t="shared" si="73"/>
        <v>a0980</v>
      </c>
      <c r="K458" s="71">
        <f t="shared" si="74"/>
        <v>4.5454545454545459</v>
      </c>
      <c r="L458" s="65" t="str">
        <f>IFERROR((IF(AND($G457&lt;(VLOOKUP($J458,'Medians, Hi-Lo SDs'!$B:$F,2,FALSE)),$G458&gt;=(VLOOKUP($J458,'Medians, Hi-Lo SDs'!$B:$F,2,FALSE))),(VLOOKUP($J458,'Medians, Hi-Lo SDs'!$B:$F,2,FALSE))-$G457,""))/($F458)*($C458-$C457)+($C457),"")</f>
        <v/>
      </c>
      <c r="M458" s="65" t="str">
        <f t="shared" si="76"/>
        <v/>
      </c>
      <c r="N458" s="65" t="str">
        <f>IF(M458="","",M458/VLOOKUP(VLOOKUP($J458,'Medians, Hi-Lo SDs'!$B:$F,2,FALSE),$H:$I,2,FALSE))</f>
        <v/>
      </c>
      <c r="O458" s="59" t="s">
        <v>88</v>
      </c>
      <c r="P458" s="60" t="s">
        <v>88</v>
      </c>
      <c r="Q458" s="66" t="str">
        <f>IFERROR((IF(AND($G457&lt;(VLOOKUP($J458,'Medians, Hi-Lo SDs'!$B:$F,3,FALSE)),$G458&gt;=(VLOOKUP($J458,'Medians, Hi-Lo SDs'!$B:$F,3,FALSE))),(VLOOKUP($J458,'Medians, Hi-Lo SDs'!$B:$F,3,FALSE))-$G457,""))/($F458)*($C458-$C457)+($C457),"")</f>
        <v/>
      </c>
      <c r="R458" s="65" t="str">
        <f t="shared" si="77"/>
        <v/>
      </c>
      <c r="S458" s="65" t="str">
        <f>IF(R458="","",R458/VLOOKUP(VLOOKUP($J458,'Medians, Hi-Lo SDs'!$B:$F,3,FALSE),$H:$I,2,FALSE))</f>
        <v/>
      </c>
      <c r="T458" s="70" t="str">
        <f t="shared" si="78"/>
        <v/>
      </c>
      <c r="U458" s="68" t="str">
        <f t="shared" si="79"/>
        <v/>
      </c>
      <c r="V458" s="69">
        <f t="shared" si="75"/>
        <v>51</v>
      </c>
      <c r="W458" s="66" t="str">
        <f>IFERROR((IF(AND($G457&lt;(VLOOKUP($J458,'Medians, Hi-Lo SDs'!$B:$F,4,FALSE)),$G458&gt;=(VLOOKUP($J458,'Medians, Hi-Lo SDs'!$B:$F,4,FALSE))),(VLOOKUP($J458,'Medians, Hi-Lo SDs'!$B:$F,4,FALSE))-$G457,""))/($F458)*($C458-$C457)+($C457),"")</f>
        <v/>
      </c>
      <c r="X458" s="65" t="str">
        <f t="shared" si="80"/>
        <v/>
      </c>
      <c r="Y458" s="65" t="str">
        <f>IF(X458="","",X458/VLOOKUP(VLOOKUP($J458,'Medians, Hi-Lo SDs'!$B:$F,4,FALSE),$H:$I,2,FALSE))</f>
        <v/>
      </c>
      <c r="Z458" s="70" t="str">
        <f t="shared" si="81"/>
        <v/>
      </c>
      <c r="AA458" s="68" t="str">
        <f t="shared" si="82"/>
        <v/>
      </c>
      <c r="AB458" s="66" t="str">
        <f>IFERROR((IF(AND($G457&lt;(VLOOKUP($J458,'Medians, Hi-Lo SDs'!$B:$F,5,FALSE)),$G458&gt;=(VLOOKUP($J458,'Medians, Hi-Lo SDs'!$B:$F,5,FALSE))),(VLOOKUP($J458,'Medians, Hi-Lo SDs'!$B:$F,5,FALSE))-$G457,""))/($F458)*($C458-$C457)+($C457),"")</f>
        <v/>
      </c>
      <c r="AC458" s="65" t="str">
        <f t="shared" si="83"/>
        <v/>
      </c>
      <c r="AD458" s="65" t="str">
        <f>IF(AC458="","",AC458/VLOOKUP(VLOOKUP($J458,'Medians, Hi-Lo SDs'!$B:$F,5,FALSE),$H:$I,2,FALSE))</f>
        <v/>
      </c>
      <c r="AE458" s="59" t="s">
        <v>88</v>
      </c>
      <c r="AF458" s="60" t="s">
        <v>88</v>
      </c>
    </row>
    <row r="459" spans="1:32" ht="16" x14ac:dyDescent="0.2">
      <c r="A459" s="99"/>
      <c r="B459" s="100"/>
      <c r="C459" s="87" t="s">
        <v>139</v>
      </c>
      <c r="D459" s="88">
        <v>1</v>
      </c>
      <c r="E459" s="89">
        <v>2.2727272727272729</v>
      </c>
      <c r="F459" s="89">
        <v>2.2727272727272729</v>
      </c>
      <c r="G459" s="90">
        <v>56.81818181818182</v>
      </c>
      <c r="J459" s="64" t="str">
        <f t="shared" si="73"/>
        <v>a0980</v>
      </c>
      <c r="K459" s="71">
        <f t="shared" si="74"/>
        <v>4.5454545454545459</v>
      </c>
      <c r="L459" s="65" t="str">
        <f>IFERROR((IF(AND($G458&lt;(VLOOKUP($J459,'Medians, Hi-Lo SDs'!$B:$F,2,FALSE)),$G459&gt;=(VLOOKUP($J459,'Medians, Hi-Lo SDs'!$B:$F,2,FALSE))),(VLOOKUP($J459,'Medians, Hi-Lo SDs'!$B:$F,2,FALSE))-$G458,""))/($F459)*($C459-$C458)+($C458),"")</f>
        <v/>
      </c>
      <c r="M459" s="65" t="str">
        <f t="shared" si="76"/>
        <v/>
      </c>
      <c r="N459" s="65" t="str">
        <f>IF(M459="","",M459/VLOOKUP(VLOOKUP($J459,'Medians, Hi-Lo SDs'!$B:$F,2,FALSE),$H:$I,2,FALSE))</f>
        <v/>
      </c>
      <c r="O459" s="59" t="s">
        <v>88</v>
      </c>
      <c r="P459" s="60" t="s">
        <v>88</v>
      </c>
      <c r="Q459" s="66" t="str">
        <f>IFERROR((IF(AND($G458&lt;(VLOOKUP($J459,'Medians, Hi-Lo SDs'!$B:$F,3,FALSE)),$G459&gt;=(VLOOKUP($J459,'Medians, Hi-Lo SDs'!$B:$F,3,FALSE))),(VLOOKUP($J459,'Medians, Hi-Lo SDs'!$B:$F,3,FALSE))-$G458,""))/($F459)*($C459-$C458)+($C458),"")</f>
        <v/>
      </c>
      <c r="R459" s="65" t="str">
        <f t="shared" si="77"/>
        <v/>
      </c>
      <c r="S459" s="65" t="str">
        <f>IF(R459="","",R459/VLOOKUP(VLOOKUP($J459,'Medians, Hi-Lo SDs'!$B:$F,3,FALSE),$H:$I,2,FALSE))</f>
        <v/>
      </c>
      <c r="T459" s="70" t="str">
        <f t="shared" si="78"/>
        <v/>
      </c>
      <c r="U459" s="68" t="str">
        <f t="shared" si="79"/>
        <v/>
      </c>
      <c r="V459" s="69" t="str">
        <f t="shared" si="75"/>
        <v/>
      </c>
      <c r="W459" s="66" t="str">
        <f>IFERROR((IF(AND($G458&lt;(VLOOKUP($J459,'Medians, Hi-Lo SDs'!$B:$F,4,FALSE)),$G459&gt;=(VLOOKUP($J459,'Medians, Hi-Lo SDs'!$B:$F,4,FALSE))),(VLOOKUP($J459,'Medians, Hi-Lo SDs'!$B:$F,4,FALSE))-$G458,""))/($F459)*($C459-$C458)+($C458),"")</f>
        <v/>
      </c>
      <c r="X459" s="65" t="str">
        <f t="shared" si="80"/>
        <v/>
      </c>
      <c r="Y459" s="65" t="str">
        <f>IF(X459="","",X459/VLOOKUP(VLOOKUP($J459,'Medians, Hi-Lo SDs'!$B:$F,4,FALSE),$H:$I,2,FALSE))</f>
        <v/>
      </c>
      <c r="Z459" s="70" t="str">
        <f t="shared" si="81"/>
        <v/>
      </c>
      <c r="AA459" s="68" t="str">
        <f t="shared" si="82"/>
        <v/>
      </c>
      <c r="AB459" s="66" t="str">
        <f>IFERROR((IF(AND($G458&lt;(VLOOKUP($J459,'Medians, Hi-Lo SDs'!$B:$F,5,FALSE)),$G459&gt;=(VLOOKUP($J459,'Medians, Hi-Lo SDs'!$B:$F,5,FALSE))),(VLOOKUP($J459,'Medians, Hi-Lo SDs'!$B:$F,5,FALSE))-$G458,""))/($F459)*($C459-$C458)+($C458),"")</f>
        <v/>
      </c>
      <c r="AC459" s="65" t="str">
        <f t="shared" si="83"/>
        <v/>
      </c>
      <c r="AD459" s="65" t="str">
        <f>IF(AC459="","",AC459/VLOOKUP(VLOOKUP($J459,'Medians, Hi-Lo SDs'!$B:$F,5,FALSE),$H:$I,2,FALSE))</f>
        <v/>
      </c>
      <c r="AE459" s="59" t="s">
        <v>88</v>
      </c>
      <c r="AF459" s="60" t="s">
        <v>88</v>
      </c>
    </row>
    <row r="460" spans="1:32" ht="16" x14ac:dyDescent="0.2">
      <c r="A460" s="99"/>
      <c r="B460" s="100"/>
      <c r="C460" s="87" t="s">
        <v>156</v>
      </c>
      <c r="D460" s="88">
        <v>1</v>
      </c>
      <c r="E460" s="89">
        <v>2.2727272727272729</v>
      </c>
      <c r="F460" s="89">
        <v>2.2727272727272729</v>
      </c>
      <c r="G460" s="90">
        <v>59.090909090909093</v>
      </c>
      <c r="J460" s="64" t="str">
        <f t="shared" si="73"/>
        <v>a0980</v>
      </c>
      <c r="K460" s="71">
        <f t="shared" si="74"/>
        <v>4.5454545454545459</v>
      </c>
      <c r="L460" s="65" t="str">
        <f>IFERROR((IF(AND($G459&lt;(VLOOKUP($J460,'Medians, Hi-Lo SDs'!$B:$F,2,FALSE)),$G460&gt;=(VLOOKUP($J460,'Medians, Hi-Lo SDs'!$B:$F,2,FALSE))),(VLOOKUP($J460,'Medians, Hi-Lo SDs'!$B:$F,2,FALSE))-$G459,""))/($F460)*($C460-$C459)+($C459),"")</f>
        <v/>
      </c>
      <c r="M460" s="65" t="str">
        <f t="shared" si="76"/>
        <v/>
      </c>
      <c r="N460" s="65" t="str">
        <f>IF(M460="","",M460/VLOOKUP(VLOOKUP($J460,'Medians, Hi-Lo SDs'!$B:$F,2,FALSE),$H:$I,2,FALSE))</f>
        <v/>
      </c>
      <c r="O460" s="59" t="s">
        <v>88</v>
      </c>
      <c r="P460" s="60" t="s">
        <v>88</v>
      </c>
      <c r="Q460" s="66" t="str">
        <f>IFERROR((IF(AND($G459&lt;(VLOOKUP($J460,'Medians, Hi-Lo SDs'!$B:$F,3,FALSE)),$G460&gt;=(VLOOKUP($J460,'Medians, Hi-Lo SDs'!$B:$F,3,FALSE))),(VLOOKUP($J460,'Medians, Hi-Lo SDs'!$B:$F,3,FALSE))-$G459,""))/($F460)*($C460-$C459)+($C459),"")</f>
        <v/>
      </c>
      <c r="R460" s="65" t="str">
        <f t="shared" si="77"/>
        <v/>
      </c>
      <c r="S460" s="65" t="str">
        <f>IF(R460="","",R460/VLOOKUP(VLOOKUP($J460,'Medians, Hi-Lo SDs'!$B:$F,3,FALSE),$H:$I,2,FALSE))</f>
        <v/>
      </c>
      <c r="T460" s="70" t="str">
        <f t="shared" si="78"/>
        <v/>
      </c>
      <c r="U460" s="68" t="str">
        <f t="shared" si="79"/>
        <v/>
      </c>
      <c r="V460" s="69" t="str">
        <f t="shared" si="75"/>
        <v/>
      </c>
      <c r="W460" s="66" t="str">
        <f>IFERROR((IF(AND($G459&lt;(VLOOKUP($J460,'Medians, Hi-Lo SDs'!$B:$F,4,FALSE)),$G460&gt;=(VLOOKUP($J460,'Medians, Hi-Lo SDs'!$B:$F,4,FALSE))),(VLOOKUP($J460,'Medians, Hi-Lo SDs'!$B:$F,4,FALSE))-$G459,""))/($F460)*($C460-$C459)+($C459),"")</f>
        <v/>
      </c>
      <c r="X460" s="65" t="str">
        <f t="shared" si="80"/>
        <v/>
      </c>
      <c r="Y460" s="65" t="str">
        <f>IF(X460="","",X460/VLOOKUP(VLOOKUP($J460,'Medians, Hi-Lo SDs'!$B:$F,4,FALSE),$H:$I,2,FALSE))</f>
        <v/>
      </c>
      <c r="Z460" s="70" t="str">
        <f t="shared" si="81"/>
        <v/>
      </c>
      <c r="AA460" s="68" t="str">
        <f t="shared" si="82"/>
        <v/>
      </c>
      <c r="AB460" s="66" t="str">
        <f>IFERROR((IF(AND($G459&lt;(VLOOKUP($J460,'Medians, Hi-Lo SDs'!$B:$F,5,FALSE)),$G460&gt;=(VLOOKUP($J460,'Medians, Hi-Lo SDs'!$B:$F,5,FALSE))),(VLOOKUP($J460,'Medians, Hi-Lo SDs'!$B:$F,5,FALSE))-$G459,""))/($F460)*($C460-$C459)+($C459),"")</f>
        <v/>
      </c>
      <c r="AC460" s="65" t="str">
        <f t="shared" si="83"/>
        <v/>
      </c>
      <c r="AD460" s="65" t="str">
        <f>IF(AC460="","",AC460/VLOOKUP(VLOOKUP($J460,'Medians, Hi-Lo SDs'!$B:$F,5,FALSE),$H:$I,2,FALSE))</f>
        <v/>
      </c>
      <c r="AE460" s="59" t="s">
        <v>88</v>
      </c>
      <c r="AF460" s="60" t="s">
        <v>88</v>
      </c>
    </row>
    <row r="461" spans="1:32" ht="16" x14ac:dyDescent="0.2">
      <c r="A461" s="99"/>
      <c r="B461" s="100"/>
      <c r="C461" s="87" t="s">
        <v>146</v>
      </c>
      <c r="D461" s="88">
        <v>1</v>
      </c>
      <c r="E461" s="89">
        <v>2.2727272727272729</v>
      </c>
      <c r="F461" s="89">
        <v>2.2727272727272729</v>
      </c>
      <c r="G461" s="90">
        <v>61.363636363636367</v>
      </c>
      <c r="J461" s="64" t="str">
        <f t="shared" ref="J461:J524" si="84">IF(LEFT(A460,1)="a",A460,J460)</f>
        <v>a0980</v>
      </c>
      <c r="K461" s="71">
        <f t="shared" ref="K461:K524" si="85">INDEX(G:G,MATCH(J461,J:J,0))</f>
        <v>4.5454545454545459</v>
      </c>
      <c r="L461" s="65" t="str">
        <f>IFERROR((IF(AND($G460&lt;(VLOOKUP($J461,'Medians, Hi-Lo SDs'!$B:$F,2,FALSE)),$G461&gt;=(VLOOKUP($J461,'Medians, Hi-Lo SDs'!$B:$F,2,FALSE))),(VLOOKUP($J461,'Medians, Hi-Lo SDs'!$B:$F,2,FALSE))-$G460,""))/($F461)*($C461-$C460)+($C460),"")</f>
        <v/>
      </c>
      <c r="M461" s="65" t="str">
        <f t="shared" si="76"/>
        <v/>
      </c>
      <c r="N461" s="65" t="str">
        <f>IF(M461="","",M461/VLOOKUP(VLOOKUP($J461,'Medians, Hi-Lo SDs'!$B:$F,2,FALSE),$H:$I,2,FALSE))</f>
        <v/>
      </c>
      <c r="O461" s="59" t="s">
        <v>88</v>
      </c>
      <c r="P461" s="60" t="s">
        <v>88</v>
      </c>
      <c r="Q461" s="66" t="str">
        <f>IFERROR((IF(AND($G460&lt;(VLOOKUP($J461,'Medians, Hi-Lo SDs'!$B:$F,3,FALSE)),$G461&gt;=(VLOOKUP($J461,'Medians, Hi-Lo SDs'!$B:$F,3,FALSE))),(VLOOKUP($J461,'Medians, Hi-Lo SDs'!$B:$F,3,FALSE))-$G460,""))/($F461)*($C461-$C460)+($C460),"")</f>
        <v/>
      </c>
      <c r="R461" s="65" t="str">
        <f t="shared" si="77"/>
        <v/>
      </c>
      <c r="S461" s="65" t="str">
        <f>IF(R461="","",R461/VLOOKUP(VLOOKUP($J461,'Medians, Hi-Lo SDs'!$B:$F,3,FALSE),$H:$I,2,FALSE))</f>
        <v/>
      </c>
      <c r="T461" s="70" t="str">
        <f t="shared" si="78"/>
        <v/>
      </c>
      <c r="U461" s="68" t="str">
        <f t="shared" si="79"/>
        <v/>
      </c>
      <c r="V461" s="69" t="str">
        <f t="shared" ref="V461:V524" si="86">IFERROR((IF(AND(G460&lt;(50),G461&gt;=(50)),(50)-G460,""))/(F461)*(C461-C460)+(C460),"")</f>
        <v/>
      </c>
      <c r="W461" s="66" t="str">
        <f>IFERROR((IF(AND($G460&lt;(VLOOKUP($J461,'Medians, Hi-Lo SDs'!$B:$F,4,FALSE)),$G461&gt;=(VLOOKUP($J461,'Medians, Hi-Lo SDs'!$B:$F,4,FALSE))),(VLOOKUP($J461,'Medians, Hi-Lo SDs'!$B:$F,4,FALSE))-$G460,""))/($F461)*($C461-$C460)+($C460),"")</f>
        <v/>
      </c>
      <c r="X461" s="65" t="str">
        <f t="shared" si="80"/>
        <v/>
      </c>
      <c r="Y461" s="65" t="str">
        <f>IF(X461="","",X461/VLOOKUP(VLOOKUP($J461,'Medians, Hi-Lo SDs'!$B:$F,4,FALSE),$H:$I,2,FALSE))</f>
        <v/>
      </c>
      <c r="Z461" s="70" t="str">
        <f t="shared" si="81"/>
        <v/>
      </c>
      <c r="AA461" s="68" t="str">
        <f t="shared" si="82"/>
        <v/>
      </c>
      <c r="AB461" s="66" t="str">
        <f>IFERROR((IF(AND($G460&lt;(VLOOKUP($J461,'Medians, Hi-Lo SDs'!$B:$F,5,FALSE)),$G461&gt;=(VLOOKUP($J461,'Medians, Hi-Lo SDs'!$B:$F,5,FALSE))),(VLOOKUP($J461,'Medians, Hi-Lo SDs'!$B:$F,5,FALSE))-$G460,""))/($F461)*($C461-$C460)+($C460),"")</f>
        <v/>
      </c>
      <c r="AC461" s="65" t="str">
        <f t="shared" si="83"/>
        <v/>
      </c>
      <c r="AD461" s="65" t="str">
        <f>IF(AC461="","",AC461/VLOOKUP(VLOOKUP($J461,'Medians, Hi-Lo SDs'!$B:$F,5,FALSE),$H:$I,2,FALSE))</f>
        <v/>
      </c>
      <c r="AE461" s="59" t="s">
        <v>88</v>
      </c>
      <c r="AF461" s="60" t="s">
        <v>88</v>
      </c>
    </row>
    <row r="462" spans="1:32" ht="16" x14ac:dyDescent="0.2">
      <c r="A462" s="99"/>
      <c r="B462" s="100"/>
      <c r="C462" s="87" t="s">
        <v>160</v>
      </c>
      <c r="D462" s="88">
        <v>2</v>
      </c>
      <c r="E462" s="89">
        <v>4.5454545454545459</v>
      </c>
      <c r="F462" s="89">
        <v>4.5454545454545459</v>
      </c>
      <c r="G462" s="90">
        <v>65.909090909090907</v>
      </c>
      <c r="J462" s="64" t="str">
        <f t="shared" si="84"/>
        <v>a0980</v>
      </c>
      <c r="K462" s="71">
        <f t="shared" si="85"/>
        <v>4.5454545454545459</v>
      </c>
      <c r="L462" s="65" t="str">
        <f>IFERROR((IF(AND($G461&lt;(VLOOKUP($J462,'Medians, Hi-Lo SDs'!$B:$F,2,FALSE)),$G462&gt;=(VLOOKUP($J462,'Medians, Hi-Lo SDs'!$B:$F,2,FALSE))),(VLOOKUP($J462,'Medians, Hi-Lo SDs'!$B:$F,2,FALSE))-$G461,""))/($F462)*($C462-$C461)+($C461),"")</f>
        <v/>
      </c>
      <c r="M462" s="65" t="str">
        <f t="shared" ref="M462:M525" si="87">IF(L462="","",SUMIF($J:$J,$J462,$V:$V)-L462)</f>
        <v/>
      </c>
      <c r="N462" s="65" t="str">
        <f>IF(M462="","",M462/VLOOKUP(VLOOKUP($J462,'Medians, Hi-Lo SDs'!$B:$F,2,FALSE),$H:$I,2,FALSE))</f>
        <v/>
      </c>
      <c r="O462" s="59" t="s">
        <v>88</v>
      </c>
      <c r="P462" s="60" t="s">
        <v>88</v>
      </c>
      <c r="Q462" s="66" t="str">
        <f>IFERROR((IF(AND($G461&lt;(VLOOKUP($J462,'Medians, Hi-Lo SDs'!$B:$F,3,FALSE)),$G462&gt;=(VLOOKUP($J462,'Medians, Hi-Lo SDs'!$B:$F,3,FALSE))),(VLOOKUP($J462,'Medians, Hi-Lo SDs'!$B:$F,3,FALSE))-$G461,""))/($F462)*($C462-$C461)+($C461),"")</f>
        <v/>
      </c>
      <c r="R462" s="65" t="str">
        <f t="shared" ref="R462:R525" si="88">IF(Q462="","",SUMIF($J:$J,$J462,$V:$V)-Q462)</f>
        <v/>
      </c>
      <c r="S462" s="65" t="str">
        <f>IF(R462="","",R462/VLOOKUP(VLOOKUP($J462,'Medians, Hi-Lo SDs'!$B:$F,3,FALSE),$H:$I,2,FALSE))</f>
        <v/>
      </c>
      <c r="T462" s="70" t="str">
        <f t="shared" ref="T462:T525" si="89">IF(S462="","",IF(SUMIF($J:$J,$J462,N:N)=0,1/0,(SUMIF($J:$J,$J462,N:N)+SUMIF($J:$J,$J462,S:S))/2))</f>
        <v/>
      </c>
      <c r="U462" s="68" t="str">
        <f t="shared" ref="U462:U525" si="90">N462</f>
        <v/>
      </c>
      <c r="V462" s="69" t="str">
        <f t="shared" si="86"/>
        <v/>
      </c>
      <c r="W462" s="66" t="str">
        <f>IFERROR((IF(AND($G461&lt;(VLOOKUP($J462,'Medians, Hi-Lo SDs'!$B:$F,4,FALSE)),$G462&gt;=(VLOOKUP($J462,'Medians, Hi-Lo SDs'!$B:$F,4,FALSE))),(VLOOKUP($J462,'Medians, Hi-Lo SDs'!$B:$F,4,FALSE))-$G461,""))/($F462)*($C462-$C461)+($C461),"")</f>
        <v/>
      </c>
      <c r="X462" s="65" t="str">
        <f t="shared" ref="X462:X525" si="91">IF(W462="","",W462-SUMIF($J:$J,$J462,$V:$V))</f>
        <v/>
      </c>
      <c r="Y462" s="65" t="str">
        <f>IF(X462="","",X462/VLOOKUP(VLOOKUP($J462,'Medians, Hi-Lo SDs'!$B:$F,4,FALSE),$H:$I,2,FALSE))</f>
        <v/>
      </c>
      <c r="Z462" s="70" t="str">
        <f t="shared" ref="Z462:Z525" si="92">IF(Y462="","",(SUMIF($J:$J,$J462,Y:Y)+SUMIF($J:$J,$J462,AD:AD))/2)</f>
        <v/>
      </c>
      <c r="AA462" s="68" t="str">
        <f t="shared" ref="AA462:AA525" si="93">AD462</f>
        <v/>
      </c>
      <c r="AB462" s="66" t="str">
        <f>IFERROR((IF(AND($G461&lt;(VLOOKUP($J462,'Medians, Hi-Lo SDs'!$B:$F,5,FALSE)),$G462&gt;=(VLOOKUP($J462,'Medians, Hi-Lo SDs'!$B:$F,5,FALSE))),(VLOOKUP($J462,'Medians, Hi-Lo SDs'!$B:$F,5,FALSE))-$G461,""))/($F462)*($C462-$C461)+($C461),"")</f>
        <v/>
      </c>
      <c r="AC462" s="65" t="str">
        <f t="shared" ref="AC462:AC525" si="94">IF(AB462="","",AB462-SUMIF($J:$J,$J462,$V:$V))</f>
        <v/>
      </c>
      <c r="AD462" s="65" t="str">
        <f>IF(AC462="","",AC462/VLOOKUP(VLOOKUP($J462,'Medians, Hi-Lo SDs'!$B:$F,5,FALSE),$H:$I,2,FALSE))</f>
        <v/>
      </c>
      <c r="AE462" s="59" t="s">
        <v>88</v>
      </c>
      <c r="AF462" s="60" t="s">
        <v>88</v>
      </c>
    </row>
    <row r="463" spans="1:32" ht="16" x14ac:dyDescent="0.2">
      <c r="A463" s="99"/>
      <c r="B463" s="100"/>
      <c r="C463" s="87" t="s">
        <v>166</v>
      </c>
      <c r="D463" s="88">
        <v>2</v>
      </c>
      <c r="E463" s="89">
        <v>4.5454545454545459</v>
      </c>
      <c r="F463" s="89">
        <v>4.5454545454545459</v>
      </c>
      <c r="G463" s="90">
        <v>70.454545454545453</v>
      </c>
      <c r="J463" s="64" t="str">
        <f t="shared" si="84"/>
        <v>a0980</v>
      </c>
      <c r="K463" s="71">
        <f t="shared" si="85"/>
        <v>4.5454545454545459</v>
      </c>
      <c r="L463" s="65" t="str">
        <f>IFERROR((IF(AND($G462&lt;(VLOOKUP($J463,'Medians, Hi-Lo SDs'!$B:$F,2,FALSE)),$G463&gt;=(VLOOKUP($J463,'Medians, Hi-Lo SDs'!$B:$F,2,FALSE))),(VLOOKUP($J463,'Medians, Hi-Lo SDs'!$B:$F,2,FALSE))-$G462,""))/($F463)*($C463-$C462)+($C462),"")</f>
        <v/>
      </c>
      <c r="M463" s="65" t="str">
        <f t="shared" si="87"/>
        <v/>
      </c>
      <c r="N463" s="65" t="str">
        <f>IF(M463="","",M463/VLOOKUP(VLOOKUP($J463,'Medians, Hi-Lo SDs'!$B:$F,2,FALSE),$H:$I,2,FALSE))</f>
        <v/>
      </c>
      <c r="O463" s="59" t="s">
        <v>88</v>
      </c>
      <c r="P463" s="60" t="s">
        <v>88</v>
      </c>
      <c r="Q463" s="66" t="str">
        <f>IFERROR((IF(AND($G462&lt;(VLOOKUP($J463,'Medians, Hi-Lo SDs'!$B:$F,3,FALSE)),$G463&gt;=(VLOOKUP($J463,'Medians, Hi-Lo SDs'!$B:$F,3,FALSE))),(VLOOKUP($J463,'Medians, Hi-Lo SDs'!$B:$F,3,FALSE))-$G462,""))/($F463)*($C463-$C462)+($C462),"")</f>
        <v/>
      </c>
      <c r="R463" s="65" t="str">
        <f t="shared" si="88"/>
        <v/>
      </c>
      <c r="S463" s="65" t="str">
        <f>IF(R463="","",R463/VLOOKUP(VLOOKUP($J463,'Medians, Hi-Lo SDs'!$B:$F,3,FALSE),$H:$I,2,FALSE))</f>
        <v/>
      </c>
      <c r="T463" s="70" t="str">
        <f t="shared" si="89"/>
        <v/>
      </c>
      <c r="U463" s="68" t="str">
        <f t="shared" si="90"/>
        <v/>
      </c>
      <c r="V463" s="69" t="str">
        <f t="shared" si="86"/>
        <v/>
      </c>
      <c r="W463" s="66" t="str">
        <f>IFERROR((IF(AND($G462&lt;(VLOOKUP($J463,'Medians, Hi-Lo SDs'!$B:$F,4,FALSE)),$G463&gt;=(VLOOKUP($J463,'Medians, Hi-Lo SDs'!$B:$F,4,FALSE))),(VLOOKUP($J463,'Medians, Hi-Lo SDs'!$B:$F,4,FALSE))-$G462,""))/($F463)*($C463-$C462)+($C462),"")</f>
        <v/>
      </c>
      <c r="X463" s="65" t="str">
        <f t="shared" si="91"/>
        <v/>
      </c>
      <c r="Y463" s="65" t="str">
        <f>IF(X463="","",X463/VLOOKUP(VLOOKUP($J463,'Medians, Hi-Lo SDs'!$B:$F,4,FALSE),$H:$I,2,FALSE))</f>
        <v/>
      </c>
      <c r="Z463" s="70" t="str">
        <f t="shared" si="92"/>
        <v/>
      </c>
      <c r="AA463" s="68" t="str">
        <f t="shared" si="93"/>
        <v/>
      </c>
      <c r="AB463" s="66" t="str">
        <f>IFERROR((IF(AND($G462&lt;(VLOOKUP($J463,'Medians, Hi-Lo SDs'!$B:$F,5,FALSE)),$G463&gt;=(VLOOKUP($J463,'Medians, Hi-Lo SDs'!$B:$F,5,FALSE))),(VLOOKUP($J463,'Medians, Hi-Lo SDs'!$B:$F,5,FALSE))-$G462,""))/($F463)*($C463-$C462)+($C462),"")</f>
        <v/>
      </c>
      <c r="AC463" s="65" t="str">
        <f t="shared" si="94"/>
        <v/>
      </c>
      <c r="AD463" s="65" t="str">
        <f>IF(AC463="","",AC463/VLOOKUP(VLOOKUP($J463,'Medians, Hi-Lo SDs'!$B:$F,5,FALSE),$H:$I,2,FALSE))</f>
        <v/>
      </c>
      <c r="AE463" s="59" t="s">
        <v>88</v>
      </c>
      <c r="AF463" s="60" t="s">
        <v>88</v>
      </c>
    </row>
    <row r="464" spans="1:32" ht="16" x14ac:dyDescent="0.2">
      <c r="A464" s="99"/>
      <c r="B464" s="100"/>
      <c r="C464" s="87" t="s">
        <v>157</v>
      </c>
      <c r="D464" s="88">
        <v>2</v>
      </c>
      <c r="E464" s="89">
        <v>4.5454545454545459</v>
      </c>
      <c r="F464" s="89">
        <v>4.5454545454545459</v>
      </c>
      <c r="G464" s="90">
        <v>75</v>
      </c>
      <c r="J464" s="64" t="str">
        <f t="shared" si="84"/>
        <v>a0980</v>
      </c>
      <c r="K464" s="71">
        <f t="shared" si="85"/>
        <v>4.5454545454545459</v>
      </c>
      <c r="L464" s="65" t="str">
        <f>IFERROR((IF(AND($G463&lt;(VLOOKUP($J464,'Medians, Hi-Lo SDs'!$B:$F,2,FALSE)),$G464&gt;=(VLOOKUP($J464,'Medians, Hi-Lo SDs'!$B:$F,2,FALSE))),(VLOOKUP($J464,'Medians, Hi-Lo SDs'!$B:$F,2,FALSE))-$G463,""))/($F464)*($C464-$C463)+($C463),"")</f>
        <v/>
      </c>
      <c r="M464" s="65" t="str">
        <f t="shared" si="87"/>
        <v/>
      </c>
      <c r="N464" s="65" t="str">
        <f>IF(M464="","",M464/VLOOKUP(VLOOKUP($J464,'Medians, Hi-Lo SDs'!$B:$F,2,FALSE),$H:$I,2,FALSE))</f>
        <v/>
      </c>
      <c r="O464" s="59" t="s">
        <v>88</v>
      </c>
      <c r="P464" s="60" t="s">
        <v>88</v>
      </c>
      <c r="Q464" s="66" t="str">
        <f>IFERROR((IF(AND($G463&lt;(VLOOKUP($J464,'Medians, Hi-Lo SDs'!$B:$F,3,FALSE)),$G464&gt;=(VLOOKUP($J464,'Medians, Hi-Lo SDs'!$B:$F,3,FALSE))),(VLOOKUP($J464,'Medians, Hi-Lo SDs'!$B:$F,3,FALSE))-$G463,""))/($F464)*($C464-$C463)+($C463),"")</f>
        <v/>
      </c>
      <c r="R464" s="65" t="str">
        <f t="shared" si="88"/>
        <v/>
      </c>
      <c r="S464" s="65" t="str">
        <f>IF(R464="","",R464/VLOOKUP(VLOOKUP($J464,'Medians, Hi-Lo SDs'!$B:$F,3,FALSE),$H:$I,2,FALSE))</f>
        <v/>
      </c>
      <c r="T464" s="70" t="str">
        <f t="shared" si="89"/>
        <v/>
      </c>
      <c r="U464" s="68" t="str">
        <f t="shared" si="90"/>
        <v/>
      </c>
      <c r="V464" s="69" t="str">
        <f t="shared" si="86"/>
        <v/>
      </c>
      <c r="W464" s="66" t="str">
        <f>IFERROR((IF(AND($G463&lt;(VLOOKUP($J464,'Medians, Hi-Lo SDs'!$B:$F,4,FALSE)),$G464&gt;=(VLOOKUP($J464,'Medians, Hi-Lo SDs'!$B:$F,4,FALSE))),(VLOOKUP($J464,'Medians, Hi-Lo SDs'!$B:$F,4,FALSE))-$G463,""))/($F464)*($C464-$C463)+($C463),"")</f>
        <v/>
      </c>
      <c r="X464" s="65" t="str">
        <f t="shared" si="91"/>
        <v/>
      </c>
      <c r="Y464" s="65" t="str">
        <f>IF(X464="","",X464/VLOOKUP(VLOOKUP($J464,'Medians, Hi-Lo SDs'!$B:$F,4,FALSE),$H:$I,2,FALSE))</f>
        <v/>
      </c>
      <c r="Z464" s="70" t="str">
        <f t="shared" si="92"/>
        <v/>
      </c>
      <c r="AA464" s="68" t="str">
        <f t="shared" si="93"/>
        <v/>
      </c>
      <c r="AB464" s="66" t="str">
        <f>IFERROR((IF(AND($G463&lt;(VLOOKUP($J464,'Medians, Hi-Lo SDs'!$B:$F,5,FALSE)),$G464&gt;=(VLOOKUP($J464,'Medians, Hi-Lo SDs'!$B:$F,5,FALSE))),(VLOOKUP($J464,'Medians, Hi-Lo SDs'!$B:$F,5,FALSE))-$G463,""))/($F464)*($C464-$C463)+($C463),"")</f>
        <v/>
      </c>
      <c r="AC464" s="65" t="str">
        <f t="shared" si="94"/>
        <v/>
      </c>
      <c r="AD464" s="65" t="str">
        <f>IF(AC464="","",AC464/VLOOKUP(VLOOKUP($J464,'Medians, Hi-Lo SDs'!$B:$F,5,FALSE),$H:$I,2,FALSE))</f>
        <v/>
      </c>
      <c r="AE464" s="59" t="s">
        <v>88</v>
      </c>
      <c r="AF464" s="60" t="s">
        <v>88</v>
      </c>
    </row>
    <row r="465" spans="1:32" ht="16" x14ac:dyDescent="0.2">
      <c r="A465" s="99"/>
      <c r="B465" s="100"/>
      <c r="C465" s="87" t="s">
        <v>147</v>
      </c>
      <c r="D465" s="88">
        <v>3</v>
      </c>
      <c r="E465" s="89">
        <v>6.8181818181818175</v>
      </c>
      <c r="F465" s="89">
        <v>6.8181818181818175</v>
      </c>
      <c r="G465" s="90">
        <v>81.818181818181827</v>
      </c>
      <c r="J465" s="64" t="str">
        <f t="shared" si="84"/>
        <v>a0980</v>
      </c>
      <c r="K465" s="71">
        <f t="shared" si="85"/>
        <v>4.5454545454545459</v>
      </c>
      <c r="L465" s="65" t="str">
        <f>IFERROR((IF(AND($G464&lt;(VLOOKUP($J465,'Medians, Hi-Lo SDs'!$B:$F,2,FALSE)),$G465&gt;=(VLOOKUP($J465,'Medians, Hi-Lo SDs'!$B:$F,2,FALSE))),(VLOOKUP($J465,'Medians, Hi-Lo SDs'!$B:$F,2,FALSE))-$G464,""))/($F465)*($C465-$C464)+($C464),"")</f>
        <v/>
      </c>
      <c r="M465" s="65" t="str">
        <f t="shared" si="87"/>
        <v/>
      </c>
      <c r="N465" s="65" t="str">
        <f>IF(M465="","",M465/VLOOKUP(VLOOKUP($J465,'Medians, Hi-Lo SDs'!$B:$F,2,FALSE),$H:$I,2,FALSE))</f>
        <v/>
      </c>
      <c r="O465" s="59" t="s">
        <v>88</v>
      </c>
      <c r="P465" s="60" t="s">
        <v>88</v>
      </c>
      <c r="Q465" s="66" t="str">
        <f>IFERROR((IF(AND($G464&lt;(VLOOKUP($J465,'Medians, Hi-Lo SDs'!$B:$F,3,FALSE)),$G465&gt;=(VLOOKUP($J465,'Medians, Hi-Lo SDs'!$B:$F,3,FALSE))),(VLOOKUP($J465,'Medians, Hi-Lo SDs'!$B:$F,3,FALSE))-$G464,""))/($F465)*($C465-$C464)+($C464),"")</f>
        <v/>
      </c>
      <c r="R465" s="65" t="str">
        <f t="shared" si="88"/>
        <v/>
      </c>
      <c r="S465" s="65" t="str">
        <f>IF(R465="","",R465/VLOOKUP(VLOOKUP($J465,'Medians, Hi-Lo SDs'!$B:$F,3,FALSE),$H:$I,2,FALSE))</f>
        <v/>
      </c>
      <c r="T465" s="70" t="str">
        <f t="shared" si="89"/>
        <v/>
      </c>
      <c r="U465" s="68" t="str">
        <f t="shared" si="90"/>
        <v/>
      </c>
      <c r="V465" s="69" t="str">
        <f t="shared" si="86"/>
        <v/>
      </c>
      <c r="W465" s="66" t="str">
        <f>IFERROR((IF(AND($G464&lt;(VLOOKUP($J465,'Medians, Hi-Lo SDs'!$B:$F,4,FALSE)),$G465&gt;=(VLOOKUP($J465,'Medians, Hi-Lo SDs'!$B:$F,4,FALSE))),(VLOOKUP($J465,'Medians, Hi-Lo SDs'!$B:$F,4,FALSE))-$G464,""))/($F465)*($C465-$C464)+($C464),"")</f>
        <v/>
      </c>
      <c r="X465" s="65" t="str">
        <f t="shared" si="91"/>
        <v/>
      </c>
      <c r="Y465" s="65" t="str">
        <f>IF(X465="","",X465/VLOOKUP(VLOOKUP($J465,'Medians, Hi-Lo SDs'!$B:$F,4,FALSE),$H:$I,2,FALSE))</f>
        <v/>
      </c>
      <c r="Z465" s="70" t="str">
        <f t="shared" si="92"/>
        <v/>
      </c>
      <c r="AA465" s="68" t="str">
        <f t="shared" si="93"/>
        <v/>
      </c>
      <c r="AB465" s="66" t="str">
        <f>IFERROR((IF(AND($G464&lt;(VLOOKUP($J465,'Medians, Hi-Lo SDs'!$B:$F,5,FALSE)),$G465&gt;=(VLOOKUP($J465,'Medians, Hi-Lo SDs'!$B:$F,5,FALSE))),(VLOOKUP($J465,'Medians, Hi-Lo SDs'!$B:$F,5,FALSE))-$G464,""))/($F465)*($C465-$C464)+($C464),"")</f>
        <v/>
      </c>
      <c r="AC465" s="65" t="str">
        <f t="shared" si="94"/>
        <v/>
      </c>
      <c r="AD465" s="65" t="str">
        <f>IF(AC465="","",AC465/VLOOKUP(VLOOKUP($J465,'Medians, Hi-Lo SDs'!$B:$F,5,FALSE),$H:$I,2,FALSE))</f>
        <v/>
      </c>
      <c r="AE465" s="59" t="s">
        <v>88</v>
      </c>
      <c r="AF465" s="60" t="s">
        <v>88</v>
      </c>
    </row>
    <row r="466" spans="1:32" ht="16" x14ac:dyDescent="0.2">
      <c r="A466" s="99"/>
      <c r="B466" s="100"/>
      <c r="C466" s="87" t="s">
        <v>148</v>
      </c>
      <c r="D466" s="88">
        <v>1</v>
      </c>
      <c r="E466" s="89">
        <v>2.2727272727272729</v>
      </c>
      <c r="F466" s="89">
        <v>2.2727272727272729</v>
      </c>
      <c r="G466" s="90">
        <v>84.090909090909093</v>
      </c>
      <c r="J466" s="64" t="str">
        <f t="shared" si="84"/>
        <v>a0980</v>
      </c>
      <c r="K466" s="71">
        <f t="shared" si="85"/>
        <v>4.5454545454545459</v>
      </c>
      <c r="L466" s="65" t="str">
        <f>IFERROR((IF(AND($G465&lt;(VLOOKUP($J466,'Medians, Hi-Lo SDs'!$B:$F,2,FALSE)),$G466&gt;=(VLOOKUP($J466,'Medians, Hi-Lo SDs'!$B:$F,2,FALSE))),(VLOOKUP($J466,'Medians, Hi-Lo SDs'!$B:$F,2,FALSE))-$G465,""))/($F466)*($C466-$C465)+($C465),"")</f>
        <v/>
      </c>
      <c r="M466" s="65" t="str">
        <f t="shared" si="87"/>
        <v/>
      </c>
      <c r="N466" s="65" t="str">
        <f>IF(M466="","",M466/VLOOKUP(VLOOKUP($J466,'Medians, Hi-Lo SDs'!$B:$F,2,FALSE),$H:$I,2,FALSE))</f>
        <v/>
      </c>
      <c r="O466" s="59" t="s">
        <v>88</v>
      </c>
      <c r="P466" s="60" t="s">
        <v>88</v>
      </c>
      <c r="Q466" s="66" t="str">
        <f>IFERROR((IF(AND($G465&lt;(VLOOKUP($J466,'Medians, Hi-Lo SDs'!$B:$F,3,FALSE)),$G466&gt;=(VLOOKUP($J466,'Medians, Hi-Lo SDs'!$B:$F,3,FALSE))),(VLOOKUP($J466,'Medians, Hi-Lo SDs'!$B:$F,3,FALSE))-$G465,""))/($F466)*($C466-$C465)+($C465),"")</f>
        <v/>
      </c>
      <c r="R466" s="65" t="str">
        <f t="shared" si="88"/>
        <v/>
      </c>
      <c r="S466" s="65" t="str">
        <f>IF(R466="","",R466/VLOOKUP(VLOOKUP($J466,'Medians, Hi-Lo SDs'!$B:$F,3,FALSE),$H:$I,2,FALSE))</f>
        <v/>
      </c>
      <c r="T466" s="70" t="str">
        <f t="shared" si="89"/>
        <v/>
      </c>
      <c r="U466" s="68" t="str">
        <f t="shared" si="90"/>
        <v/>
      </c>
      <c r="V466" s="69" t="str">
        <f t="shared" si="86"/>
        <v/>
      </c>
      <c r="W466" s="66" t="str">
        <f>IFERROR((IF(AND($G465&lt;(VLOOKUP($J466,'Medians, Hi-Lo SDs'!$B:$F,4,FALSE)),$G466&gt;=(VLOOKUP($J466,'Medians, Hi-Lo SDs'!$B:$F,4,FALSE))),(VLOOKUP($J466,'Medians, Hi-Lo SDs'!$B:$F,4,FALSE))-$G465,""))/($F466)*($C466-$C465)+($C465),"")</f>
        <v/>
      </c>
      <c r="X466" s="65" t="str">
        <f t="shared" si="91"/>
        <v/>
      </c>
      <c r="Y466" s="65" t="str">
        <f>IF(X466="","",X466/VLOOKUP(VLOOKUP($J466,'Medians, Hi-Lo SDs'!$B:$F,4,FALSE),$H:$I,2,FALSE))</f>
        <v/>
      </c>
      <c r="Z466" s="70" t="str">
        <f t="shared" si="92"/>
        <v/>
      </c>
      <c r="AA466" s="68" t="str">
        <f t="shared" si="93"/>
        <v/>
      </c>
      <c r="AB466" s="66" t="str">
        <f>IFERROR((IF(AND($G465&lt;(VLOOKUP($J466,'Medians, Hi-Lo SDs'!$B:$F,5,FALSE)),$G466&gt;=(VLOOKUP($J466,'Medians, Hi-Lo SDs'!$B:$F,5,FALSE))),(VLOOKUP($J466,'Medians, Hi-Lo SDs'!$B:$F,5,FALSE))-$G465,""))/($F466)*($C466-$C465)+($C465),"")</f>
        <v/>
      </c>
      <c r="AC466" s="65" t="str">
        <f t="shared" si="94"/>
        <v/>
      </c>
      <c r="AD466" s="65" t="str">
        <f>IF(AC466="","",AC466/VLOOKUP(VLOOKUP($J466,'Medians, Hi-Lo SDs'!$B:$F,5,FALSE),$H:$I,2,FALSE))</f>
        <v/>
      </c>
      <c r="AE466" s="59" t="s">
        <v>88</v>
      </c>
      <c r="AF466" s="60" t="s">
        <v>88</v>
      </c>
    </row>
    <row r="467" spans="1:32" ht="16" x14ac:dyDescent="0.2">
      <c r="A467" s="99"/>
      <c r="B467" s="100"/>
      <c r="C467" s="87" t="s">
        <v>158</v>
      </c>
      <c r="D467" s="88">
        <v>1</v>
      </c>
      <c r="E467" s="89">
        <v>2.2727272727272729</v>
      </c>
      <c r="F467" s="89">
        <v>2.2727272727272729</v>
      </c>
      <c r="G467" s="90">
        <v>86.36363636363636</v>
      </c>
      <c r="J467" s="64" t="str">
        <f t="shared" si="84"/>
        <v>a0980</v>
      </c>
      <c r="K467" s="71">
        <f t="shared" si="85"/>
        <v>4.5454545454545459</v>
      </c>
      <c r="L467" s="65" t="str">
        <f>IFERROR((IF(AND($G466&lt;(VLOOKUP($J467,'Medians, Hi-Lo SDs'!$B:$F,2,FALSE)),$G467&gt;=(VLOOKUP($J467,'Medians, Hi-Lo SDs'!$B:$F,2,FALSE))),(VLOOKUP($J467,'Medians, Hi-Lo SDs'!$B:$F,2,FALSE))-$G466,""))/($F467)*($C467-$C466)+($C466),"")</f>
        <v/>
      </c>
      <c r="M467" s="65" t="str">
        <f t="shared" si="87"/>
        <v/>
      </c>
      <c r="N467" s="65" t="str">
        <f>IF(M467="","",M467/VLOOKUP(VLOOKUP($J467,'Medians, Hi-Lo SDs'!$B:$F,2,FALSE),$H:$I,2,FALSE))</f>
        <v/>
      </c>
      <c r="O467" s="59" t="s">
        <v>88</v>
      </c>
      <c r="P467" s="60" t="s">
        <v>88</v>
      </c>
      <c r="Q467" s="66" t="str">
        <f>IFERROR((IF(AND($G466&lt;(VLOOKUP($J467,'Medians, Hi-Lo SDs'!$B:$F,3,FALSE)),$G467&gt;=(VLOOKUP($J467,'Medians, Hi-Lo SDs'!$B:$F,3,FALSE))),(VLOOKUP($J467,'Medians, Hi-Lo SDs'!$B:$F,3,FALSE))-$G466,""))/($F467)*($C467-$C466)+($C466),"")</f>
        <v/>
      </c>
      <c r="R467" s="65" t="str">
        <f t="shared" si="88"/>
        <v/>
      </c>
      <c r="S467" s="65" t="str">
        <f>IF(R467="","",R467/VLOOKUP(VLOOKUP($J467,'Medians, Hi-Lo SDs'!$B:$F,3,FALSE),$H:$I,2,FALSE))</f>
        <v/>
      </c>
      <c r="T467" s="70" t="str">
        <f t="shared" si="89"/>
        <v/>
      </c>
      <c r="U467" s="68" t="str">
        <f t="shared" si="90"/>
        <v/>
      </c>
      <c r="V467" s="69" t="str">
        <f t="shared" si="86"/>
        <v/>
      </c>
      <c r="W467" s="66" t="str">
        <f>IFERROR((IF(AND($G466&lt;(VLOOKUP($J467,'Medians, Hi-Lo SDs'!$B:$F,4,FALSE)),$G467&gt;=(VLOOKUP($J467,'Medians, Hi-Lo SDs'!$B:$F,4,FALSE))),(VLOOKUP($J467,'Medians, Hi-Lo SDs'!$B:$F,4,FALSE))-$G466,""))/($F467)*($C467-$C466)+($C466),"")</f>
        <v/>
      </c>
      <c r="X467" s="65" t="str">
        <f t="shared" si="91"/>
        <v/>
      </c>
      <c r="Y467" s="65" t="str">
        <f>IF(X467="","",X467/VLOOKUP(VLOOKUP($J467,'Medians, Hi-Lo SDs'!$B:$F,4,FALSE),$H:$I,2,FALSE))</f>
        <v/>
      </c>
      <c r="Z467" s="70" t="str">
        <f t="shared" si="92"/>
        <v/>
      </c>
      <c r="AA467" s="68" t="str">
        <f t="shared" si="93"/>
        <v/>
      </c>
      <c r="AB467" s="66" t="str">
        <f>IFERROR((IF(AND($G466&lt;(VLOOKUP($J467,'Medians, Hi-Lo SDs'!$B:$F,5,FALSE)),$G467&gt;=(VLOOKUP($J467,'Medians, Hi-Lo SDs'!$B:$F,5,FALSE))),(VLOOKUP($J467,'Medians, Hi-Lo SDs'!$B:$F,5,FALSE))-$G466,""))/($F467)*($C467-$C466)+($C466),"")</f>
        <v/>
      </c>
      <c r="AC467" s="65" t="str">
        <f t="shared" si="94"/>
        <v/>
      </c>
      <c r="AD467" s="65" t="str">
        <f>IF(AC467="","",AC467/VLOOKUP(VLOOKUP($J467,'Medians, Hi-Lo SDs'!$B:$F,5,FALSE),$H:$I,2,FALSE))</f>
        <v/>
      </c>
      <c r="AE467" s="59" t="s">
        <v>88</v>
      </c>
      <c r="AF467" s="60" t="s">
        <v>88</v>
      </c>
    </row>
    <row r="468" spans="1:32" ht="16" x14ac:dyDescent="0.2">
      <c r="A468" s="99"/>
      <c r="B468" s="100"/>
      <c r="C468" s="87" t="s">
        <v>170</v>
      </c>
      <c r="D468" s="88">
        <v>3</v>
      </c>
      <c r="E468" s="89">
        <v>6.8181818181818175</v>
      </c>
      <c r="F468" s="89">
        <v>6.8181818181818175</v>
      </c>
      <c r="G468" s="90">
        <v>93.181818181818173</v>
      </c>
      <c r="J468" s="64" t="str">
        <f t="shared" si="84"/>
        <v>a0980</v>
      </c>
      <c r="K468" s="71">
        <f t="shared" si="85"/>
        <v>4.5454545454545459</v>
      </c>
      <c r="L468" s="65" t="str">
        <f>IFERROR((IF(AND($G467&lt;(VLOOKUP($J468,'Medians, Hi-Lo SDs'!$B:$F,2,FALSE)),$G468&gt;=(VLOOKUP($J468,'Medians, Hi-Lo SDs'!$B:$F,2,FALSE))),(VLOOKUP($J468,'Medians, Hi-Lo SDs'!$B:$F,2,FALSE))-$G467,""))/($F468)*($C468-$C467)+($C467),"")</f>
        <v/>
      </c>
      <c r="M468" s="65" t="str">
        <f t="shared" si="87"/>
        <v/>
      </c>
      <c r="N468" s="65" t="str">
        <f>IF(M468="","",M468/VLOOKUP(VLOOKUP($J468,'Medians, Hi-Lo SDs'!$B:$F,2,FALSE),$H:$I,2,FALSE))</f>
        <v/>
      </c>
      <c r="O468" s="59" t="s">
        <v>88</v>
      </c>
      <c r="P468" s="60" t="s">
        <v>88</v>
      </c>
      <c r="Q468" s="66" t="str">
        <f>IFERROR((IF(AND($G467&lt;(VLOOKUP($J468,'Medians, Hi-Lo SDs'!$B:$F,3,FALSE)),$G468&gt;=(VLOOKUP($J468,'Medians, Hi-Lo SDs'!$B:$F,3,FALSE))),(VLOOKUP($J468,'Medians, Hi-Lo SDs'!$B:$F,3,FALSE))-$G467,""))/($F468)*($C468-$C467)+($C467),"")</f>
        <v/>
      </c>
      <c r="R468" s="65" t="str">
        <f t="shared" si="88"/>
        <v/>
      </c>
      <c r="S468" s="65" t="str">
        <f>IF(R468="","",R468/VLOOKUP(VLOOKUP($J468,'Medians, Hi-Lo SDs'!$B:$F,3,FALSE),$H:$I,2,FALSE))</f>
        <v/>
      </c>
      <c r="T468" s="70" t="str">
        <f t="shared" si="89"/>
        <v/>
      </c>
      <c r="U468" s="68" t="str">
        <f t="shared" si="90"/>
        <v/>
      </c>
      <c r="V468" s="69" t="str">
        <f t="shared" si="86"/>
        <v/>
      </c>
      <c r="W468" s="66">
        <f>IFERROR((IF(AND($G467&lt;(VLOOKUP($J468,'Medians, Hi-Lo SDs'!$B:$F,4,FALSE)),$G468&gt;=(VLOOKUP($J468,'Medians, Hi-Lo SDs'!$B:$F,4,FALSE))),(VLOOKUP($J468,'Medians, Hi-Lo SDs'!$B:$F,4,FALSE))-$G467,""))/($F468)*($C468-$C467)+($C467),"")</f>
        <v>68.533333333333331</v>
      </c>
      <c r="X468" s="65">
        <f t="shared" si="91"/>
        <v>17.533333333333331</v>
      </c>
      <c r="Y468" s="65">
        <f>IF(X468="","",X468/VLOOKUP(VLOOKUP($J468,'Medians, Hi-Lo SDs'!$B:$F,4,FALSE),$H:$I,2,FALSE))</f>
        <v>13.68081564710778</v>
      </c>
      <c r="Z468" s="70">
        <f t="shared" si="92"/>
        <v>12.555040931949536</v>
      </c>
      <c r="AA468" s="68" t="str">
        <f t="shared" si="93"/>
        <v/>
      </c>
      <c r="AB468" s="66" t="str">
        <f>IFERROR((IF(AND($G467&lt;(VLOOKUP($J468,'Medians, Hi-Lo SDs'!$B:$F,5,FALSE)),$G468&gt;=(VLOOKUP($J468,'Medians, Hi-Lo SDs'!$B:$F,5,FALSE))),(VLOOKUP($J468,'Medians, Hi-Lo SDs'!$B:$F,5,FALSE))-$G467,""))/($F468)*($C468-$C467)+($C467),"")</f>
        <v/>
      </c>
      <c r="AC468" s="65" t="str">
        <f t="shared" si="94"/>
        <v/>
      </c>
      <c r="AD468" s="65" t="str">
        <f>IF(AC468="","",AC468/VLOOKUP(VLOOKUP($J468,'Medians, Hi-Lo SDs'!$B:$F,5,FALSE),$H:$I,2,FALSE))</f>
        <v/>
      </c>
      <c r="AE468" s="59" t="s">
        <v>88</v>
      </c>
      <c r="AF468" s="60" t="s">
        <v>88</v>
      </c>
    </row>
    <row r="469" spans="1:32" ht="16" x14ac:dyDescent="0.2">
      <c r="A469" s="99"/>
      <c r="B469" s="100"/>
      <c r="C469" s="87" t="s">
        <v>172</v>
      </c>
      <c r="D469" s="88">
        <v>1</v>
      </c>
      <c r="E469" s="89">
        <v>2.2727272727272729</v>
      </c>
      <c r="F469" s="89">
        <v>2.2727272727272729</v>
      </c>
      <c r="G469" s="90">
        <v>95.454545454545453</v>
      </c>
      <c r="J469" s="64" t="str">
        <f t="shared" si="84"/>
        <v>a0980</v>
      </c>
      <c r="K469" s="71">
        <f t="shared" si="85"/>
        <v>4.5454545454545459</v>
      </c>
      <c r="L469" s="65" t="str">
        <f>IFERROR((IF(AND($G468&lt;(VLOOKUP($J469,'Medians, Hi-Lo SDs'!$B:$F,2,FALSE)),$G469&gt;=(VLOOKUP($J469,'Medians, Hi-Lo SDs'!$B:$F,2,FALSE))),(VLOOKUP($J469,'Medians, Hi-Lo SDs'!$B:$F,2,FALSE))-$G468,""))/($F469)*($C469-$C468)+($C468),"")</f>
        <v/>
      </c>
      <c r="M469" s="65" t="str">
        <f t="shared" si="87"/>
        <v/>
      </c>
      <c r="N469" s="65" t="str">
        <f>IF(M469="","",M469/VLOOKUP(VLOOKUP($J469,'Medians, Hi-Lo SDs'!$B:$F,2,FALSE),$H:$I,2,FALSE))</f>
        <v/>
      </c>
      <c r="O469" s="59" t="s">
        <v>88</v>
      </c>
      <c r="P469" s="60" t="s">
        <v>88</v>
      </c>
      <c r="Q469" s="66" t="str">
        <f>IFERROR((IF(AND($G468&lt;(VLOOKUP($J469,'Medians, Hi-Lo SDs'!$B:$F,3,FALSE)),$G469&gt;=(VLOOKUP($J469,'Medians, Hi-Lo SDs'!$B:$F,3,FALSE))),(VLOOKUP($J469,'Medians, Hi-Lo SDs'!$B:$F,3,FALSE))-$G468,""))/($F469)*($C469-$C468)+($C468),"")</f>
        <v/>
      </c>
      <c r="R469" s="65" t="str">
        <f t="shared" si="88"/>
        <v/>
      </c>
      <c r="S469" s="65" t="str">
        <f>IF(R469="","",R469/VLOOKUP(VLOOKUP($J469,'Medians, Hi-Lo SDs'!$B:$F,3,FALSE),$H:$I,2,FALSE))</f>
        <v/>
      </c>
      <c r="T469" s="70" t="str">
        <f t="shared" si="89"/>
        <v/>
      </c>
      <c r="U469" s="68" t="str">
        <f t="shared" si="90"/>
        <v/>
      </c>
      <c r="V469" s="69" t="str">
        <f t="shared" si="86"/>
        <v/>
      </c>
      <c r="W469" s="66" t="str">
        <f>IFERROR((IF(AND($G468&lt;(VLOOKUP($J469,'Medians, Hi-Lo SDs'!$B:$F,4,FALSE)),$G469&gt;=(VLOOKUP($J469,'Medians, Hi-Lo SDs'!$B:$F,4,FALSE))),(VLOOKUP($J469,'Medians, Hi-Lo SDs'!$B:$F,4,FALSE))-$G468,""))/($F469)*($C469-$C468)+($C468),"")</f>
        <v/>
      </c>
      <c r="X469" s="65" t="str">
        <f t="shared" si="91"/>
        <v/>
      </c>
      <c r="Y469" s="65" t="str">
        <f>IF(X469="","",X469/VLOOKUP(VLOOKUP($J469,'Medians, Hi-Lo SDs'!$B:$F,4,FALSE),$H:$I,2,FALSE))</f>
        <v/>
      </c>
      <c r="Z469" s="70" t="str">
        <f t="shared" si="92"/>
        <v/>
      </c>
      <c r="AA469" s="68">
        <f t="shared" si="93"/>
        <v>11.429266216791293</v>
      </c>
      <c r="AB469" s="66">
        <f>IFERROR((IF(AND($G468&lt;(VLOOKUP($J469,'Medians, Hi-Lo SDs'!$B:$F,5,FALSE)),$G469&gt;=(VLOOKUP($J469,'Medians, Hi-Lo SDs'!$B:$F,5,FALSE))),(VLOOKUP($J469,'Medians, Hi-Lo SDs'!$B:$F,5,FALSE))-$G468,""))/($F469)*($C469-$C468)+($C468),"")</f>
        <v>69.8</v>
      </c>
      <c r="AC469" s="65">
        <f t="shared" si="94"/>
        <v>18.799999999999997</v>
      </c>
      <c r="AD469" s="65">
        <f>IF(AC469="","",AC469/VLOOKUP(VLOOKUP($J469,'Medians, Hi-Lo SDs'!$B:$F,5,FALSE),$H:$I,2,FALSE))</f>
        <v>11.429266216791293</v>
      </c>
      <c r="AE469" s="59" t="s">
        <v>88</v>
      </c>
      <c r="AF469" s="60" t="s">
        <v>88</v>
      </c>
    </row>
    <row r="470" spans="1:32" ht="16" x14ac:dyDescent="0.2">
      <c r="A470" s="99"/>
      <c r="B470" s="100"/>
      <c r="C470" s="87" t="s">
        <v>163</v>
      </c>
      <c r="D470" s="88">
        <v>1</v>
      </c>
      <c r="E470" s="89">
        <v>2.2727272727272729</v>
      </c>
      <c r="F470" s="89">
        <v>2.2727272727272729</v>
      </c>
      <c r="G470" s="90">
        <v>97.727272727272734</v>
      </c>
      <c r="J470" s="64" t="str">
        <f t="shared" si="84"/>
        <v>a0980</v>
      </c>
      <c r="K470" s="71">
        <f t="shared" si="85"/>
        <v>4.5454545454545459</v>
      </c>
      <c r="L470" s="65" t="str">
        <f>IFERROR((IF(AND($G469&lt;(VLOOKUP($J470,'Medians, Hi-Lo SDs'!$B:$F,2,FALSE)),$G470&gt;=(VLOOKUP($J470,'Medians, Hi-Lo SDs'!$B:$F,2,FALSE))),(VLOOKUP($J470,'Medians, Hi-Lo SDs'!$B:$F,2,FALSE))-$G469,""))/($F470)*($C470-$C469)+($C469),"")</f>
        <v/>
      </c>
      <c r="M470" s="65" t="str">
        <f t="shared" si="87"/>
        <v/>
      </c>
      <c r="N470" s="65" t="str">
        <f>IF(M470="","",M470/VLOOKUP(VLOOKUP($J470,'Medians, Hi-Lo SDs'!$B:$F,2,FALSE),$H:$I,2,FALSE))</f>
        <v/>
      </c>
      <c r="O470" s="59" t="s">
        <v>88</v>
      </c>
      <c r="P470" s="60" t="s">
        <v>88</v>
      </c>
      <c r="Q470" s="66" t="str">
        <f>IFERROR((IF(AND($G469&lt;(VLOOKUP($J470,'Medians, Hi-Lo SDs'!$B:$F,3,FALSE)),$G470&gt;=(VLOOKUP($J470,'Medians, Hi-Lo SDs'!$B:$F,3,FALSE))),(VLOOKUP($J470,'Medians, Hi-Lo SDs'!$B:$F,3,FALSE))-$G469,""))/($F470)*($C470-$C469)+($C469),"")</f>
        <v/>
      </c>
      <c r="R470" s="65" t="str">
        <f t="shared" si="88"/>
        <v/>
      </c>
      <c r="S470" s="65" t="str">
        <f>IF(R470="","",R470/VLOOKUP(VLOOKUP($J470,'Medians, Hi-Lo SDs'!$B:$F,3,FALSE),$H:$I,2,FALSE))</f>
        <v/>
      </c>
      <c r="T470" s="70" t="str">
        <f t="shared" si="89"/>
        <v/>
      </c>
      <c r="U470" s="68" t="str">
        <f t="shared" si="90"/>
        <v/>
      </c>
      <c r="V470" s="69" t="str">
        <f t="shared" si="86"/>
        <v/>
      </c>
      <c r="W470" s="66" t="str">
        <f>IFERROR((IF(AND($G469&lt;(VLOOKUP($J470,'Medians, Hi-Lo SDs'!$B:$F,4,FALSE)),$G470&gt;=(VLOOKUP($J470,'Medians, Hi-Lo SDs'!$B:$F,4,FALSE))),(VLOOKUP($J470,'Medians, Hi-Lo SDs'!$B:$F,4,FALSE))-$G469,""))/($F470)*($C470-$C469)+($C469),"")</f>
        <v/>
      </c>
      <c r="X470" s="65" t="str">
        <f t="shared" si="91"/>
        <v/>
      </c>
      <c r="Y470" s="65" t="str">
        <f>IF(X470="","",X470/VLOOKUP(VLOOKUP($J470,'Medians, Hi-Lo SDs'!$B:$F,4,FALSE),$H:$I,2,FALSE))</f>
        <v/>
      </c>
      <c r="Z470" s="70" t="str">
        <f t="shared" si="92"/>
        <v/>
      </c>
      <c r="AA470" s="68" t="str">
        <f t="shared" si="93"/>
        <v/>
      </c>
      <c r="AB470" s="66" t="str">
        <f>IFERROR((IF(AND($G469&lt;(VLOOKUP($J470,'Medians, Hi-Lo SDs'!$B:$F,5,FALSE)),$G470&gt;=(VLOOKUP($J470,'Medians, Hi-Lo SDs'!$B:$F,5,FALSE))),(VLOOKUP($J470,'Medians, Hi-Lo SDs'!$B:$F,5,FALSE))-$G469,""))/($F470)*($C470-$C469)+($C469),"")</f>
        <v/>
      </c>
      <c r="AC470" s="65" t="str">
        <f t="shared" si="94"/>
        <v/>
      </c>
      <c r="AD470" s="65" t="str">
        <f>IF(AC470="","",AC470/VLOOKUP(VLOOKUP($J470,'Medians, Hi-Lo SDs'!$B:$F,5,FALSE),$H:$I,2,FALSE))</f>
        <v/>
      </c>
      <c r="AE470" s="59" t="s">
        <v>88</v>
      </c>
      <c r="AF470" s="60" t="s">
        <v>88</v>
      </c>
    </row>
    <row r="471" spans="1:32" ht="16" x14ac:dyDescent="0.2">
      <c r="A471" s="99"/>
      <c r="B471" s="100"/>
      <c r="C471" s="87" t="s">
        <v>167</v>
      </c>
      <c r="D471" s="88">
        <v>1</v>
      </c>
      <c r="E471" s="89">
        <v>2.2727272727272729</v>
      </c>
      <c r="F471" s="89">
        <v>2.2727272727272729</v>
      </c>
      <c r="G471" s="90">
        <v>100</v>
      </c>
      <c r="J471" s="64" t="str">
        <f t="shared" si="84"/>
        <v>a0980</v>
      </c>
      <c r="K471" s="71">
        <f t="shared" si="85"/>
        <v>4.5454545454545459</v>
      </c>
      <c r="L471" s="65" t="str">
        <f>IFERROR((IF(AND($G470&lt;(VLOOKUP($J471,'Medians, Hi-Lo SDs'!$B:$F,2,FALSE)),$G471&gt;=(VLOOKUP($J471,'Medians, Hi-Lo SDs'!$B:$F,2,FALSE))),(VLOOKUP($J471,'Medians, Hi-Lo SDs'!$B:$F,2,FALSE))-$G470,""))/($F471)*($C471-$C470)+($C470),"")</f>
        <v/>
      </c>
      <c r="M471" s="65" t="str">
        <f t="shared" si="87"/>
        <v/>
      </c>
      <c r="N471" s="65" t="str">
        <f>IF(M471="","",M471/VLOOKUP(VLOOKUP($J471,'Medians, Hi-Lo SDs'!$B:$F,2,FALSE),$H:$I,2,FALSE))</f>
        <v/>
      </c>
      <c r="O471" s="59" t="s">
        <v>88</v>
      </c>
      <c r="P471" s="60" t="s">
        <v>88</v>
      </c>
      <c r="Q471" s="66" t="str">
        <f>IFERROR((IF(AND($G470&lt;(VLOOKUP($J471,'Medians, Hi-Lo SDs'!$B:$F,3,FALSE)),$G471&gt;=(VLOOKUP($J471,'Medians, Hi-Lo SDs'!$B:$F,3,FALSE))),(VLOOKUP($J471,'Medians, Hi-Lo SDs'!$B:$F,3,FALSE))-$G470,""))/($F471)*($C471-$C470)+($C470),"")</f>
        <v/>
      </c>
      <c r="R471" s="65" t="str">
        <f t="shared" si="88"/>
        <v/>
      </c>
      <c r="S471" s="65" t="str">
        <f>IF(R471="","",R471/VLOOKUP(VLOOKUP($J471,'Medians, Hi-Lo SDs'!$B:$F,3,FALSE),$H:$I,2,FALSE))</f>
        <v/>
      </c>
      <c r="T471" s="70" t="str">
        <f t="shared" si="89"/>
        <v/>
      </c>
      <c r="U471" s="68" t="str">
        <f t="shared" si="90"/>
        <v/>
      </c>
      <c r="V471" s="69" t="str">
        <f t="shared" si="86"/>
        <v/>
      </c>
      <c r="W471" s="66" t="str">
        <f>IFERROR((IF(AND($G470&lt;(VLOOKUP($J471,'Medians, Hi-Lo SDs'!$B:$F,4,FALSE)),$G471&gt;=(VLOOKUP($J471,'Medians, Hi-Lo SDs'!$B:$F,4,FALSE))),(VLOOKUP($J471,'Medians, Hi-Lo SDs'!$B:$F,4,FALSE))-$G470,""))/($F471)*($C471-$C470)+($C470),"")</f>
        <v/>
      </c>
      <c r="X471" s="65" t="str">
        <f t="shared" si="91"/>
        <v/>
      </c>
      <c r="Y471" s="65" t="str">
        <f>IF(X471="","",X471/VLOOKUP(VLOOKUP($J471,'Medians, Hi-Lo SDs'!$B:$F,4,FALSE),$H:$I,2,FALSE))</f>
        <v/>
      </c>
      <c r="Z471" s="70" t="str">
        <f t="shared" si="92"/>
        <v/>
      </c>
      <c r="AA471" s="68" t="str">
        <f t="shared" si="93"/>
        <v/>
      </c>
      <c r="AB471" s="66" t="str">
        <f>IFERROR((IF(AND($G470&lt;(VLOOKUP($J471,'Medians, Hi-Lo SDs'!$B:$F,5,FALSE)),$G471&gt;=(VLOOKUP($J471,'Medians, Hi-Lo SDs'!$B:$F,5,FALSE))),(VLOOKUP($J471,'Medians, Hi-Lo SDs'!$B:$F,5,FALSE))-$G470,""))/($F471)*($C471-$C470)+($C470),"")</f>
        <v/>
      </c>
      <c r="AC471" s="65" t="str">
        <f t="shared" si="94"/>
        <v/>
      </c>
      <c r="AD471" s="65" t="str">
        <f>IF(AC471="","",AC471/VLOOKUP(VLOOKUP($J471,'Medians, Hi-Lo SDs'!$B:$F,5,FALSE),$H:$I,2,FALSE))</f>
        <v/>
      </c>
      <c r="AE471" s="59" t="s">
        <v>88</v>
      </c>
      <c r="AF471" s="60" t="s">
        <v>88</v>
      </c>
    </row>
    <row r="472" spans="1:32" ht="17" x14ac:dyDescent="0.2">
      <c r="A472" s="99"/>
      <c r="B472" s="100"/>
      <c r="C472" s="91" t="s">
        <v>134</v>
      </c>
      <c r="D472" s="88">
        <v>44</v>
      </c>
      <c r="E472" s="89">
        <v>100</v>
      </c>
      <c r="F472" s="89">
        <v>100</v>
      </c>
      <c r="G472" s="92"/>
      <c r="J472" s="64" t="str">
        <f t="shared" si="84"/>
        <v>a0980</v>
      </c>
      <c r="K472" s="71">
        <f t="shared" si="85"/>
        <v>4.5454545454545459</v>
      </c>
      <c r="L472" s="65" t="str">
        <f>IFERROR((IF(AND($G471&lt;(VLOOKUP($J472,'Medians, Hi-Lo SDs'!$B:$F,2,FALSE)),$G472&gt;=(VLOOKUP($J472,'Medians, Hi-Lo SDs'!$B:$F,2,FALSE))),(VLOOKUP($J472,'Medians, Hi-Lo SDs'!$B:$F,2,FALSE))-$G471,""))/($F472)*($C472-$C471)+($C471),"")</f>
        <v/>
      </c>
      <c r="M472" s="65" t="str">
        <f t="shared" si="87"/>
        <v/>
      </c>
      <c r="N472" s="65" t="str">
        <f>IF(M472="","",M472/VLOOKUP(VLOOKUP($J472,'Medians, Hi-Lo SDs'!$B:$F,2,FALSE),$H:$I,2,FALSE))</f>
        <v/>
      </c>
      <c r="O472" s="59" t="s">
        <v>88</v>
      </c>
      <c r="P472" s="60" t="s">
        <v>88</v>
      </c>
      <c r="Q472" s="66" t="str">
        <f>IFERROR((IF(AND($G471&lt;(VLOOKUP($J472,'Medians, Hi-Lo SDs'!$B:$F,3,FALSE)),$G472&gt;=(VLOOKUP($J472,'Medians, Hi-Lo SDs'!$B:$F,3,FALSE))),(VLOOKUP($J472,'Medians, Hi-Lo SDs'!$B:$F,3,FALSE))-$G471,""))/($F472)*($C472-$C471)+($C471),"")</f>
        <v/>
      </c>
      <c r="R472" s="65" t="str">
        <f t="shared" si="88"/>
        <v/>
      </c>
      <c r="S472" s="65" t="str">
        <f>IF(R472="","",R472/VLOOKUP(VLOOKUP($J472,'Medians, Hi-Lo SDs'!$B:$F,3,FALSE),$H:$I,2,FALSE))</f>
        <v/>
      </c>
      <c r="T472" s="70" t="str">
        <f t="shared" si="89"/>
        <v/>
      </c>
      <c r="U472" s="68" t="str">
        <f t="shared" si="90"/>
        <v/>
      </c>
      <c r="V472" s="69" t="str">
        <f t="shared" si="86"/>
        <v/>
      </c>
      <c r="W472" s="66" t="str">
        <f>IFERROR((IF(AND($G471&lt;(VLOOKUP($J472,'Medians, Hi-Lo SDs'!$B:$F,4,FALSE)),$G472&gt;=(VLOOKUP($J472,'Medians, Hi-Lo SDs'!$B:$F,4,FALSE))),(VLOOKUP($J472,'Medians, Hi-Lo SDs'!$B:$F,4,FALSE))-$G471,""))/($F472)*($C472-$C471)+($C471),"")</f>
        <v/>
      </c>
      <c r="X472" s="65" t="str">
        <f t="shared" si="91"/>
        <v/>
      </c>
      <c r="Y472" s="65" t="str">
        <f>IF(X472="","",X472/VLOOKUP(VLOOKUP($J472,'Medians, Hi-Lo SDs'!$B:$F,4,FALSE),$H:$I,2,FALSE))</f>
        <v/>
      </c>
      <c r="Z472" s="70" t="str">
        <f t="shared" si="92"/>
        <v/>
      </c>
      <c r="AA472" s="68" t="str">
        <f t="shared" si="93"/>
        <v/>
      </c>
      <c r="AB472" s="66" t="str">
        <f>IFERROR((IF(AND($G471&lt;(VLOOKUP($J472,'Medians, Hi-Lo SDs'!$B:$F,5,FALSE)),$G472&gt;=(VLOOKUP($J472,'Medians, Hi-Lo SDs'!$B:$F,5,FALSE))),(VLOOKUP($J472,'Medians, Hi-Lo SDs'!$B:$F,5,FALSE))-$G471,""))/($F472)*($C472-$C471)+($C471),"")</f>
        <v/>
      </c>
      <c r="AC472" s="65" t="str">
        <f t="shared" si="94"/>
        <v/>
      </c>
      <c r="AD472" s="65" t="str">
        <f>IF(AC472="","",AC472/VLOOKUP(VLOOKUP($J472,'Medians, Hi-Lo SDs'!$B:$F,5,FALSE),$H:$I,2,FALSE))</f>
        <v/>
      </c>
      <c r="AE472" s="59" t="s">
        <v>88</v>
      </c>
      <c r="AF472" s="60" t="s">
        <v>88</v>
      </c>
    </row>
    <row r="473" spans="1:32" ht="16" x14ac:dyDescent="0.2">
      <c r="A473" s="99" t="s">
        <v>61</v>
      </c>
      <c r="B473" s="100" t="s">
        <v>107</v>
      </c>
      <c r="C473" s="87" t="s">
        <v>117</v>
      </c>
      <c r="D473" s="88">
        <v>3</v>
      </c>
      <c r="E473" s="89">
        <v>6.666666666666667</v>
      </c>
      <c r="F473" s="89">
        <v>6.666666666666667</v>
      </c>
      <c r="G473" s="90">
        <v>6.666666666666667</v>
      </c>
      <c r="J473" s="64" t="str">
        <f t="shared" si="84"/>
        <v>a0980</v>
      </c>
      <c r="K473" s="71">
        <f t="shared" si="85"/>
        <v>4.5454545454545459</v>
      </c>
      <c r="L473" s="65" t="str">
        <f>IFERROR((IF(AND($G472&lt;(VLOOKUP($J473,'Medians, Hi-Lo SDs'!$B:$F,2,FALSE)),$G473&gt;=(VLOOKUP($J473,'Medians, Hi-Lo SDs'!$B:$F,2,FALSE))),(VLOOKUP($J473,'Medians, Hi-Lo SDs'!$B:$F,2,FALSE))-$G472,""))/($F473)*($C473-$C472)+($C472),"")</f>
        <v/>
      </c>
      <c r="M473" s="65" t="str">
        <f t="shared" si="87"/>
        <v/>
      </c>
      <c r="N473" s="65" t="str">
        <f>IF(M473="","",M473/VLOOKUP(VLOOKUP($J473,'Medians, Hi-Lo SDs'!$B:$F,2,FALSE),$H:$I,2,FALSE))</f>
        <v/>
      </c>
      <c r="O473" s="59" t="s">
        <v>88</v>
      </c>
      <c r="P473" s="60" t="s">
        <v>88</v>
      </c>
      <c r="Q473" s="66" t="str">
        <f>IFERROR((IF(AND($G472&lt;(VLOOKUP($J473,'Medians, Hi-Lo SDs'!$B:$F,3,FALSE)),$G473&gt;=(VLOOKUP($J473,'Medians, Hi-Lo SDs'!$B:$F,3,FALSE))),(VLOOKUP($J473,'Medians, Hi-Lo SDs'!$B:$F,3,FALSE))-$G472,""))/($F473)*($C473-$C472)+($C472),"")</f>
        <v/>
      </c>
      <c r="R473" s="65" t="str">
        <f t="shared" si="88"/>
        <v/>
      </c>
      <c r="S473" s="65" t="str">
        <f>IF(R473="","",R473/VLOOKUP(VLOOKUP($J473,'Medians, Hi-Lo SDs'!$B:$F,3,FALSE),$H:$I,2,FALSE))</f>
        <v/>
      </c>
      <c r="T473" s="70" t="str">
        <f t="shared" si="89"/>
        <v/>
      </c>
      <c r="U473" s="68" t="str">
        <f t="shared" si="90"/>
        <v/>
      </c>
      <c r="V473" s="69" t="str">
        <f t="shared" si="86"/>
        <v/>
      </c>
      <c r="W473" s="66" t="str">
        <f>IFERROR((IF(AND($G472&lt;(VLOOKUP($J473,'Medians, Hi-Lo SDs'!$B:$F,4,FALSE)),$G473&gt;=(VLOOKUP($J473,'Medians, Hi-Lo SDs'!$B:$F,4,FALSE))),(VLOOKUP($J473,'Medians, Hi-Lo SDs'!$B:$F,4,FALSE))-$G472,""))/($F473)*($C473-$C472)+($C472),"")</f>
        <v/>
      </c>
      <c r="X473" s="65" t="str">
        <f t="shared" si="91"/>
        <v/>
      </c>
      <c r="Y473" s="65" t="str">
        <f>IF(X473="","",X473/VLOOKUP(VLOOKUP($J473,'Medians, Hi-Lo SDs'!$B:$F,4,FALSE),$H:$I,2,FALSE))</f>
        <v/>
      </c>
      <c r="Z473" s="70" t="str">
        <f t="shared" si="92"/>
        <v/>
      </c>
      <c r="AA473" s="68" t="str">
        <f t="shared" si="93"/>
        <v/>
      </c>
      <c r="AB473" s="66" t="str">
        <f>IFERROR((IF(AND($G472&lt;(VLOOKUP($J473,'Medians, Hi-Lo SDs'!$B:$F,5,FALSE)),$G473&gt;=(VLOOKUP($J473,'Medians, Hi-Lo SDs'!$B:$F,5,FALSE))),(VLOOKUP($J473,'Medians, Hi-Lo SDs'!$B:$F,5,FALSE))-$G472,""))/($F473)*($C473-$C472)+($C472),"")</f>
        <v/>
      </c>
      <c r="AC473" s="65" t="str">
        <f t="shared" si="94"/>
        <v/>
      </c>
      <c r="AD473" s="65" t="str">
        <f>IF(AC473="","",AC473/VLOOKUP(VLOOKUP($J473,'Medians, Hi-Lo SDs'!$B:$F,5,FALSE),$H:$I,2,FALSE))</f>
        <v/>
      </c>
      <c r="AE473" s="59" t="s">
        <v>88</v>
      </c>
      <c r="AF473" s="60" t="s">
        <v>88</v>
      </c>
    </row>
    <row r="474" spans="1:32" ht="16" x14ac:dyDescent="0.2">
      <c r="A474" s="99"/>
      <c r="B474" s="100"/>
      <c r="C474" s="87" t="s">
        <v>124</v>
      </c>
      <c r="D474" s="88">
        <v>2</v>
      </c>
      <c r="E474" s="89">
        <v>4.4444444444444446</v>
      </c>
      <c r="F474" s="89">
        <v>4.4444444444444446</v>
      </c>
      <c r="G474" s="90">
        <v>11.111111111111111</v>
      </c>
      <c r="J474" s="64" t="str">
        <f t="shared" si="84"/>
        <v>a1000</v>
      </c>
      <c r="K474" s="71">
        <f t="shared" si="85"/>
        <v>11.111111111111111</v>
      </c>
      <c r="L474" s="65">
        <f>IFERROR((IF(AND($G473&lt;(VLOOKUP($J474,'Medians, Hi-Lo SDs'!$B:$F,2,FALSE)),$G474&gt;=(VLOOKUP($J474,'Medians, Hi-Lo SDs'!$B:$F,2,FALSE))),(VLOOKUP($J474,'Medians, Hi-Lo SDs'!$B:$F,2,FALSE))-$G473,""))/($F474)*($C474-$C473)+($C473),"")</f>
        <v>30.75</v>
      </c>
      <c r="M474" s="65">
        <f t="shared" si="87"/>
        <v>17.916666666666664</v>
      </c>
      <c r="N474" s="65">
        <f>IF(M474="","",M474/VLOOKUP(VLOOKUP($J474,'Medians, Hi-Lo SDs'!$B:$F,2,FALSE),$H:$I,2,FALSE))</f>
        <v>13.97992093216812</v>
      </c>
      <c r="O474" s="59" t="s">
        <v>88</v>
      </c>
      <c r="P474" s="60" t="s">
        <v>88</v>
      </c>
      <c r="Q474" s="66" t="str">
        <f>IFERROR((IF(AND($G473&lt;(VLOOKUP($J474,'Medians, Hi-Lo SDs'!$B:$F,3,FALSE)),$G474&gt;=(VLOOKUP($J474,'Medians, Hi-Lo SDs'!$B:$F,3,FALSE))),(VLOOKUP($J474,'Medians, Hi-Lo SDs'!$B:$F,3,FALSE))-$G473,""))/($F474)*($C474-$C473)+($C473),"")</f>
        <v/>
      </c>
      <c r="R474" s="65" t="str">
        <f t="shared" si="88"/>
        <v/>
      </c>
      <c r="S474" s="65" t="str">
        <f>IF(R474="","",R474/VLOOKUP(VLOOKUP($J474,'Medians, Hi-Lo SDs'!$B:$F,3,FALSE),$H:$I,2,FALSE))</f>
        <v/>
      </c>
      <c r="T474" s="70" t="str">
        <f t="shared" si="89"/>
        <v/>
      </c>
      <c r="U474" s="68">
        <f t="shared" si="90"/>
        <v>13.97992093216812</v>
      </c>
      <c r="V474" s="69" t="str">
        <f t="shared" si="86"/>
        <v/>
      </c>
      <c r="W474" s="66" t="str">
        <f>IFERROR((IF(AND($G473&lt;(VLOOKUP($J474,'Medians, Hi-Lo SDs'!$B:$F,4,FALSE)),$G474&gt;=(VLOOKUP($J474,'Medians, Hi-Lo SDs'!$B:$F,4,FALSE))),(VLOOKUP($J474,'Medians, Hi-Lo SDs'!$B:$F,4,FALSE))-$G473,""))/($F474)*($C474-$C473)+($C473),"")</f>
        <v/>
      </c>
      <c r="X474" s="65" t="str">
        <f t="shared" si="91"/>
        <v/>
      </c>
      <c r="Y474" s="65" t="str">
        <f>IF(X474="","",X474/VLOOKUP(VLOOKUP($J474,'Medians, Hi-Lo SDs'!$B:$F,4,FALSE),$H:$I,2,FALSE))</f>
        <v/>
      </c>
      <c r="Z474" s="70" t="str">
        <f t="shared" si="92"/>
        <v/>
      </c>
      <c r="AA474" s="68" t="str">
        <f t="shared" si="93"/>
        <v/>
      </c>
      <c r="AB474" s="66" t="str">
        <f>IFERROR((IF(AND($G473&lt;(VLOOKUP($J474,'Medians, Hi-Lo SDs'!$B:$F,5,FALSE)),$G474&gt;=(VLOOKUP($J474,'Medians, Hi-Lo SDs'!$B:$F,5,FALSE))),(VLOOKUP($J474,'Medians, Hi-Lo SDs'!$B:$F,5,FALSE))-$G473,""))/($F474)*($C474-$C473)+($C473),"")</f>
        <v/>
      </c>
      <c r="AC474" s="65" t="str">
        <f t="shared" si="94"/>
        <v/>
      </c>
      <c r="AD474" s="65" t="str">
        <f>IF(AC474="","",AC474/VLOOKUP(VLOOKUP($J474,'Medians, Hi-Lo SDs'!$B:$F,5,FALSE),$H:$I,2,FALSE))</f>
        <v/>
      </c>
      <c r="AE474" s="59" t="s">
        <v>88</v>
      </c>
      <c r="AF474" s="60" t="s">
        <v>88</v>
      </c>
    </row>
    <row r="475" spans="1:32" ht="16" x14ac:dyDescent="0.2">
      <c r="A475" s="99"/>
      <c r="B475" s="100"/>
      <c r="C475" s="87" t="s">
        <v>129</v>
      </c>
      <c r="D475" s="88">
        <v>1</v>
      </c>
      <c r="E475" s="89">
        <v>2.2222222222222223</v>
      </c>
      <c r="F475" s="89">
        <v>2.2222222222222223</v>
      </c>
      <c r="G475" s="90">
        <v>13.333333333333334</v>
      </c>
      <c r="J475" s="64" t="str">
        <f t="shared" si="84"/>
        <v>a1000</v>
      </c>
      <c r="K475" s="71">
        <f t="shared" si="85"/>
        <v>11.111111111111111</v>
      </c>
      <c r="L475" s="65" t="str">
        <f>IFERROR((IF(AND($G474&lt;(VLOOKUP($J475,'Medians, Hi-Lo SDs'!$B:$F,2,FALSE)),$G475&gt;=(VLOOKUP($J475,'Medians, Hi-Lo SDs'!$B:$F,2,FALSE))),(VLOOKUP($J475,'Medians, Hi-Lo SDs'!$B:$F,2,FALSE))-$G474,""))/($F475)*($C475-$C474)+($C474),"")</f>
        <v/>
      </c>
      <c r="M475" s="65" t="str">
        <f t="shared" si="87"/>
        <v/>
      </c>
      <c r="N475" s="65" t="str">
        <f>IF(M475="","",M475/VLOOKUP(VLOOKUP($J475,'Medians, Hi-Lo SDs'!$B:$F,2,FALSE),$H:$I,2,FALSE))</f>
        <v/>
      </c>
      <c r="O475" s="59" t="s">
        <v>88</v>
      </c>
      <c r="P475" s="60" t="s">
        <v>88</v>
      </c>
      <c r="Q475" s="66" t="str">
        <f>IFERROR((IF(AND($G474&lt;(VLOOKUP($J475,'Medians, Hi-Lo SDs'!$B:$F,3,FALSE)),$G475&gt;=(VLOOKUP($J475,'Medians, Hi-Lo SDs'!$B:$F,3,FALSE))),(VLOOKUP($J475,'Medians, Hi-Lo SDs'!$B:$F,3,FALSE))-$G474,""))/($F475)*($C475-$C474)+($C474),"")</f>
        <v/>
      </c>
      <c r="R475" s="65" t="str">
        <f t="shared" si="88"/>
        <v/>
      </c>
      <c r="S475" s="65" t="str">
        <f>IF(R475="","",R475/VLOOKUP(VLOOKUP($J475,'Medians, Hi-Lo SDs'!$B:$F,3,FALSE),$H:$I,2,FALSE))</f>
        <v/>
      </c>
      <c r="T475" s="70" t="str">
        <f t="shared" si="89"/>
        <v/>
      </c>
      <c r="U475" s="68" t="str">
        <f t="shared" si="90"/>
        <v/>
      </c>
      <c r="V475" s="69" t="str">
        <f t="shared" si="86"/>
        <v/>
      </c>
      <c r="W475" s="66" t="str">
        <f>IFERROR((IF(AND($G474&lt;(VLOOKUP($J475,'Medians, Hi-Lo SDs'!$B:$F,4,FALSE)),$G475&gt;=(VLOOKUP($J475,'Medians, Hi-Lo SDs'!$B:$F,4,FALSE))),(VLOOKUP($J475,'Medians, Hi-Lo SDs'!$B:$F,4,FALSE))-$G474,""))/($F475)*($C475-$C474)+($C474),"")</f>
        <v/>
      </c>
      <c r="X475" s="65" t="str">
        <f t="shared" si="91"/>
        <v/>
      </c>
      <c r="Y475" s="65" t="str">
        <f>IF(X475="","",X475/VLOOKUP(VLOOKUP($J475,'Medians, Hi-Lo SDs'!$B:$F,4,FALSE),$H:$I,2,FALSE))</f>
        <v/>
      </c>
      <c r="Z475" s="70" t="str">
        <f t="shared" si="92"/>
        <v/>
      </c>
      <c r="AA475" s="68" t="str">
        <f t="shared" si="93"/>
        <v/>
      </c>
      <c r="AB475" s="66" t="str">
        <f>IFERROR((IF(AND($G474&lt;(VLOOKUP($J475,'Medians, Hi-Lo SDs'!$B:$F,5,FALSE)),$G475&gt;=(VLOOKUP($J475,'Medians, Hi-Lo SDs'!$B:$F,5,FALSE))),(VLOOKUP($J475,'Medians, Hi-Lo SDs'!$B:$F,5,FALSE))-$G474,""))/($F475)*($C475-$C474)+($C474),"")</f>
        <v/>
      </c>
      <c r="AC475" s="65" t="str">
        <f t="shared" si="94"/>
        <v/>
      </c>
      <c r="AD475" s="65" t="str">
        <f>IF(AC475="","",AC475/VLOOKUP(VLOOKUP($J475,'Medians, Hi-Lo SDs'!$B:$F,5,FALSE),$H:$I,2,FALSE))</f>
        <v/>
      </c>
      <c r="AE475" s="59" t="s">
        <v>88</v>
      </c>
      <c r="AF475" s="60" t="s">
        <v>88</v>
      </c>
    </row>
    <row r="476" spans="1:32" ht="16" x14ac:dyDescent="0.2">
      <c r="A476" s="99"/>
      <c r="B476" s="100"/>
      <c r="C476" s="87" t="s">
        <v>130</v>
      </c>
      <c r="D476" s="88">
        <v>1</v>
      </c>
      <c r="E476" s="89">
        <v>2.2222222222222223</v>
      </c>
      <c r="F476" s="89">
        <v>2.2222222222222223</v>
      </c>
      <c r="G476" s="90">
        <v>15.555555555555555</v>
      </c>
      <c r="J476" s="64" t="str">
        <f t="shared" si="84"/>
        <v>a1000</v>
      </c>
      <c r="K476" s="71">
        <f t="shared" si="85"/>
        <v>11.111111111111111</v>
      </c>
      <c r="L476" s="65" t="str">
        <f>IFERROR((IF(AND($G475&lt;(VLOOKUP($J476,'Medians, Hi-Lo SDs'!$B:$F,2,FALSE)),$G476&gt;=(VLOOKUP($J476,'Medians, Hi-Lo SDs'!$B:$F,2,FALSE))),(VLOOKUP($J476,'Medians, Hi-Lo SDs'!$B:$F,2,FALSE))-$G475,""))/($F476)*($C476-$C475)+($C475),"")</f>
        <v/>
      </c>
      <c r="M476" s="65" t="str">
        <f t="shared" si="87"/>
        <v/>
      </c>
      <c r="N476" s="65" t="str">
        <f>IF(M476="","",M476/VLOOKUP(VLOOKUP($J476,'Medians, Hi-Lo SDs'!$B:$F,2,FALSE),$H:$I,2,FALSE))</f>
        <v/>
      </c>
      <c r="O476" s="59" t="s">
        <v>88</v>
      </c>
      <c r="P476" s="60" t="s">
        <v>88</v>
      </c>
      <c r="Q476" s="66">
        <f>IFERROR((IF(AND($G475&lt;(VLOOKUP($J476,'Medians, Hi-Lo SDs'!$B:$F,3,FALSE)),$G476&gt;=(VLOOKUP($J476,'Medians, Hi-Lo SDs'!$B:$F,3,FALSE))),(VLOOKUP($J476,'Medians, Hi-Lo SDs'!$B:$F,3,FALSE))-$G475,""))/($F476)*($C476-$C475)+($C475),"")</f>
        <v>38.75</v>
      </c>
      <c r="R476" s="65">
        <f t="shared" si="88"/>
        <v>9.9166666666666643</v>
      </c>
      <c r="S476" s="65">
        <f>IF(R476="","",R476/VLOOKUP(VLOOKUP($J476,'Medians, Hi-Lo SDs'!$B:$F,3,FALSE),$H:$I,2,FALSE))</f>
        <v>9.568377717740896</v>
      </c>
      <c r="T476" s="70">
        <f t="shared" si="89"/>
        <v>11.774149324954507</v>
      </c>
      <c r="U476" s="68" t="str">
        <f t="shared" si="90"/>
        <v/>
      </c>
      <c r="V476" s="69" t="str">
        <f t="shared" si="86"/>
        <v/>
      </c>
      <c r="W476" s="66" t="str">
        <f>IFERROR((IF(AND($G475&lt;(VLOOKUP($J476,'Medians, Hi-Lo SDs'!$B:$F,4,FALSE)),$G476&gt;=(VLOOKUP($J476,'Medians, Hi-Lo SDs'!$B:$F,4,FALSE))),(VLOOKUP($J476,'Medians, Hi-Lo SDs'!$B:$F,4,FALSE))-$G475,""))/($F476)*($C476-$C475)+($C475),"")</f>
        <v/>
      </c>
      <c r="X476" s="65" t="str">
        <f t="shared" si="91"/>
        <v/>
      </c>
      <c r="Y476" s="65" t="str">
        <f>IF(X476="","",X476/VLOOKUP(VLOOKUP($J476,'Medians, Hi-Lo SDs'!$B:$F,4,FALSE),$H:$I,2,FALSE))</f>
        <v/>
      </c>
      <c r="Z476" s="70" t="str">
        <f t="shared" si="92"/>
        <v/>
      </c>
      <c r="AA476" s="68" t="str">
        <f t="shared" si="93"/>
        <v/>
      </c>
      <c r="AB476" s="66" t="str">
        <f>IFERROR((IF(AND($G475&lt;(VLOOKUP($J476,'Medians, Hi-Lo SDs'!$B:$F,5,FALSE)),$G476&gt;=(VLOOKUP($J476,'Medians, Hi-Lo SDs'!$B:$F,5,FALSE))),(VLOOKUP($J476,'Medians, Hi-Lo SDs'!$B:$F,5,FALSE))-$G475,""))/($F476)*($C476-$C475)+($C475),"")</f>
        <v/>
      </c>
      <c r="AC476" s="65" t="str">
        <f t="shared" si="94"/>
        <v/>
      </c>
      <c r="AD476" s="65" t="str">
        <f>IF(AC476="","",AC476/VLOOKUP(VLOOKUP($J476,'Medians, Hi-Lo SDs'!$B:$F,5,FALSE),$H:$I,2,FALSE))</f>
        <v/>
      </c>
      <c r="AE476" s="59" t="s">
        <v>88</v>
      </c>
      <c r="AF476" s="60" t="s">
        <v>88</v>
      </c>
    </row>
    <row r="477" spans="1:32" ht="16" x14ac:dyDescent="0.2">
      <c r="A477" s="99"/>
      <c r="B477" s="100"/>
      <c r="C477" s="87" t="s">
        <v>131</v>
      </c>
      <c r="D477" s="88">
        <v>2</v>
      </c>
      <c r="E477" s="89">
        <v>4.4444444444444446</v>
      </c>
      <c r="F477" s="89">
        <v>4.4444444444444446</v>
      </c>
      <c r="G477" s="90">
        <v>20</v>
      </c>
      <c r="J477" s="64" t="str">
        <f t="shared" si="84"/>
        <v>a1000</v>
      </c>
      <c r="K477" s="71">
        <f t="shared" si="85"/>
        <v>11.111111111111111</v>
      </c>
      <c r="L477" s="65" t="str">
        <f>IFERROR((IF(AND($G476&lt;(VLOOKUP($J477,'Medians, Hi-Lo SDs'!$B:$F,2,FALSE)),$G477&gt;=(VLOOKUP($J477,'Medians, Hi-Lo SDs'!$B:$F,2,FALSE))),(VLOOKUP($J477,'Medians, Hi-Lo SDs'!$B:$F,2,FALSE))-$G476,""))/($F477)*($C477-$C476)+($C476),"")</f>
        <v/>
      </c>
      <c r="M477" s="65" t="str">
        <f t="shared" si="87"/>
        <v/>
      </c>
      <c r="N477" s="65" t="str">
        <f>IF(M477="","",M477/VLOOKUP(VLOOKUP($J477,'Medians, Hi-Lo SDs'!$B:$F,2,FALSE),$H:$I,2,FALSE))</f>
        <v/>
      </c>
      <c r="O477" s="59" t="s">
        <v>88</v>
      </c>
      <c r="P477" s="60" t="s">
        <v>88</v>
      </c>
      <c r="Q477" s="66" t="str">
        <f>IFERROR((IF(AND($G476&lt;(VLOOKUP($J477,'Medians, Hi-Lo SDs'!$B:$F,3,FALSE)),$G477&gt;=(VLOOKUP($J477,'Medians, Hi-Lo SDs'!$B:$F,3,FALSE))),(VLOOKUP($J477,'Medians, Hi-Lo SDs'!$B:$F,3,FALSE))-$G476,""))/($F477)*($C477-$C476)+($C476),"")</f>
        <v/>
      </c>
      <c r="R477" s="65" t="str">
        <f t="shared" si="88"/>
        <v/>
      </c>
      <c r="S477" s="65" t="str">
        <f>IF(R477="","",R477/VLOOKUP(VLOOKUP($J477,'Medians, Hi-Lo SDs'!$B:$F,3,FALSE),$H:$I,2,FALSE))</f>
        <v/>
      </c>
      <c r="T477" s="70" t="str">
        <f t="shared" si="89"/>
        <v/>
      </c>
      <c r="U477" s="68" t="str">
        <f t="shared" si="90"/>
        <v/>
      </c>
      <c r="V477" s="69" t="str">
        <f t="shared" si="86"/>
        <v/>
      </c>
      <c r="W477" s="66" t="str">
        <f>IFERROR((IF(AND($G476&lt;(VLOOKUP($J477,'Medians, Hi-Lo SDs'!$B:$F,4,FALSE)),$G477&gt;=(VLOOKUP($J477,'Medians, Hi-Lo SDs'!$B:$F,4,FALSE))),(VLOOKUP($J477,'Medians, Hi-Lo SDs'!$B:$F,4,FALSE))-$G476,""))/($F477)*($C477-$C476)+($C476),"")</f>
        <v/>
      </c>
      <c r="X477" s="65" t="str">
        <f t="shared" si="91"/>
        <v/>
      </c>
      <c r="Y477" s="65" t="str">
        <f>IF(X477="","",X477/VLOOKUP(VLOOKUP($J477,'Medians, Hi-Lo SDs'!$B:$F,4,FALSE),$H:$I,2,FALSE))</f>
        <v/>
      </c>
      <c r="Z477" s="70" t="str">
        <f t="shared" si="92"/>
        <v/>
      </c>
      <c r="AA477" s="68" t="str">
        <f t="shared" si="93"/>
        <v/>
      </c>
      <c r="AB477" s="66" t="str">
        <f>IFERROR((IF(AND($G476&lt;(VLOOKUP($J477,'Medians, Hi-Lo SDs'!$B:$F,5,FALSE)),$G477&gt;=(VLOOKUP($J477,'Medians, Hi-Lo SDs'!$B:$F,5,FALSE))),(VLOOKUP($J477,'Medians, Hi-Lo SDs'!$B:$F,5,FALSE))-$G476,""))/($F477)*($C477-$C476)+($C476),"")</f>
        <v/>
      </c>
      <c r="AC477" s="65" t="str">
        <f t="shared" si="94"/>
        <v/>
      </c>
      <c r="AD477" s="65" t="str">
        <f>IF(AC477="","",AC477/VLOOKUP(VLOOKUP($J477,'Medians, Hi-Lo SDs'!$B:$F,5,FALSE),$H:$I,2,FALSE))</f>
        <v/>
      </c>
      <c r="AE477" s="59" t="s">
        <v>88</v>
      </c>
      <c r="AF477" s="60" t="s">
        <v>88</v>
      </c>
    </row>
    <row r="478" spans="1:32" ht="16" x14ac:dyDescent="0.2">
      <c r="A478" s="99"/>
      <c r="B478" s="100"/>
      <c r="C478" s="87" t="s">
        <v>136</v>
      </c>
      <c r="D478" s="88">
        <v>2</v>
      </c>
      <c r="E478" s="89">
        <v>4.4444444444444446</v>
      </c>
      <c r="F478" s="89">
        <v>4.4444444444444446</v>
      </c>
      <c r="G478" s="90">
        <v>24.444444444444443</v>
      </c>
      <c r="J478" s="64" t="str">
        <f t="shared" si="84"/>
        <v>a1000</v>
      </c>
      <c r="K478" s="71">
        <f t="shared" si="85"/>
        <v>11.111111111111111</v>
      </c>
      <c r="L478" s="65" t="str">
        <f>IFERROR((IF(AND($G477&lt;(VLOOKUP($J478,'Medians, Hi-Lo SDs'!$B:$F,2,FALSE)),$G478&gt;=(VLOOKUP($J478,'Medians, Hi-Lo SDs'!$B:$F,2,FALSE))),(VLOOKUP($J478,'Medians, Hi-Lo SDs'!$B:$F,2,FALSE))-$G477,""))/($F478)*($C478-$C477)+($C477),"")</f>
        <v/>
      </c>
      <c r="M478" s="65" t="str">
        <f t="shared" si="87"/>
        <v/>
      </c>
      <c r="N478" s="65" t="str">
        <f>IF(M478="","",M478/VLOOKUP(VLOOKUP($J478,'Medians, Hi-Lo SDs'!$B:$F,2,FALSE),$H:$I,2,FALSE))</f>
        <v/>
      </c>
      <c r="O478" s="59" t="s">
        <v>88</v>
      </c>
      <c r="P478" s="60" t="s">
        <v>88</v>
      </c>
      <c r="Q478" s="66" t="str">
        <f>IFERROR((IF(AND($G477&lt;(VLOOKUP($J478,'Medians, Hi-Lo SDs'!$B:$F,3,FALSE)),$G478&gt;=(VLOOKUP($J478,'Medians, Hi-Lo SDs'!$B:$F,3,FALSE))),(VLOOKUP($J478,'Medians, Hi-Lo SDs'!$B:$F,3,FALSE))-$G477,""))/($F478)*($C478-$C477)+($C477),"")</f>
        <v/>
      </c>
      <c r="R478" s="65" t="str">
        <f t="shared" si="88"/>
        <v/>
      </c>
      <c r="S478" s="65" t="str">
        <f>IF(R478="","",R478/VLOOKUP(VLOOKUP($J478,'Medians, Hi-Lo SDs'!$B:$F,3,FALSE),$H:$I,2,FALSE))</f>
        <v/>
      </c>
      <c r="T478" s="70" t="str">
        <f t="shared" si="89"/>
        <v/>
      </c>
      <c r="U478" s="68" t="str">
        <f t="shared" si="90"/>
        <v/>
      </c>
      <c r="V478" s="69" t="str">
        <f t="shared" si="86"/>
        <v/>
      </c>
      <c r="W478" s="66" t="str">
        <f>IFERROR((IF(AND($G477&lt;(VLOOKUP($J478,'Medians, Hi-Lo SDs'!$B:$F,4,FALSE)),$G478&gt;=(VLOOKUP($J478,'Medians, Hi-Lo SDs'!$B:$F,4,FALSE))),(VLOOKUP($J478,'Medians, Hi-Lo SDs'!$B:$F,4,FALSE))-$G477,""))/($F478)*($C478-$C477)+($C477),"")</f>
        <v/>
      </c>
      <c r="X478" s="65" t="str">
        <f t="shared" si="91"/>
        <v/>
      </c>
      <c r="Y478" s="65" t="str">
        <f>IF(X478="","",X478/VLOOKUP(VLOOKUP($J478,'Medians, Hi-Lo SDs'!$B:$F,4,FALSE),$H:$I,2,FALSE))</f>
        <v/>
      </c>
      <c r="Z478" s="70" t="str">
        <f t="shared" si="92"/>
        <v/>
      </c>
      <c r="AA478" s="68" t="str">
        <f t="shared" si="93"/>
        <v/>
      </c>
      <c r="AB478" s="66" t="str">
        <f>IFERROR((IF(AND($G477&lt;(VLOOKUP($J478,'Medians, Hi-Lo SDs'!$B:$F,5,FALSE)),$G478&gt;=(VLOOKUP($J478,'Medians, Hi-Lo SDs'!$B:$F,5,FALSE))),(VLOOKUP($J478,'Medians, Hi-Lo SDs'!$B:$F,5,FALSE))-$G477,""))/($F478)*($C478-$C477)+($C477),"")</f>
        <v/>
      </c>
      <c r="AC478" s="65" t="str">
        <f t="shared" si="94"/>
        <v/>
      </c>
      <c r="AD478" s="65" t="str">
        <f>IF(AC478="","",AC478/VLOOKUP(VLOOKUP($J478,'Medians, Hi-Lo SDs'!$B:$F,5,FALSE),$H:$I,2,FALSE))</f>
        <v/>
      </c>
      <c r="AE478" s="59" t="s">
        <v>88</v>
      </c>
      <c r="AF478" s="60" t="s">
        <v>88</v>
      </c>
    </row>
    <row r="479" spans="1:32" ht="16" x14ac:dyDescent="0.2">
      <c r="A479" s="99"/>
      <c r="B479" s="100"/>
      <c r="C479" s="87" t="s">
        <v>132</v>
      </c>
      <c r="D479" s="88">
        <v>1</v>
      </c>
      <c r="E479" s="89">
        <v>2.2222222222222223</v>
      </c>
      <c r="F479" s="89">
        <v>2.2222222222222223</v>
      </c>
      <c r="G479" s="90">
        <v>26.666666666666668</v>
      </c>
      <c r="J479" s="64" t="str">
        <f t="shared" si="84"/>
        <v>a1000</v>
      </c>
      <c r="K479" s="71">
        <f t="shared" si="85"/>
        <v>11.111111111111111</v>
      </c>
      <c r="L479" s="65" t="str">
        <f>IFERROR((IF(AND($G478&lt;(VLOOKUP($J479,'Medians, Hi-Lo SDs'!$B:$F,2,FALSE)),$G479&gt;=(VLOOKUP($J479,'Medians, Hi-Lo SDs'!$B:$F,2,FALSE))),(VLOOKUP($J479,'Medians, Hi-Lo SDs'!$B:$F,2,FALSE))-$G478,""))/($F479)*($C479-$C478)+($C478),"")</f>
        <v/>
      </c>
      <c r="M479" s="65" t="str">
        <f t="shared" si="87"/>
        <v/>
      </c>
      <c r="N479" s="65" t="str">
        <f>IF(M479="","",M479/VLOOKUP(VLOOKUP($J479,'Medians, Hi-Lo SDs'!$B:$F,2,FALSE),$H:$I,2,FALSE))</f>
        <v/>
      </c>
      <c r="O479" s="59" t="s">
        <v>88</v>
      </c>
      <c r="P479" s="60" t="s">
        <v>88</v>
      </c>
      <c r="Q479" s="66" t="str">
        <f>IFERROR((IF(AND($G478&lt;(VLOOKUP($J479,'Medians, Hi-Lo SDs'!$B:$F,3,FALSE)),$G479&gt;=(VLOOKUP($J479,'Medians, Hi-Lo SDs'!$B:$F,3,FALSE))),(VLOOKUP($J479,'Medians, Hi-Lo SDs'!$B:$F,3,FALSE))-$G478,""))/($F479)*($C479-$C478)+($C478),"")</f>
        <v/>
      </c>
      <c r="R479" s="65" t="str">
        <f t="shared" si="88"/>
        <v/>
      </c>
      <c r="S479" s="65" t="str">
        <f>IF(R479="","",R479/VLOOKUP(VLOOKUP($J479,'Medians, Hi-Lo SDs'!$B:$F,3,FALSE),$H:$I,2,FALSE))</f>
        <v/>
      </c>
      <c r="T479" s="70" t="str">
        <f t="shared" si="89"/>
        <v/>
      </c>
      <c r="U479" s="68" t="str">
        <f t="shared" si="90"/>
        <v/>
      </c>
      <c r="V479" s="69" t="str">
        <f t="shared" si="86"/>
        <v/>
      </c>
      <c r="W479" s="66" t="str">
        <f>IFERROR((IF(AND($G478&lt;(VLOOKUP($J479,'Medians, Hi-Lo SDs'!$B:$F,4,FALSE)),$G479&gt;=(VLOOKUP($J479,'Medians, Hi-Lo SDs'!$B:$F,4,FALSE))),(VLOOKUP($J479,'Medians, Hi-Lo SDs'!$B:$F,4,FALSE))-$G478,""))/($F479)*($C479-$C478)+($C478),"")</f>
        <v/>
      </c>
      <c r="X479" s="65" t="str">
        <f t="shared" si="91"/>
        <v/>
      </c>
      <c r="Y479" s="65" t="str">
        <f>IF(X479="","",X479/VLOOKUP(VLOOKUP($J479,'Medians, Hi-Lo SDs'!$B:$F,4,FALSE),$H:$I,2,FALSE))</f>
        <v/>
      </c>
      <c r="Z479" s="70" t="str">
        <f t="shared" si="92"/>
        <v/>
      </c>
      <c r="AA479" s="68" t="str">
        <f t="shared" si="93"/>
        <v/>
      </c>
      <c r="AB479" s="66" t="str">
        <f>IFERROR((IF(AND($G478&lt;(VLOOKUP($J479,'Medians, Hi-Lo SDs'!$B:$F,5,FALSE)),$G479&gt;=(VLOOKUP($J479,'Medians, Hi-Lo SDs'!$B:$F,5,FALSE))),(VLOOKUP($J479,'Medians, Hi-Lo SDs'!$B:$F,5,FALSE))-$G478,""))/($F479)*($C479-$C478)+($C478),"")</f>
        <v/>
      </c>
      <c r="AC479" s="65" t="str">
        <f t="shared" si="94"/>
        <v/>
      </c>
      <c r="AD479" s="65" t="str">
        <f>IF(AC479="","",AC479/VLOOKUP(VLOOKUP($J479,'Medians, Hi-Lo SDs'!$B:$F,5,FALSE),$H:$I,2,FALSE))</f>
        <v/>
      </c>
      <c r="AE479" s="59" t="s">
        <v>88</v>
      </c>
      <c r="AF479" s="60" t="s">
        <v>88</v>
      </c>
    </row>
    <row r="480" spans="1:32" ht="16" x14ac:dyDescent="0.2">
      <c r="A480" s="99"/>
      <c r="B480" s="100"/>
      <c r="C480" s="87" t="s">
        <v>144</v>
      </c>
      <c r="D480" s="88">
        <v>1</v>
      </c>
      <c r="E480" s="89">
        <v>2.2222222222222223</v>
      </c>
      <c r="F480" s="89">
        <v>2.2222222222222223</v>
      </c>
      <c r="G480" s="90">
        <v>28.888888888888886</v>
      </c>
      <c r="J480" s="64" t="str">
        <f t="shared" si="84"/>
        <v>a1000</v>
      </c>
      <c r="K480" s="71">
        <f t="shared" si="85"/>
        <v>11.111111111111111</v>
      </c>
      <c r="L480" s="65" t="str">
        <f>IFERROR((IF(AND($G479&lt;(VLOOKUP($J480,'Medians, Hi-Lo SDs'!$B:$F,2,FALSE)),$G480&gt;=(VLOOKUP($J480,'Medians, Hi-Lo SDs'!$B:$F,2,FALSE))),(VLOOKUP($J480,'Medians, Hi-Lo SDs'!$B:$F,2,FALSE))-$G479,""))/($F480)*($C480-$C479)+($C479),"")</f>
        <v/>
      </c>
      <c r="M480" s="65" t="str">
        <f t="shared" si="87"/>
        <v/>
      </c>
      <c r="N480" s="65" t="str">
        <f>IF(M480="","",M480/VLOOKUP(VLOOKUP($J480,'Medians, Hi-Lo SDs'!$B:$F,2,FALSE),$H:$I,2,FALSE))</f>
        <v/>
      </c>
      <c r="O480" s="59" t="s">
        <v>88</v>
      </c>
      <c r="P480" s="60" t="s">
        <v>88</v>
      </c>
      <c r="Q480" s="66" t="str">
        <f>IFERROR((IF(AND($G479&lt;(VLOOKUP($J480,'Medians, Hi-Lo SDs'!$B:$F,3,FALSE)),$G480&gt;=(VLOOKUP($J480,'Medians, Hi-Lo SDs'!$B:$F,3,FALSE))),(VLOOKUP($J480,'Medians, Hi-Lo SDs'!$B:$F,3,FALSE))-$G479,""))/($F480)*($C480-$C479)+($C479),"")</f>
        <v/>
      </c>
      <c r="R480" s="65" t="str">
        <f t="shared" si="88"/>
        <v/>
      </c>
      <c r="S480" s="65" t="str">
        <f>IF(R480="","",R480/VLOOKUP(VLOOKUP($J480,'Medians, Hi-Lo SDs'!$B:$F,3,FALSE),$H:$I,2,FALSE))</f>
        <v/>
      </c>
      <c r="T480" s="70" t="str">
        <f t="shared" si="89"/>
        <v/>
      </c>
      <c r="U480" s="68" t="str">
        <f t="shared" si="90"/>
        <v/>
      </c>
      <c r="V480" s="69" t="str">
        <f t="shared" si="86"/>
        <v/>
      </c>
      <c r="W480" s="66" t="str">
        <f>IFERROR((IF(AND($G479&lt;(VLOOKUP($J480,'Medians, Hi-Lo SDs'!$B:$F,4,FALSE)),$G480&gt;=(VLOOKUP($J480,'Medians, Hi-Lo SDs'!$B:$F,4,FALSE))),(VLOOKUP($J480,'Medians, Hi-Lo SDs'!$B:$F,4,FALSE))-$G479,""))/($F480)*($C480-$C479)+($C479),"")</f>
        <v/>
      </c>
      <c r="X480" s="65" t="str">
        <f t="shared" si="91"/>
        <v/>
      </c>
      <c r="Y480" s="65" t="str">
        <f>IF(X480="","",X480/VLOOKUP(VLOOKUP($J480,'Medians, Hi-Lo SDs'!$B:$F,4,FALSE),$H:$I,2,FALSE))</f>
        <v/>
      </c>
      <c r="Z480" s="70" t="str">
        <f t="shared" si="92"/>
        <v/>
      </c>
      <c r="AA480" s="68" t="str">
        <f t="shared" si="93"/>
        <v/>
      </c>
      <c r="AB480" s="66" t="str">
        <f>IFERROR((IF(AND($G479&lt;(VLOOKUP($J480,'Medians, Hi-Lo SDs'!$B:$F,5,FALSE)),$G480&gt;=(VLOOKUP($J480,'Medians, Hi-Lo SDs'!$B:$F,5,FALSE))),(VLOOKUP($J480,'Medians, Hi-Lo SDs'!$B:$F,5,FALSE))-$G479,""))/($F480)*($C480-$C479)+($C479),"")</f>
        <v/>
      </c>
      <c r="AC480" s="65" t="str">
        <f t="shared" si="94"/>
        <v/>
      </c>
      <c r="AD480" s="65" t="str">
        <f>IF(AC480="","",AC480/VLOOKUP(VLOOKUP($J480,'Medians, Hi-Lo SDs'!$B:$F,5,FALSE),$H:$I,2,FALSE))</f>
        <v/>
      </c>
      <c r="AE480" s="59" t="s">
        <v>88</v>
      </c>
      <c r="AF480" s="60" t="s">
        <v>88</v>
      </c>
    </row>
    <row r="481" spans="1:32" ht="16" x14ac:dyDescent="0.2">
      <c r="A481" s="99"/>
      <c r="B481" s="100"/>
      <c r="C481" s="87" t="s">
        <v>152</v>
      </c>
      <c r="D481" s="88">
        <v>1</v>
      </c>
      <c r="E481" s="89">
        <v>2.2222222222222223</v>
      </c>
      <c r="F481" s="89">
        <v>2.2222222222222223</v>
      </c>
      <c r="G481" s="90">
        <v>31.111111111111111</v>
      </c>
      <c r="J481" s="64" t="str">
        <f t="shared" si="84"/>
        <v>a1000</v>
      </c>
      <c r="K481" s="71">
        <f t="shared" si="85"/>
        <v>11.111111111111111</v>
      </c>
      <c r="L481" s="65" t="str">
        <f>IFERROR((IF(AND($G480&lt;(VLOOKUP($J481,'Medians, Hi-Lo SDs'!$B:$F,2,FALSE)),$G481&gt;=(VLOOKUP($J481,'Medians, Hi-Lo SDs'!$B:$F,2,FALSE))),(VLOOKUP($J481,'Medians, Hi-Lo SDs'!$B:$F,2,FALSE))-$G480,""))/($F481)*($C481-$C480)+($C480),"")</f>
        <v/>
      </c>
      <c r="M481" s="65" t="str">
        <f t="shared" si="87"/>
        <v/>
      </c>
      <c r="N481" s="65" t="str">
        <f>IF(M481="","",M481/VLOOKUP(VLOOKUP($J481,'Medians, Hi-Lo SDs'!$B:$F,2,FALSE),$H:$I,2,FALSE))</f>
        <v/>
      </c>
      <c r="O481" s="59" t="s">
        <v>88</v>
      </c>
      <c r="P481" s="60" t="s">
        <v>88</v>
      </c>
      <c r="Q481" s="66" t="str">
        <f>IFERROR((IF(AND($G480&lt;(VLOOKUP($J481,'Medians, Hi-Lo SDs'!$B:$F,3,FALSE)),$G481&gt;=(VLOOKUP($J481,'Medians, Hi-Lo SDs'!$B:$F,3,FALSE))),(VLOOKUP($J481,'Medians, Hi-Lo SDs'!$B:$F,3,FALSE))-$G480,""))/($F481)*($C481-$C480)+($C480),"")</f>
        <v/>
      </c>
      <c r="R481" s="65" t="str">
        <f t="shared" si="88"/>
        <v/>
      </c>
      <c r="S481" s="65" t="str">
        <f>IF(R481="","",R481/VLOOKUP(VLOOKUP($J481,'Medians, Hi-Lo SDs'!$B:$F,3,FALSE),$H:$I,2,FALSE))</f>
        <v/>
      </c>
      <c r="T481" s="70" t="str">
        <f t="shared" si="89"/>
        <v/>
      </c>
      <c r="U481" s="68" t="str">
        <f t="shared" si="90"/>
        <v/>
      </c>
      <c r="V481" s="69" t="str">
        <f t="shared" si="86"/>
        <v/>
      </c>
      <c r="W481" s="66" t="str">
        <f>IFERROR((IF(AND($G480&lt;(VLOOKUP($J481,'Medians, Hi-Lo SDs'!$B:$F,4,FALSE)),$G481&gt;=(VLOOKUP($J481,'Medians, Hi-Lo SDs'!$B:$F,4,FALSE))),(VLOOKUP($J481,'Medians, Hi-Lo SDs'!$B:$F,4,FALSE))-$G480,""))/($F481)*($C481-$C480)+($C480),"")</f>
        <v/>
      </c>
      <c r="X481" s="65" t="str">
        <f t="shared" si="91"/>
        <v/>
      </c>
      <c r="Y481" s="65" t="str">
        <f>IF(X481="","",X481/VLOOKUP(VLOOKUP($J481,'Medians, Hi-Lo SDs'!$B:$F,4,FALSE),$H:$I,2,FALSE))</f>
        <v/>
      </c>
      <c r="Z481" s="70" t="str">
        <f t="shared" si="92"/>
        <v/>
      </c>
      <c r="AA481" s="68" t="str">
        <f t="shared" si="93"/>
        <v/>
      </c>
      <c r="AB481" s="66" t="str">
        <f>IFERROR((IF(AND($G480&lt;(VLOOKUP($J481,'Medians, Hi-Lo SDs'!$B:$F,5,FALSE)),$G481&gt;=(VLOOKUP($J481,'Medians, Hi-Lo SDs'!$B:$F,5,FALSE))),(VLOOKUP($J481,'Medians, Hi-Lo SDs'!$B:$F,5,FALSE))-$G480,""))/($F481)*($C481-$C480)+($C480),"")</f>
        <v/>
      </c>
      <c r="AC481" s="65" t="str">
        <f t="shared" si="94"/>
        <v/>
      </c>
      <c r="AD481" s="65" t="str">
        <f>IF(AC481="","",AC481/VLOOKUP(VLOOKUP($J481,'Medians, Hi-Lo SDs'!$B:$F,5,FALSE),$H:$I,2,FALSE))</f>
        <v/>
      </c>
      <c r="AE481" s="59" t="s">
        <v>88</v>
      </c>
      <c r="AF481" s="60" t="s">
        <v>88</v>
      </c>
    </row>
    <row r="482" spans="1:32" ht="16" x14ac:dyDescent="0.2">
      <c r="A482" s="99"/>
      <c r="B482" s="100"/>
      <c r="C482" s="87" t="s">
        <v>153</v>
      </c>
      <c r="D482" s="88">
        <v>4</v>
      </c>
      <c r="E482" s="89">
        <v>8.8888888888888893</v>
      </c>
      <c r="F482" s="89">
        <v>8.8888888888888893</v>
      </c>
      <c r="G482" s="90">
        <v>40</v>
      </c>
      <c r="J482" s="64" t="str">
        <f t="shared" si="84"/>
        <v>a1000</v>
      </c>
      <c r="K482" s="71">
        <f t="shared" si="85"/>
        <v>11.111111111111111</v>
      </c>
      <c r="L482" s="65" t="str">
        <f>IFERROR((IF(AND($G481&lt;(VLOOKUP($J482,'Medians, Hi-Lo SDs'!$B:$F,2,FALSE)),$G482&gt;=(VLOOKUP($J482,'Medians, Hi-Lo SDs'!$B:$F,2,FALSE))),(VLOOKUP($J482,'Medians, Hi-Lo SDs'!$B:$F,2,FALSE))-$G481,""))/($F482)*($C482-$C481)+($C481),"")</f>
        <v/>
      </c>
      <c r="M482" s="65" t="str">
        <f t="shared" si="87"/>
        <v/>
      </c>
      <c r="N482" s="65" t="str">
        <f>IF(M482="","",M482/VLOOKUP(VLOOKUP($J482,'Medians, Hi-Lo SDs'!$B:$F,2,FALSE),$H:$I,2,FALSE))</f>
        <v/>
      </c>
      <c r="O482" s="59" t="s">
        <v>88</v>
      </c>
      <c r="P482" s="60" t="s">
        <v>88</v>
      </c>
      <c r="Q482" s="66" t="str">
        <f>IFERROR((IF(AND($G481&lt;(VLOOKUP($J482,'Medians, Hi-Lo SDs'!$B:$F,3,FALSE)),$G482&gt;=(VLOOKUP($J482,'Medians, Hi-Lo SDs'!$B:$F,3,FALSE))),(VLOOKUP($J482,'Medians, Hi-Lo SDs'!$B:$F,3,FALSE))-$G481,""))/($F482)*($C482-$C481)+($C481),"")</f>
        <v/>
      </c>
      <c r="R482" s="65" t="str">
        <f t="shared" si="88"/>
        <v/>
      </c>
      <c r="S482" s="65" t="str">
        <f>IF(R482="","",R482/VLOOKUP(VLOOKUP($J482,'Medians, Hi-Lo SDs'!$B:$F,3,FALSE),$H:$I,2,FALSE))</f>
        <v/>
      </c>
      <c r="T482" s="70" t="str">
        <f t="shared" si="89"/>
        <v/>
      </c>
      <c r="U482" s="68" t="str">
        <f t="shared" si="90"/>
        <v/>
      </c>
      <c r="V482" s="69" t="str">
        <f t="shared" si="86"/>
        <v/>
      </c>
      <c r="W482" s="66" t="str">
        <f>IFERROR((IF(AND($G481&lt;(VLOOKUP($J482,'Medians, Hi-Lo SDs'!$B:$F,4,FALSE)),$G482&gt;=(VLOOKUP($J482,'Medians, Hi-Lo SDs'!$B:$F,4,FALSE))),(VLOOKUP($J482,'Medians, Hi-Lo SDs'!$B:$F,4,FALSE))-$G481,""))/($F482)*($C482-$C481)+($C481),"")</f>
        <v/>
      </c>
      <c r="X482" s="65" t="str">
        <f t="shared" si="91"/>
        <v/>
      </c>
      <c r="Y482" s="65" t="str">
        <f>IF(X482="","",X482/VLOOKUP(VLOOKUP($J482,'Medians, Hi-Lo SDs'!$B:$F,4,FALSE),$H:$I,2,FALSE))</f>
        <v/>
      </c>
      <c r="Z482" s="70" t="str">
        <f t="shared" si="92"/>
        <v/>
      </c>
      <c r="AA482" s="68" t="str">
        <f t="shared" si="93"/>
        <v/>
      </c>
      <c r="AB482" s="66" t="str">
        <f>IFERROR((IF(AND($G481&lt;(VLOOKUP($J482,'Medians, Hi-Lo SDs'!$B:$F,5,FALSE)),$G482&gt;=(VLOOKUP($J482,'Medians, Hi-Lo SDs'!$B:$F,5,FALSE))),(VLOOKUP($J482,'Medians, Hi-Lo SDs'!$B:$F,5,FALSE))-$G481,""))/($F482)*($C482-$C481)+($C481),"")</f>
        <v/>
      </c>
      <c r="AC482" s="65" t="str">
        <f t="shared" si="94"/>
        <v/>
      </c>
      <c r="AD482" s="65" t="str">
        <f>IF(AC482="","",AC482/VLOOKUP(VLOOKUP($J482,'Medians, Hi-Lo SDs'!$B:$F,5,FALSE),$H:$I,2,FALSE))</f>
        <v/>
      </c>
      <c r="AE482" s="59" t="s">
        <v>88</v>
      </c>
      <c r="AF482" s="60" t="s">
        <v>88</v>
      </c>
    </row>
    <row r="483" spans="1:32" ht="16" x14ac:dyDescent="0.2">
      <c r="A483" s="99"/>
      <c r="B483" s="100"/>
      <c r="C483" s="87" t="s">
        <v>137</v>
      </c>
      <c r="D483" s="88">
        <v>2</v>
      </c>
      <c r="E483" s="89">
        <v>4.4444444444444446</v>
      </c>
      <c r="F483" s="89">
        <v>4.4444444444444446</v>
      </c>
      <c r="G483" s="90">
        <v>44.444444444444443</v>
      </c>
      <c r="J483" s="64" t="str">
        <f t="shared" si="84"/>
        <v>a1000</v>
      </c>
      <c r="K483" s="71">
        <f t="shared" si="85"/>
        <v>11.111111111111111</v>
      </c>
      <c r="L483" s="65" t="str">
        <f>IFERROR((IF(AND($G482&lt;(VLOOKUP($J483,'Medians, Hi-Lo SDs'!$B:$F,2,FALSE)),$G483&gt;=(VLOOKUP($J483,'Medians, Hi-Lo SDs'!$B:$F,2,FALSE))),(VLOOKUP($J483,'Medians, Hi-Lo SDs'!$B:$F,2,FALSE))-$G482,""))/($F483)*($C483-$C482)+($C482),"")</f>
        <v/>
      </c>
      <c r="M483" s="65" t="str">
        <f t="shared" si="87"/>
        <v/>
      </c>
      <c r="N483" s="65" t="str">
        <f>IF(M483="","",M483/VLOOKUP(VLOOKUP($J483,'Medians, Hi-Lo SDs'!$B:$F,2,FALSE),$H:$I,2,FALSE))</f>
        <v/>
      </c>
      <c r="O483" s="59" t="s">
        <v>88</v>
      </c>
      <c r="P483" s="60" t="s">
        <v>88</v>
      </c>
      <c r="Q483" s="66" t="str">
        <f>IFERROR((IF(AND($G482&lt;(VLOOKUP($J483,'Medians, Hi-Lo SDs'!$B:$F,3,FALSE)),$G483&gt;=(VLOOKUP($J483,'Medians, Hi-Lo SDs'!$B:$F,3,FALSE))),(VLOOKUP($J483,'Medians, Hi-Lo SDs'!$B:$F,3,FALSE))-$G482,""))/($F483)*($C483-$C482)+($C482),"")</f>
        <v/>
      </c>
      <c r="R483" s="65" t="str">
        <f t="shared" si="88"/>
        <v/>
      </c>
      <c r="S483" s="65" t="str">
        <f>IF(R483="","",R483/VLOOKUP(VLOOKUP($J483,'Medians, Hi-Lo SDs'!$B:$F,3,FALSE),$H:$I,2,FALSE))</f>
        <v/>
      </c>
      <c r="T483" s="70" t="str">
        <f t="shared" si="89"/>
        <v/>
      </c>
      <c r="U483" s="68" t="str">
        <f t="shared" si="90"/>
        <v/>
      </c>
      <c r="V483" s="69" t="str">
        <f t="shared" si="86"/>
        <v/>
      </c>
      <c r="W483" s="66" t="str">
        <f>IFERROR((IF(AND($G482&lt;(VLOOKUP($J483,'Medians, Hi-Lo SDs'!$B:$F,4,FALSE)),$G483&gt;=(VLOOKUP($J483,'Medians, Hi-Lo SDs'!$B:$F,4,FALSE))),(VLOOKUP($J483,'Medians, Hi-Lo SDs'!$B:$F,4,FALSE))-$G482,""))/($F483)*($C483-$C482)+($C482),"")</f>
        <v/>
      </c>
      <c r="X483" s="65" t="str">
        <f t="shared" si="91"/>
        <v/>
      </c>
      <c r="Y483" s="65" t="str">
        <f>IF(X483="","",X483/VLOOKUP(VLOOKUP($J483,'Medians, Hi-Lo SDs'!$B:$F,4,FALSE),$H:$I,2,FALSE))</f>
        <v/>
      </c>
      <c r="Z483" s="70" t="str">
        <f t="shared" si="92"/>
        <v/>
      </c>
      <c r="AA483" s="68" t="str">
        <f t="shared" si="93"/>
        <v/>
      </c>
      <c r="AB483" s="66" t="str">
        <f>IFERROR((IF(AND($G482&lt;(VLOOKUP($J483,'Medians, Hi-Lo SDs'!$B:$F,5,FALSE)),$G483&gt;=(VLOOKUP($J483,'Medians, Hi-Lo SDs'!$B:$F,5,FALSE))),(VLOOKUP($J483,'Medians, Hi-Lo SDs'!$B:$F,5,FALSE))-$G482,""))/($F483)*($C483-$C482)+($C482),"")</f>
        <v/>
      </c>
      <c r="AC483" s="65" t="str">
        <f t="shared" si="94"/>
        <v/>
      </c>
      <c r="AD483" s="65" t="str">
        <f>IF(AC483="","",AC483/VLOOKUP(VLOOKUP($J483,'Medians, Hi-Lo SDs'!$B:$F,5,FALSE),$H:$I,2,FALSE))</f>
        <v/>
      </c>
      <c r="AE483" s="59" t="s">
        <v>88</v>
      </c>
      <c r="AF483" s="60" t="s">
        <v>88</v>
      </c>
    </row>
    <row r="484" spans="1:32" ht="16" x14ac:dyDescent="0.2">
      <c r="A484" s="99"/>
      <c r="B484" s="100"/>
      <c r="C484" s="87" t="s">
        <v>138</v>
      </c>
      <c r="D484" s="88">
        <v>3</v>
      </c>
      <c r="E484" s="89">
        <v>6.666666666666667</v>
      </c>
      <c r="F484" s="89">
        <v>6.666666666666667</v>
      </c>
      <c r="G484" s="90">
        <v>51.111111111111107</v>
      </c>
      <c r="J484" s="64" t="str">
        <f t="shared" si="84"/>
        <v>a1000</v>
      </c>
      <c r="K484" s="71">
        <f t="shared" si="85"/>
        <v>11.111111111111111</v>
      </c>
      <c r="L484" s="65" t="str">
        <f>IFERROR((IF(AND($G483&lt;(VLOOKUP($J484,'Medians, Hi-Lo SDs'!$B:$F,2,FALSE)),$G484&gt;=(VLOOKUP($J484,'Medians, Hi-Lo SDs'!$B:$F,2,FALSE))),(VLOOKUP($J484,'Medians, Hi-Lo SDs'!$B:$F,2,FALSE))-$G483,""))/($F484)*($C484-$C483)+($C483),"")</f>
        <v/>
      </c>
      <c r="M484" s="65" t="str">
        <f t="shared" si="87"/>
        <v/>
      </c>
      <c r="N484" s="65" t="str">
        <f>IF(M484="","",M484/VLOOKUP(VLOOKUP($J484,'Medians, Hi-Lo SDs'!$B:$F,2,FALSE),$H:$I,2,FALSE))</f>
        <v/>
      </c>
      <c r="O484" s="59" t="s">
        <v>88</v>
      </c>
      <c r="P484" s="60" t="s">
        <v>88</v>
      </c>
      <c r="Q484" s="66" t="str">
        <f>IFERROR((IF(AND($G483&lt;(VLOOKUP($J484,'Medians, Hi-Lo SDs'!$B:$F,3,FALSE)),$G484&gt;=(VLOOKUP($J484,'Medians, Hi-Lo SDs'!$B:$F,3,FALSE))),(VLOOKUP($J484,'Medians, Hi-Lo SDs'!$B:$F,3,FALSE))-$G483,""))/($F484)*($C484-$C483)+($C483),"")</f>
        <v/>
      </c>
      <c r="R484" s="65" t="str">
        <f t="shared" si="88"/>
        <v/>
      </c>
      <c r="S484" s="65" t="str">
        <f>IF(R484="","",R484/VLOOKUP(VLOOKUP($J484,'Medians, Hi-Lo SDs'!$B:$F,3,FALSE),$H:$I,2,FALSE))</f>
        <v/>
      </c>
      <c r="T484" s="70" t="str">
        <f t="shared" si="89"/>
        <v/>
      </c>
      <c r="U484" s="68" t="str">
        <f t="shared" si="90"/>
        <v/>
      </c>
      <c r="V484" s="69">
        <f t="shared" si="86"/>
        <v>48.666666666666664</v>
      </c>
      <c r="W484" s="66" t="str">
        <f>IFERROR((IF(AND($G483&lt;(VLOOKUP($J484,'Medians, Hi-Lo SDs'!$B:$F,4,FALSE)),$G484&gt;=(VLOOKUP($J484,'Medians, Hi-Lo SDs'!$B:$F,4,FALSE))),(VLOOKUP($J484,'Medians, Hi-Lo SDs'!$B:$F,4,FALSE))-$G483,""))/($F484)*($C484-$C483)+($C483),"")</f>
        <v/>
      </c>
      <c r="X484" s="65" t="str">
        <f t="shared" si="91"/>
        <v/>
      </c>
      <c r="Y484" s="65" t="str">
        <f>IF(X484="","",X484/VLOOKUP(VLOOKUP($J484,'Medians, Hi-Lo SDs'!$B:$F,4,FALSE),$H:$I,2,FALSE))</f>
        <v/>
      </c>
      <c r="Z484" s="70" t="str">
        <f t="shared" si="92"/>
        <v/>
      </c>
      <c r="AA484" s="68" t="str">
        <f t="shared" si="93"/>
        <v/>
      </c>
      <c r="AB484" s="66" t="str">
        <f>IFERROR((IF(AND($G483&lt;(VLOOKUP($J484,'Medians, Hi-Lo SDs'!$B:$F,5,FALSE)),$G484&gt;=(VLOOKUP($J484,'Medians, Hi-Lo SDs'!$B:$F,5,FALSE))),(VLOOKUP($J484,'Medians, Hi-Lo SDs'!$B:$F,5,FALSE))-$G483,""))/($F484)*($C484-$C483)+($C483),"")</f>
        <v/>
      </c>
      <c r="AC484" s="65" t="str">
        <f t="shared" si="94"/>
        <v/>
      </c>
      <c r="AD484" s="65" t="str">
        <f>IF(AC484="","",AC484/VLOOKUP(VLOOKUP($J484,'Medians, Hi-Lo SDs'!$B:$F,5,FALSE),$H:$I,2,FALSE))</f>
        <v/>
      </c>
      <c r="AE484" s="59" t="s">
        <v>88</v>
      </c>
      <c r="AF484" s="60" t="s">
        <v>88</v>
      </c>
    </row>
    <row r="485" spans="1:32" ht="16" x14ac:dyDescent="0.2">
      <c r="A485" s="99"/>
      <c r="B485" s="100"/>
      <c r="C485" s="87" t="s">
        <v>165</v>
      </c>
      <c r="D485" s="88">
        <v>2</v>
      </c>
      <c r="E485" s="89">
        <v>4.4444444444444446</v>
      </c>
      <c r="F485" s="89">
        <v>4.4444444444444446</v>
      </c>
      <c r="G485" s="90">
        <v>55.555555555555557</v>
      </c>
      <c r="J485" s="64" t="str">
        <f t="shared" si="84"/>
        <v>a1000</v>
      </c>
      <c r="K485" s="71">
        <f t="shared" si="85"/>
        <v>11.111111111111111</v>
      </c>
      <c r="L485" s="65" t="str">
        <f>IFERROR((IF(AND($G484&lt;(VLOOKUP($J485,'Medians, Hi-Lo SDs'!$B:$F,2,FALSE)),$G485&gt;=(VLOOKUP($J485,'Medians, Hi-Lo SDs'!$B:$F,2,FALSE))),(VLOOKUP($J485,'Medians, Hi-Lo SDs'!$B:$F,2,FALSE))-$G484,""))/($F485)*($C485-$C484)+($C484),"")</f>
        <v/>
      </c>
      <c r="M485" s="65" t="str">
        <f t="shared" si="87"/>
        <v/>
      </c>
      <c r="N485" s="65" t="str">
        <f>IF(M485="","",M485/VLOOKUP(VLOOKUP($J485,'Medians, Hi-Lo SDs'!$B:$F,2,FALSE),$H:$I,2,FALSE))</f>
        <v/>
      </c>
      <c r="O485" s="59" t="s">
        <v>88</v>
      </c>
      <c r="P485" s="60" t="s">
        <v>88</v>
      </c>
      <c r="Q485" s="66" t="str">
        <f>IFERROR((IF(AND($G484&lt;(VLOOKUP($J485,'Medians, Hi-Lo SDs'!$B:$F,3,FALSE)),$G485&gt;=(VLOOKUP($J485,'Medians, Hi-Lo SDs'!$B:$F,3,FALSE))),(VLOOKUP($J485,'Medians, Hi-Lo SDs'!$B:$F,3,FALSE))-$G484,""))/($F485)*($C485-$C484)+($C484),"")</f>
        <v/>
      </c>
      <c r="R485" s="65" t="str">
        <f t="shared" si="88"/>
        <v/>
      </c>
      <c r="S485" s="65" t="str">
        <f>IF(R485="","",R485/VLOOKUP(VLOOKUP($J485,'Medians, Hi-Lo SDs'!$B:$F,3,FALSE),$H:$I,2,FALSE))</f>
        <v/>
      </c>
      <c r="T485" s="70" t="str">
        <f t="shared" si="89"/>
        <v/>
      </c>
      <c r="U485" s="68" t="str">
        <f t="shared" si="90"/>
        <v/>
      </c>
      <c r="V485" s="69" t="str">
        <f t="shared" si="86"/>
        <v/>
      </c>
      <c r="W485" s="66" t="str">
        <f>IFERROR((IF(AND($G484&lt;(VLOOKUP($J485,'Medians, Hi-Lo SDs'!$B:$F,4,FALSE)),$G485&gt;=(VLOOKUP($J485,'Medians, Hi-Lo SDs'!$B:$F,4,FALSE))),(VLOOKUP($J485,'Medians, Hi-Lo SDs'!$B:$F,4,FALSE))-$G484,""))/($F485)*($C485-$C484)+($C484),"")</f>
        <v/>
      </c>
      <c r="X485" s="65" t="str">
        <f t="shared" si="91"/>
        <v/>
      </c>
      <c r="Y485" s="65" t="str">
        <f>IF(X485="","",X485/VLOOKUP(VLOOKUP($J485,'Medians, Hi-Lo SDs'!$B:$F,4,FALSE),$H:$I,2,FALSE))</f>
        <v/>
      </c>
      <c r="Z485" s="70" t="str">
        <f t="shared" si="92"/>
        <v/>
      </c>
      <c r="AA485" s="68" t="str">
        <f t="shared" si="93"/>
        <v/>
      </c>
      <c r="AB485" s="66" t="str">
        <f>IFERROR((IF(AND($G484&lt;(VLOOKUP($J485,'Medians, Hi-Lo SDs'!$B:$F,5,FALSE)),$G485&gt;=(VLOOKUP($J485,'Medians, Hi-Lo SDs'!$B:$F,5,FALSE))),(VLOOKUP($J485,'Medians, Hi-Lo SDs'!$B:$F,5,FALSE))-$G484,""))/($F485)*($C485-$C484)+($C484),"")</f>
        <v/>
      </c>
      <c r="AC485" s="65" t="str">
        <f t="shared" si="94"/>
        <v/>
      </c>
      <c r="AD485" s="65" t="str">
        <f>IF(AC485="","",AC485/VLOOKUP(VLOOKUP($J485,'Medians, Hi-Lo SDs'!$B:$F,5,FALSE),$H:$I,2,FALSE))</f>
        <v/>
      </c>
      <c r="AE485" s="59" t="s">
        <v>88</v>
      </c>
      <c r="AF485" s="60" t="s">
        <v>88</v>
      </c>
    </row>
    <row r="486" spans="1:32" ht="16" x14ac:dyDescent="0.2">
      <c r="A486" s="99"/>
      <c r="B486" s="100"/>
      <c r="C486" s="87" t="s">
        <v>159</v>
      </c>
      <c r="D486" s="88">
        <v>1</v>
      </c>
      <c r="E486" s="89">
        <v>2.2222222222222223</v>
      </c>
      <c r="F486" s="89">
        <v>2.2222222222222223</v>
      </c>
      <c r="G486" s="90">
        <v>57.777777777777771</v>
      </c>
      <c r="J486" s="64" t="str">
        <f t="shared" si="84"/>
        <v>a1000</v>
      </c>
      <c r="K486" s="71">
        <f t="shared" si="85"/>
        <v>11.111111111111111</v>
      </c>
      <c r="L486" s="65" t="str">
        <f>IFERROR((IF(AND($G485&lt;(VLOOKUP($J486,'Medians, Hi-Lo SDs'!$B:$F,2,FALSE)),$G486&gt;=(VLOOKUP($J486,'Medians, Hi-Lo SDs'!$B:$F,2,FALSE))),(VLOOKUP($J486,'Medians, Hi-Lo SDs'!$B:$F,2,FALSE))-$G485,""))/($F486)*($C486-$C485)+($C485),"")</f>
        <v/>
      </c>
      <c r="M486" s="65" t="str">
        <f t="shared" si="87"/>
        <v/>
      </c>
      <c r="N486" s="65" t="str">
        <f>IF(M486="","",M486/VLOOKUP(VLOOKUP($J486,'Medians, Hi-Lo SDs'!$B:$F,2,FALSE),$H:$I,2,FALSE))</f>
        <v/>
      </c>
      <c r="O486" s="59" t="s">
        <v>88</v>
      </c>
      <c r="P486" s="60" t="s">
        <v>88</v>
      </c>
      <c r="Q486" s="66" t="str">
        <f>IFERROR((IF(AND($G485&lt;(VLOOKUP($J486,'Medians, Hi-Lo SDs'!$B:$F,3,FALSE)),$G486&gt;=(VLOOKUP($J486,'Medians, Hi-Lo SDs'!$B:$F,3,FALSE))),(VLOOKUP($J486,'Medians, Hi-Lo SDs'!$B:$F,3,FALSE))-$G485,""))/($F486)*($C486-$C485)+($C485),"")</f>
        <v/>
      </c>
      <c r="R486" s="65" t="str">
        <f t="shared" si="88"/>
        <v/>
      </c>
      <c r="S486" s="65" t="str">
        <f>IF(R486="","",R486/VLOOKUP(VLOOKUP($J486,'Medians, Hi-Lo SDs'!$B:$F,3,FALSE),$H:$I,2,FALSE))</f>
        <v/>
      </c>
      <c r="T486" s="70" t="str">
        <f t="shared" si="89"/>
        <v/>
      </c>
      <c r="U486" s="68" t="str">
        <f t="shared" si="90"/>
        <v/>
      </c>
      <c r="V486" s="69" t="str">
        <f t="shared" si="86"/>
        <v/>
      </c>
      <c r="W486" s="66" t="str">
        <f>IFERROR((IF(AND($G485&lt;(VLOOKUP($J486,'Medians, Hi-Lo SDs'!$B:$F,4,FALSE)),$G486&gt;=(VLOOKUP($J486,'Medians, Hi-Lo SDs'!$B:$F,4,FALSE))),(VLOOKUP($J486,'Medians, Hi-Lo SDs'!$B:$F,4,FALSE))-$G485,""))/($F486)*($C486-$C485)+($C485),"")</f>
        <v/>
      </c>
      <c r="X486" s="65" t="str">
        <f t="shared" si="91"/>
        <v/>
      </c>
      <c r="Y486" s="65" t="str">
        <f>IF(X486="","",X486/VLOOKUP(VLOOKUP($J486,'Medians, Hi-Lo SDs'!$B:$F,4,FALSE),$H:$I,2,FALSE))</f>
        <v/>
      </c>
      <c r="Z486" s="70" t="str">
        <f t="shared" si="92"/>
        <v/>
      </c>
      <c r="AA486" s="68" t="str">
        <f t="shared" si="93"/>
        <v/>
      </c>
      <c r="AB486" s="66" t="str">
        <f>IFERROR((IF(AND($G485&lt;(VLOOKUP($J486,'Medians, Hi-Lo SDs'!$B:$F,5,FALSE)),$G486&gt;=(VLOOKUP($J486,'Medians, Hi-Lo SDs'!$B:$F,5,FALSE))),(VLOOKUP($J486,'Medians, Hi-Lo SDs'!$B:$F,5,FALSE))-$G485,""))/($F486)*($C486-$C485)+($C485),"")</f>
        <v/>
      </c>
      <c r="AC486" s="65" t="str">
        <f t="shared" si="94"/>
        <v/>
      </c>
      <c r="AD486" s="65" t="str">
        <f>IF(AC486="","",AC486/VLOOKUP(VLOOKUP($J486,'Medians, Hi-Lo SDs'!$B:$F,5,FALSE),$H:$I,2,FALSE))</f>
        <v/>
      </c>
      <c r="AE486" s="59" t="s">
        <v>88</v>
      </c>
      <c r="AF486" s="60" t="s">
        <v>88</v>
      </c>
    </row>
    <row r="487" spans="1:32" ht="16" x14ac:dyDescent="0.2">
      <c r="A487" s="99"/>
      <c r="B487" s="100"/>
      <c r="C487" s="87" t="s">
        <v>155</v>
      </c>
      <c r="D487" s="88">
        <v>2</v>
      </c>
      <c r="E487" s="89">
        <v>4.4444444444444446</v>
      </c>
      <c r="F487" s="89">
        <v>4.4444444444444446</v>
      </c>
      <c r="G487" s="90">
        <v>62.222222222222221</v>
      </c>
      <c r="J487" s="64" t="str">
        <f t="shared" si="84"/>
        <v>a1000</v>
      </c>
      <c r="K487" s="71">
        <f t="shared" si="85"/>
        <v>11.111111111111111</v>
      </c>
      <c r="L487" s="65" t="str">
        <f>IFERROR((IF(AND($G486&lt;(VLOOKUP($J487,'Medians, Hi-Lo SDs'!$B:$F,2,FALSE)),$G487&gt;=(VLOOKUP($J487,'Medians, Hi-Lo SDs'!$B:$F,2,FALSE))),(VLOOKUP($J487,'Medians, Hi-Lo SDs'!$B:$F,2,FALSE))-$G486,""))/($F487)*($C487-$C486)+($C486),"")</f>
        <v/>
      </c>
      <c r="M487" s="65" t="str">
        <f t="shared" si="87"/>
        <v/>
      </c>
      <c r="N487" s="65" t="str">
        <f>IF(M487="","",M487/VLOOKUP(VLOOKUP($J487,'Medians, Hi-Lo SDs'!$B:$F,2,FALSE),$H:$I,2,FALSE))</f>
        <v/>
      </c>
      <c r="O487" s="59" t="s">
        <v>88</v>
      </c>
      <c r="P487" s="60" t="s">
        <v>88</v>
      </c>
      <c r="Q487" s="66" t="str">
        <f>IFERROR((IF(AND($G486&lt;(VLOOKUP($J487,'Medians, Hi-Lo SDs'!$B:$F,3,FALSE)),$G487&gt;=(VLOOKUP($J487,'Medians, Hi-Lo SDs'!$B:$F,3,FALSE))),(VLOOKUP($J487,'Medians, Hi-Lo SDs'!$B:$F,3,FALSE))-$G486,""))/($F487)*($C487-$C486)+($C486),"")</f>
        <v/>
      </c>
      <c r="R487" s="65" t="str">
        <f t="shared" si="88"/>
        <v/>
      </c>
      <c r="S487" s="65" t="str">
        <f>IF(R487="","",R487/VLOOKUP(VLOOKUP($J487,'Medians, Hi-Lo SDs'!$B:$F,3,FALSE),$H:$I,2,FALSE))</f>
        <v/>
      </c>
      <c r="T487" s="70" t="str">
        <f t="shared" si="89"/>
        <v/>
      </c>
      <c r="U487" s="68" t="str">
        <f t="shared" si="90"/>
        <v/>
      </c>
      <c r="V487" s="69" t="str">
        <f t="shared" si="86"/>
        <v/>
      </c>
      <c r="W487" s="66" t="str">
        <f>IFERROR((IF(AND($G486&lt;(VLOOKUP($J487,'Medians, Hi-Lo SDs'!$B:$F,4,FALSE)),$G487&gt;=(VLOOKUP($J487,'Medians, Hi-Lo SDs'!$B:$F,4,FALSE))),(VLOOKUP($J487,'Medians, Hi-Lo SDs'!$B:$F,4,FALSE))-$G486,""))/($F487)*($C487-$C486)+($C486),"")</f>
        <v/>
      </c>
      <c r="X487" s="65" t="str">
        <f t="shared" si="91"/>
        <v/>
      </c>
      <c r="Y487" s="65" t="str">
        <f>IF(X487="","",X487/VLOOKUP(VLOOKUP($J487,'Medians, Hi-Lo SDs'!$B:$F,4,FALSE),$H:$I,2,FALSE))</f>
        <v/>
      </c>
      <c r="Z487" s="70" t="str">
        <f t="shared" si="92"/>
        <v/>
      </c>
      <c r="AA487" s="68" t="str">
        <f t="shared" si="93"/>
        <v/>
      </c>
      <c r="AB487" s="66" t="str">
        <f>IFERROR((IF(AND($G486&lt;(VLOOKUP($J487,'Medians, Hi-Lo SDs'!$B:$F,5,FALSE)),$G487&gt;=(VLOOKUP($J487,'Medians, Hi-Lo SDs'!$B:$F,5,FALSE))),(VLOOKUP($J487,'Medians, Hi-Lo SDs'!$B:$F,5,FALSE))-$G486,""))/($F487)*($C487-$C486)+($C486),"")</f>
        <v/>
      </c>
      <c r="AC487" s="65" t="str">
        <f t="shared" si="94"/>
        <v/>
      </c>
      <c r="AD487" s="65" t="str">
        <f>IF(AC487="","",AC487/VLOOKUP(VLOOKUP($J487,'Medians, Hi-Lo SDs'!$B:$F,5,FALSE),$H:$I,2,FALSE))</f>
        <v/>
      </c>
      <c r="AE487" s="59" t="s">
        <v>88</v>
      </c>
      <c r="AF487" s="60" t="s">
        <v>88</v>
      </c>
    </row>
    <row r="488" spans="1:32" ht="16" x14ac:dyDescent="0.2">
      <c r="A488" s="99"/>
      <c r="B488" s="100"/>
      <c r="C488" s="87" t="s">
        <v>156</v>
      </c>
      <c r="D488" s="88">
        <v>3</v>
      </c>
      <c r="E488" s="89">
        <v>6.666666666666667</v>
      </c>
      <c r="F488" s="89">
        <v>6.666666666666667</v>
      </c>
      <c r="G488" s="90">
        <v>68.888888888888886</v>
      </c>
      <c r="J488" s="64" t="str">
        <f t="shared" si="84"/>
        <v>a1000</v>
      </c>
      <c r="K488" s="71">
        <f t="shared" si="85"/>
        <v>11.111111111111111</v>
      </c>
      <c r="L488" s="65" t="str">
        <f>IFERROR((IF(AND($G487&lt;(VLOOKUP($J488,'Medians, Hi-Lo SDs'!$B:$F,2,FALSE)),$G488&gt;=(VLOOKUP($J488,'Medians, Hi-Lo SDs'!$B:$F,2,FALSE))),(VLOOKUP($J488,'Medians, Hi-Lo SDs'!$B:$F,2,FALSE))-$G487,""))/($F488)*($C488-$C487)+($C487),"")</f>
        <v/>
      </c>
      <c r="M488" s="65" t="str">
        <f t="shared" si="87"/>
        <v/>
      </c>
      <c r="N488" s="65" t="str">
        <f>IF(M488="","",M488/VLOOKUP(VLOOKUP($J488,'Medians, Hi-Lo SDs'!$B:$F,2,FALSE),$H:$I,2,FALSE))</f>
        <v/>
      </c>
      <c r="O488" s="59" t="s">
        <v>88</v>
      </c>
      <c r="P488" s="60" t="s">
        <v>88</v>
      </c>
      <c r="Q488" s="66" t="str">
        <f>IFERROR((IF(AND($G487&lt;(VLOOKUP($J488,'Medians, Hi-Lo SDs'!$B:$F,3,FALSE)),$G488&gt;=(VLOOKUP($J488,'Medians, Hi-Lo SDs'!$B:$F,3,FALSE))),(VLOOKUP($J488,'Medians, Hi-Lo SDs'!$B:$F,3,FALSE))-$G487,""))/($F488)*($C488-$C487)+($C487),"")</f>
        <v/>
      </c>
      <c r="R488" s="65" t="str">
        <f t="shared" si="88"/>
        <v/>
      </c>
      <c r="S488" s="65" t="str">
        <f>IF(R488="","",R488/VLOOKUP(VLOOKUP($J488,'Medians, Hi-Lo SDs'!$B:$F,3,FALSE),$H:$I,2,FALSE))</f>
        <v/>
      </c>
      <c r="T488" s="70" t="str">
        <f t="shared" si="89"/>
        <v/>
      </c>
      <c r="U488" s="68" t="str">
        <f t="shared" si="90"/>
        <v/>
      </c>
      <c r="V488" s="69" t="str">
        <f t="shared" si="86"/>
        <v/>
      </c>
      <c r="W488" s="66" t="str">
        <f>IFERROR((IF(AND($G487&lt;(VLOOKUP($J488,'Medians, Hi-Lo SDs'!$B:$F,4,FALSE)),$G488&gt;=(VLOOKUP($J488,'Medians, Hi-Lo SDs'!$B:$F,4,FALSE))),(VLOOKUP($J488,'Medians, Hi-Lo SDs'!$B:$F,4,FALSE))-$G487,""))/($F488)*($C488-$C487)+($C487),"")</f>
        <v/>
      </c>
      <c r="X488" s="65" t="str">
        <f t="shared" si="91"/>
        <v/>
      </c>
      <c r="Y488" s="65" t="str">
        <f>IF(X488="","",X488/VLOOKUP(VLOOKUP($J488,'Medians, Hi-Lo SDs'!$B:$F,4,FALSE),$H:$I,2,FALSE))</f>
        <v/>
      </c>
      <c r="Z488" s="70" t="str">
        <f t="shared" si="92"/>
        <v/>
      </c>
      <c r="AA488" s="68" t="str">
        <f t="shared" si="93"/>
        <v/>
      </c>
      <c r="AB488" s="66" t="str">
        <f>IFERROR((IF(AND($G487&lt;(VLOOKUP($J488,'Medians, Hi-Lo SDs'!$B:$F,5,FALSE)),$G488&gt;=(VLOOKUP($J488,'Medians, Hi-Lo SDs'!$B:$F,5,FALSE))),(VLOOKUP($J488,'Medians, Hi-Lo SDs'!$B:$F,5,FALSE))-$G487,""))/($F488)*($C488-$C487)+($C487),"")</f>
        <v/>
      </c>
      <c r="AC488" s="65" t="str">
        <f t="shared" si="94"/>
        <v/>
      </c>
      <c r="AD488" s="65" t="str">
        <f>IF(AC488="","",AC488/VLOOKUP(VLOOKUP($J488,'Medians, Hi-Lo SDs'!$B:$F,5,FALSE),$H:$I,2,FALSE))</f>
        <v/>
      </c>
      <c r="AE488" s="59" t="s">
        <v>88</v>
      </c>
      <c r="AF488" s="60" t="s">
        <v>88</v>
      </c>
    </row>
    <row r="489" spans="1:32" ht="16" x14ac:dyDescent="0.2">
      <c r="A489" s="99"/>
      <c r="B489" s="100"/>
      <c r="C489" s="87" t="s">
        <v>160</v>
      </c>
      <c r="D489" s="88">
        <v>3</v>
      </c>
      <c r="E489" s="89">
        <v>6.666666666666667</v>
      </c>
      <c r="F489" s="89">
        <v>6.666666666666667</v>
      </c>
      <c r="G489" s="90">
        <v>75.555555555555557</v>
      </c>
      <c r="J489" s="64" t="str">
        <f t="shared" si="84"/>
        <v>a1000</v>
      </c>
      <c r="K489" s="71">
        <f t="shared" si="85"/>
        <v>11.111111111111111</v>
      </c>
      <c r="L489" s="65" t="str">
        <f>IFERROR((IF(AND($G488&lt;(VLOOKUP($J489,'Medians, Hi-Lo SDs'!$B:$F,2,FALSE)),$G489&gt;=(VLOOKUP($J489,'Medians, Hi-Lo SDs'!$B:$F,2,FALSE))),(VLOOKUP($J489,'Medians, Hi-Lo SDs'!$B:$F,2,FALSE))-$G488,""))/($F489)*($C489-$C488)+($C488),"")</f>
        <v/>
      </c>
      <c r="M489" s="65" t="str">
        <f t="shared" si="87"/>
        <v/>
      </c>
      <c r="N489" s="65" t="str">
        <f>IF(M489="","",M489/VLOOKUP(VLOOKUP($J489,'Medians, Hi-Lo SDs'!$B:$F,2,FALSE),$H:$I,2,FALSE))</f>
        <v/>
      </c>
      <c r="O489" s="59" t="s">
        <v>88</v>
      </c>
      <c r="P489" s="60" t="s">
        <v>88</v>
      </c>
      <c r="Q489" s="66" t="str">
        <f>IFERROR((IF(AND($G488&lt;(VLOOKUP($J489,'Medians, Hi-Lo SDs'!$B:$F,3,FALSE)),$G489&gt;=(VLOOKUP($J489,'Medians, Hi-Lo SDs'!$B:$F,3,FALSE))),(VLOOKUP($J489,'Medians, Hi-Lo SDs'!$B:$F,3,FALSE))-$G488,""))/($F489)*($C489-$C488)+($C488),"")</f>
        <v/>
      </c>
      <c r="R489" s="65" t="str">
        <f t="shared" si="88"/>
        <v/>
      </c>
      <c r="S489" s="65" t="str">
        <f>IF(R489="","",R489/VLOOKUP(VLOOKUP($J489,'Medians, Hi-Lo SDs'!$B:$F,3,FALSE),$H:$I,2,FALSE))</f>
        <v/>
      </c>
      <c r="T489" s="70" t="str">
        <f t="shared" si="89"/>
        <v/>
      </c>
      <c r="U489" s="68" t="str">
        <f t="shared" si="90"/>
        <v/>
      </c>
      <c r="V489" s="69" t="str">
        <f t="shared" si="86"/>
        <v/>
      </c>
      <c r="W489" s="66" t="str">
        <f>IFERROR((IF(AND($G488&lt;(VLOOKUP($J489,'Medians, Hi-Lo SDs'!$B:$F,4,FALSE)),$G489&gt;=(VLOOKUP($J489,'Medians, Hi-Lo SDs'!$B:$F,4,FALSE))),(VLOOKUP($J489,'Medians, Hi-Lo SDs'!$B:$F,4,FALSE))-$G488,""))/($F489)*($C489-$C488)+($C488),"")</f>
        <v/>
      </c>
      <c r="X489" s="65" t="str">
        <f t="shared" si="91"/>
        <v/>
      </c>
      <c r="Y489" s="65" t="str">
        <f>IF(X489="","",X489/VLOOKUP(VLOOKUP($J489,'Medians, Hi-Lo SDs'!$B:$F,4,FALSE),$H:$I,2,FALSE))</f>
        <v/>
      </c>
      <c r="Z489" s="70" t="str">
        <f t="shared" si="92"/>
        <v/>
      </c>
      <c r="AA489" s="68" t="str">
        <f t="shared" si="93"/>
        <v/>
      </c>
      <c r="AB489" s="66" t="str">
        <f>IFERROR((IF(AND($G488&lt;(VLOOKUP($J489,'Medians, Hi-Lo SDs'!$B:$F,5,FALSE)),$G489&gt;=(VLOOKUP($J489,'Medians, Hi-Lo SDs'!$B:$F,5,FALSE))),(VLOOKUP($J489,'Medians, Hi-Lo SDs'!$B:$F,5,FALSE))-$G488,""))/($F489)*($C489-$C488)+($C488),"")</f>
        <v/>
      </c>
      <c r="AC489" s="65" t="str">
        <f t="shared" si="94"/>
        <v/>
      </c>
      <c r="AD489" s="65" t="str">
        <f>IF(AC489="","",AC489/VLOOKUP(VLOOKUP($J489,'Medians, Hi-Lo SDs'!$B:$F,5,FALSE),$H:$I,2,FALSE))</f>
        <v/>
      </c>
      <c r="AE489" s="59" t="s">
        <v>88</v>
      </c>
      <c r="AF489" s="60" t="s">
        <v>88</v>
      </c>
    </row>
    <row r="490" spans="1:32" ht="16" x14ac:dyDescent="0.2">
      <c r="A490" s="99"/>
      <c r="B490" s="100"/>
      <c r="C490" s="87" t="s">
        <v>166</v>
      </c>
      <c r="D490" s="88">
        <v>1</v>
      </c>
      <c r="E490" s="89">
        <v>2.2222222222222223</v>
      </c>
      <c r="F490" s="89">
        <v>2.2222222222222223</v>
      </c>
      <c r="G490" s="90">
        <v>77.777777777777786</v>
      </c>
      <c r="J490" s="64" t="str">
        <f t="shared" si="84"/>
        <v>a1000</v>
      </c>
      <c r="K490" s="71">
        <f t="shared" si="85"/>
        <v>11.111111111111111</v>
      </c>
      <c r="L490" s="65" t="str">
        <f>IFERROR((IF(AND($G489&lt;(VLOOKUP($J490,'Medians, Hi-Lo SDs'!$B:$F,2,FALSE)),$G490&gt;=(VLOOKUP($J490,'Medians, Hi-Lo SDs'!$B:$F,2,FALSE))),(VLOOKUP($J490,'Medians, Hi-Lo SDs'!$B:$F,2,FALSE))-$G489,""))/($F490)*($C490-$C489)+($C489),"")</f>
        <v/>
      </c>
      <c r="M490" s="65" t="str">
        <f t="shared" si="87"/>
        <v/>
      </c>
      <c r="N490" s="65" t="str">
        <f>IF(M490="","",M490/VLOOKUP(VLOOKUP($J490,'Medians, Hi-Lo SDs'!$B:$F,2,FALSE),$H:$I,2,FALSE))</f>
        <v/>
      </c>
      <c r="O490" s="59" t="s">
        <v>88</v>
      </c>
      <c r="P490" s="60" t="s">
        <v>88</v>
      </c>
      <c r="Q490" s="66" t="str">
        <f>IFERROR((IF(AND($G489&lt;(VLOOKUP($J490,'Medians, Hi-Lo SDs'!$B:$F,3,FALSE)),$G490&gt;=(VLOOKUP($J490,'Medians, Hi-Lo SDs'!$B:$F,3,FALSE))),(VLOOKUP($J490,'Medians, Hi-Lo SDs'!$B:$F,3,FALSE))-$G489,""))/($F490)*($C490-$C489)+($C489),"")</f>
        <v/>
      </c>
      <c r="R490" s="65" t="str">
        <f t="shared" si="88"/>
        <v/>
      </c>
      <c r="S490" s="65" t="str">
        <f>IF(R490="","",R490/VLOOKUP(VLOOKUP($J490,'Medians, Hi-Lo SDs'!$B:$F,3,FALSE),$H:$I,2,FALSE))</f>
        <v/>
      </c>
      <c r="T490" s="70" t="str">
        <f t="shared" si="89"/>
        <v/>
      </c>
      <c r="U490" s="68" t="str">
        <f t="shared" si="90"/>
        <v/>
      </c>
      <c r="V490" s="69" t="str">
        <f t="shared" si="86"/>
        <v/>
      </c>
      <c r="W490" s="66" t="str">
        <f>IFERROR((IF(AND($G489&lt;(VLOOKUP($J490,'Medians, Hi-Lo SDs'!$B:$F,4,FALSE)),$G490&gt;=(VLOOKUP($J490,'Medians, Hi-Lo SDs'!$B:$F,4,FALSE))),(VLOOKUP($J490,'Medians, Hi-Lo SDs'!$B:$F,4,FALSE))-$G489,""))/($F490)*($C490-$C489)+($C489),"")</f>
        <v/>
      </c>
      <c r="X490" s="65" t="str">
        <f t="shared" si="91"/>
        <v/>
      </c>
      <c r="Y490" s="65" t="str">
        <f>IF(X490="","",X490/VLOOKUP(VLOOKUP($J490,'Medians, Hi-Lo SDs'!$B:$F,4,FALSE),$H:$I,2,FALSE))</f>
        <v/>
      </c>
      <c r="Z490" s="70" t="str">
        <f t="shared" si="92"/>
        <v/>
      </c>
      <c r="AA490" s="68" t="str">
        <f t="shared" si="93"/>
        <v/>
      </c>
      <c r="AB490" s="66" t="str">
        <f>IFERROR((IF(AND($G489&lt;(VLOOKUP($J490,'Medians, Hi-Lo SDs'!$B:$F,5,FALSE)),$G490&gt;=(VLOOKUP($J490,'Medians, Hi-Lo SDs'!$B:$F,5,FALSE))),(VLOOKUP($J490,'Medians, Hi-Lo SDs'!$B:$F,5,FALSE))-$G489,""))/($F490)*($C490-$C489)+($C489),"")</f>
        <v/>
      </c>
      <c r="AC490" s="65" t="str">
        <f t="shared" si="94"/>
        <v/>
      </c>
      <c r="AD490" s="65" t="str">
        <f>IF(AC490="","",AC490/VLOOKUP(VLOOKUP($J490,'Medians, Hi-Lo SDs'!$B:$F,5,FALSE),$H:$I,2,FALSE))</f>
        <v/>
      </c>
      <c r="AE490" s="59" t="s">
        <v>88</v>
      </c>
      <c r="AF490" s="60" t="s">
        <v>88</v>
      </c>
    </row>
    <row r="491" spans="1:32" ht="16" x14ac:dyDescent="0.2">
      <c r="A491" s="99"/>
      <c r="B491" s="100"/>
      <c r="C491" s="87" t="s">
        <v>161</v>
      </c>
      <c r="D491" s="88">
        <v>2</v>
      </c>
      <c r="E491" s="89">
        <v>4.4444444444444446</v>
      </c>
      <c r="F491" s="89">
        <v>4.4444444444444446</v>
      </c>
      <c r="G491" s="90">
        <v>82.222222222222214</v>
      </c>
      <c r="J491" s="64" t="str">
        <f t="shared" si="84"/>
        <v>a1000</v>
      </c>
      <c r="K491" s="71">
        <f t="shared" si="85"/>
        <v>11.111111111111111</v>
      </c>
      <c r="L491" s="65" t="str">
        <f>IFERROR((IF(AND($G490&lt;(VLOOKUP($J491,'Medians, Hi-Lo SDs'!$B:$F,2,FALSE)),$G491&gt;=(VLOOKUP($J491,'Medians, Hi-Lo SDs'!$B:$F,2,FALSE))),(VLOOKUP($J491,'Medians, Hi-Lo SDs'!$B:$F,2,FALSE))-$G490,""))/($F491)*($C491-$C490)+($C490),"")</f>
        <v/>
      </c>
      <c r="M491" s="65" t="str">
        <f t="shared" si="87"/>
        <v/>
      </c>
      <c r="N491" s="65" t="str">
        <f>IF(M491="","",M491/VLOOKUP(VLOOKUP($J491,'Medians, Hi-Lo SDs'!$B:$F,2,FALSE),$H:$I,2,FALSE))</f>
        <v/>
      </c>
      <c r="O491" s="59" t="s">
        <v>88</v>
      </c>
      <c r="P491" s="60" t="s">
        <v>88</v>
      </c>
      <c r="Q491" s="66" t="str">
        <f>IFERROR((IF(AND($G490&lt;(VLOOKUP($J491,'Medians, Hi-Lo SDs'!$B:$F,3,FALSE)),$G491&gt;=(VLOOKUP($J491,'Medians, Hi-Lo SDs'!$B:$F,3,FALSE))),(VLOOKUP($J491,'Medians, Hi-Lo SDs'!$B:$F,3,FALSE))-$G490,""))/($F491)*($C491-$C490)+($C490),"")</f>
        <v/>
      </c>
      <c r="R491" s="65" t="str">
        <f t="shared" si="88"/>
        <v/>
      </c>
      <c r="S491" s="65" t="str">
        <f>IF(R491="","",R491/VLOOKUP(VLOOKUP($J491,'Medians, Hi-Lo SDs'!$B:$F,3,FALSE),$H:$I,2,FALSE))</f>
        <v/>
      </c>
      <c r="T491" s="70" t="str">
        <f t="shared" si="89"/>
        <v/>
      </c>
      <c r="U491" s="68" t="str">
        <f t="shared" si="90"/>
        <v/>
      </c>
      <c r="V491" s="69" t="str">
        <f t="shared" si="86"/>
        <v/>
      </c>
      <c r="W491" s="66" t="str">
        <f>IFERROR((IF(AND($G490&lt;(VLOOKUP($J491,'Medians, Hi-Lo SDs'!$B:$F,4,FALSE)),$G491&gt;=(VLOOKUP($J491,'Medians, Hi-Lo SDs'!$B:$F,4,FALSE))),(VLOOKUP($J491,'Medians, Hi-Lo SDs'!$B:$F,4,FALSE))-$G490,""))/($F491)*($C491-$C490)+($C490),"")</f>
        <v/>
      </c>
      <c r="X491" s="65" t="str">
        <f t="shared" si="91"/>
        <v/>
      </c>
      <c r="Y491" s="65" t="str">
        <f>IF(X491="","",X491/VLOOKUP(VLOOKUP($J491,'Medians, Hi-Lo SDs'!$B:$F,4,FALSE),$H:$I,2,FALSE))</f>
        <v/>
      </c>
      <c r="Z491" s="70" t="str">
        <f t="shared" si="92"/>
        <v/>
      </c>
      <c r="AA491" s="68" t="str">
        <f t="shared" si="93"/>
        <v/>
      </c>
      <c r="AB491" s="66" t="str">
        <f>IFERROR((IF(AND($G490&lt;(VLOOKUP($J491,'Medians, Hi-Lo SDs'!$B:$F,5,FALSE)),$G491&gt;=(VLOOKUP($J491,'Medians, Hi-Lo SDs'!$B:$F,5,FALSE))),(VLOOKUP($J491,'Medians, Hi-Lo SDs'!$B:$F,5,FALSE))-$G490,""))/($F491)*($C491-$C490)+($C490),"")</f>
        <v/>
      </c>
      <c r="AC491" s="65" t="str">
        <f t="shared" si="94"/>
        <v/>
      </c>
      <c r="AD491" s="65" t="str">
        <f>IF(AC491="","",AC491/VLOOKUP(VLOOKUP($J491,'Medians, Hi-Lo SDs'!$B:$F,5,FALSE),$H:$I,2,FALSE))</f>
        <v/>
      </c>
      <c r="AE491" s="59" t="s">
        <v>88</v>
      </c>
      <c r="AF491" s="60" t="s">
        <v>88</v>
      </c>
    </row>
    <row r="492" spans="1:32" ht="16" x14ac:dyDescent="0.2">
      <c r="A492" s="99"/>
      <c r="B492" s="100"/>
      <c r="C492" s="87" t="s">
        <v>148</v>
      </c>
      <c r="D492" s="88">
        <v>1</v>
      </c>
      <c r="E492" s="89">
        <v>2.2222222222222223</v>
      </c>
      <c r="F492" s="89">
        <v>2.2222222222222223</v>
      </c>
      <c r="G492" s="90">
        <v>84.444444444444443</v>
      </c>
      <c r="J492" s="64" t="str">
        <f t="shared" si="84"/>
        <v>a1000</v>
      </c>
      <c r="K492" s="71">
        <f t="shared" si="85"/>
        <v>11.111111111111111</v>
      </c>
      <c r="L492" s="65" t="str">
        <f>IFERROR((IF(AND($G491&lt;(VLOOKUP($J492,'Medians, Hi-Lo SDs'!$B:$F,2,FALSE)),$G492&gt;=(VLOOKUP($J492,'Medians, Hi-Lo SDs'!$B:$F,2,FALSE))),(VLOOKUP($J492,'Medians, Hi-Lo SDs'!$B:$F,2,FALSE))-$G491,""))/($F492)*($C492-$C491)+($C491),"")</f>
        <v/>
      </c>
      <c r="M492" s="65" t="str">
        <f t="shared" si="87"/>
        <v/>
      </c>
      <c r="N492" s="65" t="str">
        <f>IF(M492="","",M492/VLOOKUP(VLOOKUP($J492,'Medians, Hi-Lo SDs'!$B:$F,2,FALSE),$H:$I,2,FALSE))</f>
        <v/>
      </c>
      <c r="O492" s="59" t="s">
        <v>88</v>
      </c>
      <c r="P492" s="60" t="s">
        <v>88</v>
      </c>
      <c r="Q492" s="66" t="str">
        <f>IFERROR((IF(AND($G491&lt;(VLOOKUP($J492,'Medians, Hi-Lo SDs'!$B:$F,3,FALSE)),$G492&gt;=(VLOOKUP($J492,'Medians, Hi-Lo SDs'!$B:$F,3,FALSE))),(VLOOKUP($J492,'Medians, Hi-Lo SDs'!$B:$F,3,FALSE))-$G491,""))/($F492)*($C492-$C491)+($C491),"")</f>
        <v/>
      </c>
      <c r="R492" s="65" t="str">
        <f t="shared" si="88"/>
        <v/>
      </c>
      <c r="S492" s="65" t="str">
        <f>IF(R492="","",R492/VLOOKUP(VLOOKUP($J492,'Medians, Hi-Lo SDs'!$B:$F,3,FALSE),$H:$I,2,FALSE))</f>
        <v/>
      </c>
      <c r="T492" s="70" t="str">
        <f t="shared" si="89"/>
        <v/>
      </c>
      <c r="U492" s="68" t="str">
        <f t="shared" si="90"/>
        <v/>
      </c>
      <c r="V492" s="69" t="str">
        <f t="shared" si="86"/>
        <v/>
      </c>
      <c r="W492" s="66" t="str">
        <f>IFERROR((IF(AND($G491&lt;(VLOOKUP($J492,'Medians, Hi-Lo SDs'!$B:$F,4,FALSE)),$G492&gt;=(VLOOKUP($J492,'Medians, Hi-Lo SDs'!$B:$F,4,FALSE))),(VLOOKUP($J492,'Medians, Hi-Lo SDs'!$B:$F,4,FALSE))-$G491,""))/($F492)*($C492-$C491)+($C491),"")</f>
        <v/>
      </c>
      <c r="X492" s="65" t="str">
        <f t="shared" si="91"/>
        <v/>
      </c>
      <c r="Y492" s="65" t="str">
        <f>IF(X492="","",X492/VLOOKUP(VLOOKUP($J492,'Medians, Hi-Lo SDs'!$B:$F,4,FALSE),$H:$I,2,FALSE))</f>
        <v/>
      </c>
      <c r="Z492" s="70" t="str">
        <f t="shared" si="92"/>
        <v/>
      </c>
      <c r="AA492" s="68" t="str">
        <f t="shared" si="93"/>
        <v/>
      </c>
      <c r="AB492" s="66" t="str">
        <f>IFERROR((IF(AND($G491&lt;(VLOOKUP($J492,'Medians, Hi-Lo SDs'!$B:$F,5,FALSE)),$G492&gt;=(VLOOKUP($J492,'Medians, Hi-Lo SDs'!$B:$F,5,FALSE))),(VLOOKUP($J492,'Medians, Hi-Lo SDs'!$B:$F,5,FALSE))-$G491,""))/($F492)*($C492-$C491)+($C491),"")</f>
        <v/>
      </c>
      <c r="AC492" s="65" t="str">
        <f t="shared" si="94"/>
        <v/>
      </c>
      <c r="AD492" s="65" t="str">
        <f>IF(AC492="","",AC492/VLOOKUP(VLOOKUP($J492,'Medians, Hi-Lo SDs'!$B:$F,5,FALSE),$H:$I,2,FALSE))</f>
        <v/>
      </c>
      <c r="AE492" s="59" t="s">
        <v>88</v>
      </c>
      <c r="AF492" s="60" t="s">
        <v>88</v>
      </c>
    </row>
    <row r="493" spans="1:32" ht="16" x14ac:dyDescent="0.2">
      <c r="A493" s="99"/>
      <c r="B493" s="100"/>
      <c r="C493" s="87" t="s">
        <v>149</v>
      </c>
      <c r="D493" s="88">
        <v>1</v>
      </c>
      <c r="E493" s="89">
        <v>2.2222222222222223</v>
      </c>
      <c r="F493" s="89">
        <v>2.2222222222222223</v>
      </c>
      <c r="G493" s="90">
        <v>86.666666666666671</v>
      </c>
      <c r="J493" s="64" t="str">
        <f t="shared" si="84"/>
        <v>a1000</v>
      </c>
      <c r="K493" s="71">
        <f t="shared" si="85"/>
        <v>11.111111111111111</v>
      </c>
      <c r="L493" s="65" t="str">
        <f>IFERROR((IF(AND($G492&lt;(VLOOKUP($J493,'Medians, Hi-Lo SDs'!$B:$F,2,FALSE)),$G493&gt;=(VLOOKUP($J493,'Medians, Hi-Lo SDs'!$B:$F,2,FALSE))),(VLOOKUP($J493,'Medians, Hi-Lo SDs'!$B:$F,2,FALSE))-$G492,""))/($F493)*($C493-$C492)+($C492),"")</f>
        <v/>
      </c>
      <c r="M493" s="65" t="str">
        <f t="shared" si="87"/>
        <v/>
      </c>
      <c r="N493" s="65" t="str">
        <f>IF(M493="","",M493/VLOOKUP(VLOOKUP($J493,'Medians, Hi-Lo SDs'!$B:$F,2,FALSE),$H:$I,2,FALSE))</f>
        <v/>
      </c>
      <c r="O493" s="59" t="s">
        <v>88</v>
      </c>
      <c r="P493" s="60" t="s">
        <v>88</v>
      </c>
      <c r="Q493" s="66" t="str">
        <f>IFERROR((IF(AND($G492&lt;(VLOOKUP($J493,'Medians, Hi-Lo SDs'!$B:$F,3,FALSE)),$G493&gt;=(VLOOKUP($J493,'Medians, Hi-Lo SDs'!$B:$F,3,FALSE))),(VLOOKUP($J493,'Medians, Hi-Lo SDs'!$B:$F,3,FALSE))-$G492,""))/($F493)*($C493-$C492)+($C492),"")</f>
        <v/>
      </c>
      <c r="R493" s="65" t="str">
        <f t="shared" si="88"/>
        <v/>
      </c>
      <c r="S493" s="65" t="str">
        <f>IF(R493="","",R493/VLOOKUP(VLOOKUP($J493,'Medians, Hi-Lo SDs'!$B:$F,3,FALSE),$H:$I,2,FALSE))</f>
        <v/>
      </c>
      <c r="T493" s="70" t="str">
        <f t="shared" si="89"/>
        <v/>
      </c>
      <c r="U493" s="68" t="str">
        <f t="shared" si="90"/>
        <v/>
      </c>
      <c r="V493" s="69" t="str">
        <f t="shared" si="86"/>
        <v/>
      </c>
      <c r="W493" s="66" t="str">
        <f>IFERROR((IF(AND($G492&lt;(VLOOKUP($J493,'Medians, Hi-Lo SDs'!$B:$F,4,FALSE)),$G493&gt;=(VLOOKUP($J493,'Medians, Hi-Lo SDs'!$B:$F,4,FALSE))),(VLOOKUP($J493,'Medians, Hi-Lo SDs'!$B:$F,4,FALSE))-$G492,""))/($F493)*($C493-$C492)+($C492),"")</f>
        <v/>
      </c>
      <c r="X493" s="65" t="str">
        <f t="shared" si="91"/>
        <v/>
      </c>
      <c r="Y493" s="65" t="str">
        <f>IF(X493="","",X493/VLOOKUP(VLOOKUP($J493,'Medians, Hi-Lo SDs'!$B:$F,4,FALSE),$H:$I,2,FALSE))</f>
        <v/>
      </c>
      <c r="Z493" s="70" t="str">
        <f t="shared" si="92"/>
        <v/>
      </c>
      <c r="AA493" s="68" t="str">
        <f t="shared" si="93"/>
        <v/>
      </c>
      <c r="AB493" s="66" t="str">
        <f>IFERROR((IF(AND($G492&lt;(VLOOKUP($J493,'Medians, Hi-Lo SDs'!$B:$F,5,FALSE)),$G493&gt;=(VLOOKUP($J493,'Medians, Hi-Lo SDs'!$B:$F,5,FALSE))),(VLOOKUP($J493,'Medians, Hi-Lo SDs'!$B:$F,5,FALSE))-$G492,""))/($F493)*($C493-$C492)+($C492),"")</f>
        <v/>
      </c>
      <c r="AC493" s="65" t="str">
        <f t="shared" si="94"/>
        <v/>
      </c>
      <c r="AD493" s="65" t="str">
        <f>IF(AC493="","",AC493/VLOOKUP(VLOOKUP($J493,'Medians, Hi-Lo SDs'!$B:$F,5,FALSE),$H:$I,2,FALSE))</f>
        <v/>
      </c>
      <c r="AE493" s="59" t="s">
        <v>88</v>
      </c>
      <c r="AF493" s="60" t="s">
        <v>88</v>
      </c>
    </row>
    <row r="494" spans="1:32" ht="16" x14ac:dyDescent="0.2">
      <c r="A494" s="99"/>
      <c r="B494" s="100"/>
      <c r="C494" s="87" t="s">
        <v>158</v>
      </c>
      <c r="D494" s="88">
        <v>1</v>
      </c>
      <c r="E494" s="89">
        <v>2.2222222222222223</v>
      </c>
      <c r="F494" s="89">
        <v>2.2222222222222223</v>
      </c>
      <c r="G494" s="90">
        <v>88.888888888888886</v>
      </c>
      <c r="J494" s="64" t="str">
        <f t="shared" si="84"/>
        <v>a1000</v>
      </c>
      <c r="K494" s="71">
        <f t="shared" si="85"/>
        <v>11.111111111111111</v>
      </c>
      <c r="L494" s="65" t="str">
        <f>IFERROR((IF(AND($G493&lt;(VLOOKUP($J494,'Medians, Hi-Lo SDs'!$B:$F,2,FALSE)),$G494&gt;=(VLOOKUP($J494,'Medians, Hi-Lo SDs'!$B:$F,2,FALSE))),(VLOOKUP($J494,'Medians, Hi-Lo SDs'!$B:$F,2,FALSE))-$G493,""))/($F494)*($C494-$C493)+($C493),"")</f>
        <v/>
      </c>
      <c r="M494" s="65" t="str">
        <f t="shared" si="87"/>
        <v/>
      </c>
      <c r="N494" s="65" t="str">
        <f>IF(M494="","",M494/VLOOKUP(VLOOKUP($J494,'Medians, Hi-Lo SDs'!$B:$F,2,FALSE),$H:$I,2,FALSE))</f>
        <v/>
      </c>
      <c r="O494" s="59" t="s">
        <v>88</v>
      </c>
      <c r="P494" s="60" t="s">
        <v>88</v>
      </c>
      <c r="Q494" s="66" t="str">
        <f>IFERROR((IF(AND($G493&lt;(VLOOKUP($J494,'Medians, Hi-Lo SDs'!$B:$F,3,FALSE)),$G494&gt;=(VLOOKUP($J494,'Medians, Hi-Lo SDs'!$B:$F,3,FALSE))),(VLOOKUP($J494,'Medians, Hi-Lo SDs'!$B:$F,3,FALSE))-$G493,""))/($F494)*($C494-$C493)+($C493),"")</f>
        <v/>
      </c>
      <c r="R494" s="65" t="str">
        <f t="shared" si="88"/>
        <v/>
      </c>
      <c r="S494" s="65" t="str">
        <f>IF(R494="","",R494/VLOOKUP(VLOOKUP($J494,'Medians, Hi-Lo SDs'!$B:$F,3,FALSE),$H:$I,2,FALSE))</f>
        <v/>
      </c>
      <c r="T494" s="70" t="str">
        <f t="shared" si="89"/>
        <v/>
      </c>
      <c r="U494" s="68" t="str">
        <f t="shared" si="90"/>
        <v/>
      </c>
      <c r="V494" s="69" t="str">
        <f t="shared" si="86"/>
        <v/>
      </c>
      <c r="W494" s="66" t="str">
        <f>IFERROR((IF(AND($G493&lt;(VLOOKUP($J494,'Medians, Hi-Lo SDs'!$B:$F,4,FALSE)),$G494&gt;=(VLOOKUP($J494,'Medians, Hi-Lo SDs'!$B:$F,4,FALSE))),(VLOOKUP($J494,'Medians, Hi-Lo SDs'!$B:$F,4,FALSE))-$G493,""))/($F494)*($C494-$C493)+($C493),"")</f>
        <v/>
      </c>
      <c r="X494" s="65" t="str">
        <f t="shared" si="91"/>
        <v/>
      </c>
      <c r="Y494" s="65" t="str">
        <f>IF(X494="","",X494/VLOOKUP(VLOOKUP($J494,'Medians, Hi-Lo SDs'!$B:$F,4,FALSE),$H:$I,2,FALSE))</f>
        <v/>
      </c>
      <c r="Z494" s="70" t="str">
        <f t="shared" si="92"/>
        <v/>
      </c>
      <c r="AA494" s="68" t="str">
        <f t="shared" si="93"/>
        <v/>
      </c>
      <c r="AB494" s="66" t="str">
        <f>IFERROR((IF(AND($G493&lt;(VLOOKUP($J494,'Medians, Hi-Lo SDs'!$B:$F,5,FALSE)),$G494&gt;=(VLOOKUP($J494,'Medians, Hi-Lo SDs'!$B:$F,5,FALSE))),(VLOOKUP($J494,'Medians, Hi-Lo SDs'!$B:$F,5,FALSE))-$G493,""))/($F494)*($C494-$C493)+($C493),"")</f>
        <v/>
      </c>
      <c r="AC494" s="65" t="str">
        <f t="shared" si="94"/>
        <v/>
      </c>
      <c r="AD494" s="65" t="str">
        <f>IF(AC494="","",AC494/VLOOKUP(VLOOKUP($J494,'Medians, Hi-Lo SDs'!$B:$F,5,FALSE),$H:$I,2,FALSE))</f>
        <v/>
      </c>
      <c r="AE494" s="59" t="s">
        <v>88</v>
      </c>
      <c r="AF494" s="60" t="s">
        <v>88</v>
      </c>
    </row>
    <row r="495" spans="1:32" ht="16" x14ac:dyDescent="0.2">
      <c r="A495" s="99"/>
      <c r="B495" s="100"/>
      <c r="C495" s="87" t="s">
        <v>170</v>
      </c>
      <c r="D495" s="88">
        <v>1</v>
      </c>
      <c r="E495" s="89">
        <v>2.2222222222222223</v>
      </c>
      <c r="F495" s="89">
        <v>2.2222222222222223</v>
      </c>
      <c r="G495" s="90">
        <v>91.111111111111114</v>
      </c>
      <c r="J495" s="64" t="str">
        <f t="shared" si="84"/>
        <v>a1000</v>
      </c>
      <c r="K495" s="71">
        <f t="shared" si="85"/>
        <v>11.111111111111111</v>
      </c>
      <c r="L495" s="65" t="str">
        <f>IFERROR((IF(AND($G494&lt;(VLOOKUP($J495,'Medians, Hi-Lo SDs'!$B:$F,2,FALSE)),$G495&gt;=(VLOOKUP($J495,'Medians, Hi-Lo SDs'!$B:$F,2,FALSE))),(VLOOKUP($J495,'Medians, Hi-Lo SDs'!$B:$F,2,FALSE))-$G494,""))/($F495)*($C495-$C494)+($C494),"")</f>
        <v/>
      </c>
      <c r="M495" s="65" t="str">
        <f t="shared" si="87"/>
        <v/>
      </c>
      <c r="N495" s="65" t="str">
        <f>IF(M495="","",M495/VLOOKUP(VLOOKUP($J495,'Medians, Hi-Lo SDs'!$B:$F,2,FALSE),$H:$I,2,FALSE))</f>
        <v/>
      </c>
      <c r="O495" s="59" t="s">
        <v>88</v>
      </c>
      <c r="P495" s="60" t="s">
        <v>88</v>
      </c>
      <c r="Q495" s="66" t="str">
        <f>IFERROR((IF(AND($G494&lt;(VLOOKUP($J495,'Medians, Hi-Lo SDs'!$B:$F,3,FALSE)),$G495&gt;=(VLOOKUP($J495,'Medians, Hi-Lo SDs'!$B:$F,3,FALSE))),(VLOOKUP($J495,'Medians, Hi-Lo SDs'!$B:$F,3,FALSE))-$G494,""))/($F495)*($C495-$C494)+($C494),"")</f>
        <v/>
      </c>
      <c r="R495" s="65" t="str">
        <f t="shared" si="88"/>
        <v/>
      </c>
      <c r="S495" s="65" t="str">
        <f>IF(R495="","",R495/VLOOKUP(VLOOKUP($J495,'Medians, Hi-Lo SDs'!$B:$F,3,FALSE),$H:$I,2,FALSE))</f>
        <v/>
      </c>
      <c r="T495" s="70" t="str">
        <f t="shared" si="89"/>
        <v/>
      </c>
      <c r="U495" s="68" t="str">
        <f t="shared" si="90"/>
        <v/>
      </c>
      <c r="V495" s="69" t="str">
        <f t="shared" si="86"/>
        <v/>
      </c>
      <c r="W495" s="66">
        <f>IFERROR((IF(AND($G494&lt;(VLOOKUP($J495,'Medians, Hi-Lo SDs'!$B:$F,4,FALSE)),$G495&gt;=(VLOOKUP($J495,'Medians, Hi-Lo SDs'!$B:$F,4,FALSE))),(VLOOKUP($J495,'Medians, Hi-Lo SDs'!$B:$F,4,FALSE))-$G494,""))/($F495)*($C495-$C494)+($C494),"")</f>
        <v>68.5</v>
      </c>
      <c r="X495" s="65">
        <f t="shared" si="91"/>
        <v>19.833333333333336</v>
      </c>
      <c r="Y495" s="65">
        <f>IF(X495="","",X495/VLOOKUP(VLOOKUP($J495,'Medians, Hi-Lo SDs'!$B:$F,4,FALSE),$H:$I,2,FALSE))</f>
        <v>15.475447357469831</v>
      </c>
      <c r="Z495" s="70">
        <f t="shared" si="92"/>
        <v>14.184417500041175</v>
      </c>
      <c r="AA495" s="68" t="str">
        <f t="shared" si="93"/>
        <v/>
      </c>
      <c r="AB495" s="66" t="str">
        <f>IFERROR((IF(AND($G494&lt;(VLOOKUP($J495,'Medians, Hi-Lo SDs'!$B:$F,5,FALSE)),$G495&gt;=(VLOOKUP($J495,'Medians, Hi-Lo SDs'!$B:$F,5,FALSE))),(VLOOKUP($J495,'Medians, Hi-Lo SDs'!$B:$F,5,FALSE))-$G494,""))/($F495)*($C495-$C494)+($C494),"")</f>
        <v/>
      </c>
      <c r="AC495" s="65" t="str">
        <f t="shared" si="94"/>
        <v/>
      </c>
      <c r="AD495" s="65" t="str">
        <f>IF(AC495="","",AC495/VLOOKUP(VLOOKUP($J495,'Medians, Hi-Lo SDs'!$B:$F,5,FALSE),$H:$I,2,FALSE))</f>
        <v/>
      </c>
      <c r="AE495" s="59" t="s">
        <v>88</v>
      </c>
      <c r="AF495" s="60" t="s">
        <v>88</v>
      </c>
    </row>
    <row r="496" spans="1:32" ht="16" x14ac:dyDescent="0.2">
      <c r="A496" s="99"/>
      <c r="B496" s="100"/>
      <c r="C496" s="87" t="s">
        <v>172</v>
      </c>
      <c r="D496" s="88">
        <v>2</v>
      </c>
      <c r="E496" s="89">
        <v>4.4444444444444446</v>
      </c>
      <c r="F496" s="89">
        <v>4.4444444444444446</v>
      </c>
      <c r="G496" s="90">
        <v>95.555555555555557</v>
      </c>
      <c r="J496" s="64" t="str">
        <f t="shared" si="84"/>
        <v>a1000</v>
      </c>
      <c r="K496" s="71">
        <f t="shared" si="85"/>
        <v>11.111111111111111</v>
      </c>
      <c r="L496" s="65" t="str">
        <f>IFERROR((IF(AND($G495&lt;(VLOOKUP($J496,'Medians, Hi-Lo SDs'!$B:$F,2,FALSE)),$G496&gt;=(VLOOKUP($J496,'Medians, Hi-Lo SDs'!$B:$F,2,FALSE))),(VLOOKUP($J496,'Medians, Hi-Lo SDs'!$B:$F,2,FALSE))-$G495,""))/($F496)*($C496-$C495)+($C495),"")</f>
        <v/>
      </c>
      <c r="M496" s="65" t="str">
        <f t="shared" si="87"/>
        <v/>
      </c>
      <c r="N496" s="65" t="str">
        <f>IF(M496="","",M496/VLOOKUP(VLOOKUP($J496,'Medians, Hi-Lo SDs'!$B:$F,2,FALSE),$H:$I,2,FALSE))</f>
        <v/>
      </c>
      <c r="O496" s="59" t="s">
        <v>88</v>
      </c>
      <c r="P496" s="60" t="s">
        <v>88</v>
      </c>
      <c r="Q496" s="66" t="str">
        <f>IFERROR((IF(AND($G495&lt;(VLOOKUP($J496,'Medians, Hi-Lo SDs'!$B:$F,3,FALSE)),$G496&gt;=(VLOOKUP($J496,'Medians, Hi-Lo SDs'!$B:$F,3,FALSE))),(VLOOKUP($J496,'Medians, Hi-Lo SDs'!$B:$F,3,FALSE))-$G495,""))/($F496)*($C496-$C495)+($C495),"")</f>
        <v/>
      </c>
      <c r="R496" s="65" t="str">
        <f t="shared" si="88"/>
        <v/>
      </c>
      <c r="S496" s="65" t="str">
        <f>IF(R496="","",R496/VLOOKUP(VLOOKUP($J496,'Medians, Hi-Lo SDs'!$B:$F,3,FALSE),$H:$I,2,FALSE))</f>
        <v/>
      </c>
      <c r="T496" s="70" t="str">
        <f t="shared" si="89"/>
        <v/>
      </c>
      <c r="U496" s="68" t="str">
        <f t="shared" si="90"/>
        <v/>
      </c>
      <c r="V496" s="69" t="str">
        <f t="shared" si="86"/>
        <v/>
      </c>
      <c r="W496" s="66" t="str">
        <f>IFERROR((IF(AND($G495&lt;(VLOOKUP($J496,'Medians, Hi-Lo SDs'!$B:$F,4,FALSE)),$G496&gt;=(VLOOKUP($J496,'Medians, Hi-Lo SDs'!$B:$F,4,FALSE))),(VLOOKUP($J496,'Medians, Hi-Lo SDs'!$B:$F,4,FALSE))-$G495,""))/($F496)*($C496-$C495)+($C495),"")</f>
        <v/>
      </c>
      <c r="X496" s="65" t="str">
        <f t="shared" si="91"/>
        <v/>
      </c>
      <c r="Y496" s="65" t="str">
        <f>IF(X496="","",X496/VLOOKUP(VLOOKUP($J496,'Medians, Hi-Lo SDs'!$B:$F,4,FALSE),$H:$I,2,FALSE))</f>
        <v/>
      </c>
      <c r="Z496" s="70" t="str">
        <f t="shared" si="92"/>
        <v/>
      </c>
      <c r="AA496" s="68">
        <f t="shared" si="93"/>
        <v>12.89338764261252</v>
      </c>
      <c r="AB496" s="66">
        <f>IFERROR((IF(AND($G495&lt;(VLOOKUP($J496,'Medians, Hi-Lo SDs'!$B:$F,5,FALSE)),$G496&gt;=(VLOOKUP($J496,'Medians, Hi-Lo SDs'!$B:$F,5,FALSE))),(VLOOKUP($J496,'Medians, Hi-Lo SDs'!$B:$F,5,FALSE))-$G495,""))/($F496)*($C496-$C495)+($C495),"")</f>
        <v>69.875</v>
      </c>
      <c r="AC496" s="65">
        <f t="shared" si="94"/>
        <v>21.208333333333336</v>
      </c>
      <c r="AD496" s="65">
        <f>IF(AC496="","",AC496/VLOOKUP(VLOOKUP($J496,'Medians, Hi-Lo SDs'!$B:$F,5,FALSE),$H:$I,2,FALSE))</f>
        <v>12.89338764261252</v>
      </c>
      <c r="AE496" s="59" t="s">
        <v>88</v>
      </c>
      <c r="AF496" s="60" t="s">
        <v>88</v>
      </c>
    </row>
    <row r="497" spans="1:32" ht="16" x14ac:dyDescent="0.2">
      <c r="A497" s="99"/>
      <c r="B497" s="100"/>
      <c r="C497" s="87" t="s">
        <v>163</v>
      </c>
      <c r="D497" s="88">
        <v>1</v>
      </c>
      <c r="E497" s="89">
        <v>2.2222222222222223</v>
      </c>
      <c r="F497" s="89">
        <v>2.2222222222222223</v>
      </c>
      <c r="G497" s="90">
        <v>97.777777777777771</v>
      </c>
      <c r="J497" s="64" t="str">
        <f t="shared" si="84"/>
        <v>a1000</v>
      </c>
      <c r="K497" s="71">
        <f t="shared" si="85"/>
        <v>11.111111111111111</v>
      </c>
      <c r="L497" s="65" t="str">
        <f>IFERROR((IF(AND($G496&lt;(VLOOKUP($J497,'Medians, Hi-Lo SDs'!$B:$F,2,FALSE)),$G497&gt;=(VLOOKUP($J497,'Medians, Hi-Lo SDs'!$B:$F,2,FALSE))),(VLOOKUP($J497,'Medians, Hi-Lo SDs'!$B:$F,2,FALSE))-$G496,""))/($F497)*($C497-$C496)+($C496),"")</f>
        <v/>
      </c>
      <c r="M497" s="65" t="str">
        <f t="shared" si="87"/>
        <v/>
      </c>
      <c r="N497" s="65" t="str">
        <f>IF(M497="","",M497/VLOOKUP(VLOOKUP($J497,'Medians, Hi-Lo SDs'!$B:$F,2,FALSE),$H:$I,2,FALSE))</f>
        <v/>
      </c>
      <c r="O497" s="59" t="s">
        <v>88</v>
      </c>
      <c r="P497" s="60" t="s">
        <v>88</v>
      </c>
      <c r="Q497" s="66" t="str">
        <f>IFERROR((IF(AND($G496&lt;(VLOOKUP($J497,'Medians, Hi-Lo SDs'!$B:$F,3,FALSE)),$G497&gt;=(VLOOKUP($J497,'Medians, Hi-Lo SDs'!$B:$F,3,FALSE))),(VLOOKUP($J497,'Medians, Hi-Lo SDs'!$B:$F,3,FALSE))-$G496,""))/($F497)*($C497-$C496)+($C496),"")</f>
        <v/>
      </c>
      <c r="R497" s="65" t="str">
        <f t="shared" si="88"/>
        <v/>
      </c>
      <c r="S497" s="65" t="str">
        <f>IF(R497="","",R497/VLOOKUP(VLOOKUP($J497,'Medians, Hi-Lo SDs'!$B:$F,3,FALSE),$H:$I,2,FALSE))</f>
        <v/>
      </c>
      <c r="T497" s="70" t="str">
        <f t="shared" si="89"/>
        <v/>
      </c>
      <c r="U497" s="68" t="str">
        <f t="shared" si="90"/>
        <v/>
      </c>
      <c r="V497" s="69" t="str">
        <f t="shared" si="86"/>
        <v/>
      </c>
      <c r="W497" s="66" t="str">
        <f>IFERROR((IF(AND($G496&lt;(VLOOKUP($J497,'Medians, Hi-Lo SDs'!$B:$F,4,FALSE)),$G497&gt;=(VLOOKUP($J497,'Medians, Hi-Lo SDs'!$B:$F,4,FALSE))),(VLOOKUP($J497,'Medians, Hi-Lo SDs'!$B:$F,4,FALSE))-$G496,""))/($F497)*($C497-$C496)+($C496),"")</f>
        <v/>
      </c>
      <c r="X497" s="65" t="str">
        <f t="shared" si="91"/>
        <v/>
      </c>
      <c r="Y497" s="65" t="str">
        <f>IF(X497="","",X497/VLOOKUP(VLOOKUP($J497,'Medians, Hi-Lo SDs'!$B:$F,4,FALSE),$H:$I,2,FALSE))</f>
        <v/>
      </c>
      <c r="Z497" s="70" t="str">
        <f t="shared" si="92"/>
        <v/>
      </c>
      <c r="AA497" s="68" t="str">
        <f t="shared" si="93"/>
        <v/>
      </c>
      <c r="AB497" s="66" t="str">
        <f>IFERROR((IF(AND($G496&lt;(VLOOKUP($J497,'Medians, Hi-Lo SDs'!$B:$F,5,FALSE)),$G497&gt;=(VLOOKUP($J497,'Medians, Hi-Lo SDs'!$B:$F,5,FALSE))),(VLOOKUP($J497,'Medians, Hi-Lo SDs'!$B:$F,5,FALSE))-$G496,""))/($F497)*($C497-$C496)+($C496),"")</f>
        <v/>
      </c>
      <c r="AC497" s="65" t="str">
        <f t="shared" si="94"/>
        <v/>
      </c>
      <c r="AD497" s="65" t="str">
        <f>IF(AC497="","",AC497/VLOOKUP(VLOOKUP($J497,'Medians, Hi-Lo SDs'!$B:$F,5,FALSE),$H:$I,2,FALSE))</f>
        <v/>
      </c>
      <c r="AE497" s="59" t="s">
        <v>88</v>
      </c>
      <c r="AF497" s="60" t="s">
        <v>88</v>
      </c>
    </row>
    <row r="498" spans="1:32" ht="16" x14ac:dyDescent="0.2">
      <c r="A498" s="99"/>
      <c r="B498" s="100"/>
      <c r="C498" s="87" t="s">
        <v>141</v>
      </c>
      <c r="D498" s="88">
        <v>1</v>
      </c>
      <c r="E498" s="89">
        <v>2.2222222222222223</v>
      </c>
      <c r="F498" s="89">
        <v>2.2222222222222223</v>
      </c>
      <c r="G498" s="90">
        <v>100</v>
      </c>
      <c r="J498" s="64" t="str">
        <f t="shared" si="84"/>
        <v>a1000</v>
      </c>
      <c r="K498" s="71">
        <f t="shared" si="85"/>
        <v>11.111111111111111</v>
      </c>
      <c r="L498" s="65" t="str">
        <f>IFERROR((IF(AND($G497&lt;(VLOOKUP($J498,'Medians, Hi-Lo SDs'!$B:$F,2,FALSE)),$G498&gt;=(VLOOKUP($J498,'Medians, Hi-Lo SDs'!$B:$F,2,FALSE))),(VLOOKUP($J498,'Medians, Hi-Lo SDs'!$B:$F,2,FALSE))-$G497,""))/($F498)*($C498-$C497)+($C497),"")</f>
        <v/>
      </c>
      <c r="M498" s="65" t="str">
        <f t="shared" si="87"/>
        <v/>
      </c>
      <c r="N498" s="65" t="str">
        <f>IF(M498="","",M498/VLOOKUP(VLOOKUP($J498,'Medians, Hi-Lo SDs'!$B:$F,2,FALSE),$H:$I,2,FALSE))</f>
        <v/>
      </c>
      <c r="O498" s="59" t="s">
        <v>88</v>
      </c>
      <c r="P498" s="60" t="s">
        <v>88</v>
      </c>
      <c r="Q498" s="66" t="str">
        <f>IFERROR((IF(AND($G497&lt;(VLOOKUP($J498,'Medians, Hi-Lo SDs'!$B:$F,3,FALSE)),$G498&gt;=(VLOOKUP($J498,'Medians, Hi-Lo SDs'!$B:$F,3,FALSE))),(VLOOKUP($J498,'Medians, Hi-Lo SDs'!$B:$F,3,FALSE))-$G497,""))/($F498)*($C498-$C497)+($C497),"")</f>
        <v/>
      </c>
      <c r="R498" s="65" t="str">
        <f t="shared" si="88"/>
        <v/>
      </c>
      <c r="S498" s="65" t="str">
        <f>IF(R498="","",R498/VLOOKUP(VLOOKUP($J498,'Medians, Hi-Lo SDs'!$B:$F,3,FALSE),$H:$I,2,FALSE))</f>
        <v/>
      </c>
      <c r="T498" s="70" t="str">
        <f t="shared" si="89"/>
        <v/>
      </c>
      <c r="U498" s="68" t="str">
        <f t="shared" si="90"/>
        <v/>
      </c>
      <c r="V498" s="69" t="str">
        <f t="shared" si="86"/>
        <v/>
      </c>
      <c r="W498" s="66" t="str">
        <f>IFERROR((IF(AND($G497&lt;(VLOOKUP($J498,'Medians, Hi-Lo SDs'!$B:$F,4,FALSE)),$G498&gt;=(VLOOKUP($J498,'Medians, Hi-Lo SDs'!$B:$F,4,FALSE))),(VLOOKUP($J498,'Medians, Hi-Lo SDs'!$B:$F,4,FALSE))-$G497,""))/($F498)*($C498-$C497)+($C497),"")</f>
        <v/>
      </c>
      <c r="X498" s="65" t="str">
        <f t="shared" si="91"/>
        <v/>
      </c>
      <c r="Y498" s="65" t="str">
        <f>IF(X498="","",X498/VLOOKUP(VLOOKUP($J498,'Medians, Hi-Lo SDs'!$B:$F,4,FALSE),$H:$I,2,FALSE))</f>
        <v/>
      </c>
      <c r="Z498" s="70" t="str">
        <f t="shared" si="92"/>
        <v/>
      </c>
      <c r="AA498" s="68" t="str">
        <f t="shared" si="93"/>
        <v/>
      </c>
      <c r="AB498" s="66" t="str">
        <f>IFERROR((IF(AND($G497&lt;(VLOOKUP($J498,'Medians, Hi-Lo SDs'!$B:$F,5,FALSE)),$G498&gt;=(VLOOKUP($J498,'Medians, Hi-Lo SDs'!$B:$F,5,FALSE))),(VLOOKUP($J498,'Medians, Hi-Lo SDs'!$B:$F,5,FALSE))-$G497,""))/($F498)*($C498-$C497)+($C497),"")</f>
        <v/>
      </c>
      <c r="AC498" s="65" t="str">
        <f t="shared" si="94"/>
        <v/>
      </c>
      <c r="AD498" s="65" t="str">
        <f>IF(AC498="","",AC498/VLOOKUP(VLOOKUP($J498,'Medians, Hi-Lo SDs'!$B:$F,5,FALSE),$H:$I,2,FALSE))</f>
        <v/>
      </c>
      <c r="AE498" s="59" t="s">
        <v>88</v>
      </c>
      <c r="AF498" s="60" t="s">
        <v>88</v>
      </c>
    </row>
    <row r="499" spans="1:32" ht="17" x14ac:dyDescent="0.2">
      <c r="A499" s="99"/>
      <c r="B499" s="100"/>
      <c r="C499" s="91" t="s">
        <v>134</v>
      </c>
      <c r="D499" s="88">
        <v>45</v>
      </c>
      <c r="E499" s="89">
        <v>100</v>
      </c>
      <c r="F499" s="89">
        <v>100</v>
      </c>
      <c r="G499" s="92"/>
      <c r="J499" s="64" t="str">
        <f t="shared" si="84"/>
        <v>a1000</v>
      </c>
      <c r="K499" s="71">
        <f t="shared" si="85"/>
        <v>11.111111111111111</v>
      </c>
      <c r="L499" s="65" t="str">
        <f>IFERROR((IF(AND($G498&lt;(VLOOKUP($J499,'Medians, Hi-Lo SDs'!$B:$F,2,FALSE)),$G499&gt;=(VLOOKUP($J499,'Medians, Hi-Lo SDs'!$B:$F,2,FALSE))),(VLOOKUP($J499,'Medians, Hi-Lo SDs'!$B:$F,2,FALSE))-$G498,""))/($F499)*($C499-$C498)+($C498),"")</f>
        <v/>
      </c>
      <c r="M499" s="65" t="str">
        <f t="shared" si="87"/>
        <v/>
      </c>
      <c r="N499" s="65" t="str">
        <f>IF(M499="","",M499/VLOOKUP(VLOOKUP($J499,'Medians, Hi-Lo SDs'!$B:$F,2,FALSE),$H:$I,2,FALSE))</f>
        <v/>
      </c>
      <c r="O499" s="59" t="s">
        <v>88</v>
      </c>
      <c r="P499" s="60" t="s">
        <v>88</v>
      </c>
      <c r="Q499" s="66" t="str">
        <f>IFERROR((IF(AND($G498&lt;(VLOOKUP($J499,'Medians, Hi-Lo SDs'!$B:$F,3,FALSE)),$G499&gt;=(VLOOKUP($J499,'Medians, Hi-Lo SDs'!$B:$F,3,FALSE))),(VLOOKUP($J499,'Medians, Hi-Lo SDs'!$B:$F,3,FALSE))-$G498,""))/($F499)*($C499-$C498)+($C498),"")</f>
        <v/>
      </c>
      <c r="R499" s="65" t="str">
        <f t="shared" si="88"/>
        <v/>
      </c>
      <c r="S499" s="65" t="str">
        <f>IF(R499="","",R499/VLOOKUP(VLOOKUP($J499,'Medians, Hi-Lo SDs'!$B:$F,3,FALSE),$H:$I,2,FALSE))</f>
        <v/>
      </c>
      <c r="T499" s="70" t="str">
        <f t="shared" si="89"/>
        <v/>
      </c>
      <c r="U499" s="68" t="str">
        <f t="shared" si="90"/>
        <v/>
      </c>
      <c r="V499" s="69" t="str">
        <f t="shared" si="86"/>
        <v/>
      </c>
      <c r="W499" s="66" t="str">
        <f>IFERROR((IF(AND($G498&lt;(VLOOKUP($J499,'Medians, Hi-Lo SDs'!$B:$F,4,FALSE)),$G499&gt;=(VLOOKUP($J499,'Medians, Hi-Lo SDs'!$B:$F,4,FALSE))),(VLOOKUP($J499,'Medians, Hi-Lo SDs'!$B:$F,4,FALSE))-$G498,""))/($F499)*($C499-$C498)+($C498),"")</f>
        <v/>
      </c>
      <c r="X499" s="65" t="str">
        <f t="shared" si="91"/>
        <v/>
      </c>
      <c r="Y499" s="65" t="str">
        <f>IF(X499="","",X499/VLOOKUP(VLOOKUP($J499,'Medians, Hi-Lo SDs'!$B:$F,4,FALSE),$H:$I,2,FALSE))</f>
        <v/>
      </c>
      <c r="Z499" s="70" t="str">
        <f t="shared" si="92"/>
        <v/>
      </c>
      <c r="AA499" s="68" t="str">
        <f t="shared" si="93"/>
        <v/>
      </c>
      <c r="AB499" s="66" t="str">
        <f>IFERROR((IF(AND($G498&lt;(VLOOKUP($J499,'Medians, Hi-Lo SDs'!$B:$F,5,FALSE)),$G499&gt;=(VLOOKUP($J499,'Medians, Hi-Lo SDs'!$B:$F,5,FALSE))),(VLOOKUP($J499,'Medians, Hi-Lo SDs'!$B:$F,5,FALSE))-$G498,""))/($F499)*($C499-$C498)+($C498),"")</f>
        <v/>
      </c>
      <c r="AC499" s="65" t="str">
        <f t="shared" si="94"/>
        <v/>
      </c>
      <c r="AD499" s="65" t="str">
        <f>IF(AC499="","",AC499/VLOOKUP(VLOOKUP($J499,'Medians, Hi-Lo SDs'!$B:$F,5,FALSE),$H:$I,2,FALSE))</f>
        <v/>
      </c>
      <c r="AE499" s="59" t="s">
        <v>88</v>
      </c>
      <c r="AF499" s="60" t="s">
        <v>88</v>
      </c>
    </row>
    <row r="500" spans="1:32" ht="16" x14ac:dyDescent="0.2">
      <c r="A500" s="99" t="s">
        <v>62</v>
      </c>
      <c r="B500" s="100" t="s">
        <v>107</v>
      </c>
      <c r="C500" s="87" t="s">
        <v>122</v>
      </c>
      <c r="D500" s="88">
        <v>1</v>
      </c>
      <c r="E500" s="89">
        <v>1.9230769230769231</v>
      </c>
      <c r="F500" s="89">
        <v>1.9230769230769231</v>
      </c>
      <c r="G500" s="90">
        <v>1.9230769230769231</v>
      </c>
      <c r="J500" s="64" t="str">
        <f t="shared" si="84"/>
        <v>a1000</v>
      </c>
      <c r="K500" s="71">
        <f t="shared" si="85"/>
        <v>11.111111111111111</v>
      </c>
      <c r="L500" s="65" t="str">
        <f>IFERROR((IF(AND($G499&lt;(VLOOKUP($J500,'Medians, Hi-Lo SDs'!$B:$F,2,FALSE)),$G500&gt;=(VLOOKUP($J500,'Medians, Hi-Lo SDs'!$B:$F,2,FALSE))),(VLOOKUP($J500,'Medians, Hi-Lo SDs'!$B:$F,2,FALSE))-$G499,""))/($F500)*($C500-$C499)+($C499),"")</f>
        <v/>
      </c>
      <c r="M500" s="65" t="str">
        <f t="shared" si="87"/>
        <v/>
      </c>
      <c r="N500" s="65" t="str">
        <f>IF(M500="","",M500/VLOOKUP(VLOOKUP($J500,'Medians, Hi-Lo SDs'!$B:$F,2,FALSE),$H:$I,2,FALSE))</f>
        <v/>
      </c>
      <c r="O500" s="59" t="s">
        <v>88</v>
      </c>
      <c r="P500" s="60" t="s">
        <v>88</v>
      </c>
      <c r="Q500" s="66" t="str">
        <f>IFERROR((IF(AND($G499&lt;(VLOOKUP($J500,'Medians, Hi-Lo SDs'!$B:$F,3,FALSE)),$G500&gt;=(VLOOKUP($J500,'Medians, Hi-Lo SDs'!$B:$F,3,FALSE))),(VLOOKUP($J500,'Medians, Hi-Lo SDs'!$B:$F,3,FALSE))-$G499,""))/($F500)*($C500-$C499)+($C499),"")</f>
        <v/>
      </c>
      <c r="R500" s="65" t="str">
        <f t="shared" si="88"/>
        <v/>
      </c>
      <c r="S500" s="65" t="str">
        <f>IF(R500="","",R500/VLOOKUP(VLOOKUP($J500,'Medians, Hi-Lo SDs'!$B:$F,3,FALSE),$H:$I,2,FALSE))</f>
        <v/>
      </c>
      <c r="T500" s="70" t="str">
        <f t="shared" si="89"/>
        <v/>
      </c>
      <c r="U500" s="68" t="str">
        <f t="shared" si="90"/>
        <v/>
      </c>
      <c r="V500" s="69" t="str">
        <f t="shared" si="86"/>
        <v/>
      </c>
      <c r="W500" s="66" t="str">
        <f>IFERROR((IF(AND($G499&lt;(VLOOKUP($J500,'Medians, Hi-Lo SDs'!$B:$F,4,FALSE)),$G500&gt;=(VLOOKUP($J500,'Medians, Hi-Lo SDs'!$B:$F,4,FALSE))),(VLOOKUP($J500,'Medians, Hi-Lo SDs'!$B:$F,4,FALSE))-$G499,""))/($F500)*($C500-$C499)+($C499),"")</f>
        <v/>
      </c>
      <c r="X500" s="65" t="str">
        <f t="shared" si="91"/>
        <v/>
      </c>
      <c r="Y500" s="65" t="str">
        <f>IF(X500="","",X500/VLOOKUP(VLOOKUP($J500,'Medians, Hi-Lo SDs'!$B:$F,4,FALSE),$H:$I,2,FALSE))</f>
        <v/>
      </c>
      <c r="Z500" s="70" t="str">
        <f t="shared" si="92"/>
        <v/>
      </c>
      <c r="AA500" s="68" t="str">
        <f t="shared" si="93"/>
        <v/>
      </c>
      <c r="AB500" s="66" t="str">
        <f>IFERROR((IF(AND($G499&lt;(VLOOKUP($J500,'Medians, Hi-Lo SDs'!$B:$F,5,FALSE)),$G500&gt;=(VLOOKUP($J500,'Medians, Hi-Lo SDs'!$B:$F,5,FALSE))),(VLOOKUP($J500,'Medians, Hi-Lo SDs'!$B:$F,5,FALSE))-$G499,""))/($F500)*($C500-$C499)+($C499),"")</f>
        <v/>
      </c>
      <c r="AC500" s="65" t="str">
        <f t="shared" si="94"/>
        <v/>
      </c>
      <c r="AD500" s="65" t="str">
        <f>IF(AC500="","",AC500/VLOOKUP(VLOOKUP($J500,'Medians, Hi-Lo SDs'!$B:$F,5,FALSE),$H:$I,2,FALSE))</f>
        <v/>
      </c>
      <c r="AE500" s="59" t="s">
        <v>88</v>
      </c>
      <c r="AF500" s="60" t="s">
        <v>88</v>
      </c>
    </row>
    <row r="501" spans="1:32" ht="16" x14ac:dyDescent="0.2">
      <c r="A501" s="99"/>
      <c r="B501" s="100"/>
      <c r="C501" s="87" t="s">
        <v>123</v>
      </c>
      <c r="D501" s="88">
        <v>1</v>
      </c>
      <c r="E501" s="89">
        <v>1.9230769230769231</v>
      </c>
      <c r="F501" s="89">
        <v>1.9230769230769231</v>
      </c>
      <c r="G501" s="90">
        <v>3.8461538461538463</v>
      </c>
      <c r="J501" s="64" t="str">
        <f t="shared" si="84"/>
        <v>a1040</v>
      </c>
      <c r="K501" s="71">
        <f t="shared" si="85"/>
        <v>3.8461538461538463</v>
      </c>
      <c r="L501" s="65" t="str">
        <f>IFERROR((IF(AND($G500&lt;(VLOOKUP($J501,'Medians, Hi-Lo SDs'!$B:$F,2,FALSE)),$G501&gt;=(VLOOKUP($J501,'Medians, Hi-Lo SDs'!$B:$F,2,FALSE))),(VLOOKUP($J501,'Medians, Hi-Lo SDs'!$B:$F,2,FALSE))-$G500,""))/($F501)*($C501-$C500)+($C500),"")</f>
        <v/>
      </c>
      <c r="M501" s="65" t="str">
        <f t="shared" si="87"/>
        <v/>
      </c>
      <c r="N501" s="65" t="str">
        <f>IF(M501="","",M501/VLOOKUP(VLOOKUP($J501,'Medians, Hi-Lo SDs'!$B:$F,2,FALSE),$H:$I,2,FALSE))</f>
        <v/>
      </c>
      <c r="O501" s="59" t="s">
        <v>88</v>
      </c>
      <c r="P501" s="60" t="s">
        <v>88</v>
      </c>
      <c r="Q501" s="66" t="str">
        <f>IFERROR((IF(AND($G500&lt;(VLOOKUP($J501,'Medians, Hi-Lo SDs'!$B:$F,3,FALSE)),$G501&gt;=(VLOOKUP($J501,'Medians, Hi-Lo SDs'!$B:$F,3,FALSE))),(VLOOKUP($J501,'Medians, Hi-Lo SDs'!$B:$F,3,FALSE))-$G500,""))/($F501)*($C501-$C500)+($C500),"")</f>
        <v/>
      </c>
      <c r="R501" s="65" t="str">
        <f t="shared" si="88"/>
        <v/>
      </c>
      <c r="S501" s="65" t="str">
        <f>IF(R501="","",R501/VLOOKUP(VLOOKUP($J501,'Medians, Hi-Lo SDs'!$B:$F,3,FALSE),$H:$I,2,FALSE))</f>
        <v/>
      </c>
      <c r="T501" s="70" t="str">
        <f t="shared" si="89"/>
        <v/>
      </c>
      <c r="U501" s="68" t="str">
        <f t="shared" si="90"/>
        <v/>
      </c>
      <c r="V501" s="69" t="str">
        <f t="shared" si="86"/>
        <v/>
      </c>
      <c r="W501" s="66" t="str">
        <f>IFERROR((IF(AND($G500&lt;(VLOOKUP($J501,'Medians, Hi-Lo SDs'!$B:$F,4,FALSE)),$G501&gt;=(VLOOKUP($J501,'Medians, Hi-Lo SDs'!$B:$F,4,FALSE))),(VLOOKUP($J501,'Medians, Hi-Lo SDs'!$B:$F,4,FALSE))-$G500,""))/($F501)*($C501-$C500)+($C500),"")</f>
        <v/>
      </c>
      <c r="X501" s="65" t="str">
        <f t="shared" si="91"/>
        <v/>
      </c>
      <c r="Y501" s="65" t="str">
        <f>IF(X501="","",X501/VLOOKUP(VLOOKUP($J501,'Medians, Hi-Lo SDs'!$B:$F,4,FALSE),$H:$I,2,FALSE))</f>
        <v/>
      </c>
      <c r="Z501" s="70" t="str">
        <f t="shared" si="92"/>
        <v/>
      </c>
      <c r="AA501" s="68" t="str">
        <f t="shared" si="93"/>
        <v/>
      </c>
      <c r="AB501" s="66" t="str">
        <f>IFERROR((IF(AND($G500&lt;(VLOOKUP($J501,'Medians, Hi-Lo SDs'!$B:$F,5,FALSE)),$G501&gt;=(VLOOKUP($J501,'Medians, Hi-Lo SDs'!$B:$F,5,FALSE))),(VLOOKUP($J501,'Medians, Hi-Lo SDs'!$B:$F,5,FALSE))-$G500,""))/($F501)*($C501-$C500)+($C500),"")</f>
        <v/>
      </c>
      <c r="AC501" s="65" t="str">
        <f t="shared" si="94"/>
        <v/>
      </c>
      <c r="AD501" s="65" t="str">
        <f>IF(AC501="","",AC501/VLOOKUP(VLOOKUP($J501,'Medians, Hi-Lo SDs'!$B:$F,5,FALSE),$H:$I,2,FALSE))</f>
        <v/>
      </c>
      <c r="AE501" s="59" t="s">
        <v>88</v>
      </c>
      <c r="AF501" s="60" t="s">
        <v>88</v>
      </c>
    </row>
    <row r="502" spans="1:32" ht="16" x14ac:dyDescent="0.2">
      <c r="A502" s="99"/>
      <c r="B502" s="100"/>
      <c r="C502" s="87" t="s">
        <v>126</v>
      </c>
      <c r="D502" s="88">
        <v>2</v>
      </c>
      <c r="E502" s="89">
        <v>3.8461538461538463</v>
      </c>
      <c r="F502" s="89">
        <v>3.8461538461538463</v>
      </c>
      <c r="G502" s="90">
        <v>7.6923076923076925</v>
      </c>
      <c r="J502" s="64" t="str">
        <f t="shared" si="84"/>
        <v>a1040</v>
      </c>
      <c r="K502" s="71">
        <f t="shared" si="85"/>
        <v>3.8461538461538463</v>
      </c>
      <c r="L502" s="65">
        <f>IFERROR((IF(AND($G501&lt;(VLOOKUP($J502,'Medians, Hi-Lo SDs'!$B:$F,2,FALSE)),$G502&gt;=(VLOOKUP($J502,'Medians, Hi-Lo SDs'!$B:$F,2,FALSE))),(VLOOKUP($J502,'Medians, Hi-Lo SDs'!$B:$F,2,FALSE))-$G501,""))/($F502)*($C502-$C501)+($C501),"")</f>
        <v>32.9</v>
      </c>
      <c r="M502" s="65">
        <f t="shared" si="87"/>
        <v>22.6</v>
      </c>
      <c r="N502" s="65">
        <f>IF(M502="","",M502/VLOOKUP(VLOOKUP($J502,'Medians, Hi-Lo SDs'!$B:$F,2,FALSE),$H:$I,2,FALSE))</f>
        <v>13.739437047844854</v>
      </c>
      <c r="O502" s="59" t="s">
        <v>88</v>
      </c>
      <c r="P502" s="60" t="s">
        <v>88</v>
      </c>
      <c r="Q502" s="66" t="str">
        <f>IFERROR((IF(AND($G501&lt;(VLOOKUP($J502,'Medians, Hi-Lo SDs'!$B:$F,3,FALSE)),$G502&gt;=(VLOOKUP($J502,'Medians, Hi-Lo SDs'!$B:$F,3,FALSE))),(VLOOKUP($J502,'Medians, Hi-Lo SDs'!$B:$F,3,FALSE))-$G501,""))/($F502)*($C502-$C501)+($C501),"")</f>
        <v/>
      </c>
      <c r="R502" s="65" t="str">
        <f t="shared" si="88"/>
        <v/>
      </c>
      <c r="S502" s="65" t="str">
        <f>IF(R502="","",R502/VLOOKUP(VLOOKUP($J502,'Medians, Hi-Lo SDs'!$B:$F,3,FALSE),$H:$I,2,FALSE))</f>
        <v/>
      </c>
      <c r="T502" s="70" t="str">
        <f t="shared" si="89"/>
        <v/>
      </c>
      <c r="U502" s="68">
        <f t="shared" si="90"/>
        <v>13.739437047844854</v>
      </c>
      <c r="V502" s="69" t="str">
        <f t="shared" si="86"/>
        <v/>
      </c>
      <c r="W502" s="66" t="str">
        <f>IFERROR((IF(AND($G501&lt;(VLOOKUP($J502,'Medians, Hi-Lo SDs'!$B:$F,4,FALSE)),$G502&gt;=(VLOOKUP($J502,'Medians, Hi-Lo SDs'!$B:$F,4,FALSE))),(VLOOKUP($J502,'Medians, Hi-Lo SDs'!$B:$F,4,FALSE))-$G501,""))/($F502)*($C502-$C501)+($C501),"")</f>
        <v/>
      </c>
      <c r="X502" s="65" t="str">
        <f t="shared" si="91"/>
        <v/>
      </c>
      <c r="Y502" s="65" t="str">
        <f>IF(X502="","",X502/VLOOKUP(VLOOKUP($J502,'Medians, Hi-Lo SDs'!$B:$F,4,FALSE),$H:$I,2,FALSE))</f>
        <v/>
      </c>
      <c r="Z502" s="70" t="str">
        <f t="shared" si="92"/>
        <v/>
      </c>
      <c r="AA502" s="68" t="str">
        <f t="shared" si="93"/>
        <v/>
      </c>
      <c r="AB502" s="66" t="str">
        <f>IFERROR((IF(AND($G501&lt;(VLOOKUP($J502,'Medians, Hi-Lo SDs'!$B:$F,5,FALSE)),$G502&gt;=(VLOOKUP($J502,'Medians, Hi-Lo SDs'!$B:$F,5,FALSE))),(VLOOKUP($J502,'Medians, Hi-Lo SDs'!$B:$F,5,FALSE))-$G501,""))/($F502)*($C502-$C501)+($C501),"")</f>
        <v/>
      </c>
      <c r="AC502" s="65" t="str">
        <f t="shared" si="94"/>
        <v/>
      </c>
      <c r="AD502" s="65" t="str">
        <f>IF(AC502="","",AC502/VLOOKUP(VLOOKUP($J502,'Medians, Hi-Lo SDs'!$B:$F,5,FALSE),$H:$I,2,FALSE))</f>
        <v/>
      </c>
      <c r="AE502" s="59" t="s">
        <v>88</v>
      </c>
      <c r="AF502" s="60" t="s">
        <v>88</v>
      </c>
    </row>
    <row r="503" spans="1:32" ht="16" x14ac:dyDescent="0.2">
      <c r="A503" s="99"/>
      <c r="B503" s="100"/>
      <c r="C503" s="87" t="s">
        <v>132</v>
      </c>
      <c r="D503" s="88">
        <v>1</v>
      </c>
      <c r="E503" s="89">
        <v>1.9230769230769231</v>
      </c>
      <c r="F503" s="89">
        <v>1.9230769230769231</v>
      </c>
      <c r="G503" s="90">
        <v>9.6153846153846168</v>
      </c>
      <c r="J503" s="64" t="str">
        <f t="shared" si="84"/>
        <v>a1040</v>
      </c>
      <c r="K503" s="71">
        <f t="shared" si="85"/>
        <v>3.8461538461538463</v>
      </c>
      <c r="L503" s="65" t="str">
        <f>IFERROR((IF(AND($G502&lt;(VLOOKUP($J503,'Medians, Hi-Lo SDs'!$B:$F,2,FALSE)),$G503&gt;=(VLOOKUP($J503,'Medians, Hi-Lo SDs'!$B:$F,2,FALSE))),(VLOOKUP($J503,'Medians, Hi-Lo SDs'!$B:$F,2,FALSE))-$G502,""))/($F503)*($C503-$C502)+($C502),"")</f>
        <v/>
      </c>
      <c r="M503" s="65" t="str">
        <f t="shared" si="87"/>
        <v/>
      </c>
      <c r="N503" s="65" t="str">
        <f>IF(M503="","",M503/VLOOKUP(VLOOKUP($J503,'Medians, Hi-Lo SDs'!$B:$F,2,FALSE),$H:$I,2,FALSE))</f>
        <v/>
      </c>
      <c r="O503" s="59" t="s">
        <v>88</v>
      </c>
      <c r="P503" s="60" t="s">
        <v>88</v>
      </c>
      <c r="Q503" s="66" t="str">
        <f>IFERROR((IF(AND($G502&lt;(VLOOKUP($J503,'Medians, Hi-Lo SDs'!$B:$F,3,FALSE)),$G503&gt;=(VLOOKUP($J503,'Medians, Hi-Lo SDs'!$B:$F,3,FALSE))),(VLOOKUP($J503,'Medians, Hi-Lo SDs'!$B:$F,3,FALSE))-$G502,""))/($F503)*($C503-$C502)+($C502),"")</f>
        <v/>
      </c>
      <c r="R503" s="65" t="str">
        <f t="shared" si="88"/>
        <v/>
      </c>
      <c r="S503" s="65" t="str">
        <f>IF(R503="","",R503/VLOOKUP(VLOOKUP($J503,'Medians, Hi-Lo SDs'!$B:$F,3,FALSE),$H:$I,2,FALSE))</f>
        <v/>
      </c>
      <c r="T503" s="70" t="str">
        <f t="shared" si="89"/>
        <v/>
      </c>
      <c r="U503" s="68" t="str">
        <f t="shared" si="90"/>
        <v/>
      </c>
      <c r="V503" s="69" t="str">
        <f t="shared" si="86"/>
        <v/>
      </c>
      <c r="W503" s="66" t="str">
        <f>IFERROR((IF(AND($G502&lt;(VLOOKUP($J503,'Medians, Hi-Lo SDs'!$B:$F,4,FALSE)),$G503&gt;=(VLOOKUP($J503,'Medians, Hi-Lo SDs'!$B:$F,4,FALSE))),(VLOOKUP($J503,'Medians, Hi-Lo SDs'!$B:$F,4,FALSE))-$G502,""))/($F503)*($C503-$C502)+($C502),"")</f>
        <v/>
      </c>
      <c r="X503" s="65" t="str">
        <f t="shared" si="91"/>
        <v/>
      </c>
      <c r="Y503" s="65" t="str">
        <f>IF(X503="","",X503/VLOOKUP(VLOOKUP($J503,'Medians, Hi-Lo SDs'!$B:$F,4,FALSE),$H:$I,2,FALSE))</f>
        <v/>
      </c>
      <c r="Z503" s="70" t="str">
        <f t="shared" si="92"/>
        <v/>
      </c>
      <c r="AA503" s="68" t="str">
        <f t="shared" si="93"/>
        <v/>
      </c>
      <c r="AB503" s="66" t="str">
        <f>IFERROR((IF(AND($G502&lt;(VLOOKUP($J503,'Medians, Hi-Lo SDs'!$B:$F,5,FALSE)),$G503&gt;=(VLOOKUP($J503,'Medians, Hi-Lo SDs'!$B:$F,5,FALSE))),(VLOOKUP($J503,'Medians, Hi-Lo SDs'!$B:$F,5,FALSE))-$G502,""))/($F503)*($C503-$C502)+($C502),"")</f>
        <v/>
      </c>
      <c r="AC503" s="65" t="str">
        <f t="shared" si="94"/>
        <v/>
      </c>
      <c r="AD503" s="65" t="str">
        <f>IF(AC503="","",AC503/VLOOKUP(VLOOKUP($J503,'Medians, Hi-Lo SDs'!$B:$F,5,FALSE),$H:$I,2,FALSE))</f>
        <v/>
      </c>
      <c r="AE503" s="59" t="s">
        <v>88</v>
      </c>
      <c r="AF503" s="60" t="s">
        <v>88</v>
      </c>
    </row>
    <row r="504" spans="1:32" ht="16" x14ac:dyDescent="0.2">
      <c r="A504" s="99"/>
      <c r="B504" s="100"/>
      <c r="C504" s="87" t="s">
        <v>152</v>
      </c>
      <c r="D504" s="88">
        <v>1</v>
      </c>
      <c r="E504" s="89">
        <v>1.9230769230769231</v>
      </c>
      <c r="F504" s="89">
        <v>1.9230769230769231</v>
      </c>
      <c r="G504" s="90">
        <v>11.538461538461538</v>
      </c>
      <c r="J504" s="64" t="str">
        <f t="shared" si="84"/>
        <v>a1040</v>
      </c>
      <c r="K504" s="71">
        <f t="shared" si="85"/>
        <v>3.8461538461538463</v>
      </c>
      <c r="L504" s="65" t="str">
        <f>IFERROR((IF(AND($G503&lt;(VLOOKUP($J504,'Medians, Hi-Lo SDs'!$B:$F,2,FALSE)),$G504&gt;=(VLOOKUP($J504,'Medians, Hi-Lo SDs'!$B:$F,2,FALSE))),(VLOOKUP($J504,'Medians, Hi-Lo SDs'!$B:$F,2,FALSE))-$G503,""))/($F504)*($C504-$C503)+($C503),"")</f>
        <v/>
      </c>
      <c r="M504" s="65" t="str">
        <f t="shared" si="87"/>
        <v/>
      </c>
      <c r="N504" s="65" t="str">
        <f>IF(M504="","",M504/VLOOKUP(VLOOKUP($J504,'Medians, Hi-Lo SDs'!$B:$F,2,FALSE),$H:$I,2,FALSE))</f>
        <v/>
      </c>
      <c r="O504" s="59" t="s">
        <v>88</v>
      </c>
      <c r="P504" s="60" t="s">
        <v>88</v>
      </c>
      <c r="Q504" s="66">
        <f>IFERROR((IF(AND($G503&lt;(VLOOKUP($J504,'Medians, Hi-Lo SDs'!$B:$F,3,FALSE)),$G504&gt;=(VLOOKUP($J504,'Medians, Hi-Lo SDs'!$B:$F,3,FALSE))),(VLOOKUP($J504,'Medians, Hi-Lo SDs'!$B:$F,3,FALSE))-$G503,""))/($F504)*($C504-$C503)+($C503),"")</f>
        <v>42.4</v>
      </c>
      <c r="R504" s="65">
        <f t="shared" si="88"/>
        <v>13.100000000000001</v>
      </c>
      <c r="S504" s="65">
        <f>IF(R504="","",R504/VLOOKUP(VLOOKUP($J504,'Medians, Hi-Lo SDs'!$B:$F,3,FALSE),$H:$I,2,FALSE))</f>
        <v>10.221598002496879</v>
      </c>
      <c r="T504" s="70">
        <f t="shared" si="89"/>
        <v>11.980517525170868</v>
      </c>
      <c r="U504" s="68" t="str">
        <f t="shared" si="90"/>
        <v/>
      </c>
      <c r="V504" s="69" t="str">
        <f t="shared" si="86"/>
        <v/>
      </c>
      <c r="W504" s="66" t="str">
        <f>IFERROR((IF(AND($G503&lt;(VLOOKUP($J504,'Medians, Hi-Lo SDs'!$B:$F,4,FALSE)),$G504&gt;=(VLOOKUP($J504,'Medians, Hi-Lo SDs'!$B:$F,4,FALSE))),(VLOOKUP($J504,'Medians, Hi-Lo SDs'!$B:$F,4,FALSE))-$G503,""))/($F504)*($C504-$C503)+($C503),"")</f>
        <v/>
      </c>
      <c r="X504" s="65" t="str">
        <f t="shared" si="91"/>
        <v/>
      </c>
      <c r="Y504" s="65" t="str">
        <f>IF(X504="","",X504/VLOOKUP(VLOOKUP($J504,'Medians, Hi-Lo SDs'!$B:$F,4,FALSE),$H:$I,2,FALSE))</f>
        <v/>
      </c>
      <c r="Z504" s="70" t="str">
        <f t="shared" si="92"/>
        <v/>
      </c>
      <c r="AA504" s="68" t="str">
        <f t="shared" si="93"/>
        <v/>
      </c>
      <c r="AB504" s="66" t="str">
        <f>IFERROR((IF(AND($G503&lt;(VLOOKUP($J504,'Medians, Hi-Lo SDs'!$B:$F,5,FALSE)),$G504&gt;=(VLOOKUP($J504,'Medians, Hi-Lo SDs'!$B:$F,5,FALSE))),(VLOOKUP($J504,'Medians, Hi-Lo SDs'!$B:$F,5,FALSE))-$G503,""))/($F504)*($C504-$C503)+($C503),"")</f>
        <v/>
      </c>
      <c r="AC504" s="65" t="str">
        <f t="shared" si="94"/>
        <v/>
      </c>
      <c r="AD504" s="65" t="str">
        <f>IF(AC504="","",AC504/VLOOKUP(VLOOKUP($J504,'Medians, Hi-Lo SDs'!$B:$F,5,FALSE),$H:$I,2,FALSE))</f>
        <v/>
      </c>
      <c r="AE504" s="59" t="s">
        <v>88</v>
      </c>
      <c r="AF504" s="60" t="s">
        <v>88</v>
      </c>
    </row>
    <row r="505" spans="1:32" ht="16" x14ac:dyDescent="0.2">
      <c r="A505" s="99"/>
      <c r="B505" s="100"/>
      <c r="C505" s="87" t="s">
        <v>133</v>
      </c>
      <c r="D505" s="88">
        <v>3</v>
      </c>
      <c r="E505" s="89">
        <v>5.7692307692307692</v>
      </c>
      <c r="F505" s="89">
        <v>5.7692307692307692</v>
      </c>
      <c r="G505" s="90">
        <v>17.307692307692307</v>
      </c>
      <c r="J505" s="64" t="str">
        <f t="shared" si="84"/>
        <v>a1040</v>
      </c>
      <c r="K505" s="71">
        <f t="shared" si="85"/>
        <v>3.8461538461538463</v>
      </c>
      <c r="L505" s="65" t="str">
        <f>IFERROR((IF(AND($G504&lt;(VLOOKUP($J505,'Medians, Hi-Lo SDs'!$B:$F,2,FALSE)),$G505&gt;=(VLOOKUP($J505,'Medians, Hi-Lo SDs'!$B:$F,2,FALSE))),(VLOOKUP($J505,'Medians, Hi-Lo SDs'!$B:$F,2,FALSE))-$G504,""))/($F505)*($C505-$C504)+($C504),"")</f>
        <v/>
      </c>
      <c r="M505" s="65" t="str">
        <f t="shared" si="87"/>
        <v/>
      </c>
      <c r="N505" s="65" t="str">
        <f>IF(M505="","",M505/VLOOKUP(VLOOKUP($J505,'Medians, Hi-Lo SDs'!$B:$F,2,FALSE),$H:$I,2,FALSE))</f>
        <v/>
      </c>
      <c r="O505" s="59" t="s">
        <v>88</v>
      </c>
      <c r="P505" s="60" t="s">
        <v>88</v>
      </c>
      <c r="Q505" s="66" t="str">
        <f>IFERROR((IF(AND($G504&lt;(VLOOKUP($J505,'Medians, Hi-Lo SDs'!$B:$F,3,FALSE)),$G505&gt;=(VLOOKUP($J505,'Medians, Hi-Lo SDs'!$B:$F,3,FALSE))),(VLOOKUP($J505,'Medians, Hi-Lo SDs'!$B:$F,3,FALSE))-$G504,""))/($F505)*($C505-$C504)+($C504),"")</f>
        <v/>
      </c>
      <c r="R505" s="65" t="str">
        <f t="shared" si="88"/>
        <v/>
      </c>
      <c r="S505" s="65" t="str">
        <f>IF(R505="","",R505/VLOOKUP(VLOOKUP($J505,'Medians, Hi-Lo SDs'!$B:$F,3,FALSE),$H:$I,2,FALSE))</f>
        <v/>
      </c>
      <c r="T505" s="70" t="str">
        <f t="shared" si="89"/>
        <v/>
      </c>
      <c r="U505" s="68" t="str">
        <f t="shared" si="90"/>
        <v/>
      </c>
      <c r="V505" s="69" t="str">
        <f t="shared" si="86"/>
        <v/>
      </c>
      <c r="W505" s="66" t="str">
        <f>IFERROR((IF(AND($G504&lt;(VLOOKUP($J505,'Medians, Hi-Lo SDs'!$B:$F,4,FALSE)),$G505&gt;=(VLOOKUP($J505,'Medians, Hi-Lo SDs'!$B:$F,4,FALSE))),(VLOOKUP($J505,'Medians, Hi-Lo SDs'!$B:$F,4,FALSE))-$G504,""))/($F505)*($C505-$C504)+($C504),"")</f>
        <v/>
      </c>
      <c r="X505" s="65" t="str">
        <f t="shared" si="91"/>
        <v/>
      </c>
      <c r="Y505" s="65" t="str">
        <f>IF(X505="","",X505/VLOOKUP(VLOOKUP($J505,'Medians, Hi-Lo SDs'!$B:$F,4,FALSE),$H:$I,2,FALSE))</f>
        <v/>
      </c>
      <c r="Z505" s="70" t="str">
        <f t="shared" si="92"/>
        <v/>
      </c>
      <c r="AA505" s="68" t="str">
        <f t="shared" si="93"/>
        <v/>
      </c>
      <c r="AB505" s="66" t="str">
        <f>IFERROR((IF(AND($G504&lt;(VLOOKUP($J505,'Medians, Hi-Lo SDs'!$B:$F,5,FALSE)),$G505&gt;=(VLOOKUP($J505,'Medians, Hi-Lo SDs'!$B:$F,5,FALSE))),(VLOOKUP($J505,'Medians, Hi-Lo SDs'!$B:$F,5,FALSE))-$G504,""))/($F505)*($C505-$C504)+($C504),"")</f>
        <v/>
      </c>
      <c r="AC505" s="65" t="str">
        <f t="shared" si="94"/>
        <v/>
      </c>
      <c r="AD505" s="65" t="str">
        <f>IF(AC505="","",AC505/VLOOKUP(VLOOKUP($J505,'Medians, Hi-Lo SDs'!$B:$F,5,FALSE),$H:$I,2,FALSE))</f>
        <v/>
      </c>
      <c r="AE505" s="59" t="s">
        <v>88</v>
      </c>
      <c r="AF505" s="60" t="s">
        <v>88</v>
      </c>
    </row>
    <row r="506" spans="1:32" ht="16" x14ac:dyDescent="0.2">
      <c r="A506" s="99"/>
      <c r="B506" s="100"/>
      <c r="C506" s="87" t="s">
        <v>153</v>
      </c>
      <c r="D506" s="88">
        <v>2</v>
      </c>
      <c r="E506" s="89">
        <v>3.8461538461538463</v>
      </c>
      <c r="F506" s="89">
        <v>3.8461538461538463</v>
      </c>
      <c r="G506" s="90">
        <v>21.153846153846153</v>
      </c>
      <c r="J506" s="64" t="str">
        <f t="shared" si="84"/>
        <v>a1040</v>
      </c>
      <c r="K506" s="71">
        <f t="shared" si="85"/>
        <v>3.8461538461538463</v>
      </c>
      <c r="L506" s="65" t="str">
        <f>IFERROR((IF(AND($G505&lt;(VLOOKUP($J506,'Medians, Hi-Lo SDs'!$B:$F,2,FALSE)),$G506&gt;=(VLOOKUP($J506,'Medians, Hi-Lo SDs'!$B:$F,2,FALSE))),(VLOOKUP($J506,'Medians, Hi-Lo SDs'!$B:$F,2,FALSE))-$G505,""))/($F506)*($C506-$C505)+($C505),"")</f>
        <v/>
      </c>
      <c r="M506" s="65" t="str">
        <f t="shared" si="87"/>
        <v/>
      </c>
      <c r="N506" s="65" t="str">
        <f>IF(M506="","",M506/VLOOKUP(VLOOKUP($J506,'Medians, Hi-Lo SDs'!$B:$F,2,FALSE),$H:$I,2,FALSE))</f>
        <v/>
      </c>
      <c r="O506" s="59" t="s">
        <v>88</v>
      </c>
      <c r="P506" s="60" t="s">
        <v>88</v>
      </c>
      <c r="Q506" s="66" t="str">
        <f>IFERROR((IF(AND($G505&lt;(VLOOKUP($J506,'Medians, Hi-Lo SDs'!$B:$F,3,FALSE)),$G506&gt;=(VLOOKUP($J506,'Medians, Hi-Lo SDs'!$B:$F,3,FALSE))),(VLOOKUP($J506,'Medians, Hi-Lo SDs'!$B:$F,3,FALSE))-$G505,""))/($F506)*($C506-$C505)+($C505),"")</f>
        <v/>
      </c>
      <c r="R506" s="65" t="str">
        <f t="shared" si="88"/>
        <v/>
      </c>
      <c r="S506" s="65" t="str">
        <f>IF(R506="","",R506/VLOOKUP(VLOOKUP($J506,'Medians, Hi-Lo SDs'!$B:$F,3,FALSE),$H:$I,2,FALSE))</f>
        <v/>
      </c>
      <c r="T506" s="70" t="str">
        <f t="shared" si="89"/>
        <v/>
      </c>
      <c r="U506" s="68" t="str">
        <f t="shared" si="90"/>
        <v/>
      </c>
      <c r="V506" s="69" t="str">
        <f t="shared" si="86"/>
        <v/>
      </c>
      <c r="W506" s="66" t="str">
        <f>IFERROR((IF(AND($G505&lt;(VLOOKUP($J506,'Medians, Hi-Lo SDs'!$B:$F,4,FALSE)),$G506&gt;=(VLOOKUP($J506,'Medians, Hi-Lo SDs'!$B:$F,4,FALSE))),(VLOOKUP($J506,'Medians, Hi-Lo SDs'!$B:$F,4,FALSE))-$G505,""))/($F506)*($C506-$C505)+($C505),"")</f>
        <v/>
      </c>
      <c r="X506" s="65" t="str">
        <f t="shared" si="91"/>
        <v/>
      </c>
      <c r="Y506" s="65" t="str">
        <f>IF(X506="","",X506/VLOOKUP(VLOOKUP($J506,'Medians, Hi-Lo SDs'!$B:$F,4,FALSE),$H:$I,2,FALSE))</f>
        <v/>
      </c>
      <c r="Z506" s="70" t="str">
        <f t="shared" si="92"/>
        <v/>
      </c>
      <c r="AA506" s="68" t="str">
        <f t="shared" si="93"/>
        <v/>
      </c>
      <c r="AB506" s="66" t="str">
        <f>IFERROR((IF(AND($G505&lt;(VLOOKUP($J506,'Medians, Hi-Lo SDs'!$B:$F,5,FALSE)),$G506&gt;=(VLOOKUP($J506,'Medians, Hi-Lo SDs'!$B:$F,5,FALSE))),(VLOOKUP($J506,'Medians, Hi-Lo SDs'!$B:$F,5,FALSE))-$G505,""))/($F506)*($C506-$C505)+($C505),"")</f>
        <v/>
      </c>
      <c r="AC506" s="65" t="str">
        <f t="shared" si="94"/>
        <v/>
      </c>
      <c r="AD506" s="65" t="str">
        <f>IF(AC506="","",AC506/VLOOKUP(VLOOKUP($J506,'Medians, Hi-Lo SDs'!$B:$F,5,FALSE),$H:$I,2,FALSE))</f>
        <v/>
      </c>
      <c r="AE506" s="59" t="s">
        <v>88</v>
      </c>
      <c r="AF506" s="60" t="s">
        <v>88</v>
      </c>
    </row>
    <row r="507" spans="1:32" ht="16" x14ac:dyDescent="0.2">
      <c r="A507" s="99"/>
      <c r="B507" s="100"/>
      <c r="C507" s="87" t="s">
        <v>137</v>
      </c>
      <c r="D507" s="88">
        <v>1</v>
      </c>
      <c r="E507" s="89">
        <v>1.9230769230769231</v>
      </c>
      <c r="F507" s="89">
        <v>1.9230769230769231</v>
      </c>
      <c r="G507" s="90">
        <v>23.076923076923077</v>
      </c>
      <c r="J507" s="64" t="str">
        <f t="shared" si="84"/>
        <v>a1040</v>
      </c>
      <c r="K507" s="71">
        <f t="shared" si="85"/>
        <v>3.8461538461538463</v>
      </c>
      <c r="L507" s="65" t="str">
        <f>IFERROR((IF(AND($G506&lt;(VLOOKUP($J507,'Medians, Hi-Lo SDs'!$B:$F,2,FALSE)),$G507&gt;=(VLOOKUP($J507,'Medians, Hi-Lo SDs'!$B:$F,2,FALSE))),(VLOOKUP($J507,'Medians, Hi-Lo SDs'!$B:$F,2,FALSE))-$G506,""))/($F507)*($C507-$C506)+($C506),"")</f>
        <v/>
      </c>
      <c r="M507" s="65" t="str">
        <f t="shared" si="87"/>
        <v/>
      </c>
      <c r="N507" s="65" t="str">
        <f>IF(M507="","",M507/VLOOKUP(VLOOKUP($J507,'Medians, Hi-Lo SDs'!$B:$F,2,FALSE),$H:$I,2,FALSE))</f>
        <v/>
      </c>
      <c r="O507" s="59" t="s">
        <v>88</v>
      </c>
      <c r="P507" s="60" t="s">
        <v>88</v>
      </c>
      <c r="Q507" s="66" t="str">
        <f>IFERROR((IF(AND($G506&lt;(VLOOKUP($J507,'Medians, Hi-Lo SDs'!$B:$F,3,FALSE)),$G507&gt;=(VLOOKUP($J507,'Medians, Hi-Lo SDs'!$B:$F,3,FALSE))),(VLOOKUP($J507,'Medians, Hi-Lo SDs'!$B:$F,3,FALSE))-$G506,""))/($F507)*($C507-$C506)+($C506),"")</f>
        <v/>
      </c>
      <c r="R507" s="65" t="str">
        <f t="shared" si="88"/>
        <v/>
      </c>
      <c r="S507" s="65" t="str">
        <f>IF(R507="","",R507/VLOOKUP(VLOOKUP($J507,'Medians, Hi-Lo SDs'!$B:$F,3,FALSE),$H:$I,2,FALSE))</f>
        <v/>
      </c>
      <c r="T507" s="70" t="str">
        <f t="shared" si="89"/>
        <v/>
      </c>
      <c r="U507" s="68" t="str">
        <f t="shared" si="90"/>
        <v/>
      </c>
      <c r="V507" s="69" t="str">
        <f t="shared" si="86"/>
        <v/>
      </c>
      <c r="W507" s="66" t="str">
        <f>IFERROR((IF(AND($G506&lt;(VLOOKUP($J507,'Medians, Hi-Lo SDs'!$B:$F,4,FALSE)),$G507&gt;=(VLOOKUP($J507,'Medians, Hi-Lo SDs'!$B:$F,4,FALSE))),(VLOOKUP($J507,'Medians, Hi-Lo SDs'!$B:$F,4,FALSE))-$G506,""))/($F507)*($C507-$C506)+($C506),"")</f>
        <v/>
      </c>
      <c r="X507" s="65" t="str">
        <f t="shared" si="91"/>
        <v/>
      </c>
      <c r="Y507" s="65" t="str">
        <f>IF(X507="","",X507/VLOOKUP(VLOOKUP($J507,'Medians, Hi-Lo SDs'!$B:$F,4,FALSE),$H:$I,2,FALSE))</f>
        <v/>
      </c>
      <c r="Z507" s="70" t="str">
        <f t="shared" si="92"/>
        <v/>
      </c>
      <c r="AA507" s="68" t="str">
        <f t="shared" si="93"/>
        <v/>
      </c>
      <c r="AB507" s="66" t="str">
        <f>IFERROR((IF(AND($G506&lt;(VLOOKUP($J507,'Medians, Hi-Lo SDs'!$B:$F,5,FALSE)),$G507&gt;=(VLOOKUP($J507,'Medians, Hi-Lo SDs'!$B:$F,5,FALSE))),(VLOOKUP($J507,'Medians, Hi-Lo SDs'!$B:$F,5,FALSE))-$G506,""))/($F507)*($C507-$C506)+($C506),"")</f>
        <v/>
      </c>
      <c r="AC507" s="65" t="str">
        <f t="shared" si="94"/>
        <v/>
      </c>
      <c r="AD507" s="65" t="str">
        <f>IF(AC507="","",AC507/VLOOKUP(VLOOKUP($J507,'Medians, Hi-Lo SDs'!$B:$F,5,FALSE),$H:$I,2,FALSE))</f>
        <v/>
      </c>
      <c r="AE507" s="59" t="s">
        <v>88</v>
      </c>
      <c r="AF507" s="60" t="s">
        <v>88</v>
      </c>
    </row>
    <row r="508" spans="1:32" ht="16" x14ac:dyDescent="0.2">
      <c r="A508" s="99"/>
      <c r="B508" s="100"/>
      <c r="C508" s="87" t="s">
        <v>154</v>
      </c>
      <c r="D508" s="88">
        <v>3</v>
      </c>
      <c r="E508" s="89">
        <v>5.7692307692307692</v>
      </c>
      <c r="F508" s="89">
        <v>5.7692307692307692</v>
      </c>
      <c r="G508" s="90">
        <v>28.846153846153843</v>
      </c>
      <c r="J508" s="64" t="str">
        <f t="shared" si="84"/>
        <v>a1040</v>
      </c>
      <c r="K508" s="71">
        <f t="shared" si="85"/>
        <v>3.8461538461538463</v>
      </c>
      <c r="L508" s="65" t="str">
        <f>IFERROR((IF(AND($G507&lt;(VLOOKUP($J508,'Medians, Hi-Lo SDs'!$B:$F,2,FALSE)),$G508&gt;=(VLOOKUP($J508,'Medians, Hi-Lo SDs'!$B:$F,2,FALSE))),(VLOOKUP($J508,'Medians, Hi-Lo SDs'!$B:$F,2,FALSE))-$G507,""))/($F508)*($C508-$C507)+($C507),"")</f>
        <v/>
      </c>
      <c r="M508" s="65" t="str">
        <f t="shared" si="87"/>
        <v/>
      </c>
      <c r="N508" s="65" t="str">
        <f>IF(M508="","",M508/VLOOKUP(VLOOKUP($J508,'Medians, Hi-Lo SDs'!$B:$F,2,FALSE),$H:$I,2,FALSE))</f>
        <v/>
      </c>
      <c r="O508" s="59" t="s">
        <v>88</v>
      </c>
      <c r="P508" s="60" t="s">
        <v>88</v>
      </c>
      <c r="Q508" s="66" t="str">
        <f>IFERROR((IF(AND($G507&lt;(VLOOKUP($J508,'Medians, Hi-Lo SDs'!$B:$F,3,FALSE)),$G508&gt;=(VLOOKUP($J508,'Medians, Hi-Lo SDs'!$B:$F,3,FALSE))),(VLOOKUP($J508,'Medians, Hi-Lo SDs'!$B:$F,3,FALSE))-$G507,""))/($F508)*($C508-$C507)+($C507),"")</f>
        <v/>
      </c>
      <c r="R508" s="65" t="str">
        <f t="shared" si="88"/>
        <v/>
      </c>
      <c r="S508" s="65" t="str">
        <f>IF(R508="","",R508/VLOOKUP(VLOOKUP($J508,'Medians, Hi-Lo SDs'!$B:$F,3,FALSE),$H:$I,2,FALSE))</f>
        <v/>
      </c>
      <c r="T508" s="70" t="str">
        <f t="shared" si="89"/>
        <v/>
      </c>
      <c r="U508" s="68" t="str">
        <f t="shared" si="90"/>
        <v/>
      </c>
      <c r="V508" s="69" t="str">
        <f t="shared" si="86"/>
        <v/>
      </c>
      <c r="W508" s="66" t="str">
        <f>IFERROR((IF(AND($G507&lt;(VLOOKUP($J508,'Medians, Hi-Lo SDs'!$B:$F,4,FALSE)),$G508&gt;=(VLOOKUP($J508,'Medians, Hi-Lo SDs'!$B:$F,4,FALSE))),(VLOOKUP($J508,'Medians, Hi-Lo SDs'!$B:$F,4,FALSE))-$G507,""))/($F508)*($C508-$C507)+($C507),"")</f>
        <v/>
      </c>
      <c r="X508" s="65" t="str">
        <f t="shared" si="91"/>
        <v/>
      </c>
      <c r="Y508" s="65" t="str">
        <f>IF(X508="","",X508/VLOOKUP(VLOOKUP($J508,'Medians, Hi-Lo SDs'!$B:$F,4,FALSE),$H:$I,2,FALSE))</f>
        <v/>
      </c>
      <c r="Z508" s="70" t="str">
        <f t="shared" si="92"/>
        <v/>
      </c>
      <c r="AA508" s="68" t="str">
        <f t="shared" si="93"/>
        <v/>
      </c>
      <c r="AB508" s="66" t="str">
        <f>IFERROR((IF(AND($G507&lt;(VLOOKUP($J508,'Medians, Hi-Lo SDs'!$B:$F,5,FALSE)),$G508&gt;=(VLOOKUP($J508,'Medians, Hi-Lo SDs'!$B:$F,5,FALSE))),(VLOOKUP($J508,'Medians, Hi-Lo SDs'!$B:$F,5,FALSE))-$G507,""))/($F508)*($C508-$C507)+($C507),"")</f>
        <v/>
      </c>
      <c r="AC508" s="65" t="str">
        <f t="shared" si="94"/>
        <v/>
      </c>
      <c r="AD508" s="65" t="str">
        <f>IF(AC508="","",AC508/VLOOKUP(VLOOKUP($J508,'Medians, Hi-Lo SDs'!$B:$F,5,FALSE),$H:$I,2,FALSE))</f>
        <v/>
      </c>
      <c r="AE508" s="59" t="s">
        <v>88</v>
      </c>
      <c r="AF508" s="60" t="s">
        <v>88</v>
      </c>
    </row>
    <row r="509" spans="1:32" ht="16" x14ac:dyDescent="0.2">
      <c r="A509" s="99"/>
      <c r="B509" s="100"/>
      <c r="C509" s="87" t="s">
        <v>138</v>
      </c>
      <c r="D509" s="88">
        <v>2</v>
      </c>
      <c r="E509" s="89">
        <v>3.8461538461538463</v>
      </c>
      <c r="F509" s="89">
        <v>3.8461538461538463</v>
      </c>
      <c r="G509" s="90">
        <v>32.692307692307693</v>
      </c>
      <c r="J509" s="64" t="str">
        <f t="shared" si="84"/>
        <v>a1040</v>
      </c>
      <c r="K509" s="71">
        <f t="shared" si="85"/>
        <v>3.8461538461538463</v>
      </c>
      <c r="L509" s="65" t="str">
        <f>IFERROR((IF(AND($G508&lt;(VLOOKUP($J509,'Medians, Hi-Lo SDs'!$B:$F,2,FALSE)),$G509&gt;=(VLOOKUP($J509,'Medians, Hi-Lo SDs'!$B:$F,2,FALSE))),(VLOOKUP($J509,'Medians, Hi-Lo SDs'!$B:$F,2,FALSE))-$G508,""))/($F509)*($C509-$C508)+($C508),"")</f>
        <v/>
      </c>
      <c r="M509" s="65" t="str">
        <f t="shared" si="87"/>
        <v/>
      </c>
      <c r="N509" s="65" t="str">
        <f>IF(M509="","",M509/VLOOKUP(VLOOKUP($J509,'Medians, Hi-Lo SDs'!$B:$F,2,FALSE),$H:$I,2,FALSE))</f>
        <v/>
      </c>
      <c r="O509" s="59" t="s">
        <v>88</v>
      </c>
      <c r="P509" s="60" t="s">
        <v>88</v>
      </c>
      <c r="Q509" s="66" t="str">
        <f>IFERROR((IF(AND($G508&lt;(VLOOKUP($J509,'Medians, Hi-Lo SDs'!$B:$F,3,FALSE)),$G509&gt;=(VLOOKUP($J509,'Medians, Hi-Lo SDs'!$B:$F,3,FALSE))),(VLOOKUP($J509,'Medians, Hi-Lo SDs'!$B:$F,3,FALSE))-$G508,""))/($F509)*($C509-$C508)+($C508),"")</f>
        <v/>
      </c>
      <c r="R509" s="65" t="str">
        <f t="shared" si="88"/>
        <v/>
      </c>
      <c r="S509" s="65" t="str">
        <f>IF(R509="","",R509/VLOOKUP(VLOOKUP($J509,'Medians, Hi-Lo SDs'!$B:$F,3,FALSE),$H:$I,2,FALSE))</f>
        <v/>
      </c>
      <c r="T509" s="70" t="str">
        <f t="shared" si="89"/>
        <v/>
      </c>
      <c r="U509" s="68" t="str">
        <f t="shared" si="90"/>
        <v/>
      </c>
      <c r="V509" s="69" t="str">
        <f t="shared" si="86"/>
        <v/>
      </c>
      <c r="W509" s="66" t="str">
        <f>IFERROR((IF(AND($G508&lt;(VLOOKUP($J509,'Medians, Hi-Lo SDs'!$B:$F,4,FALSE)),$G509&gt;=(VLOOKUP($J509,'Medians, Hi-Lo SDs'!$B:$F,4,FALSE))),(VLOOKUP($J509,'Medians, Hi-Lo SDs'!$B:$F,4,FALSE))-$G508,""))/($F509)*($C509-$C508)+($C508),"")</f>
        <v/>
      </c>
      <c r="X509" s="65" t="str">
        <f t="shared" si="91"/>
        <v/>
      </c>
      <c r="Y509" s="65" t="str">
        <f>IF(X509="","",X509/VLOOKUP(VLOOKUP($J509,'Medians, Hi-Lo SDs'!$B:$F,4,FALSE),$H:$I,2,FALSE))</f>
        <v/>
      </c>
      <c r="Z509" s="70" t="str">
        <f t="shared" si="92"/>
        <v/>
      </c>
      <c r="AA509" s="68" t="str">
        <f t="shared" si="93"/>
        <v/>
      </c>
      <c r="AB509" s="66" t="str">
        <f>IFERROR((IF(AND($G508&lt;(VLOOKUP($J509,'Medians, Hi-Lo SDs'!$B:$F,5,FALSE)),$G509&gt;=(VLOOKUP($J509,'Medians, Hi-Lo SDs'!$B:$F,5,FALSE))),(VLOOKUP($J509,'Medians, Hi-Lo SDs'!$B:$F,5,FALSE))-$G508,""))/($F509)*($C509-$C508)+($C508),"")</f>
        <v/>
      </c>
      <c r="AC509" s="65" t="str">
        <f t="shared" si="94"/>
        <v/>
      </c>
      <c r="AD509" s="65" t="str">
        <f>IF(AC509="","",AC509/VLOOKUP(VLOOKUP($J509,'Medians, Hi-Lo SDs'!$B:$F,5,FALSE),$H:$I,2,FALSE))</f>
        <v/>
      </c>
      <c r="AE509" s="59" t="s">
        <v>88</v>
      </c>
      <c r="AF509" s="60" t="s">
        <v>88</v>
      </c>
    </row>
    <row r="510" spans="1:32" ht="16" x14ac:dyDescent="0.2">
      <c r="A510" s="99"/>
      <c r="B510" s="100"/>
      <c r="C510" s="87" t="s">
        <v>159</v>
      </c>
      <c r="D510" s="88">
        <v>2</v>
      </c>
      <c r="E510" s="89">
        <v>3.8461538461538463</v>
      </c>
      <c r="F510" s="89">
        <v>3.8461538461538463</v>
      </c>
      <c r="G510" s="90">
        <v>36.538461538461533</v>
      </c>
      <c r="J510" s="64" t="str">
        <f t="shared" si="84"/>
        <v>a1040</v>
      </c>
      <c r="K510" s="71">
        <f t="shared" si="85"/>
        <v>3.8461538461538463</v>
      </c>
      <c r="L510" s="65" t="str">
        <f>IFERROR((IF(AND($G509&lt;(VLOOKUP($J510,'Medians, Hi-Lo SDs'!$B:$F,2,FALSE)),$G510&gt;=(VLOOKUP($J510,'Medians, Hi-Lo SDs'!$B:$F,2,FALSE))),(VLOOKUP($J510,'Medians, Hi-Lo SDs'!$B:$F,2,FALSE))-$G509,""))/($F510)*($C510-$C509)+($C509),"")</f>
        <v/>
      </c>
      <c r="M510" s="65" t="str">
        <f t="shared" si="87"/>
        <v/>
      </c>
      <c r="N510" s="65" t="str">
        <f>IF(M510="","",M510/VLOOKUP(VLOOKUP($J510,'Medians, Hi-Lo SDs'!$B:$F,2,FALSE),$H:$I,2,FALSE))</f>
        <v/>
      </c>
      <c r="O510" s="59" t="s">
        <v>88</v>
      </c>
      <c r="P510" s="60" t="s">
        <v>88</v>
      </c>
      <c r="Q510" s="66" t="str">
        <f>IFERROR((IF(AND($G509&lt;(VLOOKUP($J510,'Medians, Hi-Lo SDs'!$B:$F,3,FALSE)),$G510&gt;=(VLOOKUP($J510,'Medians, Hi-Lo SDs'!$B:$F,3,FALSE))),(VLOOKUP($J510,'Medians, Hi-Lo SDs'!$B:$F,3,FALSE))-$G509,""))/($F510)*($C510-$C509)+($C509),"")</f>
        <v/>
      </c>
      <c r="R510" s="65" t="str">
        <f t="shared" si="88"/>
        <v/>
      </c>
      <c r="S510" s="65" t="str">
        <f>IF(R510="","",R510/VLOOKUP(VLOOKUP($J510,'Medians, Hi-Lo SDs'!$B:$F,3,FALSE),$H:$I,2,FALSE))</f>
        <v/>
      </c>
      <c r="T510" s="70" t="str">
        <f t="shared" si="89"/>
        <v/>
      </c>
      <c r="U510" s="68" t="str">
        <f t="shared" si="90"/>
        <v/>
      </c>
      <c r="V510" s="69" t="str">
        <f t="shared" si="86"/>
        <v/>
      </c>
      <c r="W510" s="66" t="str">
        <f>IFERROR((IF(AND($G509&lt;(VLOOKUP($J510,'Medians, Hi-Lo SDs'!$B:$F,4,FALSE)),$G510&gt;=(VLOOKUP($J510,'Medians, Hi-Lo SDs'!$B:$F,4,FALSE))),(VLOOKUP($J510,'Medians, Hi-Lo SDs'!$B:$F,4,FALSE))-$G509,""))/($F510)*($C510-$C509)+($C509),"")</f>
        <v/>
      </c>
      <c r="X510" s="65" t="str">
        <f t="shared" si="91"/>
        <v/>
      </c>
      <c r="Y510" s="65" t="str">
        <f>IF(X510="","",X510/VLOOKUP(VLOOKUP($J510,'Medians, Hi-Lo SDs'!$B:$F,4,FALSE),$H:$I,2,FALSE))</f>
        <v/>
      </c>
      <c r="Z510" s="70" t="str">
        <f t="shared" si="92"/>
        <v/>
      </c>
      <c r="AA510" s="68" t="str">
        <f t="shared" si="93"/>
        <v/>
      </c>
      <c r="AB510" s="66" t="str">
        <f>IFERROR((IF(AND($G509&lt;(VLOOKUP($J510,'Medians, Hi-Lo SDs'!$B:$F,5,FALSE)),$G510&gt;=(VLOOKUP($J510,'Medians, Hi-Lo SDs'!$B:$F,5,FALSE))),(VLOOKUP($J510,'Medians, Hi-Lo SDs'!$B:$F,5,FALSE))-$G509,""))/($F510)*($C510-$C509)+($C509),"")</f>
        <v/>
      </c>
      <c r="AC510" s="65" t="str">
        <f t="shared" si="94"/>
        <v/>
      </c>
      <c r="AD510" s="65" t="str">
        <f>IF(AC510="","",AC510/VLOOKUP(VLOOKUP($J510,'Medians, Hi-Lo SDs'!$B:$F,5,FALSE),$H:$I,2,FALSE))</f>
        <v/>
      </c>
      <c r="AE510" s="59" t="s">
        <v>88</v>
      </c>
      <c r="AF510" s="60" t="s">
        <v>88</v>
      </c>
    </row>
    <row r="511" spans="1:32" ht="16" x14ac:dyDescent="0.2">
      <c r="A511" s="99"/>
      <c r="B511" s="100"/>
      <c r="C511" s="87" t="s">
        <v>145</v>
      </c>
      <c r="D511" s="88">
        <v>2</v>
      </c>
      <c r="E511" s="89">
        <v>3.8461538461538463</v>
      </c>
      <c r="F511" s="89">
        <v>3.8461538461538463</v>
      </c>
      <c r="G511" s="90">
        <v>40.384615384615387</v>
      </c>
      <c r="J511" s="64" t="str">
        <f t="shared" si="84"/>
        <v>a1040</v>
      </c>
      <c r="K511" s="71">
        <f t="shared" si="85"/>
        <v>3.8461538461538463</v>
      </c>
      <c r="L511" s="65" t="str">
        <f>IFERROR((IF(AND($G510&lt;(VLOOKUP($J511,'Medians, Hi-Lo SDs'!$B:$F,2,FALSE)),$G511&gt;=(VLOOKUP($J511,'Medians, Hi-Lo SDs'!$B:$F,2,FALSE))),(VLOOKUP($J511,'Medians, Hi-Lo SDs'!$B:$F,2,FALSE))-$G510,""))/($F511)*($C511-$C510)+($C510),"")</f>
        <v/>
      </c>
      <c r="M511" s="65" t="str">
        <f t="shared" si="87"/>
        <v/>
      </c>
      <c r="N511" s="65" t="str">
        <f>IF(M511="","",M511/VLOOKUP(VLOOKUP($J511,'Medians, Hi-Lo SDs'!$B:$F,2,FALSE),$H:$I,2,FALSE))</f>
        <v/>
      </c>
      <c r="O511" s="59" t="s">
        <v>88</v>
      </c>
      <c r="P511" s="60" t="s">
        <v>88</v>
      </c>
      <c r="Q511" s="66" t="str">
        <f>IFERROR((IF(AND($G510&lt;(VLOOKUP($J511,'Medians, Hi-Lo SDs'!$B:$F,3,FALSE)),$G511&gt;=(VLOOKUP($J511,'Medians, Hi-Lo SDs'!$B:$F,3,FALSE))),(VLOOKUP($J511,'Medians, Hi-Lo SDs'!$B:$F,3,FALSE))-$G510,""))/($F511)*($C511-$C510)+($C510),"")</f>
        <v/>
      </c>
      <c r="R511" s="65" t="str">
        <f t="shared" si="88"/>
        <v/>
      </c>
      <c r="S511" s="65" t="str">
        <f>IF(R511="","",R511/VLOOKUP(VLOOKUP($J511,'Medians, Hi-Lo SDs'!$B:$F,3,FALSE),$H:$I,2,FALSE))</f>
        <v/>
      </c>
      <c r="T511" s="70" t="str">
        <f t="shared" si="89"/>
        <v/>
      </c>
      <c r="U511" s="68" t="str">
        <f t="shared" si="90"/>
        <v/>
      </c>
      <c r="V511" s="69" t="str">
        <f t="shared" si="86"/>
        <v/>
      </c>
      <c r="W511" s="66" t="str">
        <f>IFERROR((IF(AND($G510&lt;(VLOOKUP($J511,'Medians, Hi-Lo SDs'!$B:$F,4,FALSE)),$G511&gt;=(VLOOKUP($J511,'Medians, Hi-Lo SDs'!$B:$F,4,FALSE))),(VLOOKUP($J511,'Medians, Hi-Lo SDs'!$B:$F,4,FALSE))-$G510,""))/($F511)*($C511-$C510)+($C510),"")</f>
        <v/>
      </c>
      <c r="X511" s="65" t="str">
        <f t="shared" si="91"/>
        <v/>
      </c>
      <c r="Y511" s="65" t="str">
        <f>IF(X511="","",X511/VLOOKUP(VLOOKUP($J511,'Medians, Hi-Lo SDs'!$B:$F,4,FALSE),$H:$I,2,FALSE))</f>
        <v/>
      </c>
      <c r="Z511" s="70" t="str">
        <f t="shared" si="92"/>
        <v/>
      </c>
      <c r="AA511" s="68" t="str">
        <f t="shared" si="93"/>
        <v/>
      </c>
      <c r="AB511" s="66" t="str">
        <f>IFERROR((IF(AND($G510&lt;(VLOOKUP($J511,'Medians, Hi-Lo SDs'!$B:$F,5,FALSE)),$G511&gt;=(VLOOKUP($J511,'Medians, Hi-Lo SDs'!$B:$F,5,FALSE))),(VLOOKUP($J511,'Medians, Hi-Lo SDs'!$B:$F,5,FALSE))-$G510,""))/($F511)*($C511-$C510)+($C510),"")</f>
        <v/>
      </c>
      <c r="AC511" s="65" t="str">
        <f t="shared" si="94"/>
        <v/>
      </c>
      <c r="AD511" s="65" t="str">
        <f>IF(AC511="","",AC511/VLOOKUP(VLOOKUP($J511,'Medians, Hi-Lo SDs'!$B:$F,5,FALSE),$H:$I,2,FALSE))</f>
        <v/>
      </c>
      <c r="AE511" s="59" t="s">
        <v>88</v>
      </c>
      <c r="AF511" s="60" t="s">
        <v>88</v>
      </c>
    </row>
    <row r="512" spans="1:32" ht="16" x14ac:dyDescent="0.2">
      <c r="A512" s="99"/>
      <c r="B512" s="100"/>
      <c r="C512" s="87" t="s">
        <v>155</v>
      </c>
      <c r="D512" s="88">
        <v>1</v>
      </c>
      <c r="E512" s="89">
        <v>1.9230769230769231</v>
      </c>
      <c r="F512" s="89">
        <v>1.9230769230769231</v>
      </c>
      <c r="G512" s="90">
        <v>42.307692307692307</v>
      </c>
      <c r="J512" s="64" t="str">
        <f t="shared" si="84"/>
        <v>a1040</v>
      </c>
      <c r="K512" s="71">
        <f t="shared" si="85"/>
        <v>3.8461538461538463</v>
      </c>
      <c r="L512" s="65" t="str">
        <f>IFERROR((IF(AND($G511&lt;(VLOOKUP($J512,'Medians, Hi-Lo SDs'!$B:$F,2,FALSE)),$G512&gt;=(VLOOKUP($J512,'Medians, Hi-Lo SDs'!$B:$F,2,FALSE))),(VLOOKUP($J512,'Medians, Hi-Lo SDs'!$B:$F,2,FALSE))-$G511,""))/($F512)*($C512-$C511)+($C511),"")</f>
        <v/>
      </c>
      <c r="M512" s="65" t="str">
        <f t="shared" si="87"/>
        <v/>
      </c>
      <c r="N512" s="65" t="str">
        <f>IF(M512="","",M512/VLOOKUP(VLOOKUP($J512,'Medians, Hi-Lo SDs'!$B:$F,2,FALSE),$H:$I,2,FALSE))</f>
        <v/>
      </c>
      <c r="O512" s="59" t="s">
        <v>88</v>
      </c>
      <c r="P512" s="60" t="s">
        <v>88</v>
      </c>
      <c r="Q512" s="66" t="str">
        <f>IFERROR((IF(AND($G511&lt;(VLOOKUP($J512,'Medians, Hi-Lo SDs'!$B:$F,3,FALSE)),$G512&gt;=(VLOOKUP($J512,'Medians, Hi-Lo SDs'!$B:$F,3,FALSE))),(VLOOKUP($J512,'Medians, Hi-Lo SDs'!$B:$F,3,FALSE))-$G511,""))/($F512)*($C512-$C511)+($C511),"")</f>
        <v/>
      </c>
      <c r="R512" s="65" t="str">
        <f t="shared" si="88"/>
        <v/>
      </c>
      <c r="S512" s="65" t="str">
        <f>IF(R512="","",R512/VLOOKUP(VLOOKUP($J512,'Medians, Hi-Lo SDs'!$B:$F,3,FALSE),$H:$I,2,FALSE))</f>
        <v/>
      </c>
      <c r="T512" s="70" t="str">
        <f t="shared" si="89"/>
        <v/>
      </c>
      <c r="U512" s="68" t="str">
        <f t="shared" si="90"/>
        <v/>
      </c>
      <c r="V512" s="69" t="str">
        <f t="shared" si="86"/>
        <v/>
      </c>
      <c r="W512" s="66" t="str">
        <f>IFERROR((IF(AND($G511&lt;(VLOOKUP($J512,'Medians, Hi-Lo SDs'!$B:$F,4,FALSE)),$G512&gt;=(VLOOKUP($J512,'Medians, Hi-Lo SDs'!$B:$F,4,FALSE))),(VLOOKUP($J512,'Medians, Hi-Lo SDs'!$B:$F,4,FALSE))-$G511,""))/($F512)*($C512-$C511)+($C511),"")</f>
        <v/>
      </c>
      <c r="X512" s="65" t="str">
        <f t="shared" si="91"/>
        <v/>
      </c>
      <c r="Y512" s="65" t="str">
        <f>IF(X512="","",X512/VLOOKUP(VLOOKUP($J512,'Medians, Hi-Lo SDs'!$B:$F,4,FALSE),$H:$I,2,FALSE))</f>
        <v/>
      </c>
      <c r="Z512" s="70" t="str">
        <f t="shared" si="92"/>
        <v/>
      </c>
      <c r="AA512" s="68" t="str">
        <f t="shared" si="93"/>
        <v/>
      </c>
      <c r="AB512" s="66" t="str">
        <f>IFERROR((IF(AND($G511&lt;(VLOOKUP($J512,'Medians, Hi-Lo SDs'!$B:$F,5,FALSE)),$G512&gt;=(VLOOKUP($J512,'Medians, Hi-Lo SDs'!$B:$F,5,FALSE))),(VLOOKUP($J512,'Medians, Hi-Lo SDs'!$B:$F,5,FALSE))-$G511,""))/($F512)*($C512-$C511)+($C511),"")</f>
        <v/>
      </c>
      <c r="AC512" s="65" t="str">
        <f t="shared" si="94"/>
        <v/>
      </c>
      <c r="AD512" s="65" t="str">
        <f>IF(AC512="","",AC512/VLOOKUP(VLOOKUP($J512,'Medians, Hi-Lo SDs'!$B:$F,5,FALSE),$H:$I,2,FALSE))</f>
        <v/>
      </c>
      <c r="AE512" s="59" t="s">
        <v>88</v>
      </c>
      <c r="AF512" s="60" t="s">
        <v>88</v>
      </c>
    </row>
    <row r="513" spans="1:32" ht="16" x14ac:dyDescent="0.2">
      <c r="A513" s="99"/>
      <c r="B513" s="100"/>
      <c r="C513" s="87" t="s">
        <v>139</v>
      </c>
      <c r="D513" s="88">
        <v>1</v>
      </c>
      <c r="E513" s="89">
        <v>1.9230769230769231</v>
      </c>
      <c r="F513" s="89">
        <v>1.9230769230769231</v>
      </c>
      <c r="G513" s="90">
        <v>44.230769230769226</v>
      </c>
      <c r="J513" s="64" t="str">
        <f t="shared" si="84"/>
        <v>a1040</v>
      </c>
      <c r="K513" s="71">
        <f t="shared" si="85"/>
        <v>3.8461538461538463</v>
      </c>
      <c r="L513" s="65" t="str">
        <f>IFERROR((IF(AND($G512&lt;(VLOOKUP($J513,'Medians, Hi-Lo SDs'!$B:$F,2,FALSE)),$G513&gt;=(VLOOKUP($J513,'Medians, Hi-Lo SDs'!$B:$F,2,FALSE))),(VLOOKUP($J513,'Medians, Hi-Lo SDs'!$B:$F,2,FALSE))-$G512,""))/($F513)*($C513-$C512)+($C512),"")</f>
        <v/>
      </c>
      <c r="M513" s="65" t="str">
        <f t="shared" si="87"/>
        <v/>
      </c>
      <c r="N513" s="65" t="str">
        <f>IF(M513="","",M513/VLOOKUP(VLOOKUP($J513,'Medians, Hi-Lo SDs'!$B:$F,2,FALSE),$H:$I,2,FALSE))</f>
        <v/>
      </c>
      <c r="O513" s="59" t="s">
        <v>88</v>
      </c>
      <c r="P513" s="60" t="s">
        <v>88</v>
      </c>
      <c r="Q513" s="66" t="str">
        <f>IFERROR((IF(AND($G512&lt;(VLOOKUP($J513,'Medians, Hi-Lo SDs'!$B:$F,3,FALSE)),$G513&gt;=(VLOOKUP($J513,'Medians, Hi-Lo SDs'!$B:$F,3,FALSE))),(VLOOKUP($J513,'Medians, Hi-Lo SDs'!$B:$F,3,FALSE))-$G512,""))/($F513)*($C513-$C512)+($C512),"")</f>
        <v/>
      </c>
      <c r="R513" s="65" t="str">
        <f t="shared" si="88"/>
        <v/>
      </c>
      <c r="S513" s="65" t="str">
        <f>IF(R513="","",R513/VLOOKUP(VLOOKUP($J513,'Medians, Hi-Lo SDs'!$B:$F,3,FALSE),$H:$I,2,FALSE))</f>
        <v/>
      </c>
      <c r="T513" s="70" t="str">
        <f t="shared" si="89"/>
        <v/>
      </c>
      <c r="U513" s="68" t="str">
        <f t="shared" si="90"/>
        <v/>
      </c>
      <c r="V513" s="69" t="str">
        <f t="shared" si="86"/>
        <v/>
      </c>
      <c r="W513" s="66" t="str">
        <f>IFERROR((IF(AND($G512&lt;(VLOOKUP($J513,'Medians, Hi-Lo SDs'!$B:$F,4,FALSE)),$G513&gt;=(VLOOKUP($J513,'Medians, Hi-Lo SDs'!$B:$F,4,FALSE))),(VLOOKUP($J513,'Medians, Hi-Lo SDs'!$B:$F,4,FALSE))-$G512,""))/($F513)*($C513-$C512)+($C512),"")</f>
        <v/>
      </c>
      <c r="X513" s="65" t="str">
        <f t="shared" si="91"/>
        <v/>
      </c>
      <c r="Y513" s="65" t="str">
        <f>IF(X513="","",X513/VLOOKUP(VLOOKUP($J513,'Medians, Hi-Lo SDs'!$B:$F,4,FALSE),$H:$I,2,FALSE))</f>
        <v/>
      </c>
      <c r="Z513" s="70" t="str">
        <f t="shared" si="92"/>
        <v/>
      </c>
      <c r="AA513" s="68" t="str">
        <f t="shared" si="93"/>
        <v/>
      </c>
      <c r="AB513" s="66" t="str">
        <f>IFERROR((IF(AND($G512&lt;(VLOOKUP($J513,'Medians, Hi-Lo SDs'!$B:$F,5,FALSE)),$G513&gt;=(VLOOKUP($J513,'Medians, Hi-Lo SDs'!$B:$F,5,FALSE))),(VLOOKUP($J513,'Medians, Hi-Lo SDs'!$B:$F,5,FALSE))-$G512,""))/($F513)*($C513-$C512)+($C512),"")</f>
        <v/>
      </c>
      <c r="AC513" s="65" t="str">
        <f t="shared" si="94"/>
        <v/>
      </c>
      <c r="AD513" s="65" t="str">
        <f>IF(AC513="","",AC513/VLOOKUP(VLOOKUP($J513,'Medians, Hi-Lo SDs'!$B:$F,5,FALSE),$H:$I,2,FALSE))</f>
        <v/>
      </c>
      <c r="AE513" s="59" t="s">
        <v>88</v>
      </c>
      <c r="AF513" s="60" t="s">
        <v>88</v>
      </c>
    </row>
    <row r="514" spans="1:32" ht="16" x14ac:dyDescent="0.2">
      <c r="A514" s="99"/>
      <c r="B514" s="100"/>
      <c r="C514" s="87" t="s">
        <v>169</v>
      </c>
      <c r="D514" s="88">
        <v>4</v>
      </c>
      <c r="E514" s="89">
        <v>7.6923076923076925</v>
      </c>
      <c r="F514" s="89">
        <v>7.6923076923076925</v>
      </c>
      <c r="G514" s="90">
        <v>51.923076923076927</v>
      </c>
      <c r="J514" s="64" t="str">
        <f t="shared" si="84"/>
        <v>a1040</v>
      </c>
      <c r="K514" s="71">
        <f t="shared" si="85"/>
        <v>3.8461538461538463</v>
      </c>
      <c r="L514" s="65" t="str">
        <f>IFERROR((IF(AND($G513&lt;(VLOOKUP($J514,'Medians, Hi-Lo SDs'!$B:$F,2,FALSE)),$G514&gt;=(VLOOKUP($J514,'Medians, Hi-Lo SDs'!$B:$F,2,FALSE))),(VLOOKUP($J514,'Medians, Hi-Lo SDs'!$B:$F,2,FALSE))-$G513,""))/($F514)*($C514-$C513)+($C513),"")</f>
        <v/>
      </c>
      <c r="M514" s="65" t="str">
        <f t="shared" si="87"/>
        <v/>
      </c>
      <c r="N514" s="65" t="str">
        <f>IF(M514="","",M514/VLOOKUP(VLOOKUP($J514,'Medians, Hi-Lo SDs'!$B:$F,2,FALSE),$H:$I,2,FALSE))</f>
        <v/>
      </c>
      <c r="O514" s="59" t="s">
        <v>88</v>
      </c>
      <c r="P514" s="60" t="s">
        <v>88</v>
      </c>
      <c r="Q514" s="66" t="str">
        <f>IFERROR((IF(AND($G513&lt;(VLOOKUP($J514,'Medians, Hi-Lo SDs'!$B:$F,3,FALSE)),$G514&gt;=(VLOOKUP($J514,'Medians, Hi-Lo SDs'!$B:$F,3,FALSE))),(VLOOKUP($J514,'Medians, Hi-Lo SDs'!$B:$F,3,FALSE))-$G513,""))/($F514)*($C514-$C513)+($C513),"")</f>
        <v/>
      </c>
      <c r="R514" s="65" t="str">
        <f t="shared" si="88"/>
        <v/>
      </c>
      <c r="S514" s="65" t="str">
        <f>IF(R514="","",R514/VLOOKUP(VLOOKUP($J514,'Medians, Hi-Lo SDs'!$B:$F,3,FALSE),$H:$I,2,FALSE))</f>
        <v/>
      </c>
      <c r="T514" s="70" t="str">
        <f t="shared" si="89"/>
        <v/>
      </c>
      <c r="U514" s="68" t="str">
        <f t="shared" si="90"/>
        <v/>
      </c>
      <c r="V514" s="69">
        <f t="shared" si="86"/>
        <v>55.5</v>
      </c>
      <c r="W514" s="66" t="str">
        <f>IFERROR((IF(AND($G513&lt;(VLOOKUP($J514,'Medians, Hi-Lo SDs'!$B:$F,4,FALSE)),$G514&gt;=(VLOOKUP($J514,'Medians, Hi-Lo SDs'!$B:$F,4,FALSE))),(VLOOKUP($J514,'Medians, Hi-Lo SDs'!$B:$F,4,FALSE))-$G513,""))/($F514)*($C514-$C513)+($C513),"")</f>
        <v/>
      </c>
      <c r="X514" s="65" t="str">
        <f t="shared" si="91"/>
        <v/>
      </c>
      <c r="Y514" s="65" t="str">
        <f>IF(X514="","",X514/VLOOKUP(VLOOKUP($J514,'Medians, Hi-Lo SDs'!$B:$F,4,FALSE),$H:$I,2,FALSE))</f>
        <v/>
      </c>
      <c r="Z514" s="70" t="str">
        <f t="shared" si="92"/>
        <v/>
      </c>
      <c r="AA514" s="68" t="str">
        <f t="shared" si="93"/>
        <v/>
      </c>
      <c r="AB514" s="66" t="str">
        <f>IFERROR((IF(AND($G513&lt;(VLOOKUP($J514,'Medians, Hi-Lo SDs'!$B:$F,5,FALSE)),$G514&gt;=(VLOOKUP($J514,'Medians, Hi-Lo SDs'!$B:$F,5,FALSE))),(VLOOKUP($J514,'Medians, Hi-Lo SDs'!$B:$F,5,FALSE))-$G513,""))/($F514)*($C514-$C513)+($C513),"")</f>
        <v/>
      </c>
      <c r="AC514" s="65" t="str">
        <f t="shared" si="94"/>
        <v/>
      </c>
      <c r="AD514" s="65" t="str">
        <f>IF(AC514="","",AC514/VLOOKUP(VLOOKUP($J514,'Medians, Hi-Lo SDs'!$B:$F,5,FALSE),$H:$I,2,FALSE))</f>
        <v/>
      </c>
      <c r="AE514" s="59" t="s">
        <v>88</v>
      </c>
      <c r="AF514" s="60" t="s">
        <v>88</v>
      </c>
    </row>
    <row r="515" spans="1:32" ht="16" x14ac:dyDescent="0.2">
      <c r="A515" s="99"/>
      <c r="B515" s="100"/>
      <c r="C515" s="87" t="s">
        <v>146</v>
      </c>
      <c r="D515" s="88">
        <v>1</v>
      </c>
      <c r="E515" s="89">
        <v>1.9230769230769231</v>
      </c>
      <c r="F515" s="89">
        <v>1.9230769230769231</v>
      </c>
      <c r="G515" s="90">
        <v>53.846153846153847</v>
      </c>
      <c r="J515" s="64" t="str">
        <f t="shared" si="84"/>
        <v>a1040</v>
      </c>
      <c r="K515" s="71">
        <f t="shared" si="85"/>
        <v>3.8461538461538463</v>
      </c>
      <c r="L515" s="65" t="str">
        <f>IFERROR((IF(AND($G514&lt;(VLOOKUP($J515,'Medians, Hi-Lo SDs'!$B:$F,2,FALSE)),$G515&gt;=(VLOOKUP($J515,'Medians, Hi-Lo SDs'!$B:$F,2,FALSE))),(VLOOKUP($J515,'Medians, Hi-Lo SDs'!$B:$F,2,FALSE))-$G514,""))/($F515)*($C515-$C514)+($C514),"")</f>
        <v/>
      </c>
      <c r="M515" s="65" t="str">
        <f t="shared" si="87"/>
        <v/>
      </c>
      <c r="N515" s="65" t="str">
        <f>IF(M515="","",M515/VLOOKUP(VLOOKUP($J515,'Medians, Hi-Lo SDs'!$B:$F,2,FALSE),$H:$I,2,FALSE))</f>
        <v/>
      </c>
      <c r="O515" s="59" t="s">
        <v>88</v>
      </c>
      <c r="P515" s="60" t="s">
        <v>88</v>
      </c>
      <c r="Q515" s="66" t="str">
        <f>IFERROR((IF(AND($G514&lt;(VLOOKUP($J515,'Medians, Hi-Lo SDs'!$B:$F,3,FALSE)),$G515&gt;=(VLOOKUP($J515,'Medians, Hi-Lo SDs'!$B:$F,3,FALSE))),(VLOOKUP($J515,'Medians, Hi-Lo SDs'!$B:$F,3,FALSE))-$G514,""))/($F515)*($C515-$C514)+($C514),"")</f>
        <v/>
      </c>
      <c r="R515" s="65" t="str">
        <f t="shared" si="88"/>
        <v/>
      </c>
      <c r="S515" s="65" t="str">
        <f>IF(R515="","",R515/VLOOKUP(VLOOKUP($J515,'Medians, Hi-Lo SDs'!$B:$F,3,FALSE),$H:$I,2,FALSE))</f>
        <v/>
      </c>
      <c r="T515" s="70" t="str">
        <f t="shared" si="89"/>
        <v/>
      </c>
      <c r="U515" s="68" t="str">
        <f t="shared" si="90"/>
        <v/>
      </c>
      <c r="V515" s="69" t="str">
        <f t="shared" si="86"/>
        <v/>
      </c>
      <c r="W515" s="66" t="str">
        <f>IFERROR((IF(AND($G514&lt;(VLOOKUP($J515,'Medians, Hi-Lo SDs'!$B:$F,4,FALSE)),$G515&gt;=(VLOOKUP($J515,'Medians, Hi-Lo SDs'!$B:$F,4,FALSE))),(VLOOKUP($J515,'Medians, Hi-Lo SDs'!$B:$F,4,FALSE))-$G514,""))/($F515)*($C515-$C514)+($C514),"")</f>
        <v/>
      </c>
      <c r="X515" s="65" t="str">
        <f t="shared" si="91"/>
        <v/>
      </c>
      <c r="Y515" s="65" t="str">
        <f>IF(X515="","",X515/VLOOKUP(VLOOKUP($J515,'Medians, Hi-Lo SDs'!$B:$F,4,FALSE),$H:$I,2,FALSE))</f>
        <v/>
      </c>
      <c r="Z515" s="70" t="str">
        <f t="shared" si="92"/>
        <v/>
      </c>
      <c r="AA515" s="68" t="str">
        <f t="shared" si="93"/>
        <v/>
      </c>
      <c r="AB515" s="66" t="str">
        <f>IFERROR((IF(AND($G514&lt;(VLOOKUP($J515,'Medians, Hi-Lo SDs'!$B:$F,5,FALSE)),$G515&gt;=(VLOOKUP($J515,'Medians, Hi-Lo SDs'!$B:$F,5,FALSE))),(VLOOKUP($J515,'Medians, Hi-Lo SDs'!$B:$F,5,FALSE))-$G514,""))/($F515)*($C515-$C514)+($C514),"")</f>
        <v/>
      </c>
      <c r="AC515" s="65" t="str">
        <f t="shared" si="94"/>
        <v/>
      </c>
      <c r="AD515" s="65" t="str">
        <f>IF(AC515="","",AC515/VLOOKUP(VLOOKUP($J515,'Medians, Hi-Lo SDs'!$B:$F,5,FALSE),$H:$I,2,FALSE))</f>
        <v/>
      </c>
      <c r="AE515" s="59" t="s">
        <v>88</v>
      </c>
      <c r="AF515" s="60" t="s">
        <v>88</v>
      </c>
    </row>
    <row r="516" spans="1:32" ht="16" x14ac:dyDescent="0.2">
      <c r="A516" s="99"/>
      <c r="B516" s="100"/>
      <c r="C516" s="87" t="s">
        <v>140</v>
      </c>
      <c r="D516" s="88">
        <v>3</v>
      </c>
      <c r="E516" s="89">
        <v>5.7692307692307692</v>
      </c>
      <c r="F516" s="89">
        <v>5.7692307692307692</v>
      </c>
      <c r="G516" s="90">
        <v>59.615384615384613</v>
      </c>
      <c r="J516" s="64" t="str">
        <f t="shared" si="84"/>
        <v>a1040</v>
      </c>
      <c r="K516" s="71">
        <f t="shared" si="85"/>
        <v>3.8461538461538463</v>
      </c>
      <c r="L516" s="65" t="str">
        <f>IFERROR((IF(AND($G515&lt;(VLOOKUP($J516,'Medians, Hi-Lo SDs'!$B:$F,2,FALSE)),$G516&gt;=(VLOOKUP($J516,'Medians, Hi-Lo SDs'!$B:$F,2,FALSE))),(VLOOKUP($J516,'Medians, Hi-Lo SDs'!$B:$F,2,FALSE))-$G515,""))/($F516)*($C516-$C515)+($C515),"")</f>
        <v/>
      </c>
      <c r="M516" s="65" t="str">
        <f t="shared" si="87"/>
        <v/>
      </c>
      <c r="N516" s="65" t="str">
        <f>IF(M516="","",M516/VLOOKUP(VLOOKUP($J516,'Medians, Hi-Lo SDs'!$B:$F,2,FALSE),$H:$I,2,FALSE))</f>
        <v/>
      </c>
      <c r="O516" s="59" t="s">
        <v>88</v>
      </c>
      <c r="P516" s="60" t="s">
        <v>88</v>
      </c>
      <c r="Q516" s="66" t="str">
        <f>IFERROR((IF(AND($G515&lt;(VLOOKUP($J516,'Medians, Hi-Lo SDs'!$B:$F,3,FALSE)),$G516&gt;=(VLOOKUP($J516,'Medians, Hi-Lo SDs'!$B:$F,3,FALSE))),(VLOOKUP($J516,'Medians, Hi-Lo SDs'!$B:$F,3,FALSE))-$G515,""))/($F516)*($C516-$C515)+($C515),"")</f>
        <v/>
      </c>
      <c r="R516" s="65" t="str">
        <f t="shared" si="88"/>
        <v/>
      </c>
      <c r="S516" s="65" t="str">
        <f>IF(R516="","",R516/VLOOKUP(VLOOKUP($J516,'Medians, Hi-Lo SDs'!$B:$F,3,FALSE),$H:$I,2,FALSE))</f>
        <v/>
      </c>
      <c r="T516" s="70" t="str">
        <f t="shared" si="89"/>
        <v/>
      </c>
      <c r="U516" s="68" t="str">
        <f t="shared" si="90"/>
        <v/>
      </c>
      <c r="V516" s="69" t="str">
        <f t="shared" si="86"/>
        <v/>
      </c>
      <c r="W516" s="66" t="str">
        <f>IFERROR((IF(AND($G515&lt;(VLOOKUP($J516,'Medians, Hi-Lo SDs'!$B:$F,4,FALSE)),$G516&gt;=(VLOOKUP($J516,'Medians, Hi-Lo SDs'!$B:$F,4,FALSE))),(VLOOKUP($J516,'Medians, Hi-Lo SDs'!$B:$F,4,FALSE))-$G515,""))/($F516)*($C516-$C515)+($C515),"")</f>
        <v/>
      </c>
      <c r="X516" s="65" t="str">
        <f t="shared" si="91"/>
        <v/>
      </c>
      <c r="Y516" s="65" t="str">
        <f>IF(X516="","",X516/VLOOKUP(VLOOKUP($J516,'Medians, Hi-Lo SDs'!$B:$F,4,FALSE),$H:$I,2,FALSE))</f>
        <v/>
      </c>
      <c r="Z516" s="70" t="str">
        <f t="shared" si="92"/>
        <v/>
      </c>
      <c r="AA516" s="68" t="str">
        <f t="shared" si="93"/>
        <v/>
      </c>
      <c r="AB516" s="66" t="str">
        <f>IFERROR((IF(AND($G515&lt;(VLOOKUP($J516,'Medians, Hi-Lo SDs'!$B:$F,5,FALSE)),$G516&gt;=(VLOOKUP($J516,'Medians, Hi-Lo SDs'!$B:$F,5,FALSE))),(VLOOKUP($J516,'Medians, Hi-Lo SDs'!$B:$F,5,FALSE))-$G515,""))/($F516)*($C516-$C515)+($C515),"")</f>
        <v/>
      </c>
      <c r="AC516" s="65" t="str">
        <f t="shared" si="94"/>
        <v/>
      </c>
      <c r="AD516" s="65" t="str">
        <f>IF(AC516="","",AC516/VLOOKUP(VLOOKUP($J516,'Medians, Hi-Lo SDs'!$B:$F,5,FALSE),$H:$I,2,FALSE))</f>
        <v/>
      </c>
      <c r="AE516" s="59" t="s">
        <v>88</v>
      </c>
      <c r="AF516" s="60" t="s">
        <v>88</v>
      </c>
    </row>
    <row r="517" spans="1:32" ht="16" x14ac:dyDescent="0.2">
      <c r="A517" s="99"/>
      <c r="B517" s="100"/>
      <c r="C517" s="87" t="s">
        <v>160</v>
      </c>
      <c r="D517" s="88">
        <v>3</v>
      </c>
      <c r="E517" s="89">
        <v>5.7692307692307692</v>
      </c>
      <c r="F517" s="89">
        <v>5.7692307692307692</v>
      </c>
      <c r="G517" s="90">
        <v>65.384615384615387</v>
      </c>
      <c r="J517" s="64" t="str">
        <f t="shared" si="84"/>
        <v>a1040</v>
      </c>
      <c r="K517" s="71">
        <f t="shared" si="85"/>
        <v>3.8461538461538463</v>
      </c>
      <c r="L517" s="65" t="str">
        <f>IFERROR((IF(AND($G516&lt;(VLOOKUP($J517,'Medians, Hi-Lo SDs'!$B:$F,2,FALSE)),$G517&gt;=(VLOOKUP($J517,'Medians, Hi-Lo SDs'!$B:$F,2,FALSE))),(VLOOKUP($J517,'Medians, Hi-Lo SDs'!$B:$F,2,FALSE))-$G516,""))/($F517)*($C517-$C516)+($C516),"")</f>
        <v/>
      </c>
      <c r="M517" s="65" t="str">
        <f t="shared" si="87"/>
        <v/>
      </c>
      <c r="N517" s="65" t="str">
        <f>IF(M517="","",M517/VLOOKUP(VLOOKUP($J517,'Medians, Hi-Lo SDs'!$B:$F,2,FALSE),$H:$I,2,FALSE))</f>
        <v/>
      </c>
      <c r="O517" s="59" t="s">
        <v>88</v>
      </c>
      <c r="P517" s="60" t="s">
        <v>88</v>
      </c>
      <c r="Q517" s="66" t="str">
        <f>IFERROR((IF(AND($G516&lt;(VLOOKUP($J517,'Medians, Hi-Lo SDs'!$B:$F,3,FALSE)),$G517&gt;=(VLOOKUP($J517,'Medians, Hi-Lo SDs'!$B:$F,3,FALSE))),(VLOOKUP($J517,'Medians, Hi-Lo SDs'!$B:$F,3,FALSE))-$G516,""))/($F517)*($C517-$C516)+($C516),"")</f>
        <v/>
      </c>
      <c r="R517" s="65" t="str">
        <f t="shared" si="88"/>
        <v/>
      </c>
      <c r="S517" s="65" t="str">
        <f>IF(R517="","",R517/VLOOKUP(VLOOKUP($J517,'Medians, Hi-Lo SDs'!$B:$F,3,FALSE),$H:$I,2,FALSE))</f>
        <v/>
      </c>
      <c r="T517" s="70" t="str">
        <f t="shared" si="89"/>
        <v/>
      </c>
      <c r="U517" s="68" t="str">
        <f t="shared" si="90"/>
        <v/>
      </c>
      <c r="V517" s="69" t="str">
        <f t="shared" si="86"/>
        <v/>
      </c>
      <c r="W517" s="66" t="str">
        <f>IFERROR((IF(AND($G516&lt;(VLOOKUP($J517,'Medians, Hi-Lo SDs'!$B:$F,4,FALSE)),$G517&gt;=(VLOOKUP($J517,'Medians, Hi-Lo SDs'!$B:$F,4,FALSE))),(VLOOKUP($J517,'Medians, Hi-Lo SDs'!$B:$F,4,FALSE))-$G516,""))/($F517)*($C517-$C516)+($C516),"")</f>
        <v/>
      </c>
      <c r="X517" s="65" t="str">
        <f t="shared" si="91"/>
        <v/>
      </c>
      <c r="Y517" s="65" t="str">
        <f>IF(X517="","",X517/VLOOKUP(VLOOKUP($J517,'Medians, Hi-Lo SDs'!$B:$F,4,FALSE),$H:$I,2,FALSE))</f>
        <v/>
      </c>
      <c r="Z517" s="70" t="str">
        <f t="shared" si="92"/>
        <v/>
      </c>
      <c r="AA517" s="68" t="str">
        <f t="shared" si="93"/>
        <v/>
      </c>
      <c r="AB517" s="66" t="str">
        <f>IFERROR((IF(AND($G516&lt;(VLOOKUP($J517,'Medians, Hi-Lo SDs'!$B:$F,5,FALSE)),$G517&gt;=(VLOOKUP($J517,'Medians, Hi-Lo SDs'!$B:$F,5,FALSE))),(VLOOKUP($J517,'Medians, Hi-Lo SDs'!$B:$F,5,FALSE))-$G516,""))/($F517)*($C517-$C516)+($C516),"")</f>
        <v/>
      </c>
      <c r="AC517" s="65" t="str">
        <f t="shared" si="94"/>
        <v/>
      </c>
      <c r="AD517" s="65" t="str">
        <f>IF(AC517="","",AC517/VLOOKUP(VLOOKUP($J517,'Medians, Hi-Lo SDs'!$B:$F,5,FALSE),$H:$I,2,FALSE))</f>
        <v/>
      </c>
      <c r="AE517" s="59" t="s">
        <v>88</v>
      </c>
      <c r="AF517" s="60" t="s">
        <v>88</v>
      </c>
    </row>
    <row r="518" spans="1:32" ht="16" x14ac:dyDescent="0.2">
      <c r="A518" s="99"/>
      <c r="B518" s="100"/>
      <c r="C518" s="87" t="s">
        <v>161</v>
      </c>
      <c r="D518" s="88">
        <v>2</v>
      </c>
      <c r="E518" s="89">
        <v>3.8461538461538463</v>
      </c>
      <c r="F518" s="89">
        <v>3.8461538461538463</v>
      </c>
      <c r="G518" s="90">
        <v>69.230769230769226</v>
      </c>
      <c r="J518" s="64" t="str">
        <f t="shared" si="84"/>
        <v>a1040</v>
      </c>
      <c r="K518" s="71">
        <f t="shared" si="85"/>
        <v>3.8461538461538463</v>
      </c>
      <c r="L518" s="65" t="str">
        <f>IFERROR((IF(AND($G517&lt;(VLOOKUP($J518,'Medians, Hi-Lo SDs'!$B:$F,2,FALSE)),$G518&gt;=(VLOOKUP($J518,'Medians, Hi-Lo SDs'!$B:$F,2,FALSE))),(VLOOKUP($J518,'Medians, Hi-Lo SDs'!$B:$F,2,FALSE))-$G517,""))/($F518)*($C518-$C517)+($C517),"")</f>
        <v/>
      </c>
      <c r="M518" s="65" t="str">
        <f t="shared" si="87"/>
        <v/>
      </c>
      <c r="N518" s="65" t="str">
        <f>IF(M518="","",M518/VLOOKUP(VLOOKUP($J518,'Medians, Hi-Lo SDs'!$B:$F,2,FALSE),$H:$I,2,FALSE))</f>
        <v/>
      </c>
      <c r="O518" s="59" t="s">
        <v>88</v>
      </c>
      <c r="P518" s="60" t="s">
        <v>88</v>
      </c>
      <c r="Q518" s="66" t="str">
        <f>IFERROR((IF(AND($G517&lt;(VLOOKUP($J518,'Medians, Hi-Lo SDs'!$B:$F,3,FALSE)),$G518&gt;=(VLOOKUP($J518,'Medians, Hi-Lo SDs'!$B:$F,3,FALSE))),(VLOOKUP($J518,'Medians, Hi-Lo SDs'!$B:$F,3,FALSE))-$G517,""))/($F518)*($C518-$C517)+($C517),"")</f>
        <v/>
      </c>
      <c r="R518" s="65" t="str">
        <f t="shared" si="88"/>
        <v/>
      </c>
      <c r="S518" s="65" t="str">
        <f>IF(R518="","",R518/VLOOKUP(VLOOKUP($J518,'Medians, Hi-Lo SDs'!$B:$F,3,FALSE),$H:$I,2,FALSE))</f>
        <v/>
      </c>
      <c r="T518" s="70" t="str">
        <f t="shared" si="89"/>
        <v/>
      </c>
      <c r="U518" s="68" t="str">
        <f t="shared" si="90"/>
        <v/>
      </c>
      <c r="V518" s="69" t="str">
        <f t="shared" si="86"/>
        <v/>
      </c>
      <c r="W518" s="66" t="str">
        <f>IFERROR((IF(AND($G517&lt;(VLOOKUP($J518,'Medians, Hi-Lo SDs'!$B:$F,4,FALSE)),$G518&gt;=(VLOOKUP($J518,'Medians, Hi-Lo SDs'!$B:$F,4,FALSE))),(VLOOKUP($J518,'Medians, Hi-Lo SDs'!$B:$F,4,FALSE))-$G517,""))/($F518)*($C518-$C517)+($C517),"")</f>
        <v/>
      </c>
      <c r="X518" s="65" t="str">
        <f t="shared" si="91"/>
        <v/>
      </c>
      <c r="Y518" s="65" t="str">
        <f>IF(X518="","",X518/VLOOKUP(VLOOKUP($J518,'Medians, Hi-Lo SDs'!$B:$F,4,FALSE),$H:$I,2,FALSE))</f>
        <v/>
      </c>
      <c r="Z518" s="70" t="str">
        <f t="shared" si="92"/>
        <v/>
      </c>
      <c r="AA518" s="68" t="str">
        <f t="shared" si="93"/>
        <v/>
      </c>
      <c r="AB518" s="66" t="str">
        <f>IFERROR((IF(AND($G517&lt;(VLOOKUP($J518,'Medians, Hi-Lo SDs'!$B:$F,5,FALSE)),$G518&gt;=(VLOOKUP($J518,'Medians, Hi-Lo SDs'!$B:$F,5,FALSE))),(VLOOKUP($J518,'Medians, Hi-Lo SDs'!$B:$F,5,FALSE))-$G517,""))/($F518)*($C518-$C517)+($C517),"")</f>
        <v/>
      </c>
      <c r="AC518" s="65" t="str">
        <f t="shared" si="94"/>
        <v/>
      </c>
      <c r="AD518" s="65" t="str">
        <f>IF(AC518="","",AC518/VLOOKUP(VLOOKUP($J518,'Medians, Hi-Lo SDs'!$B:$F,5,FALSE),$H:$I,2,FALSE))</f>
        <v/>
      </c>
      <c r="AE518" s="59" t="s">
        <v>88</v>
      </c>
      <c r="AF518" s="60" t="s">
        <v>88</v>
      </c>
    </row>
    <row r="519" spans="1:32" ht="16" x14ac:dyDescent="0.2">
      <c r="A519" s="99"/>
      <c r="B519" s="100"/>
      <c r="C519" s="87" t="s">
        <v>157</v>
      </c>
      <c r="D519" s="88">
        <v>3</v>
      </c>
      <c r="E519" s="89">
        <v>5.7692307692307692</v>
      </c>
      <c r="F519" s="89">
        <v>5.7692307692307692</v>
      </c>
      <c r="G519" s="90">
        <v>75</v>
      </c>
      <c r="J519" s="64" t="str">
        <f t="shared" si="84"/>
        <v>a1040</v>
      </c>
      <c r="K519" s="71">
        <f t="shared" si="85"/>
        <v>3.8461538461538463</v>
      </c>
      <c r="L519" s="65" t="str">
        <f>IFERROR((IF(AND($G518&lt;(VLOOKUP($J519,'Medians, Hi-Lo SDs'!$B:$F,2,FALSE)),$G519&gt;=(VLOOKUP($J519,'Medians, Hi-Lo SDs'!$B:$F,2,FALSE))),(VLOOKUP($J519,'Medians, Hi-Lo SDs'!$B:$F,2,FALSE))-$G518,""))/($F519)*($C519-$C518)+($C518),"")</f>
        <v/>
      </c>
      <c r="M519" s="65" t="str">
        <f t="shared" si="87"/>
        <v/>
      </c>
      <c r="N519" s="65" t="str">
        <f>IF(M519="","",M519/VLOOKUP(VLOOKUP($J519,'Medians, Hi-Lo SDs'!$B:$F,2,FALSE),$H:$I,2,FALSE))</f>
        <v/>
      </c>
      <c r="O519" s="59" t="s">
        <v>88</v>
      </c>
      <c r="P519" s="60" t="s">
        <v>88</v>
      </c>
      <c r="Q519" s="66" t="str">
        <f>IFERROR((IF(AND($G518&lt;(VLOOKUP($J519,'Medians, Hi-Lo SDs'!$B:$F,3,FALSE)),$G519&gt;=(VLOOKUP($J519,'Medians, Hi-Lo SDs'!$B:$F,3,FALSE))),(VLOOKUP($J519,'Medians, Hi-Lo SDs'!$B:$F,3,FALSE))-$G518,""))/($F519)*($C519-$C518)+($C518),"")</f>
        <v/>
      </c>
      <c r="R519" s="65" t="str">
        <f t="shared" si="88"/>
        <v/>
      </c>
      <c r="S519" s="65" t="str">
        <f>IF(R519="","",R519/VLOOKUP(VLOOKUP($J519,'Medians, Hi-Lo SDs'!$B:$F,3,FALSE),$H:$I,2,FALSE))</f>
        <v/>
      </c>
      <c r="T519" s="70" t="str">
        <f t="shared" si="89"/>
        <v/>
      </c>
      <c r="U519" s="68" t="str">
        <f t="shared" si="90"/>
        <v/>
      </c>
      <c r="V519" s="69" t="str">
        <f t="shared" si="86"/>
        <v/>
      </c>
      <c r="W519" s="66" t="str">
        <f>IFERROR((IF(AND($G518&lt;(VLOOKUP($J519,'Medians, Hi-Lo SDs'!$B:$F,4,FALSE)),$G519&gt;=(VLOOKUP($J519,'Medians, Hi-Lo SDs'!$B:$F,4,FALSE))),(VLOOKUP($J519,'Medians, Hi-Lo SDs'!$B:$F,4,FALSE))-$G518,""))/($F519)*($C519-$C518)+($C518),"")</f>
        <v/>
      </c>
      <c r="X519" s="65" t="str">
        <f t="shared" si="91"/>
        <v/>
      </c>
      <c r="Y519" s="65" t="str">
        <f>IF(X519="","",X519/VLOOKUP(VLOOKUP($J519,'Medians, Hi-Lo SDs'!$B:$F,4,FALSE),$H:$I,2,FALSE))</f>
        <v/>
      </c>
      <c r="Z519" s="70" t="str">
        <f t="shared" si="92"/>
        <v/>
      </c>
      <c r="AA519" s="68" t="str">
        <f t="shared" si="93"/>
        <v/>
      </c>
      <c r="AB519" s="66" t="str">
        <f>IFERROR((IF(AND($G518&lt;(VLOOKUP($J519,'Medians, Hi-Lo SDs'!$B:$F,5,FALSE)),$G519&gt;=(VLOOKUP($J519,'Medians, Hi-Lo SDs'!$B:$F,5,FALSE))),(VLOOKUP($J519,'Medians, Hi-Lo SDs'!$B:$F,5,FALSE))-$G518,""))/($F519)*($C519-$C518)+($C518),"")</f>
        <v/>
      </c>
      <c r="AC519" s="65" t="str">
        <f t="shared" si="94"/>
        <v/>
      </c>
      <c r="AD519" s="65" t="str">
        <f>IF(AC519="","",AC519/VLOOKUP(VLOOKUP($J519,'Medians, Hi-Lo SDs'!$B:$F,5,FALSE),$H:$I,2,FALSE))</f>
        <v/>
      </c>
      <c r="AE519" s="59" t="s">
        <v>88</v>
      </c>
      <c r="AF519" s="60" t="s">
        <v>88</v>
      </c>
    </row>
    <row r="520" spans="1:32" ht="16" x14ac:dyDescent="0.2">
      <c r="A520" s="99"/>
      <c r="B520" s="100"/>
      <c r="C520" s="87" t="s">
        <v>148</v>
      </c>
      <c r="D520" s="88">
        <v>1</v>
      </c>
      <c r="E520" s="89">
        <v>1.9230769230769231</v>
      </c>
      <c r="F520" s="89">
        <v>1.9230769230769231</v>
      </c>
      <c r="G520" s="90">
        <v>76.923076923076934</v>
      </c>
      <c r="J520" s="64" t="str">
        <f t="shared" si="84"/>
        <v>a1040</v>
      </c>
      <c r="K520" s="71">
        <f t="shared" si="85"/>
        <v>3.8461538461538463</v>
      </c>
      <c r="L520" s="65" t="str">
        <f>IFERROR((IF(AND($G519&lt;(VLOOKUP($J520,'Medians, Hi-Lo SDs'!$B:$F,2,FALSE)),$G520&gt;=(VLOOKUP($J520,'Medians, Hi-Lo SDs'!$B:$F,2,FALSE))),(VLOOKUP($J520,'Medians, Hi-Lo SDs'!$B:$F,2,FALSE))-$G519,""))/($F520)*($C520-$C519)+($C519),"")</f>
        <v/>
      </c>
      <c r="M520" s="65" t="str">
        <f t="shared" si="87"/>
        <v/>
      </c>
      <c r="N520" s="65" t="str">
        <f>IF(M520="","",M520/VLOOKUP(VLOOKUP($J520,'Medians, Hi-Lo SDs'!$B:$F,2,FALSE),$H:$I,2,FALSE))</f>
        <v/>
      </c>
      <c r="O520" s="59" t="s">
        <v>88</v>
      </c>
      <c r="P520" s="60" t="s">
        <v>88</v>
      </c>
      <c r="Q520" s="66" t="str">
        <f>IFERROR((IF(AND($G519&lt;(VLOOKUP($J520,'Medians, Hi-Lo SDs'!$B:$F,3,FALSE)),$G520&gt;=(VLOOKUP($J520,'Medians, Hi-Lo SDs'!$B:$F,3,FALSE))),(VLOOKUP($J520,'Medians, Hi-Lo SDs'!$B:$F,3,FALSE))-$G519,""))/($F520)*($C520-$C519)+($C519),"")</f>
        <v/>
      </c>
      <c r="R520" s="65" t="str">
        <f t="shared" si="88"/>
        <v/>
      </c>
      <c r="S520" s="65" t="str">
        <f>IF(R520="","",R520/VLOOKUP(VLOOKUP($J520,'Medians, Hi-Lo SDs'!$B:$F,3,FALSE),$H:$I,2,FALSE))</f>
        <v/>
      </c>
      <c r="T520" s="70" t="str">
        <f t="shared" si="89"/>
        <v/>
      </c>
      <c r="U520" s="68" t="str">
        <f t="shared" si="90"/>
        <v/>
      </c>
      <c r="V520" s="69" t="str">
        <f t="shared" si="86"/>
        <v/>
      </c>
      <c r="W520" s="66" t="str">
        <f>IFERROR((IF(AND($G519&lt;(VLOOKUP($J520,'Medians, Hi-Lo SDs'!$B:$F,4,FALSE)),$G520&gt;=(VLOOKUP($J520,'Medians, Hi-Lo SDs'!$B:$F,4,FALSE))),(VLOOKUP($J520,'Medians, Hi-Lo SDs'!$B:$F,4,FALSE))-$G519,""))/($F520)*($C520-$C519)+($C519),"")</f>
        <v/>
      </c>
      <c r="X520" s="65" t="str">
        <f t="shared" si="91"/>
        <v/>
      </c>
      <c r="Y520" s="65" t="str">
        <f>IF(X520="","",X520/VLOOKUP(VLOOKUP($J520,'Medians, Hi-Lo SDs'!$B:$F,4,FALSE),$H:$I,2,FALSE))</f>
        <v/>
      </c>
      <c r="Z520" s="70" t="str">
        <f t="shared" si="92"/>
        <v/>
      </c>
      <c r="AA520" s="68" t="str">
        <f t="shared" si="93"/>
        <v/>
      </c>
      <c r="AB520" s="66" t="str">
        <f>IFERROR((IF(AND($G519&lt;(VLOOKUP($J520,'Medians, Hi-Lo SDs'!$B:$F,5,FALSE)),$G520&gt;=(VLOOKUP($J520,'Medians, Hi-Lo SDs'!$B:$F,5,FALSE))),(VLOOKUP($J520,'Medians, Hi-Lo SDs'!$B:$F,5,FALSE))-$G519,""))/($F520)*($C520-$C519)+($C519),"")</f>
        <v/>
      </c>
      <c r="AC520" s="65" t="str">
        <f t="shared" si="94"/>
        <v/>
      </c>
      <c r="AD520" s="65" t="str">
        <f>IF(AC520="","",AC520/VLOOKUP(VLOOKUP($J520,'Medians, Hi-Lo SDs'!$B:$F,5,FALSE),$H:$I,2,FALSE))</f>
        <v/>
      </c>
      <c r="AE520" s="59" t="s">
        <v>88</v>
      </c>
      <c r="AF520" s="60" t="s">
        <v>88</v>
      </c>
    </row>
    <row r="521" spans="1:32" ht="16" x14ac:dyDescent="0.2">
      <c r="A521" s="99"/>
      <c r="B521" s="100"/>
      <c r="C521" s="87" t="s">
        <v>162</v>
      </c>
      <c r="D521" s="88">
        <v>4</v>
      </c>
      <c r="E521" s="89">
        <v>7.6923076923076925</v>
      </c>
      <c r="F521" s="89">
        <v>7.6923076923076925</v>
      </c>
      <c r="G521" s="90">
        <v>84.615384615384613</v>
      </c>
      <c r="J521" s="64" t="str">
        <f t="shared" si="84"/>
        <v>a1040</v>
      </c>
      <c r="K521" s="71">
        <f t="shared" si="85"/>
        <v>3.8461538461538463</v>
      </c>
      <c r="L521" s="65" t="str">
        <f>IFERROR((IF(AND($G520&lt;(VLOOKUP($J521,'Medians, Hi-Lo SDs'!$B:$F,2,FALSE)),$G521&gt;=(VLOOKUP($J521,'Medians, Hi-Lo SDs'!$B:$F,2,FALSE))),(VLOOKUP($J521,'Medians, Hi-Lo SDs'!$B:$F,2,FALSE))-$G520,""))/($F521)*($C521-$C520)+($C520),"")</f>
        <v/>
      </c>
      <c r="M521" s="65" t="str">
        <f t="shared" si="87"/>
        <v/>
      </c>
      <c r="N521" s="65" t="str">
        <f>IF(M521="","",M521/VLOOKUP(VLOOKUP($J521,'Medians, Hi-Lo SDs'!$B:$F,2,FALSE),$H:$I,2,FALSE))</f>
        <v/>
      </c>
      <c r="O521" s="59" t="s">
        <v>88</v>
      </c>
      <c r="P521" s="60" t="s">
        <v>88</v>
      </c>
      <c r="Q521" s="66" t="str">
        <f>IFERROR((IF(AND($G520&lt;(VLOOKUP($J521,'Medians, Hi-Lo SDs'!$B:$F,3,FALSE)),$G521&gt;=(VLOOKUP($J521,'Medians, Hi-Lo SDs'!$B:$F,3,FALSE))),(VLOOKUP($J521,'Medians, Hi-Lo SDs'!$B:$F,3,FALSE))-$G520,""))/($F521)*($C521-$C520)+($C520),"")</f>
        <v/>
      </c>
      <c r="R521" s="65" t="str">
        <f t="shared" si="88"/>
        <v/>
      </c>
      <c r="S521" s="65" t="str">
        <f>IF(R521="","",R521/VLOOKUP(VLOOKUP($J521,'Medians, Hi-Lo SDs'!$B:$F,3,FALSE),$H:$I,2,FALSE))</f>
        <v/>
      </c>
      <c r="T521" s="70" t="str">
        <f t="shared" si="89"/>
        <v/>
      </c>
      <c r="U521" s="68" t="str">
        <f t="shared" si="90"/>
        <v/>
      </c>
      <c r="V521" s="69" t="str">
        <f t="shared" si="86"/>
        <v/>
      </c>
      <c r="W521" s="66" t="str">
        <f>IFERROR((IF(AND($G520&lt;(VLOOKUP($J521,'Medians, Hi-Lo SDs'!$B:$F,4,FALSE)),$G521&gt;=(VLOOKUP($J521,'Medians, Hi-Lo SDs'!$B:$F,4,FALSE))),(VLOOKUP($J521,'Medians, Hi-Lo SDs'!$B:$F,4,FALSE))-$G520,""))/($F521)*($C521-$C520)+($C520),"")</f>
        <v/>
      </c>
      <c r="X521" s="65" t="str">
        <f t="shared" si="91"/>
        <v/>
      </c>
      <c r="Y521" s="65" t="str">
        <f>IF(X521="","",X521/VLOOKUP(VLOOKUP($J521,'Medians, Hi-Lo SDs'!$B:$F,4,FALSE),$H:$I,2,FALSE))</f>
        <v/>
      </c>
      <c r="Z521" s="70" t="str">
        <f t="shared" si="92"/>
        <v/>
      </c>
      <c r="AA521" s="68" t="str">
        <f t="shared" si="93"/>
        <v/>
      </c>
      <c r="AB521" s="66" t="str">
        <f>IFERROR((IF(AND($G520&lt;(VLOOKUP($J521,'Medians, Hi-Lo SDs'!$B:$F,5,FALSE)),$G521&gt;=(VLOOKUP($J521,'Medians, Hi-Lo SDs'!$B:$F,5,FALSE))),(VLOOKUP($J521,'Medians, Hi-Lo SDs'!$B:$F,5,FALSE))-$G520,""))/($F521)*($C521-$C520)+($C520),"")</f>
        <v/>
      </c>
      <c r="AC521" s="65" t="str">
        <f t="shared" si="94"/>
        <v/>
      </c>
      <c r="AD521" s="65" t="str">
        <f>IF(AC521="","",AC521/VLOOKUP(VLOOKUP($J521,'Medians, Hi-Lo SDs'!$B:$F,5,FALSE),$H:$I,2,FALSE))</f>
        <v/>
      </c>
      <c r="AE521" s="59" t="s">
        <v>88</v>
      </c>
      <c r="AF521" s="60" t="s">
        <v>88</v>
      </c>
    </row>
    <row r="522" spans="1:32" ht="16" x14ac:dyDescent="0.2">
      <c r="A522" s="99"/>
      <c r="B522" s="100"/>
      <c r="C522" s="87" t="s">
        <v>149</v>
      </c>
      <c r="D522" s="88">
        <v>2</v>
      </c>
      <c r="E522" s="89">
        <v>3.8461538461538463</v>
      </c>
      <c r="F522" s="89">
        <v>3.8461538461538463</v>
      </c>
      <c r="G522" s="90">
        <v>88.461538461538453</v>
      </c>
      <c r="J522" s="64" t="str">
        <f t="shared" si="84"/>
        <v>a1040</v>
      </c>
      <c r="K522" s="71">
        <f t="shared" si="85"/>
        <v>3.8461538461538463</v>
      </c>
      <c r="L522" s="65" t="str">
        <f>IFERROR((IF(AND($G521&lt;(VLOOKUP($J522,'Medians, Hi-Lo SDs'!$B:$F,2,FALSE)),$G522&gt;=(VLOOKUP($J522,'Medians, Hi-Lo SDs'!$B:$F,2,FALSE))),(VLOOKUP($J522,'Medians, Hi-Lo SDs'!$B:$F,2,FALSE))-$G521,""))/($F522)*($C522-$C521)+($C521),"")</f>
        <v/>
      </c>
      <c r="M522" s="65" t="str">
        <f t="shared" si="87"/>
        <v/>
      </c>
      <c r="N522" s="65" t="str">
        <f>IF(M522="","",M522/VLOOKUP(VLOOKUP($J522,'Medians, Hi-Lo SDs'!$B:$F,2,FALSE),$H:$I,2,FALSE))</f>
        <v/>
      </c>
      <c r="O522" s="59" t="s">
        <v>88</v>
      </c>
      <c r="P522" s="60" t="s">
        <v>88</v>
      </c>
      <c r="Q522" s="66" t="str">
        <f>IFERROR((IF(AND($G521&lt;(VLOOKUP($J522,'Medians, Hi-Lo SDs'!$B:$F,3,FALSE)),$G522&gt;=(VLOOKUP($J522,'Medians, Hi-Lo SDs'!$B:$F,3,FALSE))),(VLOOKUP($J522,'Medians, Hi-Lo SDs'!$B:$F,3,FALSE))-$G521,""))/($F522)*($C522-$C521)+($C521),"")</f>
        <v/>
      </c>
      <c r="R522" s="65" t="str">
        <f t="shared" si="88"/>
        <v/>
      </c>
      <c r="S522" s="65" t="str">
        <f>IF(R522="","",R522/VLOOKUP(VLOOKUP($J522,'Medians, Hi-Lo SDs'!$B:$F,3,FALSE),$H:$I,2,FALSE))</f>
        <v/>
      </c>
      <c r="T522" s="70" t="str">
        <f t="shared" si="89"/>
        <v/>
      </c>
      <c r="U522" s="68" t="str">
        <f t="shared" si="90"/>
        <v/>
      </c>
      <c r="V522" s="69" t="str">
        <f t="shared" si="86"/>
        <v/>
      </c>
      <c r="W522" s="66" t="str">
        <f>IFERROR((IF(AND($G521&lt;(VLOOKUP($J522,'Medians, Hi-Lo SDs'!$B:$F,4,FALSE)),$G522&gt;=(VLOOKUP($J522,'Medians, Hi-Lo SDs'!$B:$F,4,FALSE))),(VLOOKUP($J522,'Medians, Hi-Lo SDs'!$B:$F,4,FALSE))-$G521,""))/($F522)*($C522-$C521)+($C521),"")</f>
        <v/>
      </c>
      <c r="X522" s="65" t="str">
        <f t="shared" si="91"/>
        <v/>
      </c>
      <c r="Y522" s="65" t="str">
        <f>IF(X522="","",X522/VLOOKUP(VLOOKUP($J522,'Medians, Hi-Lo SDs'!$B:$F,4,FALSE),$H:$I,2,FALSE))</f>
        <v/>
      </c>
      <c r="Z522" s="70" t="str">
        <f t="shared" si="92"/>
        <v/>
      </c>
      <c r="AA522" s="68" t="str">
        <f t="shared" si="93"/>
        <v/>
      </c>
      <c r="AB522" s="66" t="str">
        <f>IFERROR((IF(AND($G521&lt;(VLOOKUP($J522,'Medians, Hi-Lo SDs'!$B:$F,5,FALSE)),$G522&gt;=(VLOOKUP($J522,'Medians, Hi-Lo SDs'!$B:$F,5,FALSE))),(VLOOKUP($J522,'Medians, Hi-Lo SDs'!$B:$F,5,FALSE))-$G521,""))/($F522)*($C522-$C521)+($C521),"")</f>
        <v/>
      </c>
      <c r="AC522" s="65" t="str">
        <f t="shared" si="94"/>
        <v/>
      </c>
      <c r="AD522" s="65" t="str">
        <f>IF(AC522="","",AC522/VLOOKUP(VLOOKUP($J522,'Medians, Hi-Lo SDs'!$B:$F,5,FALSE),$H:$I,2,FALSE))</f>
        <v/>
      </c>
      <c r="AE522" s="59" t="s">
        <v>88</v>
      </c>
      <c r="AF522" s="60" t="s">
        <v>88</v>
      </c>
    </row>
    <row r="523" spans="1:32" ht="16" x14ac:dyDescent="0.2">
      <c r="A523" s="99"/>
      <c r="B523" s="100"/>
      <c r="C523" s="87" t="s">
        <v>150</v>
      </c>
      <c r="D523" s="88">
        <v>1</v>
      </c>
      <c r="E523" s="89">
        <v>1.9230769230769231</v>
      </c>
      <c r="F523" s="89">
        <v>1.9230769230769231</v>
      </c>
      <c r="G523" s="90">
        <v>90.384615384615387</v>
      </c>
      <c r="J523" s="64" t="str">
        <f t="shared" si="84"/>
        <v>a1040</v>
      </c>
      <c r="K523" s="71">
        <f t="shared" si="85"/>
        <v>3.8461538461538463</v>
      </c>
      <c r="L523" s="65" t="str">
        <f>IFERROR((IF(AND($G522&lt;(VLOOKUP($J523,'Medians, Hi-Lo SDs'!$B:$F,2,FALSE)),$G523&gt;=(VLOOKUP($J523,'Medians, Hi-Lo SDs'!$B:$F,2,FALSE))),(VLOOKUP($J523,'Medians, Hi-Lo SDs'!$B:$F,2,FALSE))-$G522,""))/($F523)*($C523-$C522)+($C522),"")</f>
        <v/>
      </c>
      <c r="M523" s="65" t="str">
        <f t="shared" si="87"/>
        <v/>
      </c>
      <c r="N523" s="65" t="str">
        <f>IF(M523="","",M523/VLOOKUP(VLOOKUP($J523,'Medians, Hi-Lo SDs'!$B:$F,2,FALSE),$H:$I,2,FALSE))</f>
        <v/>
      </c>
      <c r="O523" s="59" t="s">
        <v>88</v>
      </c>
      <c r="P523" s="60" t="s">
        <v>88</v>
      </c>
      <c r="Q523" s="66" t="str">
        <f>IFERROR((IF(AND($G522&lt;(VLOOKUP($J523,'Medians, Hi-Lo SDs'!$B:$F,3,FALSE)),$G523&gt;=(VLOOKUP($J523,'Medians, Hi-Lo SDs'!$B:$F,3,FALSE))),(VLOOKUP($J523,'Medians, Hi-Lo SDs'!$B:$F,3,FALSE))-$G522,""))/($F523)*($C523-$C522)+($C522),"")</f>
        <v/>
      </c>
      <c r="R523" s="65" t="str">
        <f t="shared" si="88"/>
        <v/>
      </c>
      <c r="S523" s="65" t="str">
        <f>IF(R523="","",R523/VLOOKUP(VLOOKUP($J523,'Medians, Hi-Lo SDs'!$B:$F,3,FALSE),$H:$I,2,FALSE))</f>
        <v/>
      </c>
      <c r="T523" s="70" t="str">
        <f t="shared" si="89"/>
        <v/>
      </c>
      <c r="U523" s="68" t="str">
        <f t="shared" si="90"/>
        <v/>
      </c>
      <c r="V523" s="69" t="str">
        <f t="shared" si="86"/>
        <v/>
      </c>
      <c r="W523" s="66">
        <f>IFERROR((IF(AND($G522&lt;(VLOOKUP($J523,'Medians, Hi-Lo SDs'!$B:$F,4,FALSE)),$G523&gt;=(VLOOKUP($J523,'Medians, Hi-Lo SDs'!$B:$F,4,FALSE))),(VLOOKUP($J523,'Medians, Hi-Lo SDs'!$B:$F,4,FALSE))-$G522,""))/($F523)*($C523-$C522)+($C522),"")</f>
        <v>66.800000000000011</v>
      </c>
      <c r="X523" s="65">
        <f t="shared" si="91"/>
        <v>11.300000000000011</v>
      </c>
      <c r="Y523" s="65">
        <f>IF(X523="","",X523/VLOOKUP(VLOOKUP($J523,'Medians, Hi-Lo SDs'!$B:$F,4,FALSE),$H:$I,2,FALSE))</f>
        <v>8.8171036204744162</v>
      </c>
      <c r="Z523" s="70">
        <f t="shared" si="92"/>
        <v>8.5729387030574422</v>
      </c>
      <c r="AA523" s="68" t="str">
        <f t="shared" si="93"/>
        <v/>
      </c>
      <c r="AB523" s="66" t="str">
        <f>IFERROR((IF(AND($G522&lt;(VLOOKUP($J523,'Medians, Hi-Lo SDs'!$B:$F,5,FALSE)),$G523&gt;=(VLOOKUP($J523,'Medians, Hi-Lo SDs'!$B:$F,5,FALSE))),(VLOOKUP($J523,'Medians, Hi-Lo SDs'!$B:$F,5,FALSE))-$G522,""))/($F523)*($C523-$C522)+($C522),"")</f>
        <v/>
      </c>
      <c r="AC523" s="65" t="str">
        <f t="shared" si="94"/>
        <v/>
      </c>
      <c r="AD523" s="65" t="str">
        <f>IF(AC523="","",AC523/VLOOKUP(VLOOKUP($J523,'Medians, Hi-Lo SDs'!$B:$F,5,FALSE),$H:$I,2,FALSE))</f>
        <v/>
      </c>
      <c r="AE523" s="59" t="s">
        <v>88</v>
      </c>
      <c r="AF523" s="60" t="s">
        <v>88</v>
      </c>
    </row>
    <row r="524" spans="1:32" ht="16" x14ac:dyDescent="0.2">
      <c r="A524" s="99"/>
      <c r="B524" s="100"/>
      <c r="C524" s="87" t="s">
        <v>170</v>
      </c>
      <c r="D524" s="88">
        <v>2</v>
      </c>
      <c r="E524" s="89">
        <v>3.8461538461538463</v>
      </c>
      <c r="F524" s="89">
        <v>3.8461538461538463</v>
      </c>
      <c r="G524" s="90">
        <v>94.230769230769226</v>
      </c>
      <c r="J524" s="64" t="str">
        <f t="shared" si="84"/>
        <v>a1040</v>
      </c>
      <c r="K524" s="71">
        <f t="shared" si="85"/>
        <v>3.8461538461538463</v>
      </c>
      <c r="L524" s="65" t="str">
        <f>IFERROR((IF(AND($G523&lt;(VLOOKUP($J524,'Medians, Hi-Lo SDs'!$B:$F,2,FALSE)),$G524&gt;=(VLOOKUP($J524,'Medians, Hi-Lo SDs'!$B:$F,2,FALSE))),(VLOOKUP($J524,'Medians, Hi-Lo SDs'!$B:$F,2,FALSE))-$G523,""))/($F524)*($C524-$C523)+($C523),"")</f>
        <v/>
      </c>
      <c r="M524" s="65" t="str">
        <f t="shared" si="87"/>
        <v/>
      </c>
      <c r="N524" s="65" t="str">
        <f>IF(M524="","",M524/VLOOKUP(VLOOKUP($J524,'Medians, Hi-Lo SDs'!$B:$F,2,FALSE),$H:$I,2,FALSE))</f>
        <v/>
      </c>
      <c r="O524" s="59" t="s">
        <v>88</v>
      </c>
      <c r="P524" s="60" t="s">
        <v>88</v>
      </c>
      <c r="Q524" s="66" t="str">
        <f>IFERROR((IF(AND($G523&lt;(VLOOKUP($J524,'Medians, Hi-Lo SDs'!$B:$F,3,FALSE)),$G524&gt;=(VLOOKUP($J524,'Medians, Hi-Lo SDs'!$B:$F,3,FALSE))),(VLOOKUP($J524,'Medians, Hi-Lo SDs'!$B:$F,3,FALSE))-$G523,""))/($F524)*($C524-$C523)+($C523),"")</f>
        <v/>
      </c>
      <c r="R524" s="65" t="str">
        <f t="shared" si="88"/>
        <v/>
      </c>
      <c r="S524" s="65" t="str">
        <f>IF(R524="","",R524/VLOOKUP(VLOOKUP($J524,'Medians, Hi-Lo SDs'!$B:$F,3,FALSE),$H:$I,2,FALSE))</f>
        <v/>
      </c>
      <c r="T524" s="70" t="str">
        <f t="shared" si="89"/>
        <v/>
      </c>
      <c r="U524" s="68" t="str">
        <f t="shared" si="90"/>
        <v/>
      </c>
      <c r="V524" s="69" t="str">
        <f t="shared" si="86"/>
        <v/>
      </c>
      <c r="W524" s="66" t="str">
        <f>IFERROR((IF(AND($G523&lt;(VLOOKUP($J524,'Medians, Hi-Lo SDs'!$B:$F,4,FALSE)),$G524&gt;=(VLOOKUP($J524,'Medians, Hi-Lo SDs'!$B:$F,4,FALSE))),(VLOOKUP($J524,'Medians, Hi-Lo SDs'!$B:$F,4,FALSE))-$G523,""))/($F524)*($C524-$C523)+($C523),"")</f>
        <v/>
      </c>
      <c r="X524" s="65" t="str">
        <f t="shared" si="91"/>
        <v/>
      </c>
      <c r="Y524" s="65" t="str">
        <f>IF(X524="","",X524/VLOOKUP(VLOOKUP($J524,'Medians, Hi-Lo SDs'!$B:$F,4,FALSE),$H:$I,2,FALSE))</f>
        <v/>
      </c>
      <c r="Z524" s="70" t="str">
        <f t="shared" si="92"/>
        <v/>
      </c>
      <c r="AA524" s="68" t="str">
        <f t="shared" si="93"/>
        <v/>
      </c>
      <c r="AB524" s="66" t="str">
        <f>IFERROR((IF(AND($G523&lt;(VLOOKUP($J524,'Medians, Hi-Lo SDs'!$B:$F,5,FALSE)),$G524&gt;=(VLOOKUP($J524,'Medians, Hi-Lo SDs'!$B:$F,5,FALSE))),(VLOOKUP($J524,'Medians, Hi-Lo SDs'!$B:$F,5,FALSE))-$G523,""))/($F524)*($C524-$C523)+($C523),"")</f>
        <v/>
      </c>
      <c r="AC524" s="65" t="str">
        <f t="shared" si="94"/>
        <v/>
      </c>
      <c r="AD524" s="65" t="str">
        <f>IF(AC524="","",AC524/VLOOKUP(VLOOKUP($J524,'Medians, Hi-Lo SDs'!$B:$F,5,FALSE),$H:$I,2,FALSE))</f>
        <v/>
      </c>
      <c r="AE524" s="59" t="s">
        <v>88</v>
      </c>
      <c r="AF524" s="60" t="s">
        <v>88</v>
      </c>
    </row>
    <row r="525" spans="1:32" ht="16" x14ac:dyDescent="0.2">
      <c r="A525" s="99"/>
      <c r="B525" s="100"/>
      <c r="C525" s="87" t="s">
        <v>172</v>
      </c>
      <c r="D525" s="88">
        <v>2</v>
      </c>
      <c r="E525" s="89">
        <v>3.8461538461538463</v>
      </c>
      <c r="F525" s="89">
        <v>3.8461538461538463</v>
      </c>
      <c r="G525" s="90">
        <v>98.076923076923066</v>
      </c>
      <c r="J525" s="64" t="str">
        <f t="shared" ref="J525:J588" si="95">IF(LEFT(A524,1)="a",A524,J524)</f>
        <v>a1040</v>
      </c>
      <c r="K525" s="71">
        <f t="shared" ref="K525:K588" si="96">INDEX(G:G,MATCH(J525,J:J,0))</f>
        <v>3.8461538461538463</v>
      </c>
      <c r="L525" s="65" t="str">
        <f>IFERROR((IF(AND($G524&lt;(VLOOKUP($J525,'Medians, Hi-Lo SDs'!$B:$F,2,FALSE)),$G525&gt;=(VLOOKUP($J525,'Medians, Hi-Lo SDs'!$B:$F,2,FALSE))),(VLOOKUP($J525,'Medians, Hi-Lo SDs'!$B:$F,2,FALSE))-$G524,""))/($F525)*($C525-$C524)+($C524),"")</f>
        <v/>
      </c>
      <c r="M525" s="65" t="str">
        <f t="shared" si="87"/>
        <v/>
      </c>
      <c r="N525" s="65" t="str">
        <f>IF(M525="","",M525/VLOOKUP(VLOOKUP($J525,'Medians, Hi-Lo SDs'!$B:$F,2,FALSE),$H:$I,2,FALSE))</f>
        <v/>
      </c>
      <c r="O525" s="59" t="s">
        <v>88</v>
      </c>
      <c r="P525" s="60" t="s">
        <v>88</v>
      </c>
      <c r="Q525" s="66" t="str">
        <f>IFERROR((IF(AND($G524&lt;(VLOOKUP($J525,'Medians, Hi-Lo SDs'!$B:$F,3,FALSE)),$G525&gt;=(VLOOKUP($J525,'Medians, Hi-Lo SDs'!$B:$F,3,FALSE))),(VLOOKUP($J525,'Medians, Hi-Lo SDs'!$B:$F,3,FALSE))-$G524,""))/($F525)*($C525-$C524)+($C524),"")</f>
        <v/>
      </c>
      <c r="R525" s="65" t="str">
        <f t="shared" si="88"/>
        <v/>
      </c>
      <c r="S525" s="65" t="str">
        <f>IF(R525="","",R525/VLOOKUP(VLOOKUP($J525,'Medians, Hi-Lo SDs'!$B:$F,3,FALSE),$H:$I,2,FALSE))</f>
        <v/>
      </c>
      <c r="T525" s="70" t="str">
        <f t="shared" si="89"/>
        <v/>
      </c>
      <c r="U525" s="68" t="str">
        <f t="shared" si="90"/>
        <v/>
      </c>
      <c r="V525" s="69" t="str">
        <f t="shared" ref="V525:V588" si="97">IFERROR((IF(AND(G524&lt;(50),G525&gt;=(50)),(50)-G524,""))/(F525)*(C525-C524)+(C524),"")</f>
        <v/>
      </c>
      <c r="W525" s="66" t="str">
        <f>IFERROR((IF(AND($G524&lt;(VLOOKUP($J525,'Medians, Hi-Lo SDs'!$B:$F,4,FALSE)),$G525&gt;=(VLOOKUP($J525,'Medians, Hi-Lo SDs'!$B:$F,4,FALSE))),(VLOOKUP($J525,'Medians, Hi-Lo SDs'!$B:$F,4,FALSE))-$G524,""))/($F525)*($C525-$C524)+($C524),"")</f>
        <v/>
      </c>
      <c r="X525" s="65" t="str">
        <f t="shared" si="91"/>
        <v/>
      </c>
      <c r="Y525" s="65" t="str">
        <f>IF(X525="","",X525/VLOOKUP(VLOOKUP($J525,'Medians, Hi-Lo SDs'!$B:$F,4,FALSE),$H:$I,2,FALSE))</f>
        <v/>
      </c>
      <c r="Z525" s="70" t="str">
        <f t="shared" si="92"/>
        <v/>
      </c>
      <c r="AA525" s="68">
        <f t="shared" si="93"/>
        <v>8.3287737856404664</v>
      </c>
      <c r="AB525" s="66">
        <f>IFERROR((IF(AND($G524&lt;(VLOOKUP($J525,'Medians, Hi-Lo SDs'!$B:$F,5,FALSE)),$G525&gt;=(VLOOKUP($J525,'Medians, Hi-Lo SDs'!$B:$F,5,FALSE))),(VLOOKUP($J525,'Medians, Hi-Lo SDs'!$B:$F,5,FALSE))-$G524,""))/($F525)*($C525-$C524)+($C524),"")</f>
        <v>69.2</v>
      </c>
      <c r="AC525" s="65">
        <f t="shared" si="94"/>
        <v>13.700000000000003</v>
      </c>
      <c r="AD525" s="65">
        <f>IF(AC525="","",AC525/VLOOKUP(VLOOKUP($J525,'Medians, Hi-Lo SDs'!$B:$F,5,FALSE),$H:$I,2,FALSE))</f>
        <v>8.3287737856404664</v>
      </c>
      <c r="AE525" s="59" t="s">
        <v>88</v>
      </c>
      <c r="AF525" s="60" t="s">
        <v>88</v>
      </c>
    </row>
    <row r="526" spans="1:32" ht="16" x14ac:dyDescent="0.2">
      <c r="A526" s="99"/>
      <c r="B526" s="100"/>
      <c r="C526" s="87" t="s">
        <v>167</v>
      </c>
      <c r="D526" s="88">
        <v>1</v>
      </c>
      <c r="E526" s="89">
        <v>1.9230769230769231</v>
      </c>
      <c r="F526" s="89">
        <v>1.9230769230769231</v>
      </c>
      <c r="G526" s="90">
        <v>100</v>
      </c>
      <c r="J526" s="64" t="str">
        <f t="shared" si="95"/>
        <v>a1040</v>
      </c>
      <c r="K526" s="71">
        <f t="shared" si="96"/>
        <v>3.8461538461538463</v>
      </c>
      <c r="L526" s="65" t="str">
        <f>IFERROR((IF(AND($G525&lt;(VLOOKUP($J526,'Medians, Hi-Lo SDs'!$B:$F,2,FALSE)),$G526&gt;=(VLOOKUP($J526,'Medians, Hi-Lo SDs'!$B:$F,2,FALSE))),(VLOOKUP($J526,'Medians, Hi-Lo SDs'!$B:$F,2,FALSE))-$G525,""))/($F526)*($C526-$C525)+($C525),"")</f>
        <v/>
      </c>
      <c r="M526" s="65" t="str">
        <f t="shared" ref="M526:M589" si="98">IF(L526="","",SUMIF($J:$J,$J526,$V:$V)-L526)</f>
        <v/>
      </c>
      <c r="N526" s="65" t="str">
        <f>IF(M526="","",M526/VLOOKUP(VLOOKUP($J526,'Medians, Hi-Lo SDs'!$B:$F,2,FALSE),$H:$I,2,FALSE))</f>
        <v/>
      </c>
      <c r="O526" s="59" t="s">
        <v>88</v>
      </c>
      <c r="P526" s="60" t="s">
        <v>88</v>
      </c>
      <c r="Q526" s="66" t="str">
        <f>IFERROR((IF(AND($G525&lt;(VLOOKUP($J526,'Medians, Hi-Lo SDs'!$B:$F,3,FALSE)),$G526&gt;=(VLOOKUP($J526,'Medians, Hi-Lo SDs'!$B:$F,3,FALSE))),(VLOOKUP($J526,'Medians, Hi-Lo SDs'!$B:$F,3,FALSE))-$G525,""))/($F526)*($C526-$C525)+($C525),"")</f>
        <v/>
      </c>
      <c r="R526" s="65" t="str">
        <f t="shared" ref="R526:R589" si="99">IF(Q526="","",SUMIF($J:$J,$J526,$V:$V)-Q526)</f>
        <v/>
      </c>
      <c r="S526" s="65" t="str">
        <f>IF(R526="","",R526/VLOOKUP(VLOOKUP($J526,'Medians, Hi-Lo SDs'!$B:$F,3,FALSE),$H:$I,2,FALSE))</f>
        <v/>
      </c>
      <c r="T526" s="70" t="str">
        <f t="shared" ref="T526:T589" si="100">IF(S526="","",IF(SUMIF($J:$J,$J526,N:N)=0,1/0,(SUMIF($J:$J,$J526,N:N)+SUMIF($J:$J,$J526,S:S))/2))</f>
        <v/>
      </c>
      <c r="U526" s="68" t="str">
        <f t="shared" ref="U526:U589" si="101">N526</f>
        <v/>
      </c>
      <c r="V526" s="69" t="str">
        <f t="shared" si="97"/>
        <v/>
      </c>
      <c r="W526" s="66" t="str">
        <f>IFERROR((IF(AND($G525&lt;(VLOOKUP($J526,'Medians, Hi-Lo SDs'!$B:$F,4,FALSE)),$G526&gt;=(VLOOKUP($J526,'Medians, Hi-Lo SDs'!$B:$F,4,FALSE))),(VLOOKUP($J526,'Medians, Hi-Lo SDs'!$B:$F,4,FALSE))-$G525,""))/($F526)*($C526-$C525)+($C525),"")</f>
        <v/>
      </c>
      <c r="X526" s="65" t="str">
        <f t="shared" ref="X526:X589" si="102">IF(W526="","",W526-SUMIF($J:$J,$J526,$V:$V))</f>
        <v/>
      </c>
      <c r="Y526" s="65" t="str">
        <f>IF(X526="","",X526/VLOOKUP(VLOOKUP($J526,'Medians, Hi-Lo SDs'!$B:$F,4,FALSE),$H:$I,2,FALSE))</f>
        <v/>
      </c>
      <c r="Z526" s="70" t="str">
        <f t="shared" ref="Z526:Z589" si="103">IF(Y526="","",(SUMIF($J:$J,$J526,Y:Y)+SUMIF($J:$J,$J526,AD:AD))/2)</f>
        <v/>
      </c>
      <c r="AA526" s="68" t="str">
        <f t="shared" ref="AA526:AA589" si="104">AD526</f>
        <v/>
      </c>
      <c r="AB526" s="66" t="str">
        <f>IFERROR((IF(AND($G525&lt;(VLOOKUP($J526,'Medians, Hi-Lo SDs'!$B:$F,5,FALSE)),$G526&gt;=(VLOOKUP($J526,'Medians, Hi-Lo SDs'!$B:$F,5,FALSE))),(VLOOKUP($J526,'Medians, Hi-Lo SDs'!$B:$F,5,FALSE))-$G525,""))/($F526)*($C526-$C525)+($C525),"")</f>
        <v/>
      </c>
      <c r="AC526" s="65" t="str">
        <f t="shared" ref="AC526:AC589" si="105">IF(AB526="","",AB526-SUMIF($J:$J,$J526,$V:$V))</f>
        <v/>
      </c>
      <c r="AD526" s="65" t="str">
        <f>IF(AC526="","",AC526/VLOOKUP(VLOOKUP($J526,'Medians, Hi-Lo SDs'!$B:$F,5,FALSE),$H:$I,2,FALSE))</f>
        <v/>
      </c>
      <c r="AE526" s="59" t="s">
        <v>88</v>
      </c>
      <c r="AF526" s="60" t="s">
        <v>88</v>
      </c>
    </row>
    <row r="527" spans="1:32" ht="17" x14ac:dyDescent="0.2">
      <c r="A527" s="99"/>
      <c r="B527" s="100"/>
      <c r="C527" s="91" t="s">
        <v>134</v>
      </c>
      <c r="D527" s="88">
        <v>52</v>
      </c>
      <c r="E527" s="89">
        <v>100</v>
      </c>
      <c r="F527" s="89">
        <v>100</v>
      </c>
      <c r="G527" s="92"/>
      <c r="J527" s="64" t="str">
        <f t="shared" si="95"/>
        <v>a1040</v>
      </c>
      <c r="K527" s="71">
        <f t="shared" si="96"/>
        <v>3.8461538461538463</v>
      </c>
      <c r="L527" s="65" t="str">
        <f>IFERROR((IF(AND($G526&lt;(VLOOKUP($J527,'Medians, Hi-Lo SDs'!$B:$F,2,FALSE)),$G527&gt;=(VLOOKUP($J527,'Medians, Hi-Lo SDs'!$B:$F,2,FALSE))),(VLOOKUP($J527,'Medians, Hi-Lo SDs'!$B:$F,2,FALSE))-$G526,""))/($F527)*($C527-$C526)+($C526),"")</f>
        <v/>
      </c>
      <c r="M527" s="65" t="str">
        <f t="shared" si="98"/>
        <v/>
      </c>
      <c r="N527" s="65" t="str">
        <f>IF(M527="","",M527/VLOOKUP(VLOOKUP($J527,'Medians, Hi-Lo SDs'!$B:$F,2,FALSE),$H:$I,2,FALSE))</f>
        <v/>
      </c>
      <c r="O527" s="59" t="s">
        <v>88</v>
      </c>
      <c r="P527" s="60" t="s">
        <v>88</v>
      </c>
      <c r="Q527" s="66" t="str">
        <f>IFERROR((IF(AND($G526&lt;(VLOOKUP($J527,'Medians, Hi-Lo SDs'!$B:$F,3,FALSE)),$G527&gt;=(VLOOKUP($J527,'Medians, Hi-Lo SDs'!$B:$F,3,FALSE))),(VLOOKUP($J527,'Medians, Hi-Lo SDs'!$B:$F,3,FALSE))-$G526,""))/($F527)*($C527-$C526)+($C526),"")</f>
        <v/>
      </c>
      <c r="R527" s="65" t="str">
        <f t="shared" si="99"/>
        <v/>
      </c>
      <c r="S527" s="65" t="str">
        <f>IF(R527="","",R527/VLOOKUP(VLOOKUP($J527,'Medians, Hi-Lo SDs'!$B:$F,3,FALSE),$H:$I,2,FALSE))</f>
        <v/>
      </c>
      <c r="T527" s="70" t="str">
        <f t="shared" si="100"/>
        <v/>
      </c>
      <c r="U527" s="68" t="str">
        <f t="shared" si="101"/>
        <v/>
      </c>
      <c r="V527" s="69" t="str">
        <f t="shared" si="97"/>
        <v/>
      </c>
      <c r="W527" s="66" t="str">
        <f>IFERROR((IF(AND($G526&lt;(VLOOKUP($J527,'Medians, Hi-Lo SDs'!$B:$F,4,FALSE)),$G527&gt;=(VLOOKUP($J527,'Medians, Hi-Lo SDs'!$B:$F,4,FALSE))),(VLOOKUP($J527,'Medians, Hi-Lo SDs'!$B:$F,4,FALSE))-$G526,""))/($F527)*($C527-$C526)+($C526),"")</f>
        <v/>
      </c>
      <c r="X527" s="65" t="str">
        <f t="shared" si="102"/>
        <v/>
      </c>
      <c r="Y527" s="65" t="str">
        <f>IF(X527="","",X527/VLOOKUP(VLOOKUP($J527,'Medians, Hi-Lo SDs'!$B:$F,4,FALSE),$H:$I,2,FALSE))</f>
        <v/>
      </c>
      <c r="Z527" s="70" t="str">
        <f t="shared" si="103"/>
        <v/>
      </c>
      <c r="AA527" s="68" t="str">
        <f t="shared" si="104"/>
        <v/>
      </c>
      <c r="AB527" s="66" t="str">
        <f>IFERROR((IF(AND($G526&lt;(VLOOKUP($J527,'Medians, Hi-Lo SDs'!$B:$F,5,FALSE)),$G527&gt;=(VLOOKUP($J527,'Medians, Hi-Lo SDs'!$B:$F,5,FALSE))),(VLOOKUP($J527,'Medians, Hi-Lo SDs'!$B:$F,5,FALSE))-$G526,""))/($F527)*($C527-$C526)+($C526),"")</f>
        <v/>
      </c>
      <c r="AC527" s="65" t="str">
        <f t="shared" si="105"/>
        <v/>
      </c>
      <c r="AD527" s="65" t="str">
        <f>IF(AC527="","",AC527/VLOOKUP(VLOOKUP($J527,'Medians, Hi-Lo SDs'!$B:$F,5,FALSE),$H:$I,2,FALSE))</f>
        <v/>
      </c>
      <c r="AE527" s="59" t="s">
        <v>88</v>
      </c>
      <c r="AF527" s="60" t="s">
        <v>88</v>
      </c>
    </row>
    <row r="528" spans="1:32" ht="16" x14ac:dyDescent="0.2">
      <c r="A528" s="99" t="s">
        <v>63</v>
      </c>
      <c r="B528" s="100" t="s">
        <v>107</v>
      </c>
      <c r="C528" s="87" t="s">
        <v>116</v>
      </c>
      <c r="D528" s="88">
        <v>1</v>
      </c>
      <c r="E528" s="89">
        <v>2.083333333333333</v>
      </c>
      <c r="F528" s="89">
        <v>2.083333333333333</v>
      </c>
      <c r="G528" s="90">
        <v>2.083333333333333</v>
      </c>
      <c r="J528" s="64" t="str">
        <f t="shared" si="95"/>
        <v>a1040</v>
      </c>
      <c r="K528" s="71">
        <f t="shared" si="96"/>
        <v>3.8461538461538463</v>
      </c>
      <c r="L528" s="65" t="str">
        <f>IFERROR((IF(AND($G527&lt;(VLOOKUP($J528,'Medians, Hi-Lo SDs'!$B:$F,2,FALSE)),$G528&gt;=(VLOOKUP($J528,'Medians, Hi-Lo SDs'!$B:$F,2,FALSE))),(VLOOKUP($J528,'Medians, Hi-Lo SDs'!$B:$F,2,FALSE))-$G527,""))/($F528)*($C528-$C527)+($C527),"")</f>
        <v/>
      </c>
      <c r="M528" s="65" t="str">
        <f t="shared" si="98"/>
        <v/>
      </c>
      <c r="N528" s="65" t="str">
        <f>IF(M528="","",M528/VLOOKUP(VLOOKUP($J528,'Medians, Hi-Lo SDs'!$B:$F,2,FALSE),$H:$I,2,FALSE))</f>
        <v/>
      </c>
      <c r="O528" s="59" t="s">
        <v>88</v>
      </c>
      <c r="P528" s="60" t="s">
        <v>88</v>
      </c>
      <c r="Q528" s="66" t="str">
        <f>IFERROR((IF(AND($G527&lt;(VLOOKUP($J528,'Medians, Hi-Lo SDs'!$B:$F,3,FALSE)),$G528&gt;=(VLOOKUP($J528,'Medians, Hi-Lo SDs'!$B:$F,3,FALSE))),(VLOOKUP($J528,'Medians, Hi-Lo SDs'!$B:$F,3,FALSE))-$G527,""))/($F528)*($C528-$C527)+($C527),"")</f>
        <v/>
      </c>
      <c r="R528" s="65" t="str">
        <f t="shared" si="99"/>
        <v/>
      </c>
      <c r="S528" s="65" t="str">
        <f>IF(R528="","",R528/VLOOKUP(VLOOKUP($J528,'Medians, Hi-Lo SDs'!$B:$F,3,FALSE),$H:$I,2,FALSE))</f>
        <v/>
      </c>
      <c r="T528" s="70" t="str">
        <f t="shared" si="100"/>
        <v/>
      </c>
      <c r="U528" s="68" t="str">
        <f t="shared" si="101"/>
        <v/>
      </c>
      <c r="V528" s="69" t="str">
        <f t="shared" si="97"/>
        <v/>
      </c>
      <c r="W528" s="66" t="str">
        <f>IFERROR((IF(AND($G527&lt;(VLOOKUP($J528,'Medians, Hi-Lo SDs'!$B:$F,4,FALSE)),$G528&gt;=(VLOOKUP($J528,'Medians, Hi-Lo SDs'!$B:$F,4,FALSE))),(VLOOKUP($J528,'Medians, Hi-Lo SDs'!$B:$F,4,FALSE))-$G527,""))/($F528)*($C528-$C527)+($C527),"")</f>
        <v/>
      </c>
      <c r="X528" s="65" t="str">
        <f t="shared" si="102"/>
        <v/>
      </c>
      <c r="Y528" s="65" t="str">
        <f>IF(X528="","",X528/VLOOKUP(VLOOKUP($J528,'Medians, Hi-Lo SDs'!$B:$F,4,FALSE),$H:$I,2,FALSE))</f>
        <v/>
      </c>
      <c r="Z528" s="70" t="str">
        <f t="shared" si="103"/>
        <v/>
      </c>
      <c r="AA528" s="68" t="str">
        <f t="shared" si="104"/>
        <v/>
      </c>
      <c r="AB528" s="66" t="str">
        <f>IFERROR((IF(AND($G527&lt;(VLOOKUP($J528,'Medians, Hi-Lo SDs'!$B:$F,5,FALSE)),$G528&gt;=(VLOOKUP($J528,'Medians, Hi-Lo SDs'!$B:$F,5,FALSE))),(VLOOKUP($J528,'Medians, Hi-Lo SDs'!$B:$F,5,FALSE))-$G527,""))/($F528)*($C528-$C527)+($C527),"")</f>
        <v/>
      </c>
      <c r="AC528" s="65" t="str">
        <f t="shared" si="105"/>
        <v/>
      </c>
      <c r="AD528" s="65" t="str">
        <f>IF(AC528="","",AC528/VLOOKUP(VLOOKUP($J528,'Medians, Hi-Lo SDs'!$B:$F,5,FALSE),$H:$I,2,FALSE))</f>
        <v/>
      </c>
      <c r="AE528" s="59" t="s">
        <v>88</v>
      </c>
      <c r="AF528" s="60" t="s">
        <v>88</v>
      </c>
    </row>
    <row r="529" spans="1:32" ht="16" x14ac:dyDescent="0.2">
      <c r="A529" s="99"/>
      <c r="B529" s="100"/>
      <c r="C529" s="87" t="s">
        <v>125</v>
      </c>
      <c r="D529" s="88">
        <v>1</v>
      </c>
      <c r="E529" s="89">
        <v>2.083333333333333</v>
      </c>
      <c r="F529" s="89">
        <v>2.083333333333333</v>
      </c>
      <c r="G529" s="90">
        <v>4.1666666666666661</v>
      </c>
      <c r="J529" s="64" t="str">
        <f t="shared" si="95"/>
        <v>a1080</v>
      </c>
      <c r="K529" s="71">
        <f t="shared" si="96"/>
        <v>4.1666666666666661</v>
      </c>
      <c r="L529" s="65" t="str">
        <f>IFERROR((IF(AND($G528&lt;(VLOOKUP($J529,'Medians, Hi-Lo SDs'!$B:$F,2,FALSE)),$G529&gt;=(VLOOKUP($J529,'Medians, Hi-Lo SDs'!$B:$F,2,FALSE))),(VLOOKUP($J529,'Medians, Hi-Lo SDs'!$B:$F,2,FALSE))-$G528,""))/($F529)*($C529-$C528)+($C528),"")</f>
        <v/>
      </c>
      <c r="M529" s="65" t="str">
        <f t="shared" si="98"/>
        <v/>
      </c>
      <c r="N529" s="65" t="str">
        <f>IF(M529="","",M529/VLOOKUP(VLOOKUP($J529,'Medians, Hi-Lo SDs'!$B:$F,2,FALSE),$H:$I,2,FALSE))</f>
        <v/>
      </c>
      <c r="O529" s="59" t="s">
        <v>88</v>
      </c>
      <c r="P529" s="60" t="s">
        <v>88</v>
      </c>
      <c r="Q529" s="66" t="str">
        <f>IFERROR((IF(AND($G528&lt;(VLOOKUP($J529,'Medians, Hi-Lo SDs'!$B:$F,3,FALSE)),$G529&gt;=(VLOOKUP($J529,'Medians, Hi-Lo SDs'!$B:$F,3,FALSE))),(VLOOKUP($J529,'Medians, Hi-Lo SDs'!$B:$F,3,FALSE))-$G528,""))/($F529)*($C529-$C528)+($C528),"")</f>
        <v/>
      </c>
      <c r="R529" s="65" t="str">
        <f t="shared" si="99"/>
        <v/>
      </c>
      <c r="S529" s="65" t="str">
        <f>IF(R529="","",R529/VLOOKUP(VLOOKUP($J529,'Medians, Hi-Lo SDs'!$B:$F,3,FALSE),$H:$I,2,FALSE))</f>
        <v/>
      </c>
      <c r="T529" s="70" t="str">
        <f t="shared" si="100"/>
        <v/>
      </c>
      <c r="U529" s="68" t="str">
        <f t="shared" si="101"/>
        <v/>
      </c>
      <c r="V529" s="69" t="str">
        <f t="shared" si="97"/>
        <v/>
      </c>
      <c r="W529" s="66" t="str">
        <f>IFERROR((IF(AND($G528&lt;(VLOOKUP($J529,'Medians, Hi-Lo SDs'!$B:$F,4,FALSE)),$G529&gt;=(VLOOKUP($J529,'Medians, Hi-Lo SDs'!$B:$F,4,FALSE))),(VLOOKUP($J529,'Medians, Hi-Lo SDs'!$B:$F,4,FALSE))-$G528,""))/($F529)*($C529-$C528)+($C528),"")</f>
        <v/>
      </c>
      <c r="X529" s="65" t="str">
        <f t="shared" si="102"/>
        <v/>
      </c>
      <c r="Y529" s="65" t="str">
        <f>IF(X529="","",X529/VLOOKUP(VLOOKUP($J529,'Medians, Hi-Lo SDs'!$B:$F,4,FALSE),$H:$I,2,FALSE))</f>
        <v/>
      </c>
      <c r="Z529" s="70" t="str">
        <f t="shared" si="103"/>
        <v/>
      </c>
      <c r="AA529" s="68" t="str">
        <f t="shared" si="104"/>
        <v/>
      </c>
      <c r="AB529" s="66" t="str">
        <f>IFERROR((IF(AND($G528&lt;(VLOOKUP($J529,'Medians, Hi-Lo SDs'!$B:$F,5,FALSE)),$G529&gt;=(VLOOKUP($J529,'Medians, Hi-Lo SDs'!$B:$F,5,FALSE))),(VLOOKUP($J529,'Medians, Hi-Lo SDs'!$B:$F,5,FALSE))-$G528,""))/($F529)*($C529-$C528)+($C528),"")</f>
        <v/>
      </c>
      <c r="AC529" s="65" t="str">
        <f t="shared" si="105"/>
        <v/>
      </c>
      <c r="AD529" s="65" t="str">
        <f>IF(AC529="","",AC529/VLOOKUP(VLOOKUP($J529,'Medians, Hi-Lo SDs'!$B:$F,5,FALSE),$H:$I,2,FALSE))</f>
        <v/>
      </c>
      <c r="AE529" s="59" t="s">
        <v>88</v>
      </c>
      <c r="AF529" s="60" t="s">
        <v>88</v>
      </c>
    </row>
    <row r="530" spans="1:32" ht="16" x14ac:dyDescent="0.2">
      <c r="A530" s="99"/>
      <c r="B530" s="100"/>
      <c r="C530" s="87" t="s">
        <v>128</v>
      </c>
      <c r="D530" s="88">
        <v>1</v>
      </c>
      <c r="E530" s="89">
        <v>2.083333333333333</v>
      </c>
      <c r="F530" s="89">
        <v>2.083333333333333</v>
      </c>
      <c r="G530" s="90">
        <v>6.25</v>
      </c>
      <c r="J530" s="64" t="str">
        <f t="shared" si="95"/>
        <v>a1080</v>
      </c>
      <c r="K530" s="71">
        <f t="shared" si="96"/>
        <v>4.1666666666666661</v>
      </c>
      <c r="L530" s="65">
        <f>IFERROR((IF(AND($G529&lt;(VLOOKUP($J530,'Medians, Hi-Lo SDs'!$B:$F,2,FALSE)),$G530&gt;=(VLOOKUP($J530,'Medians, Hi-Lo SDs'!$B:$F,2,FALSE))),(VLOOKUP($J530,'Medians, Hi-Lo SDs'!$B:$F,2,FALSE))-$G529,""))/($F530)*($C530-$C529)+($C529),"")</f>
        <v>35.200000000000003</v>
      </c>
      <c r="M530" s="65">
        <f t="shared" si="98"/>
        <v>18.299999999999997</v>
      </c>
      <c r="N530" s="65">
        <f>IF(M530="","",M530/VLOOKUP(VLOOKUP($J530,'Medians, Hi-Lo SDs'!$B:$F,2,FALSE),$H:$I,2,FALSE))</f>
        <v>11.125296370600035</v>
      </c>
      <c r="O530" s="59" t="s">
        <v>88</v>
      </c>
      <c r="P530" s="60" t="s">
        <v>88</v>
      </c>
      <c r="Q530" s="66" t="str">
        <f>IFERROR((IF(AND($G529&lt;(VLOOKUP($J530,'Medians, Hi-Lo SDs'!$B:$F,3,FALSE)),$G530&gt;=(VLOOKUP($J530,'Medians, Hi-Lo SDs'!$B:$F,3,FALSE))),(VLOOKUP($J530,'Medians, Hi-Lo SDs'!$B:$F,3,FALSE))-$G529,""))/($F530)*($C530-$C529)+($C529),"")</f>
        <v/>
      </c>
      <c r="R530" s="65" t="str">
        <f t="shared" si="99"/>
        <v/>
      </c>
      <c r="S530" s="65" t="str">
        <f>IF(R530="","",R530/VLOOKUP(VLOOKUP($J530,'Medians, Hi-Lo SDs'!$B:$F,3,FALSE),$H:$I,2,FALSE))</f>
        <v/>
      </c>
      <c r="T530" s="70" t="str">
        <f t="shared" si="100"/>
        <v/>
      </c>
      <c r="U530" s="68">
        <f t="shared" si="101"/>
        <v>11.125296370600035</v>
      </c>
      <c r="V530" s="69" t="str">
        <f t="shared" si="97"/>
        <v/>
      </c>
      <c r="W530" s="66" t="str">
        <f>IFERROR((IF(AND($G529&lt;(VLOOKUP($J530,'Medians, Hi-Lo SDs'!$B:$F,4,FALSE)),$G530&gt;=(VLOOKUP($J530,'Medians, Hi-Lo SDs'!$B:$F,4,FALSE))),(VLOOKUP($J530,'Medians, Hi-Lo SDs'!$B:$F,4,FALSE))-$G529,""))/($F530)*($C530-$C529)+($C529),"")</f>
        <v/>
      </c>
      <c r="X530" s="65" t="str">
        <f t="shared" si="102"/>
        <v/>
      </c>
      <c r="Y530" s="65" t="str">
        <f>IF(X530="","",X530/VLOOKUP(VLOOKUP($J530,'Medians, Hi-Lo SDs'!$B:$F,4,FALSE),$H:$I,2,FALSE))</f>
        <v/>
      </c>
      <c r="Z530" s="70" t="str">
        <f t="shared" si="103"/>
        <v/>
      </c>
      <c r="AA530" s="68" t="str">
        <f t="shared" si="104"/>
        <v/>
      </c>
      <c r="AB530" s="66" t="str">
        <f>IFERROR((IF(AND($G529&lt;(VLOOKUP($J530,'Medians, Hi-Lo SDs'!$B:$F,5,FALSE)),$G530&gt;=(VLOOKUP($J530,'Medians, Hi-Lo SDs'!$B:$F,5,FALSE))),(VLOOKUP($J530,'Medians, Hi-Lo SDs'!$B:$F,5,FALSE))-$G529,""))/($F530)*($C530-$C529)+($C529),"")</f>
        <v/>
      </c>
      <c r="AC530" s="65" t="str">
        <f t="shared" si="105"/>
        <v/>
      </c>
      <c r="AD530" s="65" t="str">
        <f>IF(AC530="","",AC530/VLOOKUP(VLOOKUP($J530,'Medians, Hi-Lo SDs'!$B:$F,5,FALSE),$H:$I,2,FALSE))</f>
        <v/>
      </c>
      <c r="AE530" s="59" t="s">
        <v>88</v>
      </c>
      <c r="AF530" s="60" t="s">
        <v>88</v>
      </c>
    </row>
    <row r="531" spans="1:32" ht="16" x14ac:dyDescent="0.2">
      <c r="A531" s="99"/>
      <c r="B531" s="100"/>
      <c r="C531" s="87" t="s">
        <v>129</v>
      </c>
      <c r="D531" s="88">
        <v>2</v>
      </c>
      <c r="E531" s="89">
        <v>4.1666666666666661</v>
      </c>
      <c r="F531" s="89">
        <v>4.1666666666666661</v>
      </c>
      <c r="G531" s="90">
        <v>10.416666666666668</v>
      </c>
      <c r="J531" s="64" t="str">
        <f t="shared" si="95"/>
        <v>a1080</v>
      </c>
      <c r="K531" s="71">
        <f t="shared" si="96"/>
        <v>4.1666666666666661</v>
      </c>
      <c r="L531" s="65" t="str">
        <f>IFERROR((IF(AND($G530&lt;(VLOOKUP($J531,'Medians, Hi-Lo SDs'!$B:$F,2,FALSE)),$G531&gt;=(VLOOKUP($J531,'Medians, Hi-Lo SDs'!$B:$F,2,FALSE))),(VLOOKUP($J531,'Medians, Hi-Lo SDs'!$B:$F,2,FALSE))-$G530,""))/($F531)*($C531-$C530)+($C530),"")</f>
        <v/>
      </c>
      <c r="M531" s="65" t="str">
        <f t="shared" si="98"/>
        <v/>
      </c>
      <c r="N531" s="65" t="str">
        <f>IF(M531="","",M531/VLOOKUP(VLOOKUP($J531,'Medians, Hi-Lo SDs'!$B:$F,2,FALSE),$H:$I,2,FALSE))</f>
        <v/>
      </c>
      <c r="O531" s="59" t="s">
        <v>88</v>
      </c>
      <c r="P531" s="60" t="s">
        <v>88</v>
      </c>
      <c r="Q531" s="66">
        <f>IFERROR((IF(AND($G530&lt;(VLOOKUP($J531,'Medians, Hi-Lo SDs'!$B:$F,3,FALSE)),$G531&gt;=(VLOOKUP($J531,'Medians, Hi-Lo SDs'!$B:$F,3,FALSE))),(VLOOKUP($J531,'Medians, Hi-Lo SDs'!$B:$F,3,FALSE))-$G530,""))/($F531)*($C531-$C530)+($C530),"")</f>
        <v>37.9</v>
      </c>
      <c r="R531" s="65">
        <f t="shared" si="99"/>
        <v>15.600000000000001</v>
      </c>
      <c r="S531" s="65">
        <f>IF(R531="","",R531/VLOOKUP(VLOOKUP($J531,'Medians, Hi-Lo SDs'!$B:$F,3,FALSE),$H:$I,2,FALSE))</f>
        <v>12.172284644194757</v>
      </c>
      <c r="T531" s="70">
        <f t="shared" si="100"/>
        <v>11.648790507397397</v>
      </c>
      <c r="U531" s="68" t="str">
        <f t="shared" si="101"/>
        <v/>
      </c>
      <c r="V531" s="69" t="str">
        <f t="shared" si="97"/>
        <v/>
      </c>
      <c r="W531" s="66" t="str">
        <f>IFERROR((IF(AND($G530&lt;(VLOOKUP($J531,'Medians, Hi-Lo SDs'!$B:$F,4,FALSE)),$G531&gt;=(VLOOKUP($J531,'Medians, Hi-Lo SDs'!$B:$F,4,FALSE))),(VLOOKUP($J531,'Medians, Hi-Lo SDs'!$B:$F,4,FALSE))-$G530,""))/($F531)*($C531-$C530)+($C530),"")</f>
        <v/>
      </c>
      <c r="X531" s="65" t="str">
        <f t="shared" si="102"/>
        <v/>
      </c>
      <c r="Y531" s="65" t="str">
        <f>IF(X531="","",X531/VLOOKUP(VLOOKUP($J531,'Medians, Hi-Lo SDs'!$B:$F,4,FALSE),$H:$I,2,FALSE))</f>
        <v/>
      </c>
      <c r="Z531" s="70" t="str">
        <f t="shared" si="103"/>
        <v/>
      </c>
      <c r="AA531" s="68" t="str">
        <f t="shared" si="104"/>
        <v/>
      </c>
      <c r="AB531" s="66" t="str">
        <f>IFERROR((IF(AND($G530&lt;(VLOOKUP($J531,'Medians, Hi-Lo SDs'!$B:$F,5,FALSE)),$G531&gt;=(VLOOKUP($J531,'Medians, Hi-Lo SDs'!$B:$F,5,FALSE))),(VLOOKUP($J531,'Medians, Hi-Lo SDs'!$B:$F,5,FALSE))-$G530,""))/($F531)*($C531-$C530)+($C530),"")</f>
        <v/>
      </c>
      <c r="AC531" s="65" t="str">
        <f t="shared" si="105"/>
        <v/>
      </c>
      <c r="AD531" s="65" t="str">
        <f>IF(AC531="","",AC531/VLOOKUP(VLOOKUP($J531,'Medians, Hi-Lo SDs'!$B:$F,5,FALSE),$H:$I,2,FALSE))</f>
        <v/>
      </c>
      <c r="AE531" s="59" t="s">
        <v>88</v>
      </c>
      <c r="AF531" s="60" t="s">
        <v>88</v>
      </c>
    </row>
    <row r="532" spans="1:32" ht="16" x14ac:dyDescent="0.2">
      <c r="A532" s="99"/>
      <c r="B532" s="100"/>
      <c r="C532" s="87" t="s">
        <v>130</v>
      </c>
      <c r="D532" s="88">
        <v>1</v>
      </c>
      <c r="E532" s="89">
        <v>2.083333333333333</v>
      </c>
      <c r="F532" s="89">
        <v>2.083333333333333</v>
      </c>
      <c r="G532" s="90">
        <v>12.5</v>
      </c>
      <c r="J532" s="64" t="str">
        <f t="shared" si="95"/>
        <v>a1080</v>
      </c>
      <c r="K532" s="71">
        <f t="shared" si="96"/>
        <v>4.1666666666666661</v>
      </c>
      <c r="L532" s="65" t="str">
        <f>IFERROR((IF(AND($G531&lt;(VLOOKUP($J532,'Medians, Hi-Lo SDs'!$B:$F,2,FALSE)),$G532&gt;=(VLOOKUP($J532,'Medians, Hi-Lo SDs'!$B:$F,2,FALSE))),(VLOOKUP($J532,'Medians, Hi-Lo SDs'!$B:$F,2,FALSE))-$G531,""))/($F532)*($C532-$C531)+($C531),"")</f>
        <v/>
      </c>
      <c r="M532" s="65" t="str">
        <f t="shared" si="98"/>
        <v/>
      </c>
      <c r="N532" s="65" t="str">
        <f>IF(M532="","",M532/VLOOKUP(VLOOKUP($J532,'Medians, Hi-Lo SDs'!$B:$F,2,FALSE),$H:$I,2,FALSE))</f>
        <v/>
      </c>
      <c r="O532" s="59" t="s">
        <v>88</v>
      </c>
      <c r="P532" s="60" t="s">
        <v>88</v>
      </c>
      <c r="Q532" s="66" t="str">
        <f>IFERROR((IF(AND($G531&lt;(VLOOKUP($J532,'Medians, Hi-Lo SDs'!$B:$F,3,FALSE)),$G532&gt;=(VLOOKUP($J532,'Medians, Hi-Lo SDs'!$B:$F,3,FALSE))),(VLOOKUP($J532,'Medians, Hi-Lo SDs'!$B:$F,3,FALSE))-$G531,""))/($F532)*($C532-$C531)+($C531),"")</f>
        <v/>
      </c>
      <c r="R532" s="65" t="str">
        <f t="shared" si="99"/>
        <v/>
      </c>
      <c r="S532" s="65" t="str">
        <f>IF(R532="","",R532/VLOOKUP(VLOOKUP($J532,'Medians, Hi-Lo SDs'!$B:$F,3,FALSE),$H:$I,2,FALSE))</f>
        <v/>
      </c>
      <c r="T532" s="70" t="str">
        <f t="shared" si="100"/>
        <v/>
      </c>
      <c r="U532" s="68" t="str">
        <f t="shared" si="101"/>
        <v/>
      </c>
      <c r="V532" s="69" t="str">
        <f t="shared" si="97"/>
        <v/>
      </c>
      <c r="W532" s="66" t="str">
        <f>IFERROR((IF(AND($G531&lt;(VLOOKUP($J532,'Medians, Hi-Lo SDs'!$B:$F,4,FALSE)),$G532&gt;=(VLOOKUP($J532,'Medians, Hi-Lo SDs'!$B:$F,4,FALSE))),(VLOOKUP($J532,'Medians, Hi-Lo SDs'!$B:$F,4,FALSE))-$G531,""))/($F532)*($C532-$C531)+($C531),"")</f>
        <v/>
      </c>
      <c r="X532" s="65" t="str">
        <f t="shared" si="102"/>
        <v/>
      </c>
      <c r="Y532" s="65" t="str">
        <f>IF(X532="","",X532/VLOOKUP(VLOOKUP($J532,'Medians, Hi-Lo SDs'!$B:$F,4,FALSE),$H:$I,2,FALSE))</f>
        <v/>
      </c>
      <c r="Z532" s="70" t="str">
        <f t="shared" si="103"/>
        <v/>
      </c>
      <c r="AA532" s="68" t="str">
        <f t="shared" si="104"/>
        <v/>
      </c>
      <c r="AB532" s="66" t="str">
        <f>IFERROR((IF(AND($G531&lt;(VLOOKUP($J532,'Medians, Hi-Lo SDs'!$B:$F,5,FALSE)),$G532&gt;=(VLOOKUP($J532,'Medians, Hi-Lo SDs'!$B:$F,5,FALSE))),(VLOOKUP($J532,'Medians, Hi-Lo SDs'!$B:$F,5,FALSE))-$G531,""))/($F532)*($C532-$C531)+($C531),"")</f>
        <v/>
      </c>
      <c r="AC532" s="65" t="str">
        <f t="shared" si="105"/>
        <v/>
      </c>
      <c r="AD532" s="65" t="str">
        <f>IF(AC532="","",AC532/VLOOKUP(VLOOKUP($J532,'Medians, Hi-Lo SDs'!$B:$F,5,FALSE),$H:$I,2,FALSE))</f>
        <v/>
      </c>
      <c r="AE532" s="59" t="s">
        <v>88</v>
      </c>
      <c r="AF532" s="60" t="s">
        <v>88</v>
      </c>
    </row>
    <row r="533" spans="1:32" ht="16" x14ac:dyDescent="0.2">
      <c r="A533" s="99"/>
      <c r="B533" s="100"/>
      <c r="C533" s="87" t="s">
        <v>132</v>
      </c>
      <c r="D533" s="88">
        <v>1</v>
      </c>
      <c r="E533" s="89">
        <v>2.083333333333333</v>
      </c>
      <c r="F533" s="89">
        <v>2.083333333333333</v>
      </c>
      <c r="G533" s="90">
        <v>14.583333333333334</v>
      </c>
      <c r="J533" s="64" t="str">
        <f t="shared" si="95"/>
        <v>a1080</v>
      </c>
      <c r="K533" s="71">
        <f t="shared" si="96"/>
        <v>4.1666666666666661</v>
      </c>
      <c r="L533" s="65" t="str">
        <f>IFERROR((IF(AND($G532&lt;(VLOOKUP($J533,'Medians, Hi-Lo SDs'!$B:$F,2,FALSE)),$G533&gt;=(VLOOKUP($J533,'Medians, Hi-Lo SDs'!$B:$F,2,FALSE))),(VLOOKUP($J533,'Medians, Hi-Lo SDs'!$B:$F,2,FALSE))-$G532,""))/($F533)*($C533-$C532)+($C532),"")</f>
        <v/>
      </c>
      <c r="M533" s="65" t="str">
        <f t="shared" si="98"/>
        <v/>
      </c>
      <c r="N533" s="65" t="str">
        <f>IF(M533="","",M533/VLOOKUP(VLOOKUP($J533,'Medians, Hi-Lo SDs'!$B:$F,2,FALSE),$H:$I,2,FALSE))</f>
        <v/>
      </c>
      <c r="O533" s="59" t="s">
        <v>88</v>
      </c>
      <c r="P533" s="60" t="s">
        <v>88</v>
      </c>
      <c r="Q533" s="66" t="str">
        <f>IFERROR((IF(AND($G532&lt;(VLOOKUP($J533,'Medians, Hi-Lo SDs'!$B:$F,3,FALSE)),$G533&gt;=(VLOOKUP($J533,'Medians, Hi-Lo SDs'!$B:$F,3,FALSE))),(VLOOKUP($J533,'Medians, Hi-Lo SDs'!$B:$F,3,FALSE))-$G532,""))/($F533)*($C533-$C532)+($C532),"")</f>
        <v/>
      </c>
      <c r="R533" s="65" t="str">
        <f t="shared" si="99"/>
        <v/>
      </c>
      <c r="S533" s="65" t="str">
        <f>IF(R533="","",R533/VLOOKUP(VLOOKUP($J533,'Medians, Hi-Lo SDs'!$B:$F,3,FALSE),$H:$I,2,FALSE))</f>
        <v/>
      </c>
      <c r="T533" s="70" t="str">
        <f t="shared" si="100"/>
        <v/>
      </c>
      <c r="U533" s="68" t="str">
        <f t="shared" si="101"/>
        <v/>
      </c>
      <c r="V533" s="69" t="str">
        <f t="shared" si="97"/>
        <v/>
      </c>
      <c r="W533" s="66" t="str">
        <f>IFERROR((IF(AND($G532&lt;(VLOOKUP($J533,'Medians, Hi-Lo SDs'!$B:$F,4,FALSE)),$G533&gt;=(VLOOKUP($J533,'Medians, Hi-Lo SDs'!$B:$F,4,FALSE))),(VLOOKUP($J533,'Medians, Hi-Lo SDs'!$B:$F,4,FALSE))-$G532,""))/($F533)*($C533-$C532)+($C532),"")</f>
        <v/>
      </c>
      <c r="X533" s="65" t="str">
        <f t="shared" si="102"/>
        <v/>
      </c>
      <c r="Y533" s="65" t="str">
        <f>IF(X533="","",X533/VLOOKUP(VLOOKUP($J533,'Medians, Hi-Lo SDs'!$B:$F,4,FALSE),$H:$I,2,FALSE))</f>
        <v/>
      </c>
      <c r="Z533" s="70" t="str">
        <f t="shared" si="103"/>
        <v/>
      </c>
      <c r="AA533" s="68" t="str">
        <f t="shared" si="104"/>
        <v/>
      </c>
      <c r="AB533" s="66" t="str">
        <f>IFERROR((IF(AND($G532&lt;(VLOOKUP($J533,'Medians, Hi-Lo SDs'!$B:$F,5,FALSE)),$G533&gt;=(VLOOKUP($J533,'Medians, Hi-Lo SDs'!$B:$F,5,FALSE))),(VLOOKUP($J533,'Medians, Hi-Lo SDs'!$B:$F,5,FALSE))-$G532,""))/($F533)*($C533-$C532)+($C532),"")</f>
        <v/>
      </c>
      <c r="AC533" s="65" t="str">
        <f t="shared" si="105"/>
        <v/>
      </c>
      <c r="AD533" s="65" t="str">
        <f>IF(AC533="","",AC533/VLOOKUP(VLOOKUP($J533,'Medians, Hi-Lo SDs'!$B:$F,5,FALSE),$H:$I,2,FALSE))</f>
        <v/>
      </c>
      <c r="AE533" s="59" t="s">
        <v>88</v>
      </c>
      <c r="AF533" s="60" t="s">
        <v>88</v>
      </c>
    </row>
    <row r="534" spans="1:32" ht="16" x14ac:dyDescent="0.2">
      <c r="A534" s="99"/>
      <c r="B534" s="100"/>
      <c r="C534" s="87" t="s">
        <v>133</v>
      </c>
      <c r="D534" s="88">
        <v>3</v>
      </c>
      <c r="E534" s="89">
        <v>6.25</v>
      </c>
      <c r="F534" s="89">
        <v>6.25</v>
      </c>
      <c r="G534" s="90">
        <v>20.833333333333336</v>
      </c>
      <c r="J534" s="64" t="str">
        <f t="shared" si="95"/>
        <v>a1080</v>
      </c>
      <c r="K534" s="71">
        <f t="shared" si="96"/>
        <v>4.1666666666666661</v>
      </c>
      <c r="L534" s="65" t="str">
        <f>IFERROR((IF(AND($G533&lt;(VLOOKUP($J534,'Medians, Hi-Lo SDs'!$B:$F,2,FALSE)),$G534&gt;=(VLOOKUP($J534,'Medians, Hi-Lo SDs'!$B:$F,2,FALSE))),(VLOOKUP($J534,'Medians, Hi-Lo SDs'!$B:$F,2,FALSE))-$G533,""))/($F534)*($C534-$C533)+($C533),"")</f>
        <v/>
      </c>
      <c r="M534" s="65" t="str">
        <f t="shared" si="98"/>
        <v/>
      </c>
      <c r="N534" s="65" t="str">
        <f>IF(M534="","",M534/VLOOKUP(VLOOKUP($J534,'Medians, Hi-Lo SDs'!$B:$F,2,FALSE),$H:$I,2,FALSE))</f>
        <v/>
      </c>
      <c r="O534" s="59" t="s">
        <v>88</v>
      </c>
      <c r="P534" s="60" t="s">
        <v>88</v>
      </c>
      <c r="Q534" s="66" t="str">
        <f>IFERROR((IF(AND($G533&lt;(VLOOKUP($J534,'Medians, Hi-Lo SDs'!$B:$F,3,FALSE)),$G534&gt;=(VLOOKUP($J534,'Medians, Hi-Lo SDs'!$B:$F,3,FALSE))),(VLOOKUP($J534,'Medians, Hi-Lo SDs'!$B:$F,3,FALSE))-$G533,""))/($F534)*($C534-$C533)+($C533),"")</f>
        <v/>
      </c>
      <c r="R534" s="65" t="str">
        <f t="shared" si="99"/>
        <v/>
      </c>
      <c r="S534" s="65" t="str">
        <f>IF(R534="","",R534/VLOOKUP(VLOOKUP($J534,'Medians, Hi-Lo SDs'!$B:$F,3,FALSE),$H:$I,2,FALSE))</f>
        <v/>
      </c>
      <c r="T534" s="70" t="str">
        <f t="shared" si="100"/>
        <v/>
      </c>
      <c r="U534" s="68" t="str">
        <f t="shared" si="101"/>
        <v/>
      </c>
      <c r="V534" s="69" t="str">
        <f t="shared" si="97"/>
        <v/>
      </c>
      <c r="W534" s="66" t="str">
        <f>IFERROR((IF(AND($G533&lt;(VLOOKUP($J534,'Medians, Hi-Lo SDs'!$B:$F,4,FALSE)),$G534&gt;=(VLOOKUP($J534,'Medians, Hi-Lo SDs'!$B:$F,4,FALSE))),(VLOOKUP($J534,'Medians, Hi-Lo SDs'!$B:$F,4,FALSE))-$G533,""))/($F534)*($C534-$C533)+($C533),"")</f>
        <v/>
      </c>
      <c r="X534" s="65" t="str">
        <f t="shared" si="102"/>
        <v/>
      </c>
      <c r="Y534" s="65" t="str">
        <f>IF(X534="","",X534/VLOOKUP(VLOOKUP($J534,'Medians, Hi-Lo SDs'!$B:$F,4,FALSE),$H:$I,2,FALSE))</f>
        <v/>
      </c>
      <c r="Z534" s="70" t="str">
        <f t="shared" si="103"/>
        <v/>
      </c>
      <c r="AA534" s="68" t="str">
        <f t="shared" si="104"/>
        <v/>
      </c>
      <c r="AB534" s="66" t="str">
        <f>IFERROR((IF(AND($G533&lt;(VLOOKUP($J534,'Medians, Hi-Lo SDs'!$B:$F,5,FALSE)),$G534&gt;=(VLOOKUP($J534,'Medians, Hi-Lo SDs'!$B:$F,5,FALSE))),(VLOOKUP($J534,'Medians, Hi-Lo SDs'!$B:$F,5,FALSE))-$G533,""))/($F534)*($C534-$C533)+($C533),"")</f>
        <v/>
      </c>
      <c r="AC534" s="65" t="str">
        <f t="shared" si="105"/>
        <v/>
      </c>
      <c r="AD534" s="65" t="str">
        <f>IF(AC534="","",AC534/VLOOKUP(VLOOKUP($J534,'Medians, Hi-Lo SDs'!$B:$F,5,FALSE),$H:$I,2,FALSE))</f>
        <v/>
      </c>
      <c r="AE534" s="59" t="s">
        <v>88</v>
      </c>
      <c r="AF534" s="60" t="s">
        <v>88</v>
      </c>
    </row>
    <row r="535" spans="1:32" ht="16" x14ac:dyDescent="0.2">
      <c r="A535" s="99"/>
      <c r="B535" s="100"/>
      <c r="C535" s="87" t="s">
        <v>153</v>
      </c>
      <c r="D535" s="88">
        <v>1</v>
      </c>
      <c r="E535" s="89">
        <v>2.083333333333333</v>
      </c>
      <c r="F535" s="89">
        <v>2.083333333333333</v>
      </c>
      <c r="G535" s="90">
        <v>22.916666666666664</v>
      </c>
      <c r="J535" s="64" t="str">
        <f t="shared" si="95"/>
        <v>a1080</v>
      </c>
      <c r="K535" s="71">
        <f t="shared" si="96"/>
        <v>4.1666666666666661</v>
      </c>
      <c r="L535" s="65" t="str">
        <f>IFERROR((IF(AND($G534&lt;(VLOOKUP($J535,'Medians, Hi-Lo SDs'!$B:$F,2,FALSE)),$G535&gt;=(VLOOKUP($J535,'Medians, Hi-Lo SDs'!$B:$F,2,FALSE))),(VLOOKUP($J535,'Medians, Hi-Lo SDs'!$B:$F,2,FALSE))-$G534,""))/($F535)*($C535-$C534)+($C534),"")</f>
        <v/>
      </c>
      <c r="M535" s="65" t="str">
        <f t="shared" si="98"/>
        <v/>
      </c>
      <c r="N535" s="65" t="str">
        <f>IF(M535="","",M535/VLOOKUP(VLOOKUP($J535,'Medians, Hi-Lo SDs'!$B:$F,2,FALSE),$H:$I,2,FALSE))</f>
        <v/>
      </c>
      <c r="O535" s="59" t="s">
        <v>88</v>
      </c>
      <c r="P535" s="60" t="s">
        <v>88</v>
      </c>
      <c r="Q535" s="66" t="str">
        <f>IFERROR((IF(AND($G534&lt;(VLOOKUP($J535,'Medians, Hi-Lo SDs'!$B:$F,3,FALSE)),$G535&gt;=(VLOOKUP($J535,'Medians, Hi-Lo SDs'!$B:$F,3,FALSE))),(VLOOKUP($J535,'Medians, Hi-Lo SDs'!$B:$F,3,FALSE))-$G534,""))/($F535)*($C535-$C534)+($C534),"")</f>
        <v/>
      </c>
      <c r="R535" s="65" t="str">
        <f t="shared" si="99"/>
        <v/>
      </c>
      <c r="S535" s="65" t="str">
        <f>IF(R535="","",R535/VLOOKUP(VLOOKUP($J535,'Medians, Hi-Lo SDs'!$B:$F,3,FALSE),$H:$I,2,FALSE))</f>
        <v/>
      </c>
      <c r="T535" s="70" t="str">
        <f t="shared" si="100"/>
        <v/>
      </c>
      <c r="U535" s="68" t="str">
        <f t="shared" si="101"/>
        <v/>
      </c>
      <c r="V535" s="69" t="str">
        <f t="shared" si="97"/>
        <v/>
      </c>
      <c r="W535" s="66" t="str">
        <f>IFERROR((IF(AND($G534&lt;(VLOOKUP($J535,'Medians, Hi-Lo SDs'!$B:$F,4,FALSE)),$G535&gt;=(VLOOKUP($J535,'Medians, Hi-Lo SDs'!$B:$F,4,FALSE))),(VLOOKUP($J535,'Medians, Hi-Lo SDs'!$B:$F,4,FALSE))-$G534,""))/($F535)*($C535-$C534)+($C534),"")</f>
        <v/>
      </c>
      <c r="X535" s="65" t="str">
        <f t="shared" si="102"/>
        <v/>
      </c>
      <c r="Y535" s="65" t="str">
        <f>IF(X535="","",X535/VLOOKUP(VLOOKUP($J535,'Medians, Hi-Lo SDs'!$B:$F,4,FALSE),$H:$I,2,FALSE))</f>
        <v/>
      </c>
      <c r="Z535" s="70" t="str">
        <f t="shared" si="103"/>
        <v/>
      </c>
      <c r="AA535" s="68" t="str">
        <f t="shared" si="104"/>
        <v/>
      </c>
      <c r="AB535" s="66" t="str">
        <f>IFERROR((IF(AND($G534&lt;(VLOOKUP($J535,'Medians, Hi-Lo SDs'!$B:$F,5,FALSE)),$G535&gt;=(VLOOKUP($J535,'Medians, Hi-Lo SDs'!$B:$F,5,FALSE))),(VLOOKUP($J535,'Medians, Hi-Lo SDs'!$B:$F,5,FALSE))-$G534,""))/($F535)*($C535-$C534)+($C534),"")</f>
        <v/>
      </c>
      <c r="AC535" s="65" t="str">
        <f t="shared" si="105"/>
        <v/>
      </c>
      <c r="AD535" s="65" t="str">
        <f>IF(AC535="","",AC535/VLOOKUP(VLOOKUP($J535,'Medians, Hi-Lo SDs'!$B:$F,5,FALSE),$H:$I,2,FALSE))</f>
        <v/>
      </c>
      <c r="AE535" s="59" t="s">
        <v>88</v>
      </c>
      <c r="AF535" s="60" t="s">
        <v>88</v>
      </c>
    </row>
    <row r="536" spans="1:32" ht="16" x14ac:dyDescent="0.2">
      <c r="A536" s="99"/>
      <c r="B536" s="100"/>
      <c r="C536" s="87" t="s">
        <v>137</v>
      </c>
      <c r="D536" s="88">
        <v>1</v>
      </c>
      <c r="E536" s="89">
        <v>2.083333333333333</v>
      </c>
      <c r="F536" s="89">
        <v>2.083333333333333</v>
      </c>
      <c r="G536" s="90">
        <v>25</v>
      </c>
      <c r="J536" s="64" t="str">
        <f t="shared" si="95"/>
        <v>a1080</v>
      </c>
      <c r="K536" s="71">
        <f t="shared" si="96"/>
        <v>4.1666666666666661</v>
      </c>
      <c r="L536" s="65" t="str">
        <f>IFERROR((IF(AND($G535&lt;(VLOOKUP($J536,'Medians, Hi-Lo SDs'!$B:$F,2,FALSE)),$G536&gt;=(VLOOKUP($J536,'Medians, Hi-Lo SDs'!$B:$F,2,FALSE))),(VLOOKUP($J536,'Medians, Hi-Lo SDs'!$B:$F,2,FALSE))-$G535,""))/($F536)*($C536-$C535)+($C535),"")</f>
        <v/>
      </c>
      <c r="M536" s="65" t="str">
        <f t="shared" si="98"/>
        <v/>
      </c>
      <c r="N536" s="65" t="str">
        <f>IF(M536="","",M536/VLOOKUP(VLOOKUP($J536,'Medians, Hi-Lo SDs'!$B:$F,2,FALSE),$H:$I,2,FALSE))</f>
        <v/>
      </c>
      <c r="O536" s="59" t="s">
        <v>88</v>
      </c>
      <c r="P536" s="60" t="s">
        <v>88</v>
      </c>
      <c r="Q536" s="66" t="str">
        <f>IFERROR((IF(AND($G535&lt;(VLOOKUP($J536,'Medians, Hi-Lo SDs'!$B:$F,3,FALSE)),$G536&gt;=(VLOOKUP($J536,'Medians, Hi-Lo SDs'!$B:$F,3,FALSE))),(VLOOKUP($J536,'Medians, Hi-Lo SDs'!$B:$F,3,FALSE))-$G535,""))/($F536)*($C536-$C535)+($C535),"")</f>
        <v/>
      </c>
      <c r="R536" s="65" t="str">
        <f t="shared" si="99"/>
        <v/>
      </c>
      <c r="S536" s="65" t="str">
        <f>IF(R536="","",R536/VLOOKUP(VLOOKUP($J536,'Medians, Hi-Lo SDs'!$B:$F,3,FALSE),$H:$I,2,FALSE))</f>
        <v/>
      </c>
      <c r="T536" s="70" t="str">
        <f t="shared" si="100"/>
        <v/>
      </c>
      <c r="U536" s="68" t="str">
        <f t="shared" si="101"/>
        <v/>
      </c>
      <c r="V536" s="69" t="str">
        <f t="shared" si="97"/>
        <v/>
      </c>
      <c r="W536" s="66" t="str">
        <f>IFERROR((IF(AND($G535&lt;(VLOOKUP($J536,'Medians, Hi-Lo SDs'!$B:$F,4,FALSE)),$G536&gt;=(VLOOKUP($J536,'Medians, Hi-Lo SDs'!$B:$F,4,FALSE))),(VLOOKUP($J536,'Medians, Hi-Lo SDs'!$B:$F,4,FALSE))-$G535,""))/($F536)*($C536-$C535)+($C535),"")</f>
        <v/>
      </c>
      <c r="X536" s="65" t="str">
        <f t="shared" si="102"/>
        <v/>
      </c>
      <c r="Y536" s="65" t="str">
        <f>IF(X536="","",X536/VLOOKUP(VLOOKUP($J536,'Medians, Hi-Lo SDs'!$B:$F,4,FALSE),$H:$I,2,FALSE))</f>
        <v/>
      </c>
      <c r="Z536" s="70" t="str">
        <f t="shared" si="103"/>
        <v/>
      </c>
      <c r="AA536" s="68" t="str">
        <f t="shared" si="104"/>
        <v/>
      </c>
      <c r="AB536" s="66" t="str">
        <f>IFERROR((IF(AND($G535&lt;(VLOOKUP($J536,'Medians, Hi-Lo SDs'!$B:$F,5,FALSE)),$G536&gt;=(VLOOKUP($J536,'Medians, Hi-Lo SDs'!$B:$F,5,FALSE))),(VLOOKUP($J536,'Medians, Hi-Lo SDs'!$B:$F,5,FALSE))-$G535,""))/($F536)*($C536-$C535)+($C535),"")</f>
        <v/>
      </c>
      <c r="AC536" s="65" t="str">
        <f t="shared" si="105"/>
        <v/>
      </c>
      <c r="AD536" s="65" t="str">
        <f>IF(AC536="","",AC536/VLOOKUP(VLOOKUP($J536,'Medians, Hi-Lo SDs'!$B:$F,5,FALSE),$H:$I,2,FALSE))</f>
        <v/>
      </c>
      <c r="AE536" s="59" t="s">
        <v>88</v>
      </c>
      <c r="AF536" s="60" t="s">
        <v>88</v>
      </c>
    </row>
    <row r="537" spans="1:32" ht="16" x14ac:dyDescent="0.2">
      <c r="A537" s="99"/>
      <c r="B537" s="100"/>
      <c r="C537" s="87" t="s">
        <v>154</v>
      </c>
      <c r="D537" s="88">
        <v>1</v>
      </c>
      <c r="E537" s="89">
        <v>2.083333333333333</v>
      </c>
      <c r="F537" s="89">
        <v>2.083333333333333</v>
      </c>
      <c r="G537" s="90">
        <v>27.083333333333332</v>
      </c>
      <c r="J537" s="64" t="str">
        <f t="shared" si="95"/>
        <v>a1080</v>
      </c>
      <c r="K537" s="71">
        <f t="shared" si="96"/>
        <v>4.1666666666666661</v>
      </c>
      <c r="L537" s="65" t="str">
        <f>IFERROR((IF(AND($G536&lt;(VLOOKUP($J537,'Medians, Hi-Lo SDs'!$B:$F,2,FALSE)),$G537&gt;=(VLOOKUP($J537,'Medians, Hi-Lo SDs'!$B:$F,2,FALSE))),(VLOOKUP($J537,'Medians, Hi-Lo SDs'!$B:$F,2,FALSE))-$G536,""))/($F537)*($C537-$C536)+($C536),"")</f>
        <v/>
      </c>
      <c r="M537" s="65" t="str">
        <f t="shared" si="98"/>
        <v/>
      </c>
      <c r="N537" s="65" t="str">
        <f>IF(M537="","",M537/VLOOKUP(VLOOKUP($J537,'Medians, Hi-Lo SDs'!$B:$F,2,FALSE),$H:$I,2,FALSE))</f>
        <v/>
      </c>
      <c r="O537" s="59" t="s">
        <v>88</v>
      </c>
      <c r="P537" s="60" t="s">
        <v>88</v>
      </c>
      <c r="Q537" s="66" t="str">
        <f>IFERROR((IF(AND($G536&lt;(VLOOKUP($J537,'Medians, Hi-Lo SDs'!$B:$F,3,FALSE)),$G537&gt;=(VLOOKUP($J537,'Medians, Hi-Lo SDs'!$B:$F,3,FALSE))),(VLOOKUP($J537,'Medians, Hi-Lo SDs'!$B:$F,3,FALSE))-$G536,""))/($F537)*($C537-$C536)+($C536),"")</f>
        <v/>
      </c>
      <c r="R537" s="65" t="str">
        <f t="shared" si="99"/>
        <v/>
      </c>
      <c r="S537" s="65" t="str">
        <f>IF(R537="","",R537/VLOOKUP(VLOOKUP($J537,'Medians, Hi-Lo SDs'!$B:$F,3,FALSE),$H:$I,2,FALSE))</f>
        <v/>
      </c>
      <c r="T537" s="70" t="str">
        <f t="shared" si="100"/>
        <v/>
      </c>
      <c r="U537" s="68" t="str">
        <f t="shared" si="101"/>
        <v/>
      </c>
      <c r="V537" s="69" t="str">
        <f t="shared" si="97"/>
        <v/>
      </c>
      <c r="W537" s="66" t="str">
        <f>IFERROR((IF(AND($G536&lt;(VLOOKUP($J537,'Medians, Hi-Lo SDs'!$B:$F,4,FALSE)),$G537&gt;=(VLOOKUP($J537,'Medians, Hi-Lo SDs'!$B:$F,4,FALSE))),(VLOOKUP($J537,'Medians, Hi-Lo SDs'!$B:$F,4,FALSE))-$G536,""))/($F537)*($C537-$C536)+($C536),"")</f>
        <v/>
      </c>
      <c r="X537" s="65" t="str">
        <f t="shared" si="102"/>
        <v/>
      </c>
      <c r="Y537" s="65" t="str">
        <f>IF(X537="","",X537/VLOOKUP(VLOOKUP($J537,'Medians, Hi-Lo SDs'!$B:$F,4,FALSE),$H:$I,2,FALSE))</f>
        <v/>
      </c>
      <c r="Z537" s="70" t="str">
        <f t="shared" si="103"/>
        <v/>
      </c>
      <c r="AA537" s="68" t="str">
        <f t="shared" si="104"/>
        <v/>
      </c>
      <c r="AB537" s="66" t="str">
        <f>IFERROR((IF(AND($G536&lt;(VLOOKUP($J537,'Medians, Hi-Lo SDs'!$B:$F,5,FALSE)),$G537&gt;=(VLOOKUP($J537,'Medians, Hi-Lo SDs'!$B:$F,5,FALSE))),(VLOOKUP($J537,'Medians, Hi-Lo SDs'!$B:$F,5,FALSE))-$G536,""))/($F537)*($C537-$C536)+($C536),"")</f>
        <v/>
      </c>
      <c r="AC537" s="65" t="str">
        <f t="shared" si="105"/>
        <v/>
      </c>
      <c r="AD537" s="65" t="str">
        <f>IF(AC537="","",AC537/VLOOKUP(VLOOKUP($J537,'Medians, Hi-Lo SDs'!$B:$F,5,FALSE),$H:$I,2,FALSE))</f>
        <v/>
      </c>
      <c r="AE537" s="59" t="s">
        <v>88</v>
      </c>
      <c r="AF537" s="60" t="s">
        <v>88</v>
      </c>
    </row>
    <row r="538" spans="1:32" ht="16" x14ac:dyDescent="0.2">
      <c r="A538" s="99"/>
      <c r="B538" s="100"/>
      <c r="C538" s="87" t="s">
        <v>138</v>
      </c>
      <c r="D538" s="88">
        <v>1</v>
      </c>
      <c r="E538" s="89">
        <v>2.083333333333333</v>
      </c>
      <c r="F538" s="89">
        <v>2.083333333333333</v>
      </c>
      <c r="G538" s="90">
        <v>29.166666666666668</v>
      </c>
      <c r="J538" s="64" t="str">
        <f t="shared" si="95"/>
        <v>a1080</v>
      </c>
      <c r="K538" s="71">
        <f t="shared" si="96"/>
        <v>4.1666666666666661</v>
      </c>
      <c r="L538" s="65" t="str">
        <f>IFERROR((IF(AND($G537&lt;(VLOOKUP($J538,'Medians, Hi-Lo SDs'!$B:$F,2,FALSE)),$G538&gt;=(VLOOKUP($J538,'Medians, Hi-Lo SDs'!$B:$F,2,FALSE))),(VLOOKUP($J538,'Medians, Hi-Lo SDs'!$B:$F,2,FALSE))-$G537,""))/($F538)*($C538-$C537)+($C537),"")</f>
        <v/>
      </c>
      <c r="M538" s="65" t="str">
        <f t="shared" si="98"/>
        <v/>
      </c>
      <c r="N538" s="65" t="str">
        <f>IF(M538="","",M538/VLOOKUP(VLOOKUP($J538,'Medians, Hi-Lo SDs'!$B:$F,2,FALSE),$H:$I,2,FALSE))</f>
        <v/>
      </c>
      <c r="O538" s="59" t="s">
        <v>88</v>
      </c>
      <c r="P538" s="60" t="s">
        <v>88</v>
      </c>
      <c r="Q538" s="66" t="str">
        <f>IFERROR((IF(AND($G537&lt;(VLOOKUP($J538,'Medians, Hi-Lo SDs'!$B:$F,3,FALSE)),$G538&gt;=(VLOOKUP($J538,'Medians, Hi-Lo SDs'!$B:$F,3,FALSE))),(VLOOKUP($J538,'Medians, Hi-Lo SDs'!$B:$F,3,FALSE))-$G537,""))/($F538)*($C538-$C537)+($C537),"")</f>
        <v/>
      </c>
      <c r="R538" s="65" t="str">
        <f t="shared" si="99"/>
        <v/>
      </c>
      <c r="S538" s="65" t="str">
        <f>IF(R538="","",R538/VLOOKUP(VLOOKUP($J538,'Medians, Hi-Lo SDs'!$B:$F,3,FALSE),$H:$I,2,FALSE))</f>
        <v/>
      </c>
      <c r="T538" s="70" t="str">
        <f t="shared" si="100"/>
        <v/>
      </c>
      <c r="U538" s="68" t="str">
        <f t="shared" si="101"/>
        <v/>
      </c>
      <c r="V538" s="69" t="str">
        <f t="shared" si="97"/>
        <v/>
      </c>
      <c r="W538" s="66" t="str">
        <f>IFERROR((IF(AND($G537&lt;(VLOOKUP($J538,'Medians, Hi-Lo SDs'!$B:$F,4,FALSE)),$G538&gt;=(VLOOKUP($J538,'Medians, Hi-Lo SDs'!$B:$F,4,FALSE))),(VLOOKUP($J538,'Medians, Hi-Lo SDs'!$B:$F,4,FALSE))-$G537,""))/($F538)*($C538-$C537)+($C537),"")</f>
        <v/>
      </c>
      <c r="X538" s="65" t="str">
        <f t="shared" si="102"/>
        <v/>
      </c>
      <c r="Y538" s="65" t="str">
        <f>IF(X538="","",X538/VLOOKUP(VLOOKUP($J538,'Medians, Hi-Lo SDs'!$B:$F,4,FALSE),$H:$I,2,FALSE))</f>
        <v/>
      </c>
      <c r="Z538" s="70" t="str">
        <f t="shared" si="103"/>
        <v/>
      </c>
      <c r="AA538" s="68" t="str">
        <f t="shared" si="104"/>
        <v/>
      </c>
      <c r="AB538" s="66" t="str">
        <f>IFERROR((IF(AND($G537&lt;(VLOOKUP($J538,'Medians, Hi-Lo SDs'!$B:$F,5,FALSE)),$G538&gt;=(VLOOKUP($J538,'Medians, Hi-Lo SDs'!$B:$F,5,FALSE))),(VLOOKUP($J538,'Medians, Hi-Lo SDs'!$B:$F,5,FALSE))-$G537,""))/($F538)*($C538-$C537)+($C537),"")</f>
        <v/>
      </c>
      <c r="AC538" s="65" t="str">
        <f t="shared" si="105"/>
        <v/>
      </c>
      <c r="AD538" s="65" t="str">
        <f>IF(AC538="","",AC538/VLOOKUP(VLOOKUP($J538,'Medians, Hi-Lo SDs'!$B:$F,5,FALSE),$H:$I,2,FALSE))</f>
        <v/>
      </c>
      <c r="AE538" s="59" t="s">
        <v>88</v>
      </c>
      <c r="AF538" s="60" t="s">
        <v>88</v>
      </c>
    </row>
    <row r="539" spans="1:32" ht="16" x14ac:dyDescent="0.2">
      <c r="A539" s="99"/>
      <c r="B539" s="100"/>
      <c r="C539" s="87" t="s">
        <v>165</v>
      </c>
      <c r="D539" s="88">
        <v>4</v>
      </c>
      <c r="E539" s="89">
        <v>8.3333333333333321</v>
      </c>
      <c r="F539" s="89">
        <v>8.3333333333333321</v>
      </c>
      <c r="G539" s="90">
        <v>37.5</v>
      </c>
      <c r="J539" s="64" t="str">
        <f t="shared" si="95"/>
        <v>a1080</v>
      </c>
      <c r="K539" s="71">
        <f t="shared" si="96"/>
        <v>4.1666666666666661</v>
      </c>
      <c r="L539" s="65" t="str">
        <f>IFERROR((IF(AND($G538&lt;(VLOOKUP($J539,'Medians, Hi-Lo SDs'!$B:$F,2,FALSE)),$G539&gt;=(VLOOKUP($J539,'Medians, Hi-Lo SDs'!$B:$F,2,FALSE))),(VLOOKUP($J539,'Medians, Hi-Lo SDs'!$B:$F,2,FALSE))-$G538,""))/($F539)*($C539-$C538)+($C538),"")</f>
        <v/>
      </c>
      <c r="M539" s="65" t="str">
        <f t="shared" si="98"/>
        <v/>
      </c>
      <c r="N539" s="65" t="str">
        <f>IF(M539="","",M539/VLOOKUP(VLOOKUP($J539,'Medians, Hi-Lo SDs'!$B:$F,2,FALSE),$H:$I,2,FALSE))</f>
        <v/>
      </c>
      <c r="O539" s="59" t="s">
        <v>88</v>
      </c>
      <c r="P539" s="60" t="s">
        <v>88</v>
      </c>
      <c r="Q539" s="66" t="str">
        <f>IFERROR((IF(AND($G538&lt;(VLOOKUP($J539,'Medians, Hi-Lo SDs'!$B:$F,3,FALSE)),$G539&gt;=(VLOOKUP($J539,'Medians, Hi-Lo SDs'!$B:$F,3,FALSE))),(VLOOKUP($J539,'Medians, Hi-Lo SDs'!$B:$F,3,FALSE))-$G538,""))/($F539)*($C539-$C538)+($C538),"")</f>
        <v/>
      </c>
      <c r="R539" s="65" t="str">
        <f t="shared" si="99"/>
        <v/>
      </c>
      <c r="S539" s="65" t="str">
        <f>IF(R539="","",R539/VLOOKUP(VLOOKUP($J539,'Medians, Hi-Lo SDs'!$B:$F,3,FALSE),$H:$I,2,FALSE))</f>
        <v/>
      </c>
      <c r="T539" s="70" t="str">
        <f t="shared" si="100"/>
        <v/>
      </c>
      <c r="U539" s="68" t="str">
        <f t="shared" si="101"/>
        <v/>
      </c>
      <c r="V539" s="69" t="str">
        <f t="shared" si="97"/>
        <v/>
      </c>
      <c r="W539" s="66" t="str">
        <f>IFERROR((IF(AND($G538&lt;(VLOOKUP($J539,'Medians, Hi-Lo SDs'!$B:$F,4,FALSE)),$G539&gt;=(VLOOKUP($J539,'Medians, Hi-Lo SDs'!$B:$F,4,FALSE))),(VLOOKUP($J539,'Medians, Hi-Lo SDs'!$B:$F,4,FALSE))-$G538,""))/($F539)*($C539-$C538)+($C538),"")</f>
        <v/>
      </c>
      <c r="X539" s="65" t="str">
        <f t="shared" si="102"/>
        <v/>
      </c>
      <c r="Y539" s="65" t="str">
        <f>IF(X539="","",X539/VLOOKUP(VLOOKUP($J539,'Medians, Hi-Lo SDs'!$B:$F,4,FALSE),$H:$I,2,FALSE))</f>
        <v/>
      </c>
      <c r="Z539" s="70" t="str">
        <f t="shared" si="103"/>
        <v/>
      </c>
      <c r="AA539" s="68" t="str">
        <f t="shared" si="104"/>
        <v/>
      </c>
      <c r="AB539" s="66" t="str">
        <f>IFERROR((IF(AND($G538&lt;(VLOOKUP($J539,'Medians, Hi-Lo SDs'!$B:$F,5,FALSE)),$G539&gt;=(VLOOKUP($J539,'Medians, Hi-Lo SDs'!$B:$F,5,FALSE))),(VLOOKUP($J539,'Medians, Hi-Lo SDs'!$B:$F,5,FALSE))-$G538,""))/($F539)*($C539-$C538)+($C538),"")</f>
        <v/>
      </c>
      <c r="AC539" s="65" t="str">
        <f t="shared" si="105"/>
        <v/>
      </c>
      <c r="AD539" s="65" t="str">
        <f>IF(AC539="","",AC539/VLOOKUP(VLOOKUP($J539,'Medians, Hi-Lo SDs'!$B:$F,5,FALSE),$H:$I,2,FALSE))</f>
        <v/>
      </c>
      <c r="AE539" s="59" t="s">
        <v>88</v>
      </c>
      <c r="AF539" s="60" t="s">
        <v>88</v>
      </c>
    </row>
    <row r="540" spans="1:32" ht="16" x14ac:dyDescent="0.2">
      <c r="A540" s="99"/>
      <c r="B540" s="100"/>
      <c r="C540" s="87" t="s">
        <v>159</v>
      </c>
      <c r="D540" s="88">
        <v>2</v>
      </c>
      <c r="E540" s="89">
        <v>4.1666666666666661</v>
      </c>
      <c r="F540" s="89">
        <v>4.1666666666666661</v>
      </c>
      <c r="G540" s="90">
        <v>41.666666666666671</v>
      </c>
      <c r="J540" s="64" t="str">
        <f t="shared" si="95"/>
        <v>a1080</v>
      </c>
      <c r="K540" s="71">
        <f t="shared" si="96"/>
        <v>4.1666666666666661</v>
      </c>
      <c r="L540" s="65" t="str">
        <f>IFERROR((IF(AND($G539&lt;(VLOOKUP($J540,'Medians, Hi-Lo SDs'!$B:$F,2,FALSE)),$G540&gt;=(VLOOKUP($J540,'Medians, Hi-Lo SDs'!$B:$F,2,FALSE))),(VLOOKUP($J540,'Medians, Hi-Lo SDs'!$B:$F,2,FALSE))-$G539,""))/($F540)*($C540-$C539)+($C539),"")</f>
        <v/>
      </c>
      <c r="M540" s="65" t="str">
        <f t="shared" si="98"/>
        <v/>
      </c>
      <c r="N540" s="65" t="str">
        <f>IF(M540="","",M540/VLOOKUP(VLOOKUP($J540,'Medians, Hi-Lo SDs'!$B:$F,2,FALSE),$H:$I,2,FALSE))</f>
        <v/>
      </c>
      <c r="O540" s="59" t="s">
        <v>88</v>
      </c>
      <c r="P540" s="60" t="s">
        <v>88</v>
      </c>
      <c r="Q540" s="66" t="str">
        <f>IFERROR((IF(AND($G539&lt;(VLOOKUP($J540,'Medians, Hi-Lo SDs'!$B:$F,3,FALSE)),$G540&gt;=(VLOOKUP($J540,'Medians, Hi-Lo SDs'!$B:$F,3,FALSE))),(VLOOKUP($J540,'Medians, Hi-Lo SDs'!$B:$F,3,FALSE))-$G539,""))/($F540)*($C540-$C539)+($C539),"")</f>
        <v/>
      </c>
      <c r="R540" s="65" t="str">
        <f t="shared" si="99"/>
        <v/>
      </c>
      <c r="S540" s="65" t="str">
        <f>IF(R540="","",R540/VLOOKUP(VLOOKUP($J540,'Medians, Hi-Lo SDs'!$B:$F,3,FALSE),$H:$I,2,FALSE))</f>
        <v/>
      </c>
      <c r="T540" s="70" t="str">
        <f t="shared" si="100"/>
        <v/>
      </c>
      <c r="U540" s="68" t="str">
        <f t="shared" si="101"/>
        <v/>
      </c>
      <c r="V540" s="69" t="str">
        <f t="shared" si="97"/>
        <v/>
      </c>
      <c r="W540" s="66" t="str">
        <f>IFERROR((IF(AND($G539&lt;(VLOOKUP($J540,'Medians, Hi-Lo SDs'!$B:$F,4,FALSE)),$G540&gt;=(VLOOKUP($J540,'Medians, Hi-Lo SDs'!$B:$F,4,FALSE))),(VLOOKUP($J540,'Medians, Hi-Lo SDs'!$B:$F,4,FALSE))-$G539,""))/($F540)*($C540-$C539)+($C539),"")</f>
        <v/>
      </c>
      <c r="X540" s="65" t="str">
        <f t="shared" si="102"/>
        <v/>
      </c>
      <c r="Y540" s="65" t="str">
        <f>IF(X540="","",X540/VLOOKUP(VLOOKUP($J540,'Medians, Hi-Lo SDs'!$B:$F,4,FALSE),$H:$I,2,FALSE))</f>
        <v/>
      </c>
      <c r="Z540" s="70" t="str">
        <f t="shared" si="103"/>
        <v/>
      </c>
      <c r="AA540" s="68" t="str">
        <f t="shared" si="104"/>
        <v/>
      </c>
      <c r="AB540" s="66" t="str">
        <f>IFERROR((IF(AND($G539&lt;(VLOOKUP($J540,'Medians, Hi-Lo SDs'!$B:$F,5,FALSE)),$G540&gt;=(VLOOKUP($J540,'Medians, Hi-Lo SDs'!$B:$F,5,FALSE))),(VLOOKUP($J540,'Medians, Hi-Lo SDs'!$B:$F,5,FALSE))-$G539,""))/($F540)*($C540-$C539)+($C539),"")</f>
        <v/>
      </c>
      <c r="AC540" s="65" t="str">
        <f t="shared" si="105"/>
        <v/>
      </c>
      <c r="AD540" s="65" t="str">
        <f>IF(AC540="","",AC540/VLOOKUP(VLOOKUP($J540,'Medians, Hi-Lo SDs'!$B:$F,5,FALSE),$H:$I,2,FALSE))</f>
        <v/>
      </c>
      <c r="AE540" s="59" t="s">
        <v>88</v>
      </c>
      <c r="AF540" s="60" t="s">
        <v>88</v>
      </c>
    </row>
    <row r="541" spans="1:32" ht="16" x14ac:dyDescent="0.2">
      <c r="A541" s="99"/>
      <c r="B541" s="100"/>
      <c r="C541" s="87" t="s">
        <v>145</v>
      </c>
      <c r="D541" s="88">
        <v>2</v>
      </c>
      <c r="E541" s="89">
        <v>4.1666666666666661</v>
      </c>
      <c r="F541" s="89">
        <v>4.1666666666666661</v>
      </c>
      <c r="G541" s="90">
        <v>45.833333333333329</v>
      </c>
      <c r="J541" s="64" t="str">
        <f t="shared" si="95"/>
        <v>a1080</v>
      </c>
      <c r="K541" s="71">
        <f t="shared" si="96"/>
        <v>4.1666666666666661</v>
      </c>
      <c r="L541" s="65" t="str">
        <f>IFERROR((IF(AND($G540&lt;(VLOOKUP($J541,'Medians, Hi-Lo SDs'!$B:$F,2,FALSE)),$G541&gt;=(VLOOKUP($J541,'Medians, Hi-Lo SDs'!$B:$F,2,FALSE))),(VLOOKUP($J541,'Medians, Hi-Lo SDs'!$B:$F,2,FALSE))-$G540,""))/($F541)*($C541-$C540)+($C540),"")</f>
        <v/>
      </c>
      <c r="M541" s="65" t="str">
        <f t="shared" si="98"/>
        <v/>
      </c>
      <c r="N541" s="65" t="str">
        <f>IF(M541="","",M541/VLOOKUP(VLOOKUP($J541,'Medians, Hi-Lo SDs'!$B:$F,2,FALSE),$H:$I,2,FALSE))</f>
        <v/>
      </c>
      <c r="O541" s="59" t="s">
        <v>88</v>
      </c>
      <c r="P541" s="60" t="s">
        <v>88</v>
      </c>
      <c r="Q541" s="66" t="str">
        <f>IFERROR((IF(AND($G540&lt;(VLOOKUP($J541,'Medians, Hi-Lo SDs'!$B:$F,3,FALSE)),$G541&gt;=(VLOOKUP($J541,'Medians, Hi-Lo SDs'!$B:$F,3,FALSE))),(VLOOKUP($J541,'Medians, Hi-Lo SDs'!$B:$F,3,FALSE))-$G540,""))/($F541)*($C541-$C540)+($C540),"")</f>
        <v/>
      </c>
      <c r="R541" s="65" t="str">
        <f t="shared" si="99"/>
        <v/>
      </c>
      <c r="S541" s="65" t="str">
        <f>IF(R541="","",R541/VLOOKUP(VLOOKUP($J541,'Medians, Hi-Lo SDs'!$B:$F,3,FALSE),$H:$I,2,FALSE))</f>
        <v/>
      </c>
      <c r="T541" s="70" t="str">
        <f t="shared" si="100"/>
        <v/>
      </c>
      <c r="U541" s="68" t="str">
        <f t="shared" si="101"/>
        <v/>
      </c>
      <c r="V541" s="69" t="str">
        <f t="shared" si="97"/>
        <v/>
      </c>
      <c r="W541" s="66" t="str">
        <f>IFERROR((IF(AND($G540&lt;(VLOOKUP($J541,'Medians, Hi-Lo SDs'!$B:$F,4,FALSE)),$G541&gt;=(VLOOKUP($J541,'Medians, Hi-Lo SDs'!$B:$F,4,FALSE))),(VLOOKUP($J541,'Medians, Hi-Lo SDs'!$B:$F,4,FALSE))-$G540,""))/($F541)*($C541-$C540)+($C540),"")</f>
        <v/>
      </c>
      <c r="X541" s="65" t="str">
        <f t="shared" si="102"/>
        <v/>
      </c>
      <c r="Y541" s="65" t="str">
        <f>IF(X541="","",X541/VLOOKUP(VLOOKUP($J541,'Medians, Hi-Lo SDs'!$B:$F,4,FALSE),$H:$I,2,FALSE))</f>
        <v/>
      </c>
      <c r="Z541" s="70" t="str">
        <f t="shared" si="103"/>
        <v/>
      </c>
      <c r="AA541" s="68" t="str">
        <f t="shared" si="104"/>
        <v/>
      </c>
      <c r="AB541" s="66" t="str">
        <f>IFERROR((IF(AND($G540&lt;(VLOOKUP($J541,'Medians, Hi-Lo SDs'!$B:$F,5,FALSE)),$G541&gt;=(VLOOKUP($J541,'Medians, Hi-Lo SDs'!$B:$F,5,FALSE))),(VLOOKUP($J541,'Medians, Hi-Lo SDs'!$B:$F,5,FALSE))-$G540,""))/($F541)*($C541-$C540)+($C540),"")</f>
        <v/>
      </c>
      <c r="AC541" s="65" t="str">
        <f t="shared" si="105"/>
        <v/>
      </c>
      <c r="AD541" s="65" t="str">
        <f>IF(AC541="","",AC541/VLOOKUP(VLOOKUP($J541,'Medians, Hi-Lo SDs'!$B:$F,5,FALSE),$H:$I,2,FALSE))</f>
        <v/>
      </c>
      <c r="AE541" s="59" t="s">
        <v>88</v>
      </c>
      <c r="AF541" s="60" t="s">
        <v>88</v>
      </c>
    </row>
    <row r="542" spans="1:32" ht="16" x14ac:dyDescent="0.2">
      <c r="A542" s="99"/>
      <c r="B542" s="100"/>
      <c r="C542" s="87" t="s">
        <v>155</v>
      </c>
      <c r="D542" s="88">
        <v>1</v>
      </c>
      <c r="E542" s="89">
        <v>2.083333333333333</v>
      </c>
      <c r="F542" s="89">
        <v>2.083333333333333</v>
      </c>
      <c r="G542" s="90">
        <v>47.916666666666671</v>
      </c>
      <c r="J542" s="64" t="str">
        <f t="shared" si="95"/>
        <v>a1080</v>
      </c>
      <c r="K542" s="71">
        <f t="shared" si="96"/>
        <v>4.1666666666666661</v>
      </c>
      <c r="L542" s="65" t="str">
        <f>IFERROR((IF(AND($G541&lt;(VLOOKUP($J542,'Medians, Hi-Lo SDs'!$B:$F,2,FALSE)),$G542&gt;=(VLOOKUP($J542,'Medians, Hi-Lo SDs'!$B:$F,2,FALSE))),(VLOOKUP($J542,'Medians, Hi-Lo SDs'!$B:$F,2,FALSE))-$G541,""))/($F542)*($C542-$C541)+($C541),"")</f>
        <v/>
      </c>
      <c r="M542" s="65" t="str">
        <f t="shared" si="98"/>
        <v/>
      </c>
      <c r="N542" s="65" t="str">
        <f>IF(M542="","",M542/VLOOKUP(VLOOKUP($J542,'Medians, Hi-Lo SDs'!$B:$F,2,FALSE),$H:$I,2,FALSE))</f>
        <v/>
      </c>
      <c r="O542" s="59" t="s">
        <v>88</v>
      </c>
      <c r="P542" s="60" t="s">
        <v>88</v>
      </c>
      <c r="Q542" s="66" t="str">
        <f>IFERROR((IF(AND($G541&lt;(VLOOKUP($J542,'Medians, Hi-Lo SDs'!$B:$F,3,FALSE)),$G542&gt;=(VLOOKUP($J542,'Medians, Hi-Lo SDs'!$B:$F,3,FALSE))),(VLOOKUP($J542,'Medians, Hi-Lo SDs'!$B:$F,3,FALSE))-$G541,""))/($F542)*($C542-$C541)+($C541),"")</f>
        <v/>
      </c>
      <c r="R542" s="65" t="str">
        <f t="shared" si="99"/>
        <v/>
      </c>
      <c r="S542" s="65" t="str">
        <f>IF(R542="","",R542/VLOOKUP(VLOOKUP($J542,'Medians, Hi-Lo SDs'!$B:$F,3,FALSE),$H:$I,2,FALSE))</f>
        <v/>
      </c>
      <c r="T542" s="70" t="str">
        <f t="shared" si="100"/>
        <v/>
      </c>
      <c r="U542" s="68" t="str">
        <f t="shared" si="101"/>
        <v/>
      </c>
      <c r="V542" s="69" t="str">
        <f t="shared" si="97"/>
        <v/>
      </c>
      <c r="W542" s="66" t="str">
        <f>IFERROR((IF(AND($G541&lt;(VLOOKUP($J542,'Medians, Hi-Lo SDs'!$B:$F,4,FALSE)),$G542&gt;=(VLOOKUP($J542,'Medians, Hi-Lo SDs'!$B:$F,4,FALSE))),(VLOOKUP($J542,'Medians, Hi-Lo SDs'!$B:$F,4,FALSE))-$G541,""))/($F542)*($C542-$C541)+($C541),"")</f>
        <v/>
      </c>
      <c r="X542" s="65" t="str">
        <f t="shared" si="102"/>
        <v/>
      </c>
      <c r="Y542" s="65" t="str">
        <f>IF(X542="","",X542/VLOOKUP(VLOOKUP($J542,'Medians, Hi-Lo SDs'!$B:$F,4,FALSE),$H:$I,2,FALSE))</f>
        <v/>
      </c>
      <c r="Z542" s="70" t="str">
        <f t="shared" si="103"/>
        <v/>
      </c>
      <c r="AA542" s="68" t="str">
        <f t="shared" si="104"/>
        <v/>
      </c>
      <c r="AB542" s="66" t="str">
        <f>IFERROR((IF(AND($G541&lt;(VLOOKUP($J542,'Medians, Hi-Lo SDs'!$B:$F,5,FALSE)),$G542&gt;=(VLOOKUP($J542,'Medians, Hi-Lo SDs'!$B:$F,5,FALSE))),(VLOOKUP($J542,'Medians, Hi-Lo SDs'!$B:$F,5,FALSE))-$G541,""))/($F542)*($C542-$C541)+($C541),"")</f>
        <v/>
      </c>
      <c r="AC542" s="65" t="str">
        <f t="shared" si="105"/>
        <v/>
      </c>
      <c r="AD542" s="65" t="str">
        <f>IF(AC542="","",AC542/VLOOKUP(VLOOKUP($J542,'Medians, Hi-Lo SDs'!$B:$F,5,FALSE),$H:$I,2,FALSE))</f>
        <v/>
      </c>
      <c r="AE542" s="59" t="s">
        <v>88</v>
      </c>
      <c r="AF542" s="60" t="s">
        <v>88</v>
      </c>
    </row>
    <row r="543" spans="1:32" ht="16" x14ac:dyDescent="0.2">
      <c r="A543" s="99"/>
      <c r="B543" s="100"/>
      <c r="C543" s="87" t="s">
        <v>139</v>
      </c>
      <c r="D543" s="88">
        <v>2</v>
      </c>
      <c r="E543" s="89">
        <v>4.1666666666666661</v>
      </c>
      <c r="F543" s="89">
        <v>4.1666666666666661</v>
      </c>
      <c r="G543" s="90">
        <v>52.083333333333336</v>
      </c>
      <c r="J543" s="64" t="str">
        <f t="shared" si="95"/>
        <v>a1080</v>
      </c>
      <c r="K543" s="71">
        <f t="shared" si="96"/>
        <v>4.1666666666666661</v>
      </c>
      <c r="L543" s="65" t="str">
        <f>IFERROR((IF(AND($G542&lt;(VLOOKUP($J543,'Medians, Hi-Lo SDs'!$B:$F,2,FALSE)),$G543&gt;=(VLOOKUP($J543,'Medians, Hi-Lo SDs'!$B:$F,2,FALSE))),(VLOOKUP($J543,'Medians, Hi-Lo SDs'!$B:$F,2,FALSE))-$G542,""))/($F543)*($C543-$C542)+($C542),"")</f>
        <v/>
      </c>
      <c r="M543" s="65" t="str">
        <f t="shared" si="98"/>
        <v/>
      </c>
      <c r="N543" s="65" t="str">
        <f>IF(M543="","",M543/VLOOKUP(VLOOKUP($J543,'Medians, Hi-Lo SDs'!$B:$F,2,FALSE),$H:$I,2,FALSE))</f>
        <v/>
      </c>
      <c r="O543" s="59" t="s">
        <v>88</v>
      </c>
      <c r="P543" s="60" t="s">
        <v>88</v>
      </c>
      <c r="Q543" s="66" t="str">
        <f>IFERROR((IF(AND($G542&lt;(VLOOKUP($J543,'Medians, Hi-Lo SDs'!$B:$F,3,FALSE)),$G543&gt;=(VLOOKUP($J543,'Medians, Hi-Lo SDs'!$B:$F,3,FALSE))),(VLOOKUP($J543,'Medians, Hi-Lo SDs'!$B:$F,3,FALSE))-$G542,""))/($F543)*($C543-$C542)+($C542),"")</f>
        <v/>
      </c>
      <c r="R543" s="65" t="str">
        <f t="shared" si="99"/>
        <v/>
      </c>
      <c r="S543" s="65" t="str">
        <f>IF(R543="","",R543/VLOOKUP(VLOOKUP($J543,'Medians, Hi-Lo SDs'!$B:$F,3,FALSE),$H:$I,2,FALSE))</f>
        <v/>
      </c>
      <c r="T543" s="70" t="str">
        <f t="shared" si="100"/>
        <v/>
      </c>
      <c r="U543" s="68" t="str">
        <f t="shared" si="101"/>
        <v/>
      </c>
      <c r="V543" s="69">
        <f t="shared" si="97"/>
        <v>53.5</v>
      </c>
      <c r="W543" s="66" t="str">
        <f>IFERROR((IF(AND($G542&lt;(VLOOKUP($J543,'Medians, Hi-Lo SDs'!$B:$F,4,FALSE)),$G543&gt;=(VLOOKUP($J543,'Medians, Hi-Lo SDs'!$B:$F,4,FALSE))),(VLOOKUP($J543,'Medians, Hi-Lo SDs'!$B:$F,4,FALSE))-$G542,""))/($F543)*($C543-$C542)+($C542),"")</f>
        <v/>
      </c>
      <c r="X543" s="65" t="str">
        <f t="shared" si="102"/>
        <v/>
      </c>
      <c r="Y543" s="65" t="str">
        <f>IF(X543="","",X543/VLOOKUP(VLOOKUP($J543,'Medians, Hi-Lo SDs'!$B:$F,4,FALSE),$H:$I,2,FALSE))</f>
        <v/>
      </c>
      <c r="Z543" s="70" t="str">
        <f t="shared" si="103"/>
        <v/>
      </c>
      <c r="AA543" s="68" t="str">
        <f t="shared" si="104"/>
        <v/>
      </c>
      <c r="AB543" s="66" t="str">
        <f>IFERROR((IF(AND($G542&lt;(VLOOKUP($J543,'Medians, Hi-Lo SDs'!$B:$F,5,FALSE)),$G543&gt;=(VLOOKUP($J543,'Medians, Hi-Lo SDs'!$B:$F,5,FALSE))),(VLOOKUP($J543,'Medians, Hi-Lo SDs'!$B:$F,5,FALSE))-$G542,""))/($F543)*($C543-$C542)+($C542),"")</f>
        <v/>
      </c>
      <c r="AC543" s="65" t="str">
        <f t="shared" si="105"/>
        <v/>
      </c>
      <c r="AD543" s="65" t="str">
        <f>IF(AC543="","",AC543/VLOOKUP(VLOOKUP($J543,'Medians, Hi-Lo SDs'!$B:$F,5,FALSE),$H:$I,2,FALSE))</f>
        <v/>
      </c>
      <c r="AE543" s="59" t="s">
        <v>88</v>
      </c>
      <c r="AF543" s="60" t="s">
        <v>88</v>
      </c>
    </row>
    <row r="544" spans="1:32" ht="16" x14ac:dyDescent="0.2">
      <c r="A544" s="99"/>
      <c r="B544" s="100"/>
      <c r="C544" s="87" t="s">
        <v>156</v>
      </c>
      <c r="D544" s="88">
        <v>1</v>
      </c>
      <c r="E544" s="89">
        <v>2.083333333333333</v>
      </c>
      <c r="F544" s="89">
        <v>2.083333333333333</v>
      </c>
      <c r="G544" s="90">
        <v>54.166666666666664</v>
      </c>
      <c r="J544" s="64" t="str">
        <f t="shared" si="95"/>
        <v>a1080</v>
      </c>
      <c r="K544" s="71">
        <f t="shared" si="96"/>
        <v>4.1666666666666661</v>
      </c>
      <c r="L544" s="65" t="str">
        <f>IFERROR((IF(AND($G543&lt;(VLOOKUP($J544,'Medians, Hi-Lo SDs'!$B:$F,2,FALSE)),$G544&gt;=(VLOOKUP($J544,'Medians, Hi-Lo SDs'!$B:$F,2,FALSE))),(VLOOKUP($J544,'Medians, Hi-Lo SDs'!$B:$F,2,FALSE))-$G543,""))/($F544)*($C544-$C543)+($C543),"")</f>
        <v/>
      </c>
      <c r="M544" s="65" t="str">
        <f t="shared" si="98"/>
        <v/>
      </c>
      <c r="N544" s="65" t="str">
        <f>IF(M544="","",M544/VLOOKUP(VLOOKUP($J544,'Medians, Hi-Lo SDs'!$B:$F,2,FALSE),$H:$I,2,FALSE))</f>
        <v/>
      </c>
      <c r="O544" s="59" t="s">
        <v>88</v>
      </c>
      <c r="P544" s="60" t="s">
        <v>88</v>
      </c>
      <c r="Q544" s="66" t="str">
        <f>IFERROR((IF(AND($G543&lt;(VLOOKUP($J544,'Medians, Hi-Lo SDs'!$B:$F,3,FALSE)),$G544&gt;=(VLOOKUP($J544,'Medians, Hi-Lo SDs'!$B:$F,3,FALSE))),(VLOOKUP($J544,'Medians, Hi-Lo SDs'!$B:$F,3,FALSE))-$G543,""))/($F544)*($C544-$C543)+($C543),"")</f>
        <v/>
      </c>
      <c r="R544" s="65" t="str">
        <f t="shared" si="99"/>
        <v/>
      </c>
      <c r="S544" s="65" t="str">
        <f>IF(R544="","",R544/VLOOKUP(VLOOKUP($J544,'Medians, Hi-Lo SDs'!$B:$F,3,FALSE),$H:$I,2,FALSE))</f>
        <v/>
      </c>
      <c r="T544" s="70" t="str">
        <f t="shared" si="100"/>
        <v/>
      </c>
      <c r="U544" s="68" t="str">
        <f t="shared" si="101"/>
        <v/>
      </c>
      <c r="V544" s="69" t="str">
        <f t="shared" si="97"/>
        <v/>
      </c>
      <c r="W544" s="66" t="str">
        <f>IFERROR((IF(AND($G543&lt;(VLOOKUP($J544,'Medians, Hi-Lo SDs'!$B:$F,4,FALSE)),$G544&gt;=(VLOOKUP($J544,'Medians, Hi-Lo SDs'!$B:$F,4,FALSE))),(VLOOKUP($J544,'Medians, Hi-Lo SDs'!$B:$F,4,FALSE))-$G543,""))/($F544)*($C544-$C543)+($C543),"")</f>
        <v/>
      </c>
      <c r="X544" s="65" t="str">
        <f t="shared" si="102"/>
        <v/>
      </c>
      <c r="Y544" s="65" t="str">
        <f>IF(X544="","",X544/VLOOKUP(VLOOKUP($J544,'Medians, Hi-Lo SDs'!$B:$F,4,FALSE),$H:$I,2,FALSE))</f>
        <v/>
      </c>
      <c r="Z544" s="70" t="str">
        <f t="shared" si="103"/>
        <v/>
      </c>
      <c r="AA544" s="68" t="str">
        <f t="shared" si="104"/>
        <v/>
      </c>
      <c r="AB544" s="66" t="str">
        <f>IFERROR((IF(AND($G543&lt;(VLOOKUP($J544,'Medians, Hi-Lo SDs'!$B:$F,5,FALSE)),$G544&gt;=(VLOOKUP($J544,'Medians, Hi-Lo SDs'!$B:$F,5,FALSE))),(VLOOKUP($J544,'Medians, Hi-Lo SDs'!$B:$F,5,FALSE))-$G543,""))/($F544)*($C544-$C543)+($C543),"")</f>
        <v/>
      </c>
      <c r="AC544" s="65" t="str">
        <f t="shared" si="105"/>
        <v/>
      </c>
      <c r="AD544" s="65" t="str">
        <f>IF(AC544="","",AC544/VLOOKUP(VLOOKUP($J544,'Medians, Hi-Lo SDs'!$B:$F,5,FALSE),$H:$I,2,FALSE))</f>
        <v/>
      </c>
      <c r="AE544" s="59" t="s">
        <v>88</v>
      </c>
      <c r="AF544" s="60" t="s">
        <v>88</v>
      </c>
    </row>
    <row r="545" spans="1:32" ht="16" x14ac:dyDescent="0.2">
      <c r="A545" s="99"/>
      <c r="B545" s="100"/>
      <c r="C545" s="87" t="s">
        <v>169</v>
      </c>
      <c r="D545" s="88">
        <v>1</v>
      </c>
      <c r="E545" s="89">
        <v>2.083333333333333</v>
      </c>
      <c r="F545" s="89">
        <v>2.083333333333333</v>
      </c>
      <c r="G545" s="90">
        <v>56.25</v>
      </c>
      <c r="J545" s="64" t="str">
        <f t="shared" si="95"/>
        <v>a1080</v>
      </c>
      <c r="K545" s="71">
        <f t="shared" si="96"/>
        <v>4.1666666666666661</v>
      </c>
      <c r="L545" s="65" t="str">
        <f>IFERROR((IF(AND($G544&lt;(VLOOKUP($J545,'Medians, Hi-Lo SDs'!$B:$F,2,FALSE)),$G545&gt;=(VLOOKUP($J545,'Medians, Hi-Lo SDs'!$B:$F,2,FALSE))),(VLOOKUP($J545,'Medians, Hi-Lo SDs'!$B:$F,2,FALSE))-$G544,""))/($F545)*($C545-$C544)+($C544),"")</f>
        <v/>
      </c>
      <c r="M545" s="65" t="str">
        <f t="shared" si="98"/>
        <v/>
      </c>
      <c r="N545" s="65" t="str">
        <f>IF(M545="","",M545/VLOOKUP(VLOOKUP($J545,'Medians, Hi-Lo SDs'!$B:$F,2,FALSE),$H:$I,2,FALSE))</f>
        <v/>
      </c>
      <c r="O545" s="59" t="s">
        <v>88</v>
      </c>
      <c r="P545" s="60" t="s">
        <v>88</v>
      </c>
      <c r="Q545" s="66" t="str">
        <f>IFERROR((IF(AND($G544&lt;(VLOOKUP($J545,'Medians, Hi-Lo SDs'!$B:$F,3,FALSE)),$G545&gt;=(VLOOKUP($J545,'Medians, Hi-Lo SDs'!$B:$F,3,FALSE))),(VLOOKUP($J545,'Medians, Hi-Lo SDs'!$B:$F,3,FALSE))-$G544,""))/($F545)*($C545-$C544)+($C544),"")</f>
        <v/>
      </c>
      <c r="R545" s="65" t="str">
        <f t="shared" si="99"/>
        <v/>
      </c>
      <c r="S545" s="65" t="str">
        <f>IF(R545="","",R545/VLOOKUP(VLOOKUP($J545,'Medians, Hi-Lo SDs'!$B:$F,3,FALSE),$H:$I,2,FALSE))</f>
        <v/>
      </c>
      <c r="T545" s="70" t="str">
        <f t="shared" si="100"/>
        <v/>
      </c>
      <c r="U545" s="68" t="str">
        <f t="shared" si="101"/>
        <v/>
      </c>
      <c r="V545" s="69" t="str">
        <f t="shared" si="97"/>
        <v/>
      </c>
      <c r="W545" s="66" t="str">
        <f>IFERROR((IF(AND($G544&lt;(VLOOKUP($J545,'Medians, Hi-Lo SDs'!$B:$F,4,FALSE)),$G545&gt;=(VLOOKUP($J545,'Medians, Hi-Lo SDs'!$B:$F,4,FALSE))),(VLOOKUP($J545,'Medians, Hi-Lo SDs'!$B:$F,4,FALSE))-$G544,""))/($F545)*($C545-$C544)+($C544),"")</f>
        <v/>
      </c>
      <c r="X545" s="65" t="str">
        <f t="shared" si="102"/>
        <v/>
      </c>
      <c r="Y545" s="65" t="str">
        <f>IF(X545="","",X545/VLOOKUP(VLOOKUP($J545,'Medians, Hi-Lo SDs'!$B:$F,4,FALSE),$H:$I,2,FALSE))</f>
        <v/>
      </c>
      <c r="Z545" s="70" t="str">
        <f t="shared" si="103"/>
        <v/>
      </c>
      <c r="AA545" s="68" t="str">
        <f t="shared" si="104"/>
        <v/>
      </c>
      <c r="AB545" s="66" t="str">
        <f>IFERROR((IF(AND($G544&lt;(VLOOKUP($J545,'Medians, Hi-Lo SDs'!$B:$F,5,FALSE)),$G545&gt;=(VLOOKUP($J545,'Medians, Hi-Lo SDs'!$B:$F,5,FALSE))),(VLOOKUP($J545,'Medians, Hi-Lo SDs'!$B:$F,5,FALSE))-$G544,""))/($F545)*($C545-$C544)+($C544),"")</f>
        <v/>
      </c>
      <c r="AC545" s="65" t="str">
        <f t="shared" si="105"/>
        <v/>
      </c>
      <c r="AD545" s="65" t="str">
        <f>IF(AC545="","",AC545/VLOOKUP(VLOOKUP($J545,'Medians, Hi-Lo SDs'!$B:$F,5,FALSE),$H:$I,2,FALSE))</f>
        <v/>
      </c>
      <c r="AE545" s="59" t="s">
        <v>88</v>
      </c>
      <c r="AF545" s="60" t="s">
        <v>88</v>
      </c>
    </row>
    <row r="546" spans="1:32" ht="16" x14ac:dyDescent="0.2">
      <c r="A546" s="99"/>
      <c r="B546" s="100"/>
      <c r="C546" s="87" t="s">
        <v>146</v>
      </c>
      <c r="D546" s="88">
        <v>2</v>
      </c>
      <c r="E546" s="89">
        <v>4.1666666666666661</v>
      </c>
      <c r="F546" s="89">
        <v>4.1666666666666661</v>
      </c>
      <c r="G546" s="90">
        <v>60.416666666666664</v>
      </c>
      <c r="J546" s="64" t="str">
        <f t="shared" si="95"/>
        <v>a1080</v>
      </c>
      <c r="K546" s="71">
        <f t="shared" si="96"/>
        <v>4.1666666666666661</v>
      </c>
      <c r="L546" s="65" t="str">
        <f>IFERROR((IF(AND($G545&lt;(VLOOKUP($J546,'Medians, Hi-Lo SDs'!$B:$F,2,FALSE)),$G546&gt;=(VLOOKUP($J546,'Medians, Hi-Lo SDs'!$B:$F,2,FALSE))),(VLOOKUP($J546,'Medians, Hi-Lo SDs'!$B:$F,2,FALSE))-$G545,""))/($F546)*($C546-$C545)+($C545),"")</f>
        <v/>
      </c>
      <c r="M546" s="65" t="str">
        <f t="shared" si="98"/>
        <v/>
      </c>
      <c r="N546" s="65" t="str">
        <f>IF(M546="","",M546/VLOOKUP(VLOOKUP($J546,'Medians, Hi-Lo SDs'!$B:$F,2,FALSE),$H:$I,2,FALSE))</f>
        <v/>
      </c>
      <c r="O546" s="59" t="s">
        <v>88</v>
      </c>
      <c r="P546" s="60" t="s">
        <v>88</v>
      </c>
      <c r="Q546" s="66" t="str">
        <f>IFERROR((IF(AND($G545&lt;(VLOOKUP($J546,'Medians, Hi-Lo SDs'!$B:$F,3,FALSE)),$G546&gt;=(VLOOKUP($J546,'Medians, Hi-Lo SDs'!$B:$F,3,FALSE))),(VLOOKUP($J546,'Medians, Hi-Lo SDs'!$B:$F,3,FALSE))-$G545,""))/($F546)*($C546-$C545)+($C545),"")</f>
        <v/>
      </c>
      <c r="R546" s="65" t="str">
        <f t="shared" si="99"/>
        <v/>
      </c>
      <c r="S546" s="65" t="str">
        <f>IF(R546="","",R546/VLOOKUP(VLOOKUP($J546,'Medians, Hi-Lo SDs'!$B:$F,3,FALSE),$H:$I,2,FALSE))</f>
        <v/>
      </c>
      <c r="T546" s="70" t="str">
        <f t="shared" si="100"/>
        <v/>
      </c>
      <c r="U546" s="68" t="str">
        <f t="shared" si="101"/>
        <v/>
      </c>
      <c r="V546" s="69" t="str">
        <f t="shared" si="97"/>
        <v/>
      </c>
      <c r="W546" s="66" t="str">
        <f>IFERROR((IF(AND($G545&lt;(VLOOKUP($J546,'Medians, Hi-Lo SDs'!$B:$F,4,FALSE)),$G546&gt;=(VLOOKUP($J546,'Medians, Hi-Lo SDs'!$B:$F,4,FALSE))),(VLOOKUP($J546,'Medians, Hi-Lo SDs'!$B:$F,4,FALSE))-$G545,""))/($F546)*($C546-$C545)+($C545),"")</f>
        <v/>
      </c>
      <c r="X546" s="65" t="str">
        <f t="shared" si="102"/>
        <v/>
      </c>
      <c r="Y546" s="65" t="str">
        <f>IF(X546="","",X546/VLOOKUP(VLOOKUP($J546,'Medians, Hi-Lo SDs'!$B:$F,4,FALSE),$H:$I,2,FALSE))</f>
        <v/>
      </c>
      <c r="Z546" s="70" t="str">
        <f t="shared" si="103"/>
        <v/>
      </c>
      <c r="AA546" s="68" t="str">
        <f t="shared" si="104"/>
        <v/>
      </c>
      <c r="AB546" s="66" t="str">
        <f>IFERROR((IF(AND($G545&lt;(VLOOKUP($J546,'Medians, Hi-Lo SDs'!$B:$F,5,FALSE)),$G546&gt;=(VLOOKUP($J546,'Medians, Hi-Lo SDs'!$B:$F,5,FALSE))),(VLOOKUP($J546,'Medians, Hi-Lo SDs'!$B:$F,5,FALSE))-$G545,""))/($F546)*($C546-$C545)+($C545),"")</f>
        <v/>
      </c>
      <c r="AC546" s="65" t="str">
        <f t="shared" si="105"/>
        <v/>
      </c>
      <c r="AD546" s="65" t="str">
        <f>IF(AC546="","",AC546/VLOOKUP(VLOOKUP($J546,'Medians, Hi-Lo SDs'!$B:$F,5,FALSE),$H:$I,2,FALSE))</f>
        <v/>
      </c>
      <c r="AE546" s="59" t="s">
        <v>88</v>
      </c>
      <c r="AF546" s="60" t="s">
        <v>88</v>
      </c>
    </row>
    <row r="547" spans="1:32" ht="16" x14ac:dyDescent="0.2">
      <c r="A547" s="99"/>
      <c r="B547" s="100"/>
      <c r="C547" s="87" t="s">
        <v>140</v>
      </c>
      <c r="D547" s="88">
        <v>2</v>
      </c>
      <c r="E547" s="89">
        <v>4.1666666666666661</v>
      </c>
      <c r="F547" s="89">
        <v>4.1666666666666661</v>
      </c>
      <c r="G547" s="90">
        <v>64.583333333333343</v>
      </c>
      <c r="J547" s="64" t="str">
        <f t="shared" si="95"/>
        <v>a1080</v>
      </c>
      <c r="K547" s="71">
        <f t="shared" si="96"/>
        <v>4.1666666666666661</v>
      </c>
      <c r="L547" s="65" t="str">
        <f>IFERROR((IF(AND($G546&lt;(VLOOKUP($J547,'Medians, Hi-Lo SDs'!$B:$F,2,FALSE)),$G547&gt;=(VLOOKUP($J547,'Medians, Hi-Lo SDs'!$B:$F,2,FALSE))),(VLOOKUP($J547,'Medians, Hi-Lo SDs'!$B:$F,2,FALSE))-$G546,""))/($F547)*($C547-$C546)+($C546),"")</f>
        <v/>
      </c>
      <c r="M547" s="65" t="str">
        <f t="shared" si="98"/>
        <v/>
      </c>
      <c r="N547" s="65" t="str">
        <f>IF(M547="","",M547/VLOOKUP(VLOOKUP($J547,'Medians, Hi-Lo SDs'!$B:$F,2,FALSE),$H:$I,2,FALSE))</f>
        <v/>
      </c>
      <c r="O547" s="59" t="s">
        <v>88</v>
      </c>
      <c r="P547" s="60" t="s">
        <v>88</v>
      </c>
      <c r="Q547" s="66" t="str">
        <f>IFERROR((IF(AND($G546&lt;(VLOOKUP($J547,'Medians, Hi-Lo SDs'!$B:$F,3,FALSE)),$G547&gt;=(VLOOKUP($J547,'Medians, Hi-Lo SDs'!$B:$F,3,FALSE))),(VLOOKUP($J547,'Medians, Hi-Lo SDs'!$B:$F,3,FALSE))-$G546,""))/($F547)*($C547-$C546)+($C546),"")</f>
        <v/>
      </c>
      <c r="R547" s="65" t="str">
        <f t="shared" si="99"/>
        <v/>
      </c>
      <c r="S547" s="65" t="str">
        <f>IF(R547="","",R547/VLOOKUP(VLOOKUP($J547,'Medians, Hi-Lo SDs'!$B:$F,3,FALSE),$H:$I,2,FALSE))</f>
        <v/>
      </c>
      <c r="T547" s="70" t="str">
        <f t="shared" si="100"/>
        <v/>
      </c>
      <c r="U547" s="68" t="str">
        <f t="shared" si="101"/>
        <v/>
      </c>
      <c r="V547" s="69" t="str">
        <f t="shared" si="97"/>
        <v/>
      </c>
      <c r="W547" s="66" t="str">
        <f>IFERROR((IF(AND($G546&lt;(VLOOKUP($J547,'Medians, Hi-Lo SDs'!$B:$F,4,FALSE)),$G547&gt;=(VLOOKUP($J547,'Medians, Hi-Lo SDs'!$B:$F,4,FALSE))),(VLOOKUP($J547,'Medians, Hi-Lo SDs'!$B:$F,4,FALSE))-$G546,""))/($F547)*($C547-$C546)+($C546),"")</f>
        <v/>
      </c>
      <c r="X547" s="65" t="str">
        <f t="shared" si="102"/>
        <v/>
      </c>
      <c r="Y547" s="65" t="str">
        <f>IF(X547="","",X547/VLOOKUP(VLOOKUP($J547,'Medians, Hi-Lo SDs'!$B:$F,4,FALSE),$H:$I,2,FALSE))</f>
        <v/>
      </c>
      <c r="Z547" s="70" t="str">
        <f t="shared" si="103"/>
        <v/>
      </c>
      <c r="AA547" s="68" t="str">
        <f t="shared" si="104"/>
        <v/>
      </c>
      <c r="AB547" s="66" t="str">
        <f>IFERROR((IF(AND($G546&lt;(VLOOKUP($J547,'Medians, Hi-Lo SDs'!$B:$F,5,FALSE)),$G547&gt;=(VLOOKUP($J547,'Medians, Hi-Lo SDs'!$B:$F,5,FALSE))),(VLOOKUP($J547,'Medians, Hi-Lo SDs'!$B:$F,5,FALSE))-$G546,""))/($F547)*($C547-$C546)+($C546),"")</f>
        <v/>
      </c>
      <c r="AC547" s="65" t="str">
        <f t="shared" si="105"/>
        <v/>
      </c>
      <c r="AD547" s="65" t="str">
        <f>IF(AC547="","",AC547/VLOOKUP(VLOOKUP($J547,'Medians, Hi-Lo SDs'!$B:$F,5,FALSE),$H:$I,2,FALSE))</f>
        <v/>
      </c>
      <c r="AE547" s="59" t="s">
        <v>88</v>
      </c>
      <c r="AF547" s="60" t="s">
        <v>88</v>
      </c>
    </row>
    <row r="548" spans="1:32" ht="16" x14ac:dyDescent="0.2">
      <c r="A548" s="99"/>
      <c r="B548" s="100"/>
      <c r="C548" s="87" t="s">
        <v>166</v>
      </c>
      <c r="D548" s="88">
        <v>2</v>
      </c>
      <c r="E548" s="89">
        <v>4.1666666666666661</v>
      </c>
      <c r="F548" s="89">
        <v>4.1666666666666661</v>
      </c>
      <c r="G548" s="90">
        <v>68.75</v>
      </c>
      <c r="J548" s="64" t="str">
        <f t="shared" si="95"/>
        <v>a1080</v>
      </c>
      <c r="K548" s="71">
        <f t="shared" si="96"/>
        <v>4.1666666666666661</v>
      </c>
      <c r="L548" s="65" t="str">
        <f>IFERROR((IF(AND($G547&lt;(VLOOKUP($J548,'Medians, Hi-Lo SDs'!$B:$F,2,FALSE)),$G548&gt;=(VLOOKUP($J548,'Medians, Hi-Lo SDs'!$B:$F,2,FALSE))),(VLOOKUP($J548,'Medians, Hi-Lo SDs'!$B:$F,2,FALSE))-$G547,""))/($F548)*($C548-$C547)+($C547),"")</f>
        <v/>
      </c>
      <c r="M548" s="65" t="str">
        <f t="shared" si="98"/>
        <v/>
      </c>
      <c r="N548" s="65" t="str">
        <f>IF(M548="","",M548/VLOOKUP(VLOOKUP($J548,'Medians, Hi-Lo SDs'!$B:$F,2,FALSE),$H:$I,2,FALSE))</f>
        <v/>
      </c>
      <c r="O548" s="59" t="s">
        <v>88</v>
      </c>
      <c r="P548" s="60" t="s">
        <v>88</v>
      </c>
      <c r="Q548" s="66" t="str">
        <f>IFERROR((IF(AND($G547&lt;(VLOOKUP($J548,'Medians, Hi-Lo SDs'!$B:$F,3,FALSE)),$G548&gt;=(VLOOKUP($J548,'Medians, Hi-Lo SDs'!$B:$F,3,FALSE))),(VLOOKUP($J548,'Medians, Hi-Lo SDs'!$B:$F,3,FALSE))-$G547,""))/($F548)*($C548-$C547)+($C547),"")</f>
        <v/>
      </c>
      <c r="R548" s="65" t="str">
        <f t="shared" si="99"/>
        <v/>
      </c>
      <c r="S548" s="65" t="str">
        <f>IF(R548="","",R548/VLOOKUP(VLOOKUP($J548,'Medians, Hi-Lo SDs'!$B:$F,3,FALSE),$H:$I,2,FALSE))</f>
        <v/>
      </c>
      <c r="T548" s="70" t="str">
        <f t="shared" si="100"/>
        <v/>
      </c>
      <c r="U548" s="68" t="str">
        <f t="shared" si="101"/>
        <v/>
      </c>
      <c r="V548" s="69" t="str">
        <f t="shared" si="97"/>
        <v/>
      </c>
      <c r="W548" s="66" t="str">
        <f>IFERROR((IF(AND($G547&lt;(VLOOKUP($J548,'Medians, Hi-Lo SDs'!$B:$F,4,FALSE)),$G548&gt;=(VLOOKUP($J548,'Medians, Hi-Lo SDs'!$B:$F,4,FALSE))),(VLOOKUP($J548,'Medians, Hi-Lo SDs'!$B:$F,4,FALSE))-$G547,""))/($F548)*($C548-$C547)+($C547),"")</f>
        <v/>
      </c>
      <c r="X548" s="65" t="str">
        <f t="shared" si="102"/>
        <v/>
      </c>
      <c r="Y548" s="65" t="str">
        <f>IF(X548="","",X548/VLOOKUP(VLOOKUP($J548,'Medians, Hi-Lo SDs'!$B:$F,4,FALSE),$H:$I,2,FALSE))</f>
        <v/>
      </c>
      <c r="Z548" s="70" t="str">
        <f t="shared" si="103"/>
        <v/>
      </c>
      <c r="AA548" s="68" t="str">
        <f t="shared" si="104"/>
        <v/>
      </c>
      <c r="AB548" s="66" t="str">
        <f>IFERROR((IF(AND($G547&lt;(VLOOKUP($J548,'Medians, Hi-Lo SDs'!$B:$F,5,FALSE)),$G548&gt;=(VLOOKUP($J548,'Medians, Hi-Lo SDs'!$B:$F,5,FALSE))),(VLOOKUP($J548,'Medians, Hi-Lo SDs'!$B:$F,5,FALSE))-$G547,""))/($F548)*($C548-$C547)+($C547),"")</f>
        <v/>
      </c>
      <c r="AC548" s="65" t="str">
        <f t="shared" si="105"/>
        <v/>
      </c>
      <c r="AD548" s="65" t="str">
        <f>IF(AC548="","",AC548/VLOOKUP(VLOOKUP($J548,'Medians, Hi-Lo SDs'!$B:$F,5,FALSE),$H:$I,2,FALSE))</f>
        <v/>
      </c>
      <c r="AE548" s="59" t="s">
        <v>88</v>
      </c>
      <c r="AF548" s="60" t="s">
        <v>88</v>
      </c>
    </row>
    <row r="549" spans="1:32" ht="16" x14ac:dyDescent="0.2">
      <c r="A549" s="99"/>
      <c r="B549" s="100"/>
      <c r="C549" s="87" t="s">
        <v>161</v>
      </c>
      <c r="D549" s="88">
        <v>1</v>
      </c>
      <c r="E549" s="89">
        <v>2.083333333333333</v>
      </c>
      <c r="F549" s="89">
        <v>2.083333333333333</v>
      </c>
      <c r="G549" s="90">
        <v>70.833333333333343</v>
      </c>
      <c r="J549" s="64" t="str">
        <f t="shared" si="95"/>
        <v>a1080</v>
      </c>
      <c r="K549" s="71">
        <f t="shared" si="96"/>
        <v>4.1666666666666661</v>
      </c>
      <c r="L549" s="65" t="str">
        <f>IFERROR((IF(AND($G548&lt;(VLOOKUP($J549,'Medians, Hi-Lo SDs'!$B:$F,2,FALSE)),$G549&gt;=(VLOOKUP($J549,'Medians, Hi-Lo SDs'!$B:$F,2,FALSE))),(VLOOKUP($J549,'Medians, Hi-Lo SDs'!$B:$F,2,FALSE))-$G548,""))/($F549)*($C549-$C548)+($C548),"")</f>
        <v/>
      </c>
      <c r="M549" s="65" t="str">
        <f t="shared" si="98"/>
        <v/>
      </c>
      <c r="N549" s="65" t="str">
        <f>IF(M549="","",M549/VLOOKUP(VLOOKUP($J549,'Medians, Hi-Lo SDs'!$B:$F,2,FALSE),$H:$I,2,FALSE))</f>
        <v/>
      </c>
      <c r="O549" s="59" t="s">
        <v>88</v>
      </c>
      <c r="P549" s="60" t="s">
        <v>88</v>
      </c>
      <c r="Q549" s="66" t="str">
        <f>IFERROR((IF(AND($G548&lt;(VLOOKUP($J549,'Medians, Hi-Lo SDs'!$B:$F,3,FALSE)),$G549&gt;=(VLOOKUP($J549,'Medians, Hi-Lo SDs'!$B:$F,3,FALSE))),(VLOOKUP($J549,'Medians, Hi-Lo SDs'!$B:$F,3,FALSE))-$G548,""))/($F549)*($C549-$C548)+($C548),"")</f>
        <v/>
      </c>
      <c r="R549" s="65" t="str">
        <f t="shared" si="99"/>
        <v/>
      </c>
      <c r="S549" s="65" t="str">
        <f>IF(R549="","",R549/VLOOKUP(VLOOKUP($J549,'Medians, Hi-Lo SDs'!$B:$F,3,FALSE),$H:$I,2,FALSE))</f>
        <v/>
      </c>
      <c r="T549" s="70" t="str">
        <f t="shared" si="100"/>
        <v/>
      </c>
      <c r="U549" s="68" t="str">
        <f t="shared" si="101"/>
        <v/>
      </c>
      <c r="V549" s="69" t="str">
        <f t="shared" si="97"/>
        <v/>
      </c>
      <c r="W549" s="66" t="str">
        <f>IFERROR((IF(AND($G548&lt;(VLOOKUP($J549,'Medians, Hi-Lo SDs'!$B:$F,4,FALSE)),$G549&gt;=(VLOOKUP($J549,'Medians, Hi-Lo SDs'!$B:$F,4,FALSE))),(VLOOKUP($J549,'Medians, Hi-Lo SDs'!$B:$F,4,FALSE))-$G548,""))/($F549)*($C549-$C548)+($C548),"")</f>
        <v/>
      </c>
      <c r="X549" s="65" t="str">
        <f t="shared" si="102"/>
        <v/>
      </c>
      <c r="Y549" s="65" t="str">
        <f>IF(X549="","",X549/VLOOKUP(VLOOKUP($J549,'Medians, Hi-Lo SDs'!$B:$F,4,FALSE),$H:$I,2,FALSE))</f>
        <v/>
      </c>
      <c r="Z549" s="70" t="str">
        <f t="shared" si="103"/>
        <v/>
      </c>
      <c r="AA549" s="68" t="str">
        <f t="shared" si="104"/>
        <v/>
      </c>
      <c r="AB549" s="66" t="str">
        <f>IFERROR((IF(AND($G548&lt;(VLOOKUP($J549,'Medians, Hi-Lo SDs'!$B:$F,5,FALSE)),$G549&gt;=(VLOOKUP($J549,'Medians, Hi-Lo SDs'!$B:$F,5,FALSE))),(VLOOKUP($J549,'Medians, Hi-Lo SDs'!$B:$F,5,FALSE))-$G548,""))/($F549)*($C549-$C548)+($C548),"")</f>
        <v/>
      </c>
      <c r="AC549" s="65" t="str">
        <f t="shared" si="105"/>
        <v/>
      </c>
      <c r="AD549" s="65" t="str">
        <f>IF(AC549="","",AC549/VLOOKUP(VLOOKUP($J549,'Medians, Hi-Lo SDs'!$B:$F,5,FALSE),$H:$I,2,FALSE))</f>
        <v/>
      </c>
      <c r="AE549" s="59" t="s">
        <v>88</v>
      </c>
      <c r="AF549" s="60" t="s">
        <v>88</v>
      </c>
    </row>
    <row r="550" spans="1:32" ht="16" x14ac:dyDescent="0.2">
      <c r="A550" s="99"/>
      <c r="B550" s="100"/>
      <c r="C550" s="87" t="s">
        <v>157</v>
      </c>
      <c r="D550" s="88">
        <v>1</v>
      </c>
      <c r="E550" s="89">
        <v>2.083333333333333</v>
      </c>
      <c r="F550" s="89">
        <v>2.083333333333333</v>
      </c>
      <c r="G550" s="90">
        <v>72.916666666666657</v>
      </c>
      <c r="J550" s="64" t="str">
        <f t="shared" si="95"/>
        <v>a1080</v>
      </c>
      <c r="K550" s="71">
        <f t="shared" si="96"/>
        <v>4.1666666666666661</v>
      </c>
      <c r="L550" s="65" t="str">
        <f>IFERROR((IF(AND($G549&lt;(VLOOKUP($J550,'Medians, Hi-Lo SDs'!$B:$F,2,FALSE)),$G550&gt;=(VLOOKUP($J550,'Medians, Hi-Lo SDs'!$B:$F,2,FALSE))),(VLOOKUP($J550,'Medians, Hi-Lo SDs'!$B:$F,2,FALSE))-$G549,""))/($F550)*($C550-$C549)+($C549),"")</f>
        <v/>
      </c>
      <c r="M550" s="65" t="str">
        <f t="shared" si="98"/>
        <v/>
      </c>
      <c r="N550" s="65" t="str">
        <f>IF(M550="","",M550/VLOOKUP(VLOOKUP($J550,'Medians, Hi-Lo SDs'!$B:$F,2,FALSE),$H:$I,2,FALSE))</f>
        <v/>
      </c>
      <c r="O550" s="59" t="s">
        <v>88</v>
      </c>
      <c r="P550" s="60" t="s">
        <v>88</v>
      </c>
      <c r="Q550" s="66" t="str">
        <f>IFERROR((IF(AND($G549&lt;(VLOOKUP($J550,'Medians, Hi-Lo SDs'!$B:$F,3,FALSE)),$G550&gt;=(VLOOKUP($J550,'Medians, Hi-Lo SDs'!$B:$F,3,FALSE))),(VLOOKUP($J550,'Medians, Hi-Lo SDs'!$B:$F,3,FALSE))-$G549,""))/($F550)*($C550-$C549)+($C549),"")</f>
        <v/>
      </c>
      <c r="R550" s="65" t="str">
        <f t="shared" si="99"/>
        <v/>
      </c>
      <c r="S550" s="65" t="str">
        <f>IF(R550="","",R550/VLOOKUP(VLOOKUP($J550,'Medians, Hi-Lo SDs'!$B:$F,3,FALSE),$H:$I,2,FALSE))</f>
        <v/>
      </c>
      <c r="T550" s="70" t="str">
        <f t="shared" si="100"/>
        <v/>
      </c>
      <c r="U550" s="68" t="str">
        <f t="shared" si="101"/>
        <v/>
      </c>
      <c r="V550" s="69" t="str">
        <f t="shared" si="97"/>
        <v/>
      </c>
      <c r="W550" s="66" t="str">
        <f>IFERROR((IF(AND($G549&lt;(VLOOKUP($J550,'Medians, Hi-Lo SDs'!$B:$F,4,FALSE)),$G550&gt;=(VLOOKUP($J550,'Medians, Hi-Lo SDs'!$B:$F,4,FALSE))),(VLOOKUP($J550,'Medians, Hi-Lo SDs'!$B:$F,4,FALSE))-$G549,""))/($F550)*($C550-$C549)+($C549),"")</f>
        <v/>
      </c>
      <c r="X550" s="65" t="str">
        <f t="shared" si="102"/>
        <v/>
      </c>
      <c r="Y550" s="65" t="str">
        <f>IF(X550="","",X550/VLOOKUP(VLOOKUP($J550,'Medians, Hi-Lo SDs'!$B:$F,4,FALSE),$H:$I,2,FALSE))</f>
        <v/>
      </c>
      <c r="Z550" s="70" t="str">
        <f t="shared" si="103"/>
        <v/>
      </c>
      <c r="AA550" s="68" t="str">
        <f t="shared" si="104"/>
        <v/>
      </c>
      <c r="AB550" s="66" t="str">
        <f>IFERROR((IF(AND($G549&lt;(VLOOKUP($J550,'Medians, Hi-Lo SDs'!$B:$F,5,FALSE)),$G550&gt;=(VLOOKUP($J550,'Medians, Hi-Lo SDs'!$B:$F,5,FALSE))),(VLOOKUP($J550,'Medians, Hi-Lo SDs'!$B:$F,5,FALSE))-$G549,""))/($F550)*($C550-$C549)+($C549),"")</f>
        <v/>
      </c>
      <c r="AC550" s="65" t="str">
        <f t="shared" si="105"/>
        <v/>
      </c>
      <c r="AD550" s="65" t="str">
        <f>IF(AC550="","",AC550/VLOOKUP(VLOOKUP($J550,'Medians, Hi-Lo SDs'!$B:$F,5,FALSE),$H:$I,2,FALSE))</f>
        <v/>
      </c>
      <c r="AE550" s="59" t="s">
        <v>88</v>
      </c>
      <c r="AF550" s="60" t="s">
        <v>88</v>
      </c>
    </row>
    <row r="551" spans="1:32" ht="16" x14ac:dyDescent="0.2">
      <c r="A551" s="99"/>
      <c r="B551" s="100"/>
      <c r="C551" s="87" t="s">
        <v>147</v>
      </c>
      <c r="D551" s="88">
        <v>2</v>
      </c>
      <c r="E551" s="89">
        <v>4.1666666666666661</v>
      </c>
      <c r="F551" s="89">
        <v>4.1666666666666661</v>
      </c>
      <c r="G551" s="90">
        <v>77.083333333333343</v>
      </c>
      <c r="J551" s="64" t="str">
        <f t="shared" si="95"/>
        <v>a1080</v>
      </c>
      <c r="K551" s="71">
        <f t="shared" si="96"/>
        <v>4.1666666666666661</v>
      </c>
      <c r="L551" s="65" t="str">
        <f>IFERROR((IF(AND($G550&lt;(VLOOKUP($J551,'Medians, Hi-Lo SDs'!$B:$F,2,FALSE)),$G551&gt;=(VLOOKUP($J551,'Medians, Hi-Lo SDs'!$B:$F,2,FALSE))),(VLOOKUP($J551,'Medians, Hi-Lo SDs'!$B:$F,2,FALSE))-$G550,""))/($F551)*($C551-$C550)+($C550),"")</f>
        <v/>
      </c>
      <c r="M551" s="65" t="str">
        <f t="shared" si="98"/>
        <v/>
      </c>
      <c r="N551" s="65" t="str">
        <f>IF(M551="","",M551/VLOOKUP(VLOOKUP($J551,'Medians, Hi-Lo SDs'!$B:$F,2,FALSE),$H:$I,2,FALSE))</f>
        <v/>
      </c>
      <c r="O551" s="59" t="s">
        <v>88</v>
      </c>
      <c r="P551" s="60" t="s">
        <v>88</v>
      </c>
      <c r="Q551" s="66" t="str">
        <f>IFERROR((IF(AND($G550&lt;(VLOOKUP($J551,'Medians, Hi-Lo SDs'!$B:$F,3,FALSE)),$G551&gt;=(VLOOKUP($J551,'Medians, Hi-Lo SDs'!$B:$F,3,FALSE))),(VLOOKUP($J551,'Medians, Hi-Lo SDs'!$B:$F,3,FALSE))-$G550,""))/($F551)*($C551-$C550)+($C550),"")</f>
        <v/>
      </c>
      <c r="R551" s="65" t="str">
        <f t="shared" si="99"/>
        <v/>
      </c>
      <c r="S551" s="65" t="str">
        <f>IF(R551="","",R551/VLOOKUP(VLOOKUP($J551,'Medians, Hi-Lo SDs'!$B:$F,3,FALSE),$H:$I,2,FALSE))</f>
        <v/>
      </c>
      <c r="T551" s="70" t="str">
        <f t="shared" si="100"/>
        <v/>
      </c>
      <c r="U551" s="68" t="str">
        <f t="shared" si="101"/>
        <v/>
      </c>
      <c r="V551" s="69" t="str">
        <f t="shared" si="97"/>
        <v/>
      </c>
      <c r="W551" s="66" t="str">
        <f>IFERROR((IF(AND($G550&lt;(VLOOKUP($J551,'Medians, Hi-Lo SDs'!$B:$F,4,FALSE)),$G551&gt;=(VLOOKUP($J551,'Medians, Hi-Lo SDs'!$B:$F,4,FALSE))),(VLOOKUP($J551,'Medians, Hi-Lo SDs'!$B:$F,4,FALSE))-$G550,""))/($F551)*($C551-$C550)+($C550),"")</f>
        <v/>
      </c>
      <c r="X551" s="65" t="str">
        <f t="shared" si="102"/>
        <v/>
      </c>
      <c r="Y551" s="65" t="str">
        <f>IF(X551="","",X551/VLOOKUP(VLOOKUP($J551,'Medians, Hi-Lo SDs'!$B:$F,4,FALSE),$H:$I,2,FALSE))</f>
        <v/>
      </c>
      <c r="Z551" s="70" t="str">
        <f t="shared" si="103"/>
        <v/>
      </c>
      <c r="AA551" s="68" t="str">
        <f t="shared" si="104"/>
        <v/>
      </c>
      <c r="AB551" s="66" t="str">
        <f>IFERROR((IF(AND($G550&lt;(VLOOKUP($J551,'Medians, Hi-Lo SDs'!$B:$F,5,FALSE)),$G551&gt;=(VLOOKUP($J551,'Medians, Hi-Lo SDs'!$B:$F,5,FALSE))),(VLOOKUP($J551,'Medians, Hi-Lo SDs'!$B:$F,5,FALSE))-$G550,""))/($F551)*($C551-$C550)+($C550),"")</f>
        <v/>
      </c>
      <c r="AC551" s="65" t="str">
        <f t="shared" si="105"/>
        <v/>
      </c>
      <c r="AD551" s="65" t="str">
        <f>IF(AC551="","",AC551/VLOOKUP(VLOOKUP($J551,'Medians, Hi-Lo SDs'!$B:$F,5,FALSE),$H:$I,2,FALSE))</f>
        <v/>
      </c>
      <c r="AE551" s="59" t="s">
        <v>88</v>
      </c>
      <c r="AF551" s="60" t="s">
        <v>88</v>
      </c>
    </row>
    <row r="552" spans="1:32" ht="16" x14ac:dyDescent="0.2">
      <c r="A552" s="99"/>
      <c r="B552" s="100"/>
      <c r="C552" s="87" t="s">
        <v>148</v>
      </c>
      <c r="D552" s="88">
        <v>3</v>
      </c>
      <c r="E552" s="89">
        <v>6.25</v>
      </c>
      <c r="F552" s="89">
        <v>6.25</v>
      </c>
      <c r="G552" s="90">
        <v>83.333333333333343</v>
      </c>
      <c r="J552" s="64" t="str">
        <f t="shared" si="95"/>
        <v>a1080</v>
      </c>
      <c r="K552" s="71">
        <f t="shared" si="96"/>
        <v>4.1666666666666661</v>
      </c>
      <c r="L552" s="65" t="str">
        <f>IFERROR((IF(AND($G551&lt;(VLOOKUP($J552,'Medians, Hi-Lo SDs'!$B:$F,2,FALSE)),$G552&gt;=(VLOOKUP($J552,'Medians, Hi-Lo SDs'!$B:$F,2,FALSE))),(VLOOKUP($J552,'Medians, Hi-Lo SDs'!$B:$F,2,FALSE))-$G551,""))/($F552)*($C552-$C551)+($C551),"")</f>
        <v/>
      </c>
      <c r="M552" s="65" t="str">
        <f t="shared" si="98"/>
        <v/>
      </c>
      <c r="N552" s="65" t="str">
        <f>IF(M552="","",M552/VLOOKUP(VLOOKUP($J552,'Medians, Hi-Lo SDs'!$B:$F,2,FALSE),$H:$I,2,FALSE))</f>
        <v/>
      </c>
      <c r="O552" s="59" t="s">
        <v>88</v>
      </c>
      <c r="P552" s="60" t="s">
        <v>88</v>
      </c>
      <c r="Q552" s="66" t="str">
        <f>IFERROR((IF(AND($G551&lt;(VLOOKUP($J552,'Medians, Hi-Lo SDs'!$B:$F,3,FALSE)),$G552&gt;=(VLOOKUP($J552,'Medians, Hi-Lo SDs'!$B:$F,3,FALSE))),(VLOOKUP($J552,'Medians, Hi-Lo SDs'!$B:$F,3,FALSE))-$G551,""))/($F552)*($C552-$C551)+($C551),"")</f>
        <v/>
      </c>
      <c r="R552" s="65" t="str">
        <f t="shared" si="99"/>
        <v/>
      </c>
      <c r="S552" s="65" t="str">
        <f>IF(R552="","",R552/VLOOKUP(VLOOKUP($J552,'Medians, Hi-Lo SDs'!$B:$F,3,FALSE),$H:$I,2,FALSE))</f>
        <v/>
      </c>
      <c r="T552" s="70" t="str">
        <f t="shared" si="100"/>
        <v/>
      </c>
      <c r="U552" s="68" t="str">
        <f t="shared" si="101"/>
        <v/>
      </c>
      <c r="V552" s="69" t="str">
        <f t="shared" si="97"/>
        <v/>
      </c>
      <c r="W552" s="66" t="str">
        <f>IFERROR((IF(AND($G551&lt;(VLOOKUP($J552,'Medians, Hi-Lo SDs'!$B:$F,4,FALSE)),$G552&gt;=(VLOOKUP($J552,'Medians, Hi-Lo SDs'!$B:$F,4,FALSE))),(VLOOKUP($J552,'Medians, Hi-Lo SDs'!$B:$F,4,FALSE))-$G551,""))/($F552)*($C552-$C551)+($C551),"")</f>
        <v/>
      </c>
      <c r="X552" s="65" t="str">
        <f t="shared" si="102"/>
        <v/>
      </c>
      <c r="Y552" s="65" t="str">
        <f>IF(X552="","",X552/VLOOKUP(VLOOKUP($J552,'Medians, Hi-Lo SDs'!$B:$F,4,FALSE),$H:$I,2,FALSE))</f>
        <v/>
      </c>
      <c r="Z552" s="70" t="str">
        <f t="shared" si="103"/>
        <v/>
      </c>
      <c r="AA552" s="68" t="str">
        <f t="shared" si="104"/>
        <v/>
      </c>
      <c r="AB552" s="66" t="str">
        <f>IFERROR((IF(AND($G551&lt;(VLOOKUP($J552,'Medians, Hi-Lo SDs'!$B:$F,5,FALSE)),$G552&gt;=(VLOOKUP($J552,'Medians, Hi-Lo SDs'!$B:$F,5,FALSE))),(VLOOKUP($J552,'Medians, Hi-Lo SDs'!$B:$F,5,FALSE))-$G551,""))/($F552)*($C552-$C551)+($C551),"")</f>
        <v/>
      </c>
      <c r="AC552" s="65" t="str">
        <f t="shared" si="105"/>
        <v/>
      </c>
      <c r="AD552" s="65" t="str">
        <f>IF(AC552="","",AC552/VLOOKUP(VLOOKUP($J552,'Medians, Hi-Lo SDs'!$B:$F,5,FALSE),$H:$I,2,FALSE))</f>
        <v/>
      </c>
      <c r="AE552" s="59" t="s">
        <v>88</v>
      </c>
      <c r="AF552" s="60" t="s">
        <v>88</v>
      </c>
    </row>
    <row r="553" spans="1:32" ht="16" x14ac:dyDescent="0.2">
      <c r="A553" s="99"/>
      <c r="B553" s="100"/>
      <c r="C553" s="87" t="s">
        <v>162</v>
      </c>
      <c r="D553" s="88">
        <v>1</v>
      </c>
      <c r="E553" s="89">
        <v>2.083333333333333</v>
      </c>
      <c r="F553" s="89">
        <v>2.083333333333333</v>
      </c>
      <c r="G553" s="90">
        <v>85.416666666666657</v>
      </c>
      <c r="J553" s="64" t="str">
        <f t="shared" si="95"/>
        <v>a1080</v>
      </c>
      <c r="K553" s="71">
        <f t="shared" si="96"/>
        <v>4.1666666666666661</v>
      </c>
      <c r="L553" s="65" t="str">
        <f>IFERROR((IF(AND($G552&lt;(VLOOKUP($J553,'Medians, Hi-Lo SDs'!$B:$F,2,FALSE)),$G553&gt;=(VLOOKUP($J553,'Medians, Hi-Lo SDs'!$B:$F,2,FALSE))),(VLOOKUP($J553,'Medians, Hi-Lo SDs'!$B:$F,2,FALSE))-$G552,""))/($F553)*($C553-$C552)+($C552),"")</f>
        <v/>
      </c>
      <c r="M553" s="65" t="str">
        <f t="shared" si="98"/>
        <v/>
      </c>
      <c r="N553" s="65" t="str">
        <f>IF(M553="","",M553/VLOOKUP(VLOOKUP($J553,'Medians, Hi-Lo SDs'!$B:$F,2,FALSE),$H:$I,2,FALSE))</f>
        <v/>
      </c>
      <c r="O553" s="59" t="s">
        <v>88</v>
      </c>
      <c r="P553" s="60" t="s">
        <v>88</v>
      </c>
      <c r="Q553" s="66" t="str">
        <f>IFERROR((IF(AND($G552&lt;(VLOOKUP($J553,'Medians, Hi-Lo SDs'!$B:$F,3,FALSE)),$G553&gt;=(VLOOKUP($J553,'Medians, Hi-Lo SDs'!$B:$F,3,FALSE))),(VLOOKUP($J553,'Medians, Hi-Lo SDs'!$B:$F,3,FALSE))-$G552,""))/($F553)*($C553-$C552)+($C552),"")</f>
        <v/>
      </c>
      <c r="R553" s="65" t="str">
        <f t="shared" si="99"/>
        <v/>
      </c>
      <c r="S553" s="65" t="str">
        <f>IF(R553="","",R553/VLOOKUP(VLOOKUP($J553,'Medians, Hi-Lo SDs'!$B:$F,3,FALSE),$H:$I,2,FALSE))</f>
        <v/>
      </c>
      <c r="T553" s="70" t="str">
        <f t="shared" si="100"/>
        <v/>
      </c>
      <c r="U553" s="68" t="str">
        <f t="shared" si="101"/>
        <v/>
      </c>
      <c r="V553" s="69" t="str">
        <f t="shared" si="97"/>
        <v/>
      </c>
      <c r="W553" s="66" t="str">
        <f>IFERROR((IF(AND($G552&lt;(VLOOKUP($J553,'Medians, Hi-Lo SDs'!$B:$F,4,FALSE)),$G553&gt;=(VLOOKUP($J553,'Medians, Hi-Lo SDs'!$B:$F,4,FALSE))),(VLOOKUP($J553,'Medians, Hi-Lo SDs'!$B:$F,4,FALSE))-$G552,""))/($F553)*($C553-$C552)+($C552),"")</f>
        <v/>
      </c>
      <c r="X553" s="65" t="str">
        <f t="shared" si="102"/>
        <v/>
      </c>
      <c r="Y553" s="65" t="str">
        <f>IF(X553="","",X553/VLOOKUP(VLOOKUP($J553,'Medians, Hi-Lo SDs'!$B:$F,4,FALSE),$H:$I,2,FALSE))</f>
        <v/>
      </c>
      <c r="Z553" s="70" t="str">
        <f t="shared" si="103"/>
        <v/>
      </c>
      <c r="AA553" s="68" t="str">
        <f t="shared" si="104"/>
        <v/>
      </c>
      <c r="AB553" s="66" t="str">
        <f>IFERROR((IF(AND($G552&lt;(VLOOKUP($J553,'Medians, Hi-Lo SDs'!$B:$F,5,FALSE)),$G553&gt;=(VLOOKUP($J553,'Medians, Hi-Lo SDs'!$B:$F,5,FALSE))),(VLOOKUP($J553,'Medians, Hi-Lo SDs'!$B:$F,5,FALSE))-$G552,""))/($F553)*($C553-$C552)+($C552),"")</f>
        <v/>
      </c>
      <c r="AC553" s="65" t="str">
        <f t="shared" si="105"/>
        <v/>
      </c>
      <c r="AD553" s="65" t="str">
        <f>IF(AC553="","",AC553/VLOOKUP(VLOOKUP($J553,'Medians, Hi-Lo SDs'!$B:$F,5,FALSE),$H:$I,2,FALSE))</f>
        <v/>
      </c>
      <c r="AE553" s="59" t="s">
        <v>88</v>
      </c>
      <c r="AF553" s="60" t="s">
        <v>88</v>
      </c>
    </row>
    <row r="554" spans="1:32" ht="16" x14ac:dyDescent="0.2">
      <c r="A554" s="99"/>
      <c r="B554" s="100"/>
      <c r="C554" s="87" t="s">
        <v>149</v>
      </c>
      <c r="D554" s="88">
        <v>1</v>
      </c>
      <c r="E554" s="89">
        <v>2.083333333333333</v>
      </c>
      <c r="F554" s="89">
        <v>2.083333333333333</v>
      </c>
      <c r="G554" s="90">
        <v>87.5</v>
      </c>
      <c r="J554" s="64" t="str">
        <f t="shared" si="95"/>
        <v>a1080</v>
      </c>
      <c r="K554" s="71">
        <f t="shared" si="96"/>
        <v>4.1666666666666661</v>
      </c>
      <c r="L554" s="65" t="str">
        <f>IFERROR((IF(AND($G553&lt;(VLOOKUP($J554,'Medians, Hi-Lo SDs'!$B:$F,2,FALSE)),$G554&gt;=(VLOOKUP($J554,'Medians, Hi-Lo SDs'!$B:$F,2,FALSE))),(VLOOKUP($J554,'Medians, Hi-Lo SDs'!$B:$F,2,FALSE))-$G553,""))/($F554)*($C554-$C553)+($C553),"")</f>
        <v/>
      </c>
      <c r="M554" s="65" t="str">
        <f t="shared" si="98"/>
        <v/>
      </c>
      <c r="N554" s="65" t="str">
        <f>IF(M554="","",M554/VLOOKUP(VLOOKUP($J554,'Medians, Hi-Lo SDs'!$B:$F,2,FALSE),$H:$I,2,FALSE))</f>
        <v/>
      </c>
      <c r="O554" s="59" t="s">
        <v>88</v>
      </c>
      <c r="P554" s="60" t="s">
        <v>88</v>
      </c>
      <c r="Q554" s="66" t="str">
        <f>IFERROR((IF(AND($G553&lt;(VLOOKUP($J554,'Medians, Hi-Lo SDs'!$B:$F,3,FALSE)),$G554&gt;=(VLOOKUP($J554,'Medians, Hi-Lo SDs'!$B:$F,3,FALSE))),(VLOOKUP($J554,'Medians, Hi-Lo SDs'!$B:$F,3,FALSE))-$G553,""))/($F554)*($C554-$C553)+($C553),"")</f>
        <v/>
      </c>
      <c r="R554" s="65" t="str">
        <f t="shared" si="99"/>
        <v/>
      </c>
      <c r="S554" s="65" t="str">
        <f>IF(R554="","",R554/VLOOKUP(VLOOKUP($J554,'Medians, Hi-Lo SDs'!$B:$F,3,FALSE),$H:$I,2,FALSE))</f>
        <v/>
      </c>
      <c r="T554" s="70" t="str">
        <f t="shared" si="100"/>
        <v/>
      </c>
      <c r="U554" s="68" t="str">
        <f t="shared" si="101"/>
        <v/>
      </c>
      <c r="V554" s="69" t="str">
        <f t="shared" si="97"/>
        <v/>
      </c>
      <c r="W554" s="66" t="str">
        <f>IFERROR((IF(AND($G553&lt;(VLOOKUP($J554,'Medians, Hi-Lo SDs'!$B:$F,4,FALSE)),$G554&gt;=(VLOOKUP($J554,'Medians, Hi-Lo SDs'!$B:$F,4,FALSE))),(VLOOKUP($J554,'Medians, Hi-Lo SDs'!$B:$F,4,FALSE))-$G553,""))/($F554)*($C554-$C553)+($C553),"")</f>
        <v/>
      </c>
      <c r="X554" s="65" t="str">
        <f t="shared" si="102"/>
        <v/>
      </c>
      <c r="Y554" s="65" t="str">
        <f>IF(X554="","",X554/VLOOKUP(VLOOKUP($J554,'Medians, Hi-Lo SDs'!$B:$F,4,FALSE),$H:$I,2,FALSE))</f>
        <v/>
      </c>
      <c r="Z554" s="70" t="str">
        <f t="shared" si="103"/>
        <v/>
      </c>
      <c r="AA554" s="68" t="str">
        <f t="shared" si="104"/>
        <v/>
      </c>
      <c r="AB554" s="66" t="str">
        <f>IFERROR((IF(AND($G553&lt;(VLOOKUP($J554,'Medians, Hi-Lo SDs'!$B:$F,5,FALSE)),$G554&gt;=(VLOOKUP($J554,'Medians, Hi-Lo SDs'!$B:$F,5,FALSE))),(VLOOKUP($J554,'Medians, Hi-Lo SDs'!$B:$F,5,FALSE))-$G553,""))/($F554)*($C554-$C553)+($C553),"")</f>
        <v/>
      </c>
      <c r="AC554" s="65" t="str">
        <f t="shared" si="105"/>
        <v/>
      </c>
      <c r="AD554" s="65" t="str">
        <f>IF(AC554="","",AC554/VLOOKUP(VLOOKUP($J554,'Medians, Hi-Lo SDs'!$B:$F,5,FALSE),$H:$I,2,FALSE))</f>
        <v/>
      </c>
      <c r="AE554" s="59" t="s">
        <v>88</v>
      </c>
      <c r="AF554" s="60" t="s">
        <v>88</v>
      </c>
    </row>
    <row r="555" spans="1:32" ht="16" x14ac:dyDescent="0.2">
      <c r="A555" s="99"/>
      <c r="B555" s="100"/>
      <c r="C555" s="87" t="s">
        <v>150</v>
      </c>
      <c r="D555" s="88">
        <v>1</v>
      </c>
      <c r="E555" s="89">
        <v>2.083333333333333</v>
      </c>
      <c r="F555" s="89">
        <v>2.083333333333333</v>
      </c>
      <c r="G555" s="90">
        <v>89.583333333333343</v>
      </c>
      <c r="J555" s="64" t="str">
        <f t="shared" si="95"/>
        <v>a1080</v>
      </c>
      <c r="K555" s="71">
        <f t="shared" si="96"/>
        <v>4.1666666666666661</v>
      </c>
      <c r="L555" s="65" t="str">
        <f>IFERROR((IF(AND($G554&lt;(VLOOKUP($J555,'Medians, Hi-Lo SDs'!$B:$F,2,FALSE)),$G555&gt;=(VLOOKUP($J555,'Medians, Hi-Lo SDs'!$B:$F,2,FALSE))),(VLOOKUP($J555,'Medians, Hi-Lo SDs'!$B:$F,2,FALSE))-$G554,""))/($F555)*($C555-$C554)+($C554),"")</f>
        <v/>
      </c>
      <c r="M555" s="65" t="str">
        <f t="shared" si="98"/>
        <v/>
      </c>
      <c r="N555" s="65" t="str">
        <f>IF(M555="","",M555/VLOOKUP(VLOOKUP($J555,'Medians, Hi-Lo SDs'!$B:$F,2,FALSE),$H:$I,2,FALSE))</f>
        <v/>
      </c>
      <c r="O555" s="59" t="s">
        <v>88</v>
      </c>
      <c r="P555" s="60" t="s">
        <v>88</v>
      </c>
      <c r="Q555" s="66" t="str">
        <f>IFERROR((IF(AND($G554&lt;(VLOOKUP($J555,'Medians, Hi-Lo SDs'!$B:$F,3,FALSE)),$G555&gt;=(VLOOKUP($J555,'Medians, Hi-Lo SDs'!$B:$F,3,FALSE))),(VLOOKUP($J555,'Medians, Hi-Lo SDs'!$B:$F,3,FALSE))-$G554,""))/($F555)*($C555-$C554)+($C554),"")</f>
        <v/>
      </c>
      <c r="R555" s="65" t="str">
        <f t="shared" si="99"/>
        <v/>
      </c>
      <c r="S555" s="65" t="str">
        <f>IF(R555="","",R555/VLOOKUP(VLOOKUP($J555,'Medians, Hi-Lo SDs'!$B:$F,3,FALSE),$H:$I,2,FALSE))</f>
        <v/>
      </c>
      <c r="T555" s="70" t="str">
        <f t="shared" si="100"/>
        <v/>
      </c>
      <c r="U555" s="68" t="str">
        <f t="shared" si="101"/>
        <v/>
      </c>
      <c r="V555" s="69" t="str">
        <f t="shared" si="97"/>
        <v/>
      </c>
      <c r="W555" s="66" t="str">
        <f>IFERROR((IF(AND($G554&lt;(VLOOKUP($J555,'Medians, Hi-Lo SDs'!$B:$F,4,FALSE)),$G555&gt;=(VLOOKUP($J555,'Medians, Hi-Lo SDs'!$B:$F,4,FALSE))),(VLOOKUP($J555,'Medians, Hi-Lo SDs'!$B:$F,4,FALSE))-$G554,""))/($F555)*($C555-$C554)+($C554),"")</f>
        <v/>
      </c>
      <c r="X555" s="65" t="str">
        <f t="shared" si="102"/>
        <v/>
      </c>
      <c r="Y555" s="65" t="str">
        <f>IF(X555="","",X555/VLOOKUP(VLOOKUP($J555,'Medians, Hi-Lo SDs'!$B:$F,4,FALSE),$H:$I,2,FALSE))</f>
        <v/>
      </c>
      <c r="Z555" s="70" t="str">
        <f t="shared" si="103"/>
        <v/>
      </c>
      <c r="AA555" s="68" t="str">
        <f t="shared" si="104"/>
        <v/>
      </c>
      <c r="AB555" s="66" t="str">
        <f>IFERROR((IF(AND($G554&lt;(VLOOKUP($J555,'Medians, Hi-Lo SDs'!$B:$F,5,FALSE)),$G555&gt;=(VLOOKUP($J555,'Medians, Hi-Lo SDs'!$B:$F,5,FALSE))),(VLOOKUP($J555,'Medians, Hi-Lo SDs'!$B:$F,5,FALSE))-$G554,""))/($F555)*($C555-$C554)+($C554),"")</f>
        <v/>
      </c>
      <c r="AC555" s="65" t="str">
        <f t="shared" si="105"/>
        <v/>
      </c>
      <c r="AD555" s="65" t="str">
        <f>IF(AC555="","",AC555/VLOOKUP(VLOOKUP($J555,'Medians, Hi-Lo SDs'!$B:$F,5,FALSE),$H:$I,2,FALSE))</f>
        <v/>
      </c>
      <c r="AE555" s="59" t="s">
        <v>88</v>
      </c>
      <c r="AF555" s="60" t="s">
        <v>88</v>
      </c>
    </row>
    <row r="556" spans="1:32" ht="16" x14ac:dyDescent="0.2">
      <c r="A556" s="99"/>
      <c r="B556" s="100"/>
      <c r="C556" s="87" t="s">
        <v>158</v>
      </c>
      <c r="D556" s="88">
        <v>1</v>
      </c>
      <c r="E556" s="89">
        <v>2.083333333333333</v>
      </c>
      <c r="F556" s="89">
        <v>2.083333333333333</v>
      </c>
      <c r="G556" s="90">
        <v>91.666666666666657</v>
      </c>
      <c r="J556" s="64" t="str">
        <f t="shared" si="95"/>
        <v>a1080</v>
      </c>
      <c r="K556" s="71">
        <f t="shared" si="96"/>
        <v>4.1666666666666661</v>
      </c>
      <c r="L556" s="65" t="str">
        <f>IFERROR((IF(AND($G555&lt;(VLOOKUP($J556,'Medians, Hi-Lo SDs'!$B:$F,2,FALSE)),$G556&gt;=(VLOOKUP($J556,'Medians, Hi-Lo SDs'!$B:$F,2,FALSE))),(VLOOKUP($J556,'Medians, Hi-Lo SDs'!$B:$F,2,FALSE))-$G555,""))/($F556)*($C556-$C555)+($C555),"")</f>
        <v/>
      </c>
      <c r="M556" s="65" t="str">
        <f t="shared" si="98"/>
        <v/>
      </c>
      <c r="N556" s="65" t="str">
        <f>IF(M556="","",M556/VLOOKUP(VLOOKUP($J556,'Medians, Hi-Lo SDs'!$B:$F,2,FALSE),$H:$I,2,FALSE))</f>
        <v/>
      </c>
      <c r="O556" s="59" t="s">
        <v>88</v>
      </c>
      <c r="P556" s="60" t="s">
        <v>88</v>
      </c>
      <c r="Q556" s="66" t="str">
        <f>IFERROR((IF(AND($G555&lt;(VLOOKUP($J556,'Medians, Hi-Lo SDs'!$B:$F,3,FALSE)),$G556&gt;=(VLOOKUP($J556,'Medians, Hi-Lo SDs'!$B:$F,3,FALSE))),(VLOOKUP($J556,'Medians, Hi-Lo SDs'!$B:$F,3,FALSE))-$G555,""))/($F556)*($C556-$C555)+($C555),"")</f>
        <v/>
      </c>
      <c r="R556" s="65" t="str">
        <f t="shared" si="99"/>
        <v/>
      </c>
      <c r="S556" s="65" t="str">
        <f>IF(R556="","",R556/VLOOKUP(VLOOKUP($J556,'Medians, Hi-Lo SDs'!$B:$F,3,FALSE),$H:$I,2,FALSE))</f>
        <v/>
      </c>
      <c r="T556" s="70" t="str">
        <f t="shared" si="100"/>
        <v/>
      </c>
      <c r="U556" s="68" t="str">
        <f t="shared" si="101"/>
        <v/>
      </c>
      <c r="V556" s="69" t="str">
        <f t="shared" si="97"/>
        <v/>
      </c>
      <c r="W556" s="66">
        <f>IFERROR((IF(AND($G555&lt;(VLOOKUP($J556,'Medians, Hi-Lo SDs'!$B:$F,4,FALSE)),$G556&gt;=(VLOOKUP($J556,'Medians, Hi-Lo SDs'!$B:$F,4,FALSE))),(VLOOKUP($J556,'Medians, Hi-Lo SDs'!$B:$F,4,FALSE))-$G555,""))/($F556)*($C556-$C555)+($C555),"")</f>
        <v>67.199999999999989</v>
      </c>
      <c r="X556" s="65">
        <f t="shared" si="102"/>
        <v>13.699999999999989</v>
      </c>
      <c r="Y556" s="65">
        <f>IF(X556="","",X556/VLOOKUP(VLOOKUP($J556,'Medians, Hi-Lo SDs'!$B:$F,4,FALSE),$H:$I,2,FALSE))</f>
        <v>10.689762796504359</v>
      </c>
      <c r="Z556" s="70">
        <f t="shared" si="103"/>
        <v>11.393881337458211</v>
      </c>
      <c r="AA556" s="68" t="str">
        <f t="shared" si="104"/>
        <v/>
      </c>
      <c r="AB556" s="66" t="str">
        <f>IFERROR((IF(AND($G555&lt;(VLOOKUP($J556,'Medians, Hi-Lo SDs'!$B:$F,5,FALSE)),$G556&gt;=(VLOOKUP($J556,'Medians, Hi-Lo SDs'!$B:$F,5,FALSE))),(VLOOKUP($J556,'Medians, Hi-Lo SDs'!$B:$F,5,FALSE))-$G555,""))/($F556)*($C556-$C555)+($C555),"")</f>
        <v/>
      </c>
      <c r="AC556" s="65" t="str">
        <f t="shared" si="105"/>
        <v/>
      </c>
      <c r="AD556" s="65" t="str">
        <f>IF(AC556="","",AC556/VLOOKUP(VLOOKUP($J556,'Medians, Hi-Lo SDs'!$B:$F,5,FALSE),$H:$I,2,FALSE))</f>
        <v/>
      </c>
      <c r="AE556" s="59" t="s">
        <v>88</v>
      </c>
      <c r="AF556" s="60" t="s">
        <v>88</v>
      </c>
    </row>
    <row r="557" spans="1:32" ht="16" x14ac:dyDescent="0.2">
      <c r="A557" s="99"/>
      <c r="B557" s="100"/>
      <c r="C557" s="87" t="s">
        <v>173</v>
      </c>
      <c r="D557" s="88">
        <v>1</v>
      </c>
      <c r="E557" s="89">
        <v>2.083333333333333</v>
      </c>
      <c r="F557" s="89">
        <v>2.083333333333333</v>
      </c>
      <c r="G557" s="90">
        <v>93.75</v>
      </c>
      <c r="J557" s="64" t="str">
        <f t="shared" si="95"/>
        <v>a1080</v>
      </c>
      <c r="K557" s="71">
        <f t="shared" si="96"/>
        <v>4.1666666666666661</v>
      </c>
      <c r="L557" s="65" t="str">
        <f>IFERROR((IF(AND($G556&lt;(VLOOKUP($J557,'Medians, Hi-Lo SDs'!$B:$F,2,FALSE)),$G557&gt;=(VLOOKUP($J557,'Medians, Hi-Lo SDs'!$B:$F,2,FALSE))),(VLOOKUP($J557,'Medians, Hi-Lo SDs'!$B:$F,2,FALSE))-$G556,""))/($F557)*($C557-$C556)+($C556),"")</f>
        <v/>
      </c>
      <c r="M557" s="65" t="str">
        <f t="shared" si="98"/>
        <v/>
      </c>
      <c r="N557" s="65" t="str">
        <f>IF(M557="","",M557/VLOOKUP(VLOOKUP($J557,'Medians, Hi-Lo SDs'!$B:$F,2,FALSE),$H:$I,2,FALSE))</f>
        <v/>
      </c>
      <c r="O557" s="59" t="s">
        <v>88</v>
      </c>
      <c r="P557" s="60" t="s">
        <v>88</v>
      </c>
      <c r="Q557" s="66" t="str">
        <f>IFERROR((IF(AND($G556&lt;(VLOOKUP($J557,'Medians, Hi-Lo SDs'!$B:$F,3,FALSE)),$G557&gt;=(VLOOKUP($J557,'Medians, Hi-Lo SDs'!$B:$F,3,FALSE))),(VLOOKUP($J557,'Medians, Hi-Lo SDs'!$B:$F,3,FALSE))-$G556,""))/($F557)*($C557-$C556)+($C556),"")</f>
        <v/>
      </c>
      <c r="R557" s="65" t="str">
        <f t="shared" si="99"/>
        <v/>
      </c>
      <c r="S557" s="65" t="str">
        <f>IF(R557="","",R557/VLOOKUP(VLOOKUP($J557,'Medians, Hi-Lo SDs'!$B:$F,3,FALSE),$H:$I,2,FALSE))</f>
        <v/>
      </c>
      <c r="T557" s="70" t="str">
        <f t="shared" si="100"/>
        <v/>
      </c>
      <c r="U557" s="68" t="str">
        <f t="shared" si="101"/>
        <v/>
      </c>
      <c r="V557" s="69" t="str">
        <f t="shared" si="97"/>
        <v/>
      </c>
      <c r="W557" s="66" t="str">
        <f>IFERROR((IF(AND($G556&lt;(VLOOKUP($J557,'Medians, Hi-Lo SDs'!$B:$F,4,FALSE)),$G557&gt;=(VLOOKUP($J557,'Medians, Hi-Lo SDs'!$B:$F,4,FALSE))),(VLOOKUP($J557,'Medians, Hi-Lo SDs'!$B:$F,4,FALSE))-$G556,""))/($F557)*($C557-$C556)+($C556),"")</f>
        <v/>
      </c>
      <c r="X557" s="65" t="str">
        <f t="shared" si="102"/>
        <v/>
      </c>
      <c r="Y557" s="65" t="str">
        <f>IF(X557="","",X557/VLOOKUP(VLOOKUP($J557,'Medians, Hi-Lo SDs'!$B:$F,4,FALSE),$H:$I,2,FALSE))</f>
        <v/>
      </c>
      <c r="Z557" s="70" t="str">
        <f t="shared" si="103"/>
        <v/>
      </c>
      <c r="AA557" s="68" t="str">
        <f t="shared" si="104"/>
        <v/>
      </c>
      <c r="AB557" s="66" t="str">
        <f>IFERROR((IF(AND($G556&lt;(VLOOKUP($J557,'Medians, Hi-Lo SDs'!$B:$F,5,FALSE)),$G557&gt;=(VLOOKUP($J557,'Medians, Hi-Lo SDs'!$B:$F,5,FALSE))),(VLOOKUP($J557,'Medians, Hi-Lo SDs'!$B:$F,5,FALSE))-$G556,""))/($F557)*($C557-$C556)+($C556),"")</f>
        <v/>
      </c>
      <c r="AC557" s="65" t="str">
        <f t="shared" si="105"/>
        <v/>
      </c>
      <c r="AD557" s="65" t="str">
        <f>IF(AC557="","",AC557/VLOOKUP(VLOOKUP($J557,'Medians, Hi-Lo SDs'!$B:$F,5,FALSE),$H:$I,2,FALSE))</f>
        <v/>
      </c>
      <c r="AE557" s="59" t="s">
        <v>88</v>
      </c>
      <c r="AF557" s="60" t="s">
        <v>88</v>
      </c>
    </row>
    <row r="558" spans="1:32" ht="16" x14ac:dyDescent="0.2">
      <c r="A558" s="99"/>
      <c r="B558" s="100"/>
      <c r="C558" s="87" t="s">
        <v>167</v>
      </c>
      <c r="D558" s="88">
        <v>3</v>
      </c>
      <c r="E558" s="89">
        <v>6.25</v>
      </c>
      <c r="F558" s="89">
        <v>6.25</v>
      </c>
      <c r="G558" s="90">
        <v>100</v>
      </c>
      <c r="J558" s="64" t="str">
        <f t="shared" si="95"/>
        <v>a1080</v>
      </c>
      <c r="K558" s="71">
        <f t="shared" si="96"/>
        <v>4.1666666666666661</v>
      </c>
      <c r="L558" s="65" t="str">
        <f>IFERROR((IF(AND($G557&lt;(VLOOKUP($J558,'Medians, Hi-Lo SDs'!$B:$F,2,FALSE)),$G558&gt;=(VLOOKUP($J558,'Medians, Hi-Lo SDs'!$B:$F,2,FALSE))),(VLOOKUP($J558,'Medians, Hi-Lo SDs'!$B:$F,2,FALSE))-$G557,""))/($F558)*($C558-$C557)+($C557),"")</f>
        <v/>
      </c>
      <c r="M558" s="65" t="str">
        <f t="shared" si="98"/>
        <v/>
      </c>
      <c r="N558" s="65" t="str">
        <f>IF(M558="","",M558/VLOOKUP(VLOOKUP($J558,'Medians, Hi-Lo SDs'!$B:$F,2,FALSE),$H:$I,2,FALSE))</f>
        <v/>
      </c>
      <c r="O558" s="59" t="s">
        <v>88</v>
      </c>
      <c r="P558" s="60" t="s">
        <v>88</v>
      </c>
      <c r="Q558" s="66" t="str">
        <f>IFERROR((IF(AND($G557&lt;(VLOOKUP($J558,'Medians, Hi-Lo SDs'!$B:$F,3,FALSE)),$G558&gt;=(VLOOKUP($J558,'Medians, Hi-Lo SDs'!$B:$F,3,FALSE))),(VLOOKUP($J558,'Medians, Hi-Lo SDs'!$B:$F,3,FALSE))-$G557,""))/($F558)*($C558-$C557)+($C557),"")</f>
        <v/>
      </c>
      <c r="R558" s="65" t="str">
        <f t="shared" si="99"/>
        <v/>
      </c>
      <c r="S558" s="65" t="str">
        <f>IF(R558="","",R558/VLOOKUP(VLOOKUP($J558,'Medians, Hi-Lo SDs'!$B:$F,3,FALSE),$H:$I,2,FALSE))</f>
        <v/>
      </c>
      <c r="T558" s="70" t="str">
        <f t="shared" si="100"/>
        <v/>
      </c>
      <c r="U558" s="68" t="str">
        <f t="shared" si="101"/>
        <v/>
      </c>
      <c r="V558" s="69" t="str">
        <f t="shared" si="97"/>
        <v/>
      </c>
      <c r="W558" s="66" t="str">
        <f>IFERROR((IF(AND($G557&lt;(VLOOKUP($J558,'Medians, Hi-Lo SDs'!$B:$F,4,FALSE)),$G558&gt;=(VLOOKUP($J558,'Medians, Hi-Lo SDs'!$B:$F,4,FALSE))),(VLOOKUP($J558,'Medians, Hi-Lo SDs'!$B:$F,4,FALSE))-$G557,""))/($F558)*($C558-$C557)+($C557),"")</f>
        <v/>
      </c>
      <c r="X558" s="65" t="str">
        <f t="shared" si="102"/>
        <v/>
      </c>
      <c r="Y558" s="65" t="str">
        <f>IF(X558="","",X558/VLOOKUP(VLOOKUP($J558,'Medians, Hi-Lo SDs'!$B:$F,4,FALSE),$H:$I,2,FALSE))</f>
        <v/>
      </c>
      <c r="Z558" s="70" t="str">
        <f t="shared" si="103"/>
        <v/>
      </c>
      <c r="AA558" s="68">
        <f t="shared" si="104"/>
        <v>12.097999878412065</v>
      </c>
      <c r="AB558" s="66">
        <f>IFERROR((IF(AND($G557&lt;(VLOOKUP($J558,'Medians, Hi-Lo SDs'!$B:$F,5,FALSE)),$G558&gt;=(VLOOKUP($J558,'Medians, Hi-Lo SDs'!$B:$F,5,FALSE))),(VLOOKUP($J558,'Medians, Hi-Lo SDs'!$B:$F,5,FALSE))-$G557,""))/($F558)*($C558-$C557)+($C557),"")</f>
        <v>73.400000000000006</v>
      </c>
      <c r="AC558" s="65">
        <f t="shared" si="105"/>
        <v>19.900000000000006</v>
      </c>
      <c r="AD558" s="65">
        <f>IF(AC558="","",AC558/VLOOKUP(VLOOKUP($J558,'Medians, Hi-Lo SDs'!$B:$F,5,FALSE),$H:$I,2,FALSE))</f>
        <v>12.097999878412065</v>
      </c>
      <c r="AE558" s="59" t="s">
        <v>88</v>
      </c>
      <c r="AF558" s="60" t="s">
        <v>88</v>
      </c>
    </row>
    <row r="559" spans="1:32" ht="17" x14ac:dyDescent="0.2">
      <c r="A559" s="99"/>
      <c r="B559" s="100"/>
      <c r="C559" s="91" t="s">
        <v>134</v>
      </c>
      <c r="D559" s="88">
        <v>48</v>
      </c>
      <c r="E559" s="89">
        <v>100</v>
      </c>
      <c r="F559" s="89">
        <v>100</v>
      </c>
      <c r="G559" s="92"/>
      <c r="J559" s="64" t="str">
        <f t="shared" si="95"/>
        <v>a1080</v>
      </c>
      <c r="K559" s="71">
        <f t="shared" si="96"/>
        <v>4.1666666666666661</v>
      </c>
      <c r="L559" s="65" t="str">
        <f>IFERROR((IF(AND($G558&lt;(VLOOKUP($J559,'Medians, Hi-Lo SDs'!$B:$F,2,FALSE)),$G559&gt;=(VLOOKUP($J559,'Medians, Hi-Lo SDs'!$B:$F,2,FALSE))),(VLOOKUP($J559,'Medians, Hi-Lo SDs'!$B:$F,2,FALSE))-$G558,""))/($F559)*($C559-$C558)+($C558),"")</f>
        <v/>
      </c>
      <c r="M559" s="65" t="str">
        <f t="shared" si="98"/>
        <v/>
      </c>
      <c r="N559" s="65" t="str">
        <f>IF(M559="","",M559/VLOOKUP(VLOOKUP($J559,'Medians, Hi-Lo SDs'!$B:$F,2,FALSE),$H:$I,2,FALSE))</f>
        <v/>
      </c>
      <c r="O559" s="59" t="s">
        <v>88</v>
      </c>
      <c r="P559" s="60" t="s">
        <v>88</v>
      </c>
      <c r="Q559" s="66" t="str">
        <f>IFERROR((IF(AND($G558&lt;(VLOOKUP($J559,'Medians, Hi-Lo SDs'!$B:$F,3,FALSE)),$G559&gt;=(VLOOKUP($J559,'Medians, Hi-Lo SDs'!$B:$F,3,FALSE))),(VLOOKUP($J559,'Medians, Hi-Lo SDs'!$B:$F,3,FALSE))-$G558,""))/($F559)*($C559-$C558)+($C558),"")</f>
        <v/>
      </c>
      <c r="R559" s="65" t="str">
        <f t="shared" si="99"/>
        <v/>
      </c>
      <c r="S559" s="65" t="str">
        <f>IF(R559="","",R559/VLOOKUP(VLOOKUP($J559,'Medians, Hi-Lo SDs'!$B:$F,3,FALSE),$H:$I,2,FALSE))</f>
        <v/>
      </c>
      <c r="T559" s="70" t="str">
        <f t="shared" si="100"/>
        <v/>
      </c>
      <c r="U559" s="68" t="str">
        <f t="shared" si="101"/>
        <v/>
      </c>
      <c r="V559" s="69" t="str">
        <f t="shared" si="97"/>
        <v/>
      </c>
      <c r="W559" s="66" t="str">
        <f>IFERROR((IF(AND($G558&lt;(VLOOKUP($J559,'Medians, Hi-Lo SDs'!$B:$F,4,FALSE)),$G559&gt;=(VLOOKUP($J559,'Medians, Hi-Lo SDs'!$B:$F,4,FALSE))),(VLOOKUP($J559,'Medians, Hi-Lo SDs'!$B:$F,4,FALSE))-$G558,""))/($F559)*($C559-$C558)+($C558),"")</f>
        <v/>
      </c>
      <c r="X559" s="65" t="str">
        <f t="shared" si="102"/>
        <v/>
      </c>
      <c r="Y559" s="65" t="str">
        <f>IF(X559="","",X559/VLOOKUP(VLOOKUP($J559,'Medians, Hi-Lo SDs'!$B:$F,4,FALSE),$H:$I,2,FALSE))</f>
        <v/>
      </c>
      <c r="Z559" s="70" t="str">
        <f t="shared" si="103"/>
        <v/>
      </c>
      <c r="AA559" s="68" t="str">
        <f t="shared" si="104"/>
        <v/>
      </c>
      <c r="AB559" s="66" t="str">
        <f>IFERROR((IF(AND($G558&lt;(VLOOKUP($J559,'Medians, Hi-Lo SDs'!$B:$F,5,FALSE)),$G559&gt;=(VLOOKUP($J559,'Medians, Hi-Lo SDs'!$B:$F,5,FALSE))),(VLOOKUP($J559,'Medians, Hi-Lo SDs'!$B:$F,5,FALSE))-$G558,""))/($F559)*($C559-$C558)+($C558),"")</f>
        <v/>
      </c>
      <c r="AC559" s="65" t="str">
        <f t="shared" si="105"/>
        <v/>
      </c>
      <c r="AD559" s="65" t="str">
        <f>IF(AC559="","",AC559/VLOOKUP(VLOOKUP($J559,'Medians, Hi-Lo SDs'!$B:$F,5,FALSE),$H:$I,2,FALSE))</f>
        <v/>
      </c>
      <c r="AE559" s="59" t="s">
        <v>88</v>
      </c>
      <c r="AF559" s="60" t="s">
        <v>88</v>
      </c>
    </row>
    <row r="560" spans="1:32" ht="16" x14ac:dyDescent="0.2">
      <c r="A560" s="99" t="s">
        <v>64</v>
      </c>
      <c r="B560" s="100" t="s">
        <v>107</v>
      </c>
      <c r="C560" s="87" t="s">
        <v>126</v>
      </c>
      <c r="D560" s="88">
        <v>2</v>
      </c>
      <c r="E560" s="89">
        <v>3.6363636363636362</v>
      </c>
      <c r="F560" s="89">
        <v>3.6363636363636362</v>
      </c>
      <c r="G560" s="90">
        <v>3.6363636363636362</v>
      </c>
      <c r="J560" s="64" t="str">
        <f t="shared" si="95"/>
        <v>a1080</v>
      </c>
      <c r="K560" s="71">
        <f t="shared" si="96"/>
        <v>4.1666666666666661</v>
      </c>
      <c r="L560" s="65" t="str">
        <f>IFERROR((IF(AND($G559&lt;(VLOOKUP($J560,'Medians, Hi-Lo SDs'!$B:$F,2,FALSE)),$G560&gt;=(VLOOKUP($J560,'Medians, Hi-Lo SDs'!$B:$F,2,FALSE))),(VLOOKUP($J560,'Medians, Hi-Lo SDs'!$B:$F,2,FALSE))-$G559,""))/($F560)*($C560-$C559)+($C559),"")</f>
        <v/>
      </c>
      <c r="M560" s="65" t="str">
        <f t="shared" si="98"/>
        <v/>
      </c>
      <c r="N560" s="65" t="str">
        <f>IF(M560="","",M560/VLOOKUP(VLOOKUP($J560,'Medians, Hi-Lo SDs'!$B:$F,2,FALSE),$H:$I,2,FALSE))</f>
        <v/>
      </c>
      <c r="O560" s="59" t="s">
        <v>88</v>
      </c>
      <c r="P560" s="60" t="s">
        <v>88</v>
      </c>
      <c r="Q560" s="66" t="str">
        <f>IFERROR((IF(AND($G559&lt;(VLOOKUP($J560,'Medians, Hi-Lo SDs'!$B:$F,3,FALSE)),$G560&gt;=(VLOOKUP($J560,'Medians, Hi-Lo SDs'!$B:$F,3,FALSE))),(VLOOKUP($J560,'Medians, Hi-Lo SDs'!$B:$F,3,FALSE))-$G559,""))/($F560)*($C560-$C559)+($C559),"")</f>
        <v/>
      </c>
      <c r="R560" s="65" t="str">
        <f t="shared" si="99"/>
        <v/>
      </c>
      <c r="S560" s="65" t="str">
        <f>IF(R560="","",R560/VLOOKUP(VLOOKUP($J560,'Medians, Hi-Lo SDs'!$B:$F,3,FALSE),$H:$I,2,FALSE))</f>
        <v/>
      </c>
      <c r="T560" s="70" t="str">
        <f t="shared" si="100"/>
        <v/>
      </c>
      <c r="U560" s="68" t="str">
        <f t="shared" si="101"/>
        <v/>
      </c>
      <c r="V560" s="69" t="str">
        <f t="shared" si="97"/>
        <v/>
      </c>
      <c r="W560" s="66" t="str">
        <f>IFERROR((IF(AND($G559&lt;(VLOOKUP($J560,'Medians, Hi-Lo SDs'!$B:$F,4,FALSE)),$G560&gt;=(VLOOKUP($J560,'Medians, Hi-Lo SDs'!$B:$F,4,FALSE))),(VLOOKUP($J560,'Medians, Hi-Lo SDs'!$B:$F,4,FALSE))-$G559,""))/($F560)*($C560-$C559)+($C559),"")</f>
        <v/>
      </c>
      <c r="X560" s="65" t="str">
        <f t="shared" si="102"/>
        <v/>
      </c>
      <c r="Y560" s="65" t="str">
        <f>IF(X560="","",X560/VLOOKUP(VLOOKUP($J560,'Medians, Hi-Lo SDs'!$B:$F,4,FALSE),$H:$I,2,FALSE))</f>
        <v/>
      </c>
      <c r="Z560" s="70" t="str">
        <f t="shared" si="103"/>
        <v/>
      </c>
      <c r="AA560" s="68" t="str">
        <f t="shared" si="104"/>
        <v/>
      </c>
      <c r="AB560" s="66" t="str">
        <f>IFERROR((IF(AND($G559&lt;(VLOOKUP($J560,'Medians, Hi-Lo SDs'!$B:$F,5,FALSE)),$G560&gt;=(VLOOKUP($J560,'Medians, Hi-Lo SDs'!$B:$F,5,FALSE))),(VLOOKUP($J560,'Medians, Hi-Lo SDs'!$B:$F,5,FALSE))-$G559,""))/($F560)*($C560-$C559)+($C559),"")</f>
        <v/>
      </c>
      <c r="AC560" s="65" t="str">
        <f t="shared" si="105"/>
        <v/>
      </c>
      <c r="AD560" s="65" t="str">
        <f>IF(AC560="","",AC560/VLOOKUP(VLOOKUP($J560,'Medians, Hi-Lo SDs'!$B:$F,5,FALSE),$H:$I,2,FALSE))</f>
        <v/>
      </c>
      <c r="AE560" s="59" t="s">
        <v>88</v>
      </c>
      <c r="AF560" s="60" t="s">
        <v>88</v>
      </c>
    </row>
    <row r="561" spans="1:32" ht="16" x14ac:dyDescent="0.2">
      <c r="A561" s="99"/>
      <c r="B561" s="100"/>
      <c r="C561" s="87" t="s">
        <v>127</v>
      </c>
      <c r="D561" s="88">
        <v>1</v>
      </c>
      <c r="E561" s="89">
        <v>1.8181818181818181</v>
      </c>
      <c r="F561" s="89">
        <v>1.8181818181818181</v>
      </c>
      <c r="G561" s="90">
        <v>5.4545454545454541</v>
      </c>
      <c r="J561" s="64" t="str">
        <f t="shared" si="95"/>
        <v>a1100</v>
      </c>
      <c r="K561" s="71">
        <f t="shared" si="96"/>
        <v>5.4545454545454541</v>
      </c>
      <c r="L561" s="65">
        <f>IFERROR((IF(AND($G560&lt;(VLOOKUP($J561,'Medians, Hi-Lo SDs'!$B:$F,2,FALSE)),$G561&gt;=(VLOOKUP($J561,'Medians, Hi-Lo SDs'!$B:$F,2,FALSE))),(VLOOKUP($J561,'Medians, Hi-Lo SDs'!$B:$F,2,FALSE))-$G560,""))/($F561)*($C561-$C560)+($C560),"")</f>
        <v>35.75</v>
      </c>
      <c r="M561" s="65">
        <f t="shared" si="98"/>
        <v>19.5</v>
      </c>
      <c r="N561" s="65">
        <f>IF(M561="","",M561/VLOOKUP(VLOOKUP($J561,'Medians, Hi-Lo SDs'!$B:$F,2,FALSE),$H:$I,2,FALSE))</f>
        <v>11.854824001459056</v>
      </c>
      <c r="O561" s="59" t="s">
        <v>88</v>
      </c>
      <c r="P561" s="60" t="s">
        <v>88</v>
      </c>
      <c r="Q561" s="66" t="str">
        <f>IFERROR((IF(AND($G560&lt;(VLOOKUP($J561,'Medians, Hi-Lo SDs'!$B:$F,3,FALSE)),$G561&gt;=(VLOOKUP($J561,'Medians, Hi-Lo SDs'!$B:$F,3,FALSE))),(VLOOKUP($J561,'Medians, Hi-Lo SDs'!$B:$F,3,FALSE))-$G560,""))/($F561)*($C561-$C560)+($C560),"")</f>
        <v/>
      </c>
      <c r="R561" s="65" t="str">
        <f t="shared" si="99"/>
        <v/>
      </c>
      <c r="S561" s="65" t="str">
        <f>IF(R561="","",R561/VLOOKUP(VLOOKUP($J561,'Medians, Hi-Lo SDs'!$B:$F,3,FALSE),$H:$I,2,FALSE))</f>
        <v/>
      </c>
      <c r="T561" s="70" t="str">
        <f t="shared" si="100"/>
        <v/>
      </c>
      <c r="U561" s="68">
        <f t="shared" si="101"/>
        <v>11.854824001459056</v>
      </c>
      <c r="V561" s="69" t="str">
        <f t="shared" si="97"/>
        <v/>
      </c>
      <c r="W561" s="66" t="str">
        <f>IFERROR((IF(AND($G560&lt;(VLOOKUP($J561,'Medians, Hi-Lo SDs'!$B:$F,4,FALSE)),$G561&gt;=(VLOOKUP($J561,'Medians, Hi-Lo SDs'!$B:$F,4,FALSE))),(VLOOKUP($J561,'Medians, Hi-Lo SDs'!$B:$F,4,FALSE))-$G560,""))/($F561)*($C561-$C560)+($C560),"")</f>
        <v/>
      </c>
      <c r="X561" s="65" t="str">
        <f t="shared" si="102"/>
        <v/>
      </c>
      <c r="Y561" s="65" t="str">
        <f>IF(X561="","",X561/VLOOKUP(VLOOKUP($J561,'Medians, Hi-Lo SDs'!$B:$F,4,FALSE),$H:$I,2,FALSE))</f>
        <v/>
      </c>
      <c r="Z561" s="70" t="str">
        <f t="shared" si="103"/>
        <v/>
      </c>
      <c r="AA561" s="68" t="str">
        <f t="shared" si="104"/>
        <v/>
      </c>
      <c r="AB561" s="66" t="str">
        <f>IFERROR((IF(AND($G560&lt;(VLOOKUP($J561,'Medians, Hi-Lo SDs'!$B:$F,5,FALSE)),$G561&gt;=(VLOOKUP($J561,'Medians, Hi-Lo SDs'!$B:$F,5,FALSE))),(VLOOKUP($J561,'Medians, Hi-Lo SDs'!$B:$F,5,FALSE))-$G560,""))/($F561)*($C561-$C560)+($C560),"")</f>
        <v/>
      </c>
      <c r="AC561" s="65" t="str">
        <f t="shared" si="105"/>
        <v/>
      </c>
      <c r="AD561" s="65" t="str">
        <f>IF(AC561="","",AC561/VLOOKUP(VLOOKUP($J561,'Medians, Hi-Lo SDs'!$B:$F,5,FALSE),$H:$I,2,FALSE))</f>
        <v/>
      </c>
      <c r="AE561" s="59" t="s">
        <v>88</v>
      </c>
      <c r="AF561" s="60" t="s">
        <v>88</v>
      </c>
    </row>
    <row r="562" spans="1:32" ht="16" x14ac:dyDescent="0.2">
      <c r="A562" s="99"/>
      <c r="B562" s="100"/>
      <c r="C562" s="87" t="s">
        <v>131</v>
      </c>
      <c r="D562" s="88">
        <v>1</v>
      </c>
      <c r="E562" s="89">
        <v>1.8181818181818181</v>
      </c>
      <c r="F562" s="89">
        <v>1.8181818181818181</v>
      </c>
      <c r="G562" s="90">
        <v>7.2727272727272725</v>
      </c>
      <c r="J562" s="64" t="str">
        <f t="shared" si="95"/>
        <v>a1100</v>
      </c>
      <c r="K562" s="71">
        <f t="shared" si="96"/>
        <v>5.4545454545454541</v>
      </c>
      <c r="L562" s="65" t="str">
        <f>IFERROR((IF(AND($G561&lt;(VLOOKUP($J562,'Medians, Hi-Lo SDs'!$B:$F,2,FALSE)),$G562&gt;=(VLOOKUP($J562,'Medians, Hi-Lo SDs'!$B:$F,2,FALSE))),(VLOOKUP($J562,'Medians, Hi-Lo SDs'!$B:$F,2,FALSE))-$G561,""))/($F562)*($C562-$C561)+($C561),"")</f>
        <v/>
      </c>
      <c r="M562" s="65" t="str">
        <f t="shared" si="98"/>
        <v/>
      </c>
      <c r="N562" s="65" t="str">
        <f>IF(M562="","",M562/VLOOKUP(VLOOKUP($J562,'Medians, Hi-Lo SDs'!$B:$F,2,FALSE),$H:$I,2,FALSE))</f>
        <v/>
      </c>
      <c r="O562" s="59" t="s">
        <v>88</v>
      </c>
      <c r="P562" s="60" t="s">
        <v>88</v>
      </c>
      <c r="Q562" s="66" t="str">
        <f>IFERROR((IF(AND($G561&lt;(VLOOKUP($J562,'Medians, Hi-Lo SDs'!$B:$F,3,FALSE)),$G562&gt;=(VLOOKUP($J562,'Medians, Hi-Lo SDs'!$B:$F,3,FALSE))),(VLOOKUP($J562,'Medians, Hi-Lo SDs'!$B:$F,3,FALSE))-$G561,""))/($F562)*($C562-$C561)+($C561),"")</f>
        <v/>
      </c>
      <c r="R562" s="65" t="str">
        <f t="shared" si="99"/>
        <v/>
      </c>
      <c r="S562" s="65" t="str">
        <f>IF(R562="","",R562/VLOOKUP(VLOOKUP($J562,'Medians, Hi-Lo SDs'!$B:$F,3,FALSE),$H:$I,2,FALSE))</f>
        <v/>
      </c>
      <c r="T562" s="70" t="str">
        <f t="shared" si="100"/>
        <v/>
      </c>
      <c r="U562" s="68" t="str">
        <f t="shared" si="101"/>
        <v/>
      </c>
      <c r="V562" s="69" t="str">
        <f t="shared" si="97"/>
        <v/>
      </c>
      <c r="W562" s="66" t="str">
        <f>IFERROR((IF(AND($G561&lt;(VLOOKUP($J562,'Medians, Hi-Lo SDs'!$B:$F,4,FALSE)),$G562&gt;=(VLOOKUP($J562,'Medians, Hi-Lo SDs'!$B:$F,4,FALSE))),(VLOOKUP($J562,'Medians, Hi-Lo SDs'!$B:$F,4,FALSE))-$G561,""))/($F562)*($C562-$C561)+($C561),"")</f>
        <v/>
      </c>
      <c r="X562" s="65" t="str">
        <f t="shared" si="102"/>
        <v/>
      </c>
      <c r="Y562" s="65" t="str">
        <f>IF(X562="","",X562/VLOOKUP(VLOOKUP($J562,'Medians, Hi-Lo SDs'!$B:$F,4,FALSE),$H:$I,2,FALSE))</f>
        <v/>
      </c>
      <c r="Z562" s="70" t="str">
        <f t="shared" si="103"/>
        <v/>
      </c>
      <c r="AA562" s="68" t="str">
        <f t="shared" si="104"/>
        <v/>
      </c>
      <c r="AB562" s="66" t="str">
        <f>IFERROR((IF(AND($G561&lt;(VLOOKUP($J562,'Medians, Hi-Lo SDs'!$B:$F,5,FALSE)),$G562&gt;=(VLOOKUP($J562,'Medians, Hi-Lo SDs'!$B:$F,5,FALSE))),(VLOOKUP($J562,'Medians, Hi-Lo SDs'!$B:$F,5,FALSE))-$G561,""))/($F562)*($C562-$C561)+($C561),"")</f>
        <v/>
      </c>
      <c r="AC562" s="65" t="str">
        <f t="shared" si="105"/>
        <v/>
      </c>
      <c r="AD562" s="65" t="str">
        <f>IF(AC562="","",AC562/VLOOKUP(VLOOKUP($J562,'Medians, Hi-Lo SDs'!$B:$F,5,FALSE),$H:$I,2,FALSE))</f>
        <v/>
      </c>
      <c r="AE562" s="59" t="s">
        <v>88</v>
      </c>
      <c r="AF562" s="60" t="s">
        <v>88</v>
      </c>
    </row>
    <row r="563" spans="1:32" ht="16" x14ac:dyDescent="0.2">
      <c r="A563" s="99"/>
      <c r="B563" s="100"/>
      <c r="C563" s="87" t="s">
        <v>136</v>
      </c>
      <c r="D563" s="88">
        <v>2</v>
      </c>
      <c r="E563" s="89">
        <v>3.6363636363636362</v>
      </c>
      <c r="F563" s="89">
        <v>3.6363636363636362</v>
      </c>
      <c r="G563" s="90">
        <v>10.909090909090908</v>
      </c>
      <c r="J563" s="64" t="str">
        <f t="shared" si="95"/>
        <v>a1100</v>
      </c>
      <c r="K563" s="71">
        <f t="shared" si="96"/>
        <v>5.4545454545454541</v>
      </c>
      <c r="L563" s="65" t="str">
        <f>IFERROR((IF(AND($G562&lt;(VLOOKUP($J563,'Medians, Hi-Lo SDs'!$B:$F,2,FALSE)),$G563&gt;=(VLOOKUP($J563,'Medians, Hi-Lo SDs'!$B:$F,2,FALSE))),(VLOOKUP($J563,'Medians, Hi-Lo SDs'!$B:$F,2,FALSE))-$G562,""))/($F563)*($C563-$C562)+($C562),"")</f>
        <v/>
      </c>
      <c r="M563" s="65" t="str">
        <f t="shared" si="98"/>
        <v/>
      </c>
      <c r="N563" s="65" t="str">
        <f>IF(M563="","",M563/VLOOKUP(VLOOKUP($J563,'Medians, Hi-Lo SDs'!$B:$F,2,FALSE),$H:$I,2,FALSE))</f>
        <v/>
      </c>
      <c r="O563" s="59" t="s">
        <v>88</v>
      </c>
      <c r="P563" s="60" t="s">
        <v>88</v>
      </c>
      <c r="Q563" s="66">
        <f>IFERROR((IF(AND($G562&lt;(VLOOKUP($J563,'Medians, Hi-Lo SDs'!$B:$F,3,FALSE)),$G563&gt;=(VLOOKUP($J563,'Medians, Hi-Lo SDs'!$B:$F,3,FALSE))),(VLOOKUP($J563,'Medians, Hi-Lo SDs'!$B:$F,3,FALSE))-$G562,""))/($F563)*($C563-$C562)+($C562),"")</f>
        <v>40.75</v>
      </c>
      <c r="R563" s="65">
        <f t="shared" si="99"/>
        <v>14.5</v>
      </c>
      <c r="S563" s="65">
        <f>IF(R563="","",R563/VLOOKUP(VLOOKUP($J563,'Medians, Hi-Lo SDs'!$B:$F,3,FALSE),$H:$I,2,FALSE))</f>
        <v>11.31398252184769</v>
      </c>
      <c r="T563" s="70">
        <f t="shared" si="100"/>
        <v>11.584403261653373</v>
      </c>
      <c r="U563" s="68" t="str">
        <f t="shared" si="101"/>
        <v/>
      </c>
      <c r="V563" s="69" t="str">
        <f t="shared" si="97"/>
        <v/>
      </c>
      <c r="W563" s="66" t="str">
        <f>IFERROR((IF(AND($G562&lt;(VLOOKUP($J563,'Medians, Hi-Lo SDs'!$B:$F,4,FALSE)),$G563&gt;=(VLOOKUP($J563,'Medians, Hi-Lo SDs'!$B:$F,4,FALSE))),(VLOOKUP($J563,'Medians, Hi-Lo SDs'!$B:$F,4,FALSE))-$G562,""))/($F563)*($C563-$C562)+($C562),"")</f>
        <v/>
      </c>
      <c r="X563" s="65" t="str">
        <f t="shared" si="102"/>
        <v/>
      </c>
      <c r="Y563" s="65" t="str">
        <f>IF(X563="","",X563/VLOOKUP(VLOOKUP($J563,'Medians, Hi-Lo SDs'!$B:$F,4,FALSE),$H:$I,2,FALSE))</f>
        <v/>
      </c>
      <c r="Z563" s="70" t="str">
        <f t="shared" si="103"/>
        <v/>
      </c>
      <c r="AA563" s="68" t="str">
        <f t="shared" si="104"/>
        <v/>
      </c>
      <c r="AB563" s="66" t="str">
        <f>IFERROR((IF(AND($G562&lt;(VLOOKUP($J563,'Medians, Hi-Lo SDs'!$B:$F,5,FALSE)),$G563&gt;=(VLOOKUP($J563,'Medians, Hi-Lo SDs'!$B:$F,5,FALSE))),(VLOOKUP($J563,'Medians, Hi-Lo SDs'!$B:$F,5,FALSE))-$G562,""))/($F563)*($C563-$C562)+($C562),"")</f>
        <v/>
      </c>
      <c r="AC563" s="65" t="str">
        <f t="shared" si="105"/>
        <v/>
      </c>
      <c r="AD563" s="65" t="str">
        <f>IF(AC563="","",AC563/VLOOKUP(VLOOKUP($J563,'Medians, Hi-Lo SDs'!$B:$F,5,FALSE),$H:$I,2,FALSE))</f>
        <v/>
      </c>
      <c r="AE563" s="59" t="s">
        <v>88</v>
      </c>
      <c r="AF563" s="60" t="s">
        <v>88</v>
      </c>
    </row>
    <row r="564" spans="1:32" ht="16" x14ac:dyDescent="0.2">
      <c r="A564" s="99"/>
      <c r="B564" s="100"/>
      <c r="C564" s="87" t="s">
        <v>132</v>
      </c>
      <c r="D564" s="88">
        <v>3</v>
      </c>
      <c r="E564" s="89">
        <v>5.4545454545454541</v>
      </c>
      <c r="F564" s="89">
        <v>5.4545454545454541</v>
      </c>
      <c r="G564" s="90">
        <v>16.363636363636363</v>
      </c>
      <c r="J564" s="64" t="str">
        <f t="shared" si="95"/>
        <v>a1100</v>
      </c>
      <c r="K564" s="71">
        <f t="shared" si="96"/>
        <v>5.4545454545454541</v>
      </c>
      <c r="L564" s="65" t="str">
        <f>IFERROR((IF(AND($G563&lt;(VLOOKUP($J564,'Medians, Hi-Lo SDs'!$B:$F,2,FALSE)),$G564&gt;=(VLOOKUP($J564,'Medians, Hi-Lo SDs'!$B:$F,2,FALSE))),(VLOOKUP($J564,'Medians, Hi-Lo SDs'!$B:$F,2,FALSE))-$G563,""))/($F564)*($C564-$C563)+($C563),"")</f>
        <v/>
      </c>
      <c r="M564" s="65" t="str">
        <f t="shared" si="98"/>
        <v/>
      </c>
      <c r="N564" s="65" t="str">
        <f>IF(M564="","",M564/VLOOKUP(VLOOKUP($J564,'Medians, Hi-Lo SDs'!$B:$F,2,FALSE),$H:$I,2,FALSE))</f>
        <v/>
      </c>
      <c r="O564" s="59" t="s">
        <v>88</v>
      </c>
      <c r="P564" s="60" t="s">
        <v>88</v>
      </c>
      <c r="Q564" s="66" t="str">
        <f>IFERROR((IF(AND($G563&lt;(VLOOKUP($J564,'Medians, Hi-Lo SDs'!$B:$F,3,FALSE)),$G564&gt;=(VLOOKUP($J564,'Medians, Hi-Lo SDs'!$B:$F,3,FALSE))),(VLOOKUP($J564,'Medians, Hi-Lo SDs'!$B:$F,3,FALSE))-$G563,""))/($F564)*($C564-$C563)+($C563),"")</f>
        <v/>
      </c>
      <c r="R564" s="65" t="str">
        <f t="shared" si="99"/>
        <v/>
      </c>
      <c r="S564" s="65" t="str">
        <f>IF(R564="","",R564/VLOOKUP(VLOOKUP($J564,'Medians, Hi-Lo SDs'!$B:$F,3,FALSE),$H:$I,2,FALSE))</f>
        <v/>
      </c>
      <c r="T564" s="70" t="str">
        <f t="shared" si="100"/>
        <v/>
      </c>
      <c r="U564" s="68" t="str">
        <f t="shared" si="101"/>
        <v/>
      </c>
      <c r="V564" s="69" t="str">
        <f t="shared" si="97"/>
        <v/>
      </c>
      <c r="W564" s="66" t="str">
        <f>IFERROR((IF(AND($G563&lt;(VLOOKUP($J564,'Medians, Hi-Lo SDs'!$B:$F,4,FALSE)),$G564&gt;=(VLOOKUP($J564,'Medians, Hi-Lo SDs'!$B:$F,4,FALSE))),(VLOOKUP($J564,'Medians, Hi-Lo SDs'!$B:$F,4,FALSE))-$G563,""))/($F564)*($C564-$C563)+($C563),"")</f>
        <v/>
      </c>
      <c r="X564" s="65" t="str">
        <f t="shared" si="102"/>
        <v/>
      </c>
      <c r="Y564" s="65" t="str">
        <f>IF(X564="","",X564/VLOOKUP(VLOOKUP($J564,'Medians, Hi-Lo SDs'!$B:$F,4,FALSE),$H:$I,2,FALSE))</f>
        <v/>
      </c>
      <c r="Z564" s="70" t="str">
        <f t="shared" si="103"/>
        <v/>
      </c>
      <c r="AA564" s="68" t="str">
        <f t="shared" si="104"/>
        <v/>
      </c>
      <c r="AB564" s="66" t="str">
        <f>IFERROR((IF(AND($G563&lt;(VLOOKUP($J564,'Medians, Hi-Lo SDs'!$B:$F,5,FALSE)),$G564&gt;=(VLOOKUP($J564,'Medians, Hi-Lo SDs'!$B:$F,5,FALSE))),(VLOOKUP($J564,'Medians, Hi-Lo SDs'!$B:$F,5,FALSE))-$G563,""))/($F564)*($C564-$C563)+($C563),"")</f>
        <v/>
      </c>
      <c r="AC564" s="65" t="str">
        <f t="shared" si="105"/>
        <v/>
      </c>
      <c r="AD564" s="65" t="str">
        <f>IF(AC564="","",AC564/VLOOKUP(VLOOKUP($J564,'Medians, Hi-Lo SDs'!$B:$F,5,FALSE),$H:$I,2,FALSE))</f>
        <v/>
      </c>
      <c r="AE564" s="59" t="s">
        <v>88</v>
      </c>
      <c r="AF564" s="60" t="s">
        <v>88</v>
      </c>
    </row>
    <row r="565" spans="1:32" ht="16" x14ac:dyDescent="0.2">
      <c r="A565" s="99"/>
      <c r="B565" s="100"/>
      <c r="C565" s="87" t="s">
        <v>144</v>
      </c>
      <c r="D565" s="88">
        <v>2</v>
      </c>
      <c r="E565" s="89">
        <v>3.6363636363636362</v>
      </c>
      <c r="F565" s="89">
        <v>3.6363636363636362</v>
      </c>
      <c r="G565" s="90">
        <v>20</v>
      </c>
      <c r="J565" s="64" t="str">
        <f t="shared" si="95"/>
        <v>a1100</v>
      </c>
      <c r="K565" s="71">
        <f t="shared" si="96"/>
        <v>5.4545454545454541</v>
      </c>
      <c r="L565" s="65" t="str">
        <f>IFERROR((IF(AND($G564&lt;(VLOOKUP($J565,'Medians, Hi-Lo SDs'!$B:$F,2,FALSE)),$G565&gt;=(VLOOKUP($J565,'Medians, Hi-Lo SDs'!$B:$F,2,FALSE))),(VLOOKUP($J565,'Medians, Hi-Lo SDs'!$B:$F,2,FALSE))-$G564,""))/($F565)*($C565-$C564)+($C564),"")</f>
        <v/>
      </c>
      <c r="M565" s="65" t="str">
        <f t="shared" si="98"/>
        <v/>
      </c>
      <c r="N565" s="65" t="str">
        <f>IF(M565="","",M565/VLOOKUP(VLOOKUP($J565,'Medians, Hi-Lo SDs'!$B:$F,2,FALSE),$H:$I,2,FALSE))</f>
        <v/>
      </c>
      <c r="O565" s="59" t="s">
        <v>88</v>
      </c>
      <c r="P565" s="60" t="s">
        <v>88</v>
      </c>
      <c r="Q565" s="66" t="str">
        <f>IFERROR((IF(AND($G564&lt;(VLOOKUP($J565,'Medians, Hi-Lo SDs'!$B:$F,3,FALSE)),$G565&gt;=(VLOOKUP($J565,'Medians, Hi-Lo SDs'!$B:$F,3,FALSE))),(VLOOKUP($J565,'Medians, Hi-Lo SDs'!$B:$F,3,FALSE))-$G564,""))/($F565)*($C565-$C564)+($C564),"")</f>
        <v/>
      </c>
      <c r="R565" s="65" t="str">
        <f t="shared" si="99"/>
        <v/>
      </c>
      <c r="S565" s="65" t="str">
        <f>IF(R565="","",R565/VLOOKUP(VLOOKUP($J565,'Medians, Hi-Lo SDs'!$B:$F,3,FALSE),$H:$I,2,FALSE))</f>
        <v/>
      </c>
      <c r="T565" s="70" t="str">
        <f t="shared" si="100"/>
        <v/>
      </c>
      <c r="U565" s="68" t="str">
        <f t="shared" si="101"/>
        <v/>
      </c>
      <c r="V565" s="69" t="str">
        <f t="shared" si="97"/>
        <v/>
      </c>
      <c r="W565" s="66" t="str">
        <f>IFERROR((IF(AND($G564&lt;(VLOOKUP($J565,'Medians, Hi-Lo SDs'!$B:$F,4,FALSE)),$G565&gt;=(VLOOKUP($J565,'Medians, Hi-Lo SDs'!$B:$F,4,FALSE))),(VLOOKUP($J565,'Medians, Hi-Lo SDs'!$B:$F,4,FALSE))-$G564,""))/($F565)*($C565-$C564)+($C564),"")</f>
        <v/>
      </c>
      <c r="X565" s="65" t="str">
        <f t="shared" si="102"/>
        <v/>
      </c>
      <c r="Y565" s="65" t="str">
        <f>IF(X565="","",X565/VLOOKUP(VLOOKUP($J565,'Medians, Hi-Lo SDs'!$B:$F,4,FALSE),$H:$I,2,FALSE))</f>
        <v/>
      </c>
      <c r="Z565" s="70" t="str">
        <f t="shared" si="103"/>
        <v/>
      </c>
      <c r="AA565" s="68" t="str">
        <f t="shared" si="104"/>
        <v/>
      </c>
      <c r="AB565" s="66" t="str">
        <f>IFERROR((IF(AND($G564&lt;(VLOOKUP($J565,'Medians, Hi-Lo SDs'!$B:$F,5,FALSE)),$G565&gt;=(VLOOKUP($J565,'Medians, Hi-Lo SDs'!$B:$F,5,FALSE))),(VLOOKUP($J565,'Medians, Hi-Lo SDs'!$B:$F,5,FALSE))-$G564,""))/($F565)*($C565-$C564)+($C564),"")</f>
        <v/>
      </c>
      <c r="AC565" s="65" t="str">
        <f t="shared" si="105"/>
        <v/>
      </c>
      <c r="AD565" s="65" t="str">
        <f>IF(AC565="","",AC565/VLOOKUP(VLOOKUP($J565,'Medians, Hi-Lo SDs'!$B:$F,5,FALSE),$H:$I,2,FALSE))</f>
        <v/>
      </c>
      <c r="AE565" s="59" t="s">
        <v>88</v>
      </c>
      <c r="AF565" s="60" t="s">
        <v>88</v>
      </c>
    </row>
    <row r="566" spans="1:32" ht="16" x14ac:dyDescent="0.2">
      <c r="A566" s="99"/>
      <c r="B566" s="100"/>
      <c r="C566" s="87" t="s">
        <v>152</v>
      </c>
      <c r="D566" s="88">
        <v>1</v>
      </c>
      <c r="E566" s="89">
        <v>1.8181818181818181</v>
      </c>
      <c r="F566" s="89">
        <v>1.8181818181818181</v>
      </c>
      <c r="G566" s="90">
        <v>21.818181818181817</v>
      </c>
      <c r="J566" s="64" t="str">
        <f t="shared" si="95"/>
        <v>a1100</v>
      </c>
      <c r="K566" s="71">
        <f t="shared" si="96"/>
        <v>5.4545454545454541</v>
      </c>
      <c r="L566" s="65" t="str">
        <f>IFERROR((IF(AND($G565&lt;(VLOOKUP($J566,'Medians, Hi-Lo SDs'!$B:$F,2,FALSE)),$G566&gt;=(VLOOKUP($J566,'Medians, Hi-Lo SDs'!$B:$F,2,FALSE))),(VLOOKUP($J566,'Medians, Hi-Lo SDs'!$B:$F,2,FALSE))-$G565,""))/($F566)*($C566-$C565)+($C565),"")</f>
        <v/>
      </c>
      <c r="M566" s="65" t="str">
        <f t="shared" si="98"/>
        <v/>
      </c>
      <c r="N566" s="65" t="str">
        <f>IF(M566="","",M566/VLOOKUP(VLOOKUP($J566,'Medians, Hi-Lo SDs'!$B:$F,2,FALSE),$H:$I,2,FALSE))</f>
        <v/>
      </c>
      <c r="O566" s="59" t="s">
        <v>88</v>
      </c>
      <c r="P566" s="60" t="s">
        <v>88</v>
      </c>
      <c r="Q566" s="66" t="str">
        <f>IFERROR((IF(AND($G565&lt;(VLOOKUP($J566,'Medians, Hi-Lo SDs'!$B:$F,3,FALSE)),$G566&gt;=(VLOOKUP($J566,'Medians, Hi-Lo SDs'!$B:$F,3,FALSE))),(VLOOKUP($J566,'Medians, Hi-Lo SDs'!$B:$F,3,FALSE))-$G565,""))/($F566)*($C566-$C565)+($C565),"")</f>
        <v/>
      </c>
      <c r="R566" s="65" t="str">
        <f t="shared" si="99"/>
        <v/>
      </c>
      <c r="S566" s="65" t="str">
        <f>IF(R566="","",R566/VLOOKUP(VLOOKUP($J566,'Medians, Hi-Lo SDs'!$B:$F,3,FALSE),$H:$I,2,FALSE))</f>
        <v/>
      </c>
      <c r="T566" s="70" t="str">
        <f t="shared" si="100"/>
        <v/>
      </c>
      <c r="U566" s="68" t="str">
        <f t="shared" si="101"/>
        <v/>
      </c>
      <c r="V566" s="69" t="str">
        <f t="shared" si="97"/>
        <v/>
      </c>
      <c r="W566" s="66" t="str">
        <f>IFERROR((IF(AND($G565&lt;(VLOOKUP($J566,'Medians, Hi-Lo SDs'!$B:$F,4,FALSE)),$G566&gt;=(VLOOKUP($J566,'Medians, Hi-Lo SDs'!$B:$F,4,FALSE))),(VLOOKUP($J566,'Medians, Hi-Lo SDs'!$B:$F,4,FALSE))-$G565,""))/($F566)*($C566-$C565)+($C565),"")</f>
        <v/>
      </c>
      <c r="X566" s="65" t="str">
        <f t="shared" si="102"/>
        <v/>
      </c>
      <c r="Y566" s="65" t="str">
        <f>IF(X566="","",X566/VLOOKUP(VLOOKUP($J566,'Medians, Hi-Lo SDs'!$B:$F,4,FALSE),$H:$I,2,FALSE))</f>
        <v/>
      </c>
      <c r="Z566" s="70" t="str">
        <f t="shared" si="103"/>
        <v/>
      </c>
      <c r="AA566" s="68" t="str">
        <f t="shared" si="104"/>
        <v/>
      </c>
      <c r="AB566" s="66" t="str">
        <f>IFERROR((IF(AND($G565&lt;(VLOOKUP($J566,'Medians, Hi-Lo SDs'!$B:$F,5,FALSE)),$G566&gt;=(VLOOKUP($J566,'Medians, Hi-Lo SDs'!$B:$F,5,FALSE))),(VLOOKUP($J566,'Medians, Hi-Lo SDs'!$B:$F,5,FALSE))-$G565,""))/($F566)*($C566-$C565)+($C565),"")</f>
        <v/>
      </c>
      <c r="AC566" s="65" t="str">
        <f t="shared" si="105"/>
        <v/>
      </c>
      <c r="AD566" s="65" t="str">
        <f>IF(AC566="","",AC566/VLOOKUP(VLOOKUP($J566,'Medians, Hi-Lo SDs'!$B:$F,5,FALSE),$H:$I,2,FALSE))</f>
        <v/>
      </c>
      <c r="AE566" s="59" t="s">
        <v>88</v>
      </c>
      <c r="AF566" s="60" t="s">
        <v>88</v>
      </c>
    </row>
    <row r="567" spans="1:32" ht="16" x14ac:dyDescent="0.2">
      <c r="A567" s="99"/>
      <c r="B567" s="100"/>
      <c r="C567" s="87" t="s">
        <v>133</v>
      </c>
      <c r="D567" s="88">
        <v>2</v>
      </c>
      <c r="E567" s="89">
        <v>3.6363636363636362</v>
      </c>
      <c r="F567" s="89">
        <v>3.6363636363636362</v>
      </c>
      <c r="G567" s="90">
        <v>25.454545454545453</v>
      </c>
      <c r="J567" s="64" t="str">
        <f t="shared" si="95"/>
        <v>a1100</v>
      </c>
      <c r="K567" s="71">
        <f t="shared" si="96"/>
        <v>5.4545454545454541</v>
      </c>
      <c r="L567" s="65" t="str">
        <f>IFERROR((IF(AND($G566&lt;(VLOOKUP($J567,'Medians, Hi-Lo SDs'!$B:$F,2,FALSE)),$G567&gt;=(VLOOKUP($J567,'Medians, Hi-Lo SDs'!$B:$F,2,FALSE))),(VLOOKUP($J567,'Medians, Hi-Lo SDs'!$B:$F,2,FALSE))-$G566,""))/($F567)*($C567-$C566)+($C566),"")</f>
        <v/>
      </c>
      <c r="M567" s="65" t="str">
        <f t="shared" si="98"/>
        <v/>
      </c>
      <c r="N567" s="65" t="str">
        <f>IF(M567="","",M567/VLOOKUP(VLOOKUP($J567,'Medians, Hi-Lo SDs'!$B:$F,2,FALSE),$H:$I,2,FALSE))</f>
        <v/>
      </c>
      <c r="O567" s="59" t="s">
        <v>88</v>
      </c>
      <c r="P567" s="60" t="s">
        <v>88</v>
      </c>
      <c r="Q567" s="66" t="str">
        <f>IFERROR((IF(AND($G566&lt;(VLOOKUP($J567,'Medians, Hi-Lo SDs'!$B:$F,3,FALSE)),$G567&gt;=(VLOOKUP($J567,'Medians, Hi-Lo SDs'!$B:$F,3,FALSE))),(VLOOKUP($J567,'Medians, Hi-Lo SDs'!$B:$F,3,FALSE))-$G566,""))/($F567)*($C567-$C566)+($C566),"")</f>
        <v/>
      </c>
      <c r="R567" s="65" t="str">
        <f t="shared" si="99"/>
        <v/>
      </c>
      <c r="S567" s="65" t="str">
        <f>IF(R567="","",R567/VLOOKUP(VLOOKUP($J567,'Medians, Hi-Lo SDs'!$B:$F,3,FALSE),$H:$I,2,FALSE))</f>
        <v/>
      </c>
      <c r="T567" s="70" t="str">
        <f t="shared" si="100"/>
        <v/>
      </c>
      <c r="U567" s="68" t="str">
        <f t="shared" si="101"/>
        <v/>
      </c>
      <c r="V567" s="69" t="str">
        <f t="shared" si="97"/>
        <v/>
      </c>
      <c r="W567" s="66" t="str">
        <f>IFERROR((IF(AND($G566&lt;(VLOOKUP($J567,'Medians, Hi-Lo SDs'!$B:$F,4,FALSE)),$G567&gt;=(VLOOKUP($J567,'Medians, Hi-Lo SDs'!$B:$F,4,FALSE))),(VLOOKUP($J567,'Medians, Hi-Lo SDs'!$B:$F,4,FALSE))-$G566,""))/($F567)*($C567-$C566)+($C566),"")</f>
        <v/>
      </c>
      <c r="X567" s="65" t="str">
        <f t="shared" si="102"/>
        <v/>
      </c>
      <c r="Y567" s="65" t="str">
        <f>IF(X567="","",X567/VLOOKUP(VLOOKUP($J567,'Medians, Hi-Lo SDs'!$B:$F,4,FALSE),$H:$I,2,FALSE))</f>
        <v/>
      </c>
      <c r="Z567" s="70" t="str">
        <f t="shared" si="103"/>
        <v/>
      </c>
      <c r="AA567" s="68" t="str">
        <f t="shared" si="104"/>
        <v/>
      </c>
      <c r="AB567" s="66" t="str">
        <f>IFERROR((IF(AND($G566&lt;(VLOOKUP($J567,'Medians, Hi-Lo SDs'!$B:$F,5,FALSE)),$G567&gt;=(VLOOKUP($J567,'Medians, Hi-Lo SDs'!$B:$F,5,FALSE))),(VLOOKUP($J567,'Medians, Hi-Lo SDs'!$B:$F,5,FALSE))-$G566,""))/($F567)*($C567-$C566)+($C566),"")</f>
        <v/>
      </c>
      <c r="AC567" s="65" t="str">
        <f t="shared" si="105"/>
        <v/>
      </c>
      <c r="AD567" s="65" t="str">
        <f>IF(AC567="","",AC567/VLOOKUP(VLOOKUP($J567,'Medians, Hi-Lo SDs'!$B:$F,5,FALSE),$H:$I,2,FALSE))</f>
        <v/>
      </c>
      <c r="AE567" s="59" t="s">
        <v>88</v>
      </c>
      <c r="AF567" s="60" t="s">
        <v>88</v>
      </c>
    </row>
    <row r="568" spans="1:32" ht="16" x14ac:dyDescent="0.2">
      <c r="A568" s="99"/>
      <c r="B568" s="100"/>
      <c r="C568" s="87" t="s">
        <v>153</v>
      </c>
      <c r="D568" s="88">
        <v>4</v>
      </c>
      <c r="E568" s="89">
        <v>7.2727272727272725</v>
      </c>
      <c r="F568" s="89">
        <v>7.2727272727272725</v>
      </c>
      <c r="G568" s="90">
        <v>32.727272727272727</v>
      </c>
      <c r="H568" s="46"/>
      <c r="J568" s="64" t="str">
        <f t="shared" si="95"/>
        <v>a1100</v>
      </c>
      <c r="K568" s="71">
        <f t="shared" si="96"/>
        <v>5.4545454545454541</v>
      </c>
      <c r="L568" s="65" t="str">
        <f>IFERROR((IF(AND($G567&lt;(VLOOKUP($J568,'Medians, Hi-Lo SDs'!$B:$F,2,FALSE)),$G568&gt;=(VLOOKUP($J568,'Medians, Hi-Lo SDs'!$B:$F,2,FALSE))),(VLOOKUP($J568,'Medians, Hi-Lo SDs'!$B:$F,2,FALSE))-$G567,""))/($F568)*($C568-$C567)+($C567),"")</f>
        <v/>
      </c>
      <c r="M568" s="65" t="str">
        <f t="shared" si="98"/>
        <v/>
      </c>
      <c r="N568" s="65" t="str">
        <f>IF(M568="","",M568/VLOOKUP(VLOOKUP($J568,'Medians, Hi-Lo SDs'!$B:$F,2,FALSE),$H:$I,2,FALSE))</f>
        <v/>
      </c>
      <c r="O568" s="59" t="s">
        <v>88</v>
      </c>
      <c r="P568" s="60" t="s">
        <v>88</v>
      </c>
      <c r="Q568" s="66" t="str">
        <f>IFERROR((IF(AND($G567&lt;(VLOOKUP($J568,'Medians, Hi-Lo SDs'!$B:$F,3,FALSE)),$G568&gt;=(VLOOKUP($J568,'Medians, Hi-Lo SDs'!$B:$F,3,FALSE))),(VLOOKUP($J568,'Medians, Hi-Lo SDs'!$B:$F,3,FALSE))-$G567,""))/($F568)*($C568-$C567)+($C567),"")</f>
        <v/>
      </c>
      <c r="R568" s="65" t="str">
        <f t="shared" si="99"/>
        <v/>
      </c>
      <c r="S568" s="65" t="str">
        <f>IF(R568="","",R568/VLOOKUP(VLOOKUP($J568,'Medians, Hi-Lo SDs'!$B:$F,3,FALSE),$H:$I,2,FALSE))</f>
        <v/>
      </c>
      <c r="T568" s="70" t="str">
        <f t="shared" si="100"/>
        <v/>
      </c>
      <c r="U568" s="68" t="str">
        <f t="shared" si="101"/>
        <v/>
      </c>
      <c r="V568" s="69" t="str">
        <f t="shared" si="97"/>
        <v/>
      </c>
      <c r="W568" s="66" t="str">
        <f>IFERROR((IF(AND($G567&lt;(VLOOKUP($J568,'Medians, Hi-Lo SDs'!$B:$F,4,FALSE)),$G568&gt;=(VLOOKUP($J568,'Medians, Hi-Lo SDs'!$B:$F,4,FALSE))),(VLOOKUP($J568,'Medians, Hi-Lo SDs'!$B:$F,4,FALSE))-$G567,""))/($F568)*($C568-$C567)+($C567),"")</f>
        <v/>
      </c>
      <c r="X568" s="65" t="str">
        <f t="shared" si="102"/>
        <v/>
      </c>
      <c r="Y568" s="65" t="str">
        <f>IF(X568="","",X568/VLOOKUP(VLOOKUP($J568,'Medians, Hi-Lo SDs'!$B:$F,4,FALSE),$H:$I,2,FALSE))</f>
        <v/>
      </c>
      <c r="Z568" s="70" t="str">
        <f t="shared" si="103"/>
        <v/>
      </c>
      <c r="AA568" s="68" t="str">
        <f t="shared" si="104"/>
        <v/>
      </c>
      <c r="AB568" s="66" t="str">
        <f>IFERROR((IF(AND($G567&lt;(VLOOKUP($J568,'Medians, Hi-Lo SDs'!$B:$F,5,FALSE)),$G568&gt;=(VLOOKUP($J568,'Medians, Hi-Lo SDs'!$B:$F,5,FALSE))),(VLOOKUP($J568,'Medians, Hi-Lo SDs'!$B:$F,5,FALSE))-$G567,""))/($F568)*($C568-$C567)+($C567),"")</f>
        <v/>
      </c>
      <c r="AC568" s="65" t="str">
        <f t="shared" si="105"/>
        <v/>
      </c>
      <c r="AD568" s="65" t="str">
        <f>IF(AC568="","",AC568/VLOOKUP(VLOOKUP($J568,'Medians, Hi-Lo SDs'!$B:$F,5,FALSE),$H:$I,2,FALSE))</f>
        <v/>
      </c>
      <c r="AE568" s="59" t="s">
        <v>88</v>
      </c>
      <c r="AF568" s="60" t="s">
        <v>88</v>
      </c>
    </row>
    <row r="569" spans="1:32" ht="16" x14ac:dyDescent="0.2">
      <c r="A569" s="99"/>
      <c r="B569" s="100"/>
      <c r="C569" s="87" t="s">
        <v>154</v>
      </c>
      <c r="D569" s="88">
        <v>2</v>
      </c>
      <c r="E569" s="89">
        <v>3.6363636363636362</v>
      </c>
      <c r="F569" s="89">
        <v>3.6363636363636362</v>
      </c>
      <c r="G569" s="90">
        <v>36.363636363636367</v>
      </c>
      <c r="H569" s="46"/>
      <c r="J569" s="64" t="str">
        <f t="shared" si="95"/>
        <v>a1100</v>
      </c>
      <c r="K569" s="71">
        <f t="shared" si="96"/>
        <v>5.4545454545454541</v>
      </c>
      <c r="L569" s="65" t="str">
        <f>IFERROR((IF(AND($G568&lt;(VLOOKUP($J569,'Medians, Hi-Lo SDs'!$B:$F,2,FALSE)),$G569&gt;=(VLOOKUP($J569,'Medians, Hi-Lo SDs'!$B:$F,2,FALSE))),(VLOOKUP($J569,'Medians, Hi-Lo SDs'!$B:$F,2,FALSE))-$G568,""))/($F569)*($C569-$C568)+($C568),"")</f>
        <v/>
      </c>
      <c r="M569" s="65" t="str">
        <f t="shared" si="98"/>
        <v/>
      </c>
      <c r="N569" s="65" t="str">
        <f>IF(M569="","",M569/VLOOKUP(VLOOKUP($J569,'Medians, Hi-Lo SDs'!$B:$F,2,FALSE),$H:$I,2,FALSE))</f>
        <v/>
      </c>
      <c r="O569" s="59" t="s">
        <v>88</v>
      </c>
      <c r="P569" s="60" t="s">
        <v>88</v>
      </c>
      <c r="Q569" s="66" t="str">
        <f>IFERROR((IF(AND($G568&lt;(VLOOKUP($J569,'Medians, Hi-Lo SDs'!$B:$F,3,FALSE)),$G569&gt;=(VLOOKUP($J569,'Medians, Hi-Lo SDs'!$B:$F,3,FALSE))),(VLOOKUP($J569,'Medians, Hi-Lo SDs'!$B:$F,3,FALSE))-$G568,""))/($F569)*($C569-$C568)+($C568),"")</f>
        <v/>
      </c>
      <c r="R569" s="65" t="str">
        <f t="shared" si="99"/>
        <v/>
      </c>
      <c r="S569" s="65" t="str">
        <f>IF(R569="","",R569/VLOOKUP(VLOOKUP($J569,'Medians, Hi-Lo SDs'!$B:$F,3,FALSE),$H:$I,2,FALSE))</f>
        <v/>
      </c>
      <c r="T569" s="70" t="str">
        <f t="shared" si="100"/>
        <v/>
      </c>
      <c r="U569" s="68" t="str">
        <f t="shared" si="101"/>
        <v/>
      </c>
      <c r="V569" s="69" t="str">
        <f t="shared" si="97"/>
        <v/>
      </c>
      <c r="W569" s="66" t="str">
        <f>IFERROR((IF(AND($G568&lt;(VLOOKUP($J569,'Medians, Hi-Lo SDs'!$B:$F,4,FALSE)),$G569&gt;=(VLOOKUP($J569,'Medians, Hi-Lo SDs'!$B:$F,4,FALSE))),(VLOOKUP($J569,'Medians, Hi-Lo SDs'!$B:$F,4,FALSE))-$G568,""))/($F569)*($C569-$C568)+($C568),"")</f>
        <v/>
      </c>
      <c r="X569" s="65" t="str">
        <f t="shared" si="102"/>
        <v/>
      </c>
      <c r="Y569" s="65" t="str">
        <f>IF(X569="","",X569/VLOOKUP(VLOOKUP($J569,'Medians, Hi-Lo SDs'!$B:$F,4,FALSE),$H:$I,2,FALSE))</f>
        <v/>
      </c>
      <c r="Z569" s="70" t="str">
        <f t="shared" si="103"/>
        <v/>
      </c>
      <c r="AA569" s="68" t="str">
        <f t="shared" si="104"/>
        <v/>
      </c>
      <c r="AB569" s="66" t="str">
        <f>IFERROR((IF(AND($G568&lt;(VLOOKUP($J569,'Medians, Hi-Lo SDs'!$B:$F,5,FALSE)),$G569&gt;=(VLOOKUP($J569,'Medians, Hi-Lo SDs'!$B:$F,5,FALSE))),(VLOOKUP($J569,'Medians, Hi-Lo SDs'!$B:$F,5,FALSE))-$G568,""))/($F569)*($C569-$C568)+($C568),"")</f>
        <v/>
      </c>
      <c r="AC569" s="65" t="str">
        <f t="shared" si="105"/>
        <v/>
      </c>
      <c r="AD569" s="65" t="str">
        <f>IF(AC569="","",AC569/VLOOKUP(VLOOKUP($J569,'Medians, Hi-Lo SDs'!$B:$F,5,FALSE),$H:$I,2,FALSE))</f>
        <v/>
      </c>
      <c r="AE569" s="59" t="s">
        <v>88</v>
      </c>
      <c r="AF569" s="60" t="s">
        <v>88</v>
      </c>
    </row>
    <row r="570" spans="1:32" ht="16" x14ac:dyDescent="0.2">
      <c r="A570" s="99"/>
      <c r="B570" s="100"/>
      <c r="C570" s="87" t="s">
        <v>165</v>
      </c>
      <c r="D570" s="88">
        <v>1</v>
      </c>
      <c r="E570" s="89">
        <v>1.8181818181818181</v>
      </c>
      <c r="F570" s="89">
        <v>1.8181818181818181</v>
      </c>
      <c r="G570" s="90">
        <v>38.181818181818187</v>
      </c>
      <c r="H570" s="46"/>
      <c r="J570" s="64" t="str">
        <f t="shared" si="95"/>
        <v>a1100</v>
      </c>
      <c r="K570" s="71">
        <f t="shared" si="96"/>
        <v>5.4545454545454541</v>
      </c>
      <c r="L570" s="65" t="str">
        <f>IFERROR((IF(AND($G569&lt;(VLOOKUP($J570,'Medians, Hi-Lo SDs'!$B:$F,2,FALSE)),$G570&gt;=(VLOOKUP($J570,'Medians, Hi-Lo SDs'!$B:$F,2,FALSE))),(VLOOKUP($J570,'Medians, Hi-Lo SDs'!$B:$F,2,FALSE))-$G569,""))/($F570)*($C570-$C569)+($C569),"")</f>
        <v/>
      </c>
      <c r="M570" s="65" t="str">
        <f t="shared" si="98"/>
        <v/>
      </c>
      <c r="N570" s="65" t="str">
        <f>IF(M570="","",M570/VLOOKUP(VLOOKUP($J570,'Medians, Hi-Lo SDs'!$B:$F,2,FALSE),$H:$I,2,FALSE))</f>
        <v/>
      </c>
      <c r="O570" s="59" t="s">
        <v>88</v>
      </c>
      <c r="P570" s="60" t="s">
        <v>88</v>
      </c>
      <c r="Q570" s="66" t="str">
        <f>IFERROR((IF(AND($G569&lt;(VLOOKUP($J570,'Medians, Hi-Lo SDs'!$B:$F,3,FALSE)),$G570&gt;=(VLOOKUP($J570,'Medians, Hi-Lo SDs'!$B:$F,3,FALSE))),(VLOOKUP($J570,'Medians, Hi-Lo SDs'!$B:$F,3,FALSE))-$G569,""))/($F570)*($C570-$C569)+($C569),"")</f>
        <v/>
      </c>
      <c r="R570" s="65" t="str">
        <f t="shared" si="99"/>
        <v/>
      </c>
      <c r="S570" s="65" t="str">
        <f>IF(R570="","",R570/VLOOKUP(VLOOKUP($J570,'Medians, Hi-Lo SDs'!$B:$F,3,FALSE),$H:$I,2,FALSE))</f>
        <v/>
      </c>
      <c r="T570" s="70" t="str">
        <f t="shared" si="100"/>
        <v/>
      </c>
      <c r="U570" s="68" t="str">
        <f t="shared" si="101"/>
        <v/>
      </c>
      <c r="V570" s="69" t="str">
        <f t="shared" si="97"/>
        <v/>
      </c>
      <c r="W570" s="66" t="str">
        <f>IFERROR((IF(AND($G569&lt;(VLOOKUP($J570,'Medians, Hi-Lo SDs'!$B:$F,4,FALSE)),$G570&gt;=(VLOOKUP($J570,'Medians, Hi-Lo SDs'!$B:$F,4,FALSE))),(VLOOKUP($J570,'Medians, Hi-Lo SDs'!$B:$F,4,FALSE))-$G569,""))/($F570)*($C570-$C569)+($C569),"")</f>
        <v/>
      </c>
      <c r="X570" s="65" t="str">
        <f t="shared" si="102"/>
        <v/>
      </c>
      <c r="Y570" s="65" t="str">
        <f>IF(X570="","",X570/VLOOKUP(VLOOKUP($J570,'Medians, Hi-Lo SDs'!$B:$F,4,FALSE),$H:$I,2,FALSE))</f>
        <v/>
      </c>
      <c r="Z570" s="70" t="str">
        <f t="shared" si="103"/>
        <v/>
      </c>
      <c r="AA570" s="68" t="str">
        <f t="shared" si="104"/>
        <v/>
      </c>
      <c r="AB570" s="66" t="str">
        <f>IFERROR((IF(AND($G569&lt;(VLOOKUP($J570,'Medians, Hi-Lo SDs'!$B:$F,5,FALSE)),$G570&gt;=(VLOOKUP($J570,'Medians, Hi-Lo SDs'!$B:$F,5,FALSE))),(VLOOKUP($J570,'Medians, Hi-Lo SDs'!$B:$F,5,FALSE))-$G569,""))/($F570)*($C570-$C569)+($C569),"")</f>
        <v/>
      </c>
      <c r="AC570" s="65" t="str">
        <f t="shared" si="105"/>
        <v/>
      </c>
      <c r="AD570" s="65" t="str">
        <f>IF(AC570="","",AC570/VLOOKUP(VLOOKUP($J570,'Medians, Hi-Lo SDs'!$B:$F,5,FALSE),$H:$I,2,FALSE))</f>
        <v/>
      </c>
      <c r="AE570" s="59" t="s">
        <v>88</v>
      </c>
      <c r="AF570" s="60" t="s">
        <v>88</v>
      </c>
    </row>
    <row r="571" spans="1:32" ht="16" x14ac:dyDescent="0.2">
      <c r="A571" s="99"/>
      <c r="B571" s="100"/>
      <c r="C571" s="87" t="s">
        <v>159</v>
      </c>
      <c r="D571" s="88">
        <v>1</v>
      </c>
      <c r="E571" s="89">
        <v>1.8181818181818181</v>
      </c>
      <c r="F571" s="89">
        <v>1.8181818181818181</v>
      </c>
      <c r="G571" s="90">
        <v>40</v>
      </c>
      <c r="H571" s="46"/>
      <c r="J571" s="64" t="str">
        <f t="shared" si="95"/>
        <v>a1100</v>
      </c>
      <c r="K571" s="71">
        <f t="shared" si="96"/>
        <v>5.4545454545454541</v>
      </c>
      <c r="L571" s="65" t="str">
        <f>IFERROR((IF(AND($G570&lt;(VLOOKUP($J571,'Medians, Hi-Lo SDs'!$B:$F,2,FALSE)),$G571&gt;=(VLOOKUP($J571,'Medians, Hi-Lo SDs'!$B:$F,2,FALSE))),(VLOOKUP($J571,'Medians, Hi-Lo SDs'!$B:$F,2,FALSE))-$G570,""))/($F571)*($C571-$C570)+($C570),"")</f>
        <v/>
      </c>
      <c r="M571" s="65" t="str">
        <f t="shared" si="98"/>
        <v/>
      </c>
      <c r="N571" s="65" t="str">
        <f>IF(M571="","",M571/VLOOKUP(VLOOKUP($J571,'Medians, Hi-Lo SDs'!$B:$F,2,FALSE),$H:$I,2,FALSE))</f>
        <v/>
      </c>
      <c r="O571" s="59" t="s">
        <v>88</v>
      </c>
      <c r="P571" s="60" t="s">
        <v>88</v>
      </c>
      <c r="Q571" s="66" t="str">
        <f>IFERROR((IF(AND($G570&lt;(VLOOKUP($J571,'Medians, Hi-Lo SDs'!$B:$F,3,FALSE)),$G571&gt;=(VLOOKUP($J571,'Medians, Hi-Lo SDs'!$B:$F,3,FALSE))),(VLOOKUP($J571,'Medians, Hi-Lo SDs'!$B:$F,3,FALSE))-$G570,""))/($F571)*($C571-$C570)+($C570),"")</f>
        <v/>
      </c>
      <c r="R571" s="65" t="str">
        <f t="shared" si="99"/>
        <v/>
      </c>
      <c r="S571" s="65" t="str">
        <f>IF(R571="","",R571/VLOOKUP(VLOOKUP($J571,'Medians, Hi-Lo SDs'!$B:$F,3,FALSE),$H:$I,2,FALSE))</f>
        <v/>
      </c>
      <c r="T571" s="70" t="str">
        <f t="shared" si="100"/>
        <v/>
      </c>
      <c r="U571" s="68" t="str">
        <f t="shared" si="101"/>
        <v/>
      </c>
      <c r="V571" s="69" t="str">
        <f t="shared" si="97"/>
        <v/>
      </c>
      <c r="W571" s="66" t="str">
        <f>IFERROR((IF(AND($G570&lt;(VLOOKUP($J571,'Medians, Hi-Lo SDs'!$B:$F,4,FALSE)),$G571&gt;=(VLOOKUP($J571,'Medians, Hi-Lo SDs'!$B:$F,4,FALSE))),(VLOOKUP($J571,'Medians, Hi-Lo SDs'!$B:$F,4,FALSE))-$G570,""))/($F571)*($C571-$C570)+($C570),"")</f>
        <v/>
      </c>
      <c r="X571" s="65" t="str">
        <f t="shared" si="102"/>
        <v/>
      </c>
      <c r="Y571" s="65" t="str">
        <f>IF(X571="","",X571/VLOOKUP(VLOOKUP($J571,'Medians, Hi-Lo SDs'!$B:$F,4,FALSE),$H:$I,2,FALSE))</f>
        <v/>
      </c>
      <c r="Z571" s="70" t="str">
        <f t="shared" si="103"/>
        <v/>
      </c>
      <c r="AA571" s="68" t="str">
        <f t="shared" si="104"/>
        <v/>
      </c>
      <c r="AB571" s="66" t="str">
        <f>IFERROR((IF(AND($G570&lt;(VLOOKUP($J571,'Medians, Hi-Lo SDs'!$B:$F,5,FALSE)),$G571&gt;=(VLOOKUP($J571,'Medians, Hi-Lo SDs'!$B:$F,5,FALSE))),(VLOOKUP($J571,'Medians, Hi-Lo SDs'!$B:$F,5,FALSE))-$G570,""))/($F571)*($C571-$C570)+($C570),"")</f>
        <v/>
      </c>
      <c r="AC571" s="65" t="str">
        <f t="shared" si="105"/>
        <v/>
      </c>
      <c r="AD571" s="65" t="str">
        <f>IF(AC571="","",AC571/VLOOKUP(VLOOKUP($J571,'Medians, Hi-Lo SDs'!$B:$F,5,FALSE),$H:$I,2,FALSE))</f>
        <v/>
      </c>
      <c r="AE571" s="59" t="s">
        <v>88</v>
      </c>
      <c r="AF571" s="60" t="s">
        <v>88</v>
      </c>
    </row>
    <row r="572" spans="1:32" ht="16" x14ac:dyDescent="0.2">
      <c r="A572" s="99"/>
      <c r="B572" s="100"/>
      <c r="C572" s="87" t="s">
        <v>145</v>
      </c>
      <c r="D572" s="88">
        <v>1</v>
      </c>
      <c r="E572" s="89">
        <v>1.8181818181818181</v>
      </c>
      <c r="F572" s="89">
        <v>1.8181818181818181</v>
      </c>
      <c r="G572" s="90">
        <v>41.818181818181813</v>
      </c>
      <c r="J572" s="64" t="str">
        <f t="shared" si="95"/>
        <v>a1100</v>
      </c>
      <c r="K572" s="71">
        <f t="shared" si="96"/>
        <v>5.4545454545454541</v>
      </c>
      <c r="L572" s="65" t="str">
        <f>IFERROR((IF(AND($G571&lt;(VLOOKUP($J572,'Medians, Hi-Lo SDs'!$B:$F,2,FALSE)),$G572&gt;=(VLOOKUP($J572,'Medians, Hi-Lo SDs'!$B:$F,2,FALSE))),(VLOOKUP($J572,'Medians, Hi-Lo SDs'!$B:$F,2,FALSE))-$G571,""))/($F572)*($C572-$C571)+($C571),"")</f>
        <v/>
      </c>
      <c r="M572" s="65" t="str">
        <f t="shared" si="98"/>
        <v/>
      </c>
      <c r="N572" s="65" t="str">
        <f>IF(M572="","",M572/VLOOKUP(VLOOKUP($J572,'Medians, Hi-Lo SDs'!$B:$F,2,FALSE),$H:$I,2,FALSE))</f>
        <v/>
      </c>
      <c r="O572" s="59" t="s">
        <v>88</v>
      </c>
      <c r="P572" s="60" t="s">
        <v>88</v>
      </c>
      <c r="Q572" s="66" t="str">
        <f>IFERROR((IF(AND($G571&lt;(VLOOKUP($J572,'Medians, Hi-Lo SDs'!$B:$F,3,FALSE)),$G572&gt;=(VLOOKUP($J572,'Medians, Hi-Lo SDs'!$B:$F,3,FALSE))),(VLOOKUP($J572,'Medians, Hi-Lo SDs'!$B:$F,3,FALSE))-$G571,""))/($F572)*($C572-$C571)+($C571),"")</f>
        <v/>
      </c>
      <c r="R572" s="65" t="str">
        <f t="shared" si="99"/>
        <v/>
      </c>
      <c r="S572" s="65" t="str">
        <f>IF(R572="","",R572/VLOOKUP(VLOOKUP($J572,'Medians, Hi-Lo SDs'!$B:$F,3,FALSE),$H:$I,2,FALSE))</f>
        <v/>
      </c>
      <c r="T572" s="70" t="str">
        <f t="shared" si="100"/>
        <v/>
      </c>
      <c r="U572" s="68" t="str">
        <f t="shared" si="101"/>
        <v/>
      </c>
      <c r="V572" s="69" t="str">
        <f t="shared" si="97"/>
        <v/>
      </c>
      <c r="W572" s="66" t="str">
        <f>IFERROR((IF(AND($G571&lt;(VLOOKUP($J572,'Medians, Hi-Lo SDs'!$B:$F,4,FALSE)),$G572&gt;=(VLOOKUP($J572,'Medians, Hi-Lo SDs'!$B:$F,4,FALSE))),(VLOOKUP($J572,'Medians, Hi-Lo SDs'!$B:$F,4,FALSE))-$G571,""))/($F572)*($C572-$C571)+($C571),"")</f>
        <v/>
      </c>
      <c r="X572" s="65" t="str">
        <f t="shared" si="102"/>
        <v/>
      </c>
      <c r="Y572" s="65" t="str">
        <f>IF(X572="","",X572/VLOOKUP(VLOOKUP($J572,'Medians, Hi-Lo SDs'!$B:$F,4,FALSE),$H:$I,2,FALSE))</f>
        <v/>
      </c>
      <c r="Z572" s="70" t="str">
        <f t="shared" si="103"/>
        <v/>
      </c>
      <c r="AA572" s="68" t="str">
        <f t="shared" si="104"/>
        <v/>
      </c>
      <c r="AB572" s="66" t="str">
        <f>IFERROR((IF(AND($G571&lt;(VLOOKUP($J572,'Medians, Hi-Lo SDs'!$B:$F,5,FALSE)),$G572&gt;=(VLOOKUP($J572,'Medians, Hi-Lo SDs'!$B:$F,5,FALSE))),(VLOOKUP($J572,'Medians, Hi-Lo SDs'!$B:$F,5,FALSE))-$G571,""))/($F572)*($C572-$C571)+($C571),"")</f>
        <v/>
      </c>
      <c r="AC572" s="65" t="str">
        <f t="shared" si="105"/>
        <v/>
      </c>
      <c r="AD572" s="65" t="str">
        <f>IF(AC572="","",AC572/VLOOKUP(VLOOKUP($J572,'Medians, Hi-Lo SDs'!$B:$F,5,FALSE),$H:$I,2,FALSE))</f>
        <v/>
      </c>
      <c r="AE572" s="59" t="s">
        <v>88</v>
      </c>
      <c r="AF572" s="60" t="s">
        <v>88</v>
      </c>
    </row>
    <row r="573" spans="1:32" ht="16" x14ac:dyDescent="0.2">
      <c r="A573" s="99"/>
      <c r="B573" s="100"/>
      <c r="C573" s="87" t="s">
        <v>139</v>
      </c>
      <c r="D573" s="88">
        <v>1</v>
      </c>
      <c r="E573" s="89">
        <v>1.8181818181818181</v>
      </c>
      <c r="F573" s="89">
        <v>1.8181818181818181</v>
      </c>
      <c r="G573" s="90">
        <v>43.636363636363633</v>
      </c>
      <c r="J573" s="64" t="str">
        <f t="shared" si="95"/>
        <v>a1100</v>
      </c>
      <c r="K573" s="71">
        <f t="shared" si="96"/>
        <v>5.4545454545454541</v>
      </c>
      <c r="L573" s="65" t="str">
        <f>IFERROR((IF(AND($G572&lt;(VLOOKUP($J573,'Medians, Hi-Lo SDs'!$B:$F,2,FALSE)),$G573&gt;=(VLOOKUP($J573,'Medians, Hi-Lo SDs'!$B:$F,2,FALSE))),(VLOOKUP($J573,'Medians, Hi-Lo SDs'!$B:$F,2,FALSE))-$G572,""))/($F573)*($C573-$C572)+($C572),"")</f>
        <v/>
      </c>
      <c r="M573" s="65" t="str">
        <f t="shared" si="98"/>
        <v/>
      </c>
      <c r="N573" s="65" t="str">
        <f>IF(M573="","",M573/VLOOKUP(VLOOKUP($J573,'Medians, Hi-Lo SDs'!$B:$F,2,FALSE),$H:$I,2,FALSE))</f>
        <v/>
      </c>
      <c r="O573" s="59" t="s">
        <v>88</v>
      </c>
      <c r="P573" s="60" t="s">
        <v>88</v>
      </c>
      <c r="Q573" s="66" t="str">
        <f>IFERROR((IF(AND($G572&lt;(VLOOKUP($J573,'Medians, Hi-Lo SDs'!$B:$F,3,FALSE)),$G573&gt;=(VLOOKUP($J573,'Medians, Hi-Lo SDs'!$B:$F,3,FALSE))),(VLOOKUP($J573,'Medians, Hi-Lo SDs'!$B:$F,3,FALSE))-$G572,""))/($F573)*($C573-$C572)+($C572),"")</f>
        <v/>
      </c>
      <c r="R573" s="65" t="str">
        <f t="shared" si="99"/>
        <v/>
      </c>
      <c r="S573" s="65" t="str">
        <f>IF(R573="","",R573/VLOOKUP(VLOOKUP($J573,'Medians, Hi-Lo SDs'!$B:$F,3,FALSE),$H:$I,2,FALSE))</f>
        <v/>
      </c>
      <c r="T573" s="70" t="str">
        <f t="shared" si="100"/>
        <v/>
      </c>
      <c r="U573" s="68" t="str">
        <f t="shared" si="101"/>
        <v/>
      </c>
      <c r="V573" s="69" t="str">
        <f t="shared" si="97"/>
        <v/>
      </c>
      <c r="W573" s="66" t="str">
        <f>IFERROR((IF(AND($G572&lt;(VLOOKUP($J573,'Medians, Hi-Lo SDs'!$B:$F,4,FALSE)),$G573&gt;=(VLOOKUP($J573,'Medians, Hi-Lo SDs'!$B:$F,4,FALSE))),(VLOOKUP($J573,'Medians, Hi-Lo SDs'!$B:$F,4,FALSE))-$G572,""))/($F573)*($C573-$C572)+($C572),"")</f>
        <v/>
      </c>
      <c r="X573" s="65" t="str">
        <f t="shared" si="102"/>
        <v/>
      </c>
      <c r="Y573" s="65" t="str">
        <f>IF(X573="","",X573/VLOOKUP(VLOOKUP($J573,'Medians, Hi-Lo SDs'!$B:$F,4,FALSE),$H:$I,2,FALSE))</f>
        <v/>
      </c>
      <c r="Z573" s="70" t="str">
        <f t="shared" si="103"/>
        <v/>
      </c>
      <c r="AA573" s="68" t="str">
        <f t="shared" si="104"/>
        <v/>
      </c>
      <c r="AB573" s="66" t="str">
        <f>IFERROR((IF(AND($G572&lt;(VLOOKUP($J573,'Medians, Hi-Lo SDs'!$B:$F,5,FALSE)),$G573&gt;=(VLOOKUP($J573,'Medians, Hi-Lo SDs'!$B:$F,5,FALSE))),(VLOOKUP($J573,'Medians, Hi-Lo SDs'!$B:$F,5,FALSE))-$G572,""))/($F573)*($C573-$C572)+($C572),"")</f>
        <v/>
      </c>
      <c r="AC573" s="65" t="str">
        <f t="shared" si="105"/>
        <v/>
      </c>
      <c r="AD573" s="65" t="str">
        <f>IF(AC573="","",AC573/VLOOKUP(VLOOKUP($J573,'Medians, Hi-Lo SDs'!$B:$F,5,FALSE),$H:$I,2,FALSE))</f>
        <v/>
      </c>
      <c r="AE573" s="59" t="s">
        <v>88</v>
      </c>
      <c r="AF573" s="60" t="s">
        <v>88</v>
      </c>
    </row>
    <row r="574" spans="1:32" ht="16" x14ac:dyDescent="0.2">
      <c r="A574" s="99"/>
      <c r="B574" s="100"/>
      <c r="C574" s="87" t="s">
        <v>156</v>
      </c>
      <c r="D574" s="88">
        <v>3</v>
      </c>
      <c r="E574" s="89">
        <v>5.4545454545454541</v>
      </c>
      <c r="F574" s="89">
        <v>5.4545454545454541</v>
      </c>
      <c r="G574" s="90">
        <v>49.090909090909093</v>
      </c>
      <c r="J574" s="64" t="str">
        <f t="shared" si="95"/>
        <v>a1100</v>
      </c>
      <c r="K574" s="71">
        <f t="shared" si="96"/>
        <v>5.4545454545454541</v>
      </c>
      <c r="L574" s="65" t="str">
        <f>IFERROR((IF(AND($G573&lt;(VLOOKUP($J574,'Medians, Hi-Lo SDs'!$B:$F,2,FALSE)),$G574&gt;=(VLOOKUP($J574,'Medians, Hi-Lo SDs'!$B:$F,2,FALSE))),(VLOOKUP($J574,'Medians, Hi-Lo SDs'!$B:$F,2,FALSE))-$G573,""))/($F574)*($C574-$C573)+($C573),"")</f>
        <v/>
      </c>
      <c r="M574" s="65" t="str">
        <f t="shared" si="98"/>
        <v/>
      </c>
      <c r="N574" s="65" t="str">
        <f>IF(M574="","",M574/VLOOKUP(VLOOKUP($J574,'Medians, Hi-Lo SDs'!$B:$F,2,FALSE),$H:$I,2,FALSE))</f>
        <v/>
      </c>
      <c r="O574" s="59" t="s">
        <v>88</v>
      </c>
      <c r="P574" s="60" t="s">
        <v>88</v>
      </c>
      <c r="Q574" s="66" t="str">
        <f>IFERROR((IF(AND($G573&lt;(VLOOKUP($J574,'Medians, Hi-Lo SDs'!$B:$F,3,FALSE)),$G574&gt;=(VLOOKUP($J574,'Medians, Hi-Lo SDs'!$B:$F,3,FALSE))),(VLOOKUP($J574,'Medians, Hi-Lo SDs'!$B:$F,3,FALSE))-$G573,""))/($F574)*($C574-$C573)+($C573),"")</f>
        <v/>
      </c>
      <c r="R574" s="65" t="str">
        <f t="shared" si="99"/>
        <v/>
      </c>
      <c r="S574" s="65" t="str">
        <f>IF(R574="","",R574/VLOOKUP(VLOOKUP($J574,'Medians, Hi-Lo SDs'!$B:$F,3,FALSE),$H:$I,2,FALSE))</f>
        <v/>
      </c>
      <c r="T574" s="70" t="str">
        <f t="shared" si="100"/>
        <v/>
      </c>
      <c r="U574" s="68" t="str">
        <f t="shared" si="101"/>
        <v/>
      </c>
      <c r="V574" s="69" t="str">
        <f t="shared" si="97"/>
        <v/>
      </c>
      <c r="W574" s="66" t="str">
        <f>IFERROR((IF(AND($G573&lt;(VLOOKUP($J574,'Medians, Hi-Lo SDs'!$B:$F,4,FALSE)),$G574&gt;=(VLOOKUP($J574,'Medians, Hi-Lo SDs'!$B:$F,4,FALSE))),(VLOOKUP($J574,'Medians, Hi-Lo SDs'!$B:$F,4,FALSE))-$G573,""))/($F574)*($C574-$C573)+($C573),"")</f>
        <v/>
      </c>
      <c r="X574" s="65" t="str">
        <f t="shared" si="102"/>
        <v/>
      </c>
      <c r="Y574" s="65" t="str">
        <f>IF(X574="","",X574/VLOOKUP(VLOOKUP($J574,'Medians, Hi-Lo SDs'!$B:$F,4,FALSE),$H:$I,2,FALSE))</f>
        <v/>
      </c>
      <c r="Z574" s="70" t="str">
        <f t="shared" si="103"/>
        <v/>
      </c>
      <c r="AA574" s="68" t="str">
        <f t="shared" si="104"/>
        <v/>
      </c>
      <c r="AB574" s="66" t="str">
        <f>IFERROR((IF(AND($G573&lt;(VLOOKUP($J574,'Medians, Hi-Lo SDs'!$B:$F,5,FALSE)),$G574&gt;=(VLOOKUP($J574,'Medians, Hi-Lo SDs'!$B:$F,5,FALSE))),(VLOOKUP($J574,'Medians, Hi-Lo SDs'!$B:$F,5,FALSE))-$G573,""))/($F574)*($C574-$C573)+($C573),"")</f>
        <v/>
      </c>
      <c r="AC574" s="65" t="str">
        <f t="shared" si="105"/>
        <v/>
      </c>
      <c r="AD574" s="65" t="str">
        <f>IF(AC574="","",AC574/VLOOKUP(VLOOKUP($J574,'Medians, Hi-Lo SDs'!$B:$F,5,FALSE),$H:$I,2,FALSE))</f>
        <v/>
      </c>
      <c r="AE574" s="59" t="s">
        <v>88</v>
      </c>
      <c r="AF574" s="60" t="s">
        <v>88</v>
      </c>
    </row>
    <row r="575" spans="1:32" ht="16" x14ac:dyDescent="0.2">
      <c r="A575" s="99"/>
      <c r="B575" s="100"/>
      <c r="C575" s="87" t="s">
        <v>169</v>
      </c>
      <c r="D575" s="88">
        <v>2</v>
      </c>
      <c r="E575" s="89">
        <v>3.6363636363636362</v>
      </c>
      <c r="F575" s="89">
        <v>3.6363636363636362</v>
      </c>
      <c r="G575" s="90">
        <v>52.72727272727272</v>
      </c>
      <c r="J575" s="64" t="str">
        <f t="shared" si="95"/>
        <v>a1100</v>
      </c>
      <c r="K575" s="71">
        <f t="shared" si="96"/>
        <v>5.4545454545454541</v>
      </c>
      <c r="L575" s="65" t="str">
        <f>IFERROR((IF(AND($G574&lt;(VLOOKUP($J575,'Medians, Hi-Lo SDs'!$B:$F,2,FALSE)),$G575&gt;=(VLOOKUP($J575,'Medians, Hi-Lo SDs'!$B:$F,2,FALSE))),(VLOOKUP($J575,'Medians, Hi-Lo SDs'!$B:$F,2,FALSE))-$G574,""))/($F575)*($C575-$C574)+($C574),"")</f>
        <v/>
      </c>
      <c r="M575" s="65" t="str">
        <f t="shared" si="98"/>
        <v/>
      </c>
      <c r="N575" s="65" t="str">
        <f>IF(M575="","",M575/VLOOKUP(VLOOKUP($J575,'Medians, Hi-Lo SDs'!$B:$F,2,FALSE),$H:$I,2,FALSE))</f>
        <v/>
      </c>
      <c r="O575" s="59" t="s">
        <v>88</v>
      </c>
      <c r="P575" s="60" t="s">
        <v>88</v>
      </c>
      <c r="Q575" s="66" t="str">
        <f>IFERROR((IF(AND($G574&lt;(VLOOKUP($J575,'Medians, Hi-Lo SDs'!$B:$F,3,FALSE)),$G575&gt;=(VLOOKUP($J575,'Medians, Hi-Lo SDs'!$B:$F,3,FALSE))),(VLOOKUP($J575,'Medians, Hi-Lo SDs'!$B:$F,3,FALSE))-$G574,""))/($F575)*($C575-$C574)+($C574),"")</f>
        <v/>
      </c>
      <c r="R575" s="65" t="str">
        <f t="shared" si="99"/>
        <v/>
      </c>
      <c r="S575" s="65" t="str">
        <f>IF(R575="","",R575/VLOOKUP(VLOOKUP($J575,'Medians, Hi-Lo SDs'!$B:$F,3,FALSE),$H:$I,2,FALSE))</f>
        <v/>
      </c>
      <c r="T575" s="70" t="str">
        <f t="shared" si="100"/>
        <v/>
      </c>
      <c r="U575" s="68" t="str">
        <f t="shared" si="101"/>
        <v/>
      </c>
      <c r="V575" s="69">
        <f t="shared" si="97"/>
        <v>55.25</v>
      </c>
      <c r="W575" s="66" t="str">
        <f>IFERROR((IF(AND($G574&lt;(VLOOKUP($J575,'Medians, Hi-Lo SDs'!$B:$F,4,FALSE)),$G575&gt;=(VLOOKUP($J575,'Medians, Hi-Lo SDs'!$B:$F,4,FALSE))),(VLOOKUP($J575,'Medians, Hi-Lo SDs'!$B:$F,4,FALSE))-$G574,""))/($F575)*($C575-$C574)+($C574),"")</f>
        <v/>
      </c>
      <c r="X575" s="65" t="str">
        <f t="shared" si="102"/>
        <v/>
      </c>
      <c r="Y575" s="65" t="str">
        <f>IF(X575="","",X575/VLOOKUP(VLOOKUP($J575,'Medians, Hi-Lo SDs'!$B:$F,4,FALSE),$H:$I,2,FALSE))</f>
        <v/>
      </c>
      <c r="Z575" s="70" t="str">
        <f t="shared" si="103"/>
        <v/>
      </c>
      <c r="AA575" s="68" t="str">
        <f t="shared" si="104"/>
        <v/>
      </c>
      <c r="AB575" s="66" t="str">
        <f>IFERROR((IF(AND($G574&lt;(VLOOKUP($J575,'Medians, Hi-Lo SDs'!$B:$F,5,FALSE)),$G575&gt;=(VLOOKUP($J575,'Medians, Hi-Lo SDs'!$B:$F,5,FALSE))),(VLOOKUP($J575,'Medians, Hi-Lo SDs'!$B:$F,5,FALSE))-$G574,""))/($F575)*($C575-$C574)+($C574),"")</f>
        <v/>
      </c>
      <c r="AC575" s="65" t="str">
        <f t="shared" si="105"/>
        <v/>
      </c>
      <c r="AD575" s="65" t="str">
        <f>IF(AC575="","",AC575/VLOOKUP(VLOOKUP($J575,'Medians, Hi-Lo SDs'!$B:$F,5,FALSE),$H:$I,2,FALSE))</f>
        <v/>
      </c>
      <c r="AE575" s="59" t="s">
        <v>88</v>
      </c>
      <c r="AF575" s="60" t="s">
        <v>88</v>
      </c>
    </row>
    <row r="576" spans="1:32" ht="16" x14ac:dyDescent="0.2">
      <c r="A576" s="99"/>
      <c r="B576" s="100"/>
      <c r="C576" s="87" t="s">
        <v>146</v>
      </c>
      <c r="D576" s="88">
        <v>3</v>
      </c>
      <c r="E576" s="89">
        <v>5.4545454545454541</v>
      </c>
      <c r="F576" s="89">
        <v>5.4545454545454541</v>
      </c>
      <c r="G576" s="90">
        <v>58.18181818181818</v>
      </c>
      <c r="J576" s="64" t="str">
        <f t="shared" si="95"/>
        <v>a1100</v>
      </c>
      <c r="K576" s="71">
        <f t="shared" si="96"/>
        <v>5.4545454545454541</v>
      </c>
      <c r="L576" s="65" t="str">
        <f>IFERROR((IF(AND($G575&lt;(VLOOKUP($J576,'Medians, Hi-Lo SDs'!$B:$F,2,FALSE)),$G576&gt;=(VLOOKUP($J576,'Medians, Hi-Lo SDs'!$B:$F,2,FALSE))),(VLOOKUP($J576,'Medians, Hi-Lo SDs'!$B:$F,2,FALSE))-$G575,""))/($F576)*($C576-$C575)+($C575),"")</f>
        <v/>
      </c>
      <c r="M576" s="65" t="str">
        <f t="shared" si="98"/>
        <v/>
      </c>
      <c r="N576" s="65" t="str">
        <f>IF(M576="","",M576/VLOOKUP(VLOOKUP($J576,'Medians, Hi-Lo SDs'!$B:$F,2,FALSE),$H:$I,2,FALSE))</f>
        <v/>
      </c>
      <c r="O576" s="59" t="s">
        <v>88</v>
      </c>
      <c r="P576" s="60" t="s">
        <v>88</v>
      </c>
      <c r="Q576" s="66" t="str">
        <f>IFERROR((IF(AND($G575&lt;(VLOOKUP($J576,'Medians, Hi-Lo SDs'!$B:$F,3,FALSE)),$G576&gt;=(VLOOKUP($J576,'Medians, Hi-Lo SDs'!$B:$F,3,FALSE))),(VLOOKUP($J576,'Medians, Hi-Lo SDs'!$B:$F,3,FALSE))-$G575,""))/($F576)*($C576-$C575)+($C575),"")</f>
        <v/>
      </c>
      <c r="R576" s="65" t="str">
        <f t="shared" si="99"/>
        <v/>
      </c>
      <c r="S576" s="65" t="str">
        <f>IF(R576="","",R576/VLOOKUP(VLOOKUP($J576,'Medians, Hi-Lo SDs'!$B:$F,3,FALSE),$H:$I,2,FALSE))</f>
        <v/>
      </c>
      <c r="T576" s="70" t="str">
        <f t="shared" si="100"/>
        <v/>
      </c>
      <c r="U576" s="68" t="str">
        <f t="shared" si="101"/>
        <v/>
      </c>
      <c r="V576" s="69" t="str">
        <f t="shared" si="97"/>
        <v/>
      </c>
      <c r="W576" s="66" t="str">
        <f>IFERROR((IF(AND($G575&lt;(VLOOKUP($J576,'Medians, Hi-Lo SDs'!$B:$F,4,FALSE)),$G576&gt;=(VLOOKUP($J576,'Medians, Hi-Lo SDs'!$B:$F,4,FALSE))),(VLOOKUP($J576,'Medians, Hi-Lo SDs'!$B:$F,4,FALSE))-$G575,""))/($F576)*($C576-$C575)+($C575),"")</f>
        <v/>
      </c>
      <c r="X576" s="65" t="str">
        <f t="shared" si="102"/>
        <v/>
      </c>
      <c r="Y576" s="65" t="str">
        <f>IF(X576="","",X576/VLOOKUP(VLOOKUP($J576,'Medians, Hi-Lo SDs'!$B:$F,4,FALSE),$H:$I,2,FALSE))</f>
        <v/>
      </c>
      <c r="Z576" s="70" t="str">
        <f t="shared" si="103"/>
        <v/>
      </c>
      <c r="AA576" s="68" t="str">
        <f t="shared" si="104"/>
        <v/>
      </c>
      <c r="AB576" s="66" t="str">
        <f>IFERROR((IF(AND($G575&lt;(VLOOKUP($J576,'Medians, Hi-Lo SDs'!$B:$F,5,FALSE)),$G576&gt;=(VLOOKUP($J576,'Medians, Hi-Lo SDs'!$B:$F,5,FALSE))),(VLOOKUP($J576,'Medians, Hi-Lo SDs'!$B:$F,5,FALSE))-$G575,""))/($F576)*($C576-$C575)+($C575),"")</f>
        <v/>
      </c>
      <c r="AC576" s="65" t="str">
        <f t="shared" si="105"/>
        <v/>
      </c>
      <c r="AD576" s="65" t="str">
        <f>IF(AC576="","",AC576/VLOOKUP(VLOOKUP($J576,'Medians, Hi-Lo SDs'!$B:$F,5,FALSE),$H:$I,2,FALSE))</f>
        <v/>
      </c>
      <c r="AE576" s="59" t="s">
        <v>88</v>
      </c>
      <c r="AF576" s="60" t="s">
        <v>88</v>
      </c>
    </row>
    <row r="577" spans="1:32" ht="16" x14ac:dyDescent="0.2">
      <c r="A577" s="99"/>
      <c r="B577" s="100"/>
      <c r="C577" s="87" t="s">
        <v>160</v>
      </c>
      <c r="D577" s="88">
        <v>1</v>
      </c>
      <c r="E577" s="89">
        <v>1.8181818181818181</v>
      </c>
      <c r="F577" s="89">
        <v>1.8181818181818181</v>
      </c>
      <c r="G577" s="90">
        <v>60</v>
      </c>
      <c r="J577" s="64" t="str">
        <f t="shared" si="95"/>
        <v>a1100</v>
      </c>
      <c r="K577" s="71">
        <f t="shared" si="96"/>
        <v>5.4545454545454541</v>
      </c>
      <c r="L577" s="65" t="str">
        <f>IFERROR((IF(AND($G576&lt;(VLOOKUP($J577,'Medians, Hi-Lo SDs'!$B:$F,2,FALSE)),$G577&gt;=(VLOOKUP($J577,'Medians, Hi-Lo SDs'!$B:$F,2,FALSE))),(VLOOKUP($J577,'Medians, Hi-Lo SDs'!$B:$F,2,FALSE))-$G576,""))/($F577)*($C577-$C576)+($C576),"")</f>
        <v/>
      </c>
      <c r="M577" s="65" t="str">
        <f t="shared" si="98"/>
        <v/>
      </c>
      <c r="N577" s="65" t="str">
        <f>IF(M577="","",M577/VLOOKUP(VLOOKUP($J577,'Medians, Hi-Lo SDs'!$B:$F,2,FALSE),$H:$I,2,FALSE))</f>
        <v/>
      </c>
      <c r="O577" s="59" t="s">
        <v>88</v>
      </c>
      <c r="P577" s="60" t="s">
        <v>88</v>
      </c>
      <c r="Q577" s="66" t="str">
        <f>IFERROR((IF(AND($G576&lt;(VLOOKUP($J577,'Medians, Hi-Lo SDs'!$B:$F,3,FALSE)),$G577&gt;=(VLOOKUP($J577,'Medians, Hi-Lo SDs'!$B:$F,3,FALSE))),(VLOOKUP($J577,'Medians, Hi-Lo SDs'!$B:$F,3,FALSE))-$G576,""))/($F577)*($C577-$C576)+($C576),"")</f>
        <v/>
      </c>
      <c r="R577" s="65" t="str">
        <f t="shared" si="99"/>
        <v/>
      </c>
      <c r="S577" s="65" t="str">
        <f>IF(R577="","",R577/VLOOKUP(VLOOKUP($J577,'Medians, Hi-Lo SDs'!$B:$F,3,FALSE),$H:$I,2,FALSE))</f>
        <v/>
      </c>
      <c r="T577" s="70" t="str">
        <f t="shared" si="100"/>
        <v/>
      </c>
      <c r="U577" s="68" t="str">
        <f t="shared" si="101"/>
        <v/>
      </c>
      <c r="V577" s="69" t="str">
        <f t="shared" si="97"/>
        <v/>
      </c>
      <c r="W577" s="66" t="str">
        <f>IFERROR((IF(AND($G576&lt;(VLOOKUP($J577,'Medians, Hi-Lo SDs'!$B:$F,4,FALSE)),$G577&gt;=(VLOOKUP($J577,'Medians, Hi-Lo SDs'!$B:$F,4,FALSE))),(VLOOKUP($J577,'Medians, Hi-Lo SDs'!$B:$F,4,FALSE))-$G576,""))/($F577)*($C577-$C576)+($C576),"")</f>
        <v/>
      </c>
      <c r="X577" s="65" t="str">
        <f t="shared" si="102"/>
        <v/>
      </c>
      <c r="Y577" s="65" t="str">
        <f>IF(X577="","",X577/VLOOKUP(VLOOKUP($J577,'Medians, Hi-Lo SDs'!$B:$F,4,FALSE),$H:$I,2,FALSE))</f>
        <v/>
      </c>
      <c r="Z577" s="70" t="str">
        <f t="shared" si="103"/>
        <v/>
      </c>
      <c r="AA577" s="68" t="str">
        <f t="shared" si="104"/>
        <v/>
      </c>
      <c r="AB577" s="66" t="str">
        <f>IFERROR((IF(AND($G576&lt;(VLOOKUP($J577,'Medians, Hi-Lo SDs'!$B:$F,5,FALSE)),$G577&gt;=(VLOOKUP($J577,'Medians, Hi-Lo SDs'!$B:$F,5,FALSE))),(VLOOKUP($J577,'Medians, Hi-Lo SDs'!$B:$F,5,FALSE))-$G576,""))/($F577)*($C577-$C576)+($C576),"")</f>
        <v/>
      </c>
      <c r="AC577" s="65" t="str">
        <f t="shared" si="105"/>
        <v/>
      </c>
      <c r="AD577" s="65" t="str">
        <f>IF(AC577="","",AC577/VLOOKUP(VLOOKUP($J577,'Medians, Hi-Lo SDs'!$B:$F,5,FALSE),$H:$I,2,FALSE))</f>
        <v/>
      </c>
      <c r="AE577" s="59" t="s">
        <v>88</v>
      </c>
      <c r="AF577" s="60" t="s">
        <v>88</v>
      </c>
    </row>
    <row r="578" spans="1:32" ht="16" x14ac:dyDescent="0.2">
      <c r="A578" s="99"/>
      <c r="B578" s="100"/>
      <c r="C578" s="87" t="s">
        <v>166</v>
      </c>
      <c r="D578" s="88">
        <v>3</v>
      </c>
      <c r="E578" s="89">
        <v>5.4545454545454541</v>
      </c>
      <c r="F578" s="89">
        <v>5.4545454545454541</v>
      </c>
      <c r="G578" s="90">
        <v>65.454545454545453</v>
      </c>
      <c r="J578" s="64" t="str">
        <f t="shared" si="95"/>
        <v>a1100</v>
      </c>
      <c r="K578" s="71">
        <f t="shared" si="96"/>
        <v>5.4545454545454541</v>
      </c>
      <c r="L578" s="65" t="str">
        <f>IFERROR((IF(AND($G577&lt;(VLOOKUP($J578,'Medians, Hi-Lo SDs'!$B:$F,2,FALSE)),$G578&gt;=(VLOOKUP($J578,'Medians, Hi-Lo SDs'!$B:$F,2,FALSE))),(VLOOKUP($J578,'Medians, Hi-Lo SDs'!$B:$F,2,FALSE))-$G577,""))/($F578)*($C578-$C577)+($C577),"")</f>
        <v/>
      </c>
      <c r="M578" s="65" t="str">
        <f t="shared" si="98"/>
        <v/>
      </c>
      <c r="N578" s="65" t="str">
        <f>IF(M578="","",M578/VLOOKUP(VLOOKUP($J578,'Medians, Hi-Lo SDs'!$B:$F,2,FALSE),$H:$I,2,FALSE))</f>
        <v/>
      </c>
      <c r="O578" s="59" t="s">
        <v>88</v>
      </c>
      <c r="P578" s="60" t="s">
        <v>88</v>
      </c>
      <c r="Q578" s="66" t="str">
        <f>IFERROR((IF(AND($G577&lt;(VLOOKUP($J578,'Medians, Hi-Lo SDs'!$B:$F,3,FALSE)),$G578&gt;=(VLOOKUP($J578,'Medians, Hi-Lo SDs'!$B:$F,3,FALSE))),(VLOOKUP($J578,'Medians, Hi-Lo SDs'!$B:$F,3,FALSE))-$G577,""))/($F578)*($C578-$C577)+($C577),"")</f>
        <v/>
      </c>
      <c r="R578" s="65" t="str">
        <f t="shared" si="99"/>
        <v/>
      </c>
      <c r="S578" s="65" t="str">
        <f>IF(R578="","",R578/VLOOKUP(VLOOKUP($J578,'Medians, Hi-Lo SDs'!$B:$F,3,FALSE),$H:$I,2,FALSE))</f>
        <v/>
      </c>
      <c r="T578" s="70" t="str">
        <f t="shared" si="100"/>
        <v/>
      </c>
      <c r="U578" s="68" t="str">
        <f t="shared" si="101"/>
        <v/>
      </c>
      <c r="V578" s="69" t="str">
        <f t="shared" si="97"/>
        <v/>
      </c>
      <c r="W578" s="66" t="str">
        <f>IFERROR((IF(AND($G577&lt;(VLOOKUP($J578,'Medians, Hi-Lo SDs'!$B:$F,4,FALSE)),$G578&gt;=(VLOOKUP($J578,'Medians, Hi-Lo SDs'!$B:$F,4,FALSE))),(VLOOKUP($J578,'Medians, Hi-Lo SDs'!$B:$F,4,FALSE))-$G577,""))/($F578)*($C578-$C577)+($C577),"")</f>
        <v/>
      </c>
      <c r="X578" s="65" t="str">
        <f t="shared" si="102"/>
        <v/>
      </c>
      <c r="Y578" s="65" t="str">
        <f>IF(X578="","",X578/VLOOKUP(VLOOKUP($J578,'Medians, Hi-Lo SDs'!$B:$F,4,FALSE),$H:$I,2,FALSE))</f>
        <v/>
      </c>
      <c r="Z578" s="70" t="str">
        <f t="shared" si="103"/>
        <v/>
      </c>
      <c r="AA578" s="68" t="str">
        <f t="shared" si="104"/>
        <v/>
      </c>
      <c r="AB578" s="66" t="str">
        <f>IFERROR((IF(AND($G577&lt;(VLOOKUP($J578,'Medians, Hi-Lo SDs'!$B:$F,5,FALSE)),$G578&gt;=(VLOOKUP($J578,'Medians, Hi-Lo SDs'!$B:$F,5,FALSE))),(VLOOKUP($J578,'Medians, Hi-Lo SDs'!$B:$F,5,FALSE))-$G577,""))/($F578)*($C578-$C577)+($C577),"")</f>
        <v/>
      </c>
      <c r="AC578" s="65" t="str">
        <f t="shared" si="105"/>
        <v/>
      </c>
      <c r="AD578" s="65" t="str">
        <f>IF(AC578="","",AC578/VLOOKUP(VLOOKUP($J578,'Medians, Hi-Lo SDs'!$B:$F,5,FALSE),$H:$I,2,FALSE))</f>
        <v/>
      </c>
      <c r="AE578" s="59" t="s">
        <v>88</v>
      </c>
      <c r="AF578" s="60" t="s">
        <v>88</v>
      </c>
    </row>
    <row r="579" spans="1:32" ht="16" x14ac:dyDescent="0.2">
      <c r="A579" s="99"/>
      <c r="B579" s="100"/>
      <c r="C579" s="87" t="s">
        <v>157</v>
      </c>
      <c r="D579" s="88">
        <v>1</v>
      </c>
      <c r="E579" s="89">
        <v>1.8181818181818181</v>
      </c>
      <c r="F579" s="89">
        <v>1.8181818181818181</v>
      </c>
      <c r="G579" s="90">
        <v>67.272727272727266</v>
      </c>
      <c r="J579" s="64" t="str">
        <f t="shared" si="95"/>
        <v>a1100</v>
      </c>
      <c r="K579" s="71">
        <f t="shared" si="96"/>
        <v>5.4545454545454541</v>
      </c>
      <c r="L579" s="65" t="str">
        <f>IFERROR((IF(AND($G578&lt;(VLOOKUP($J579,'Medians, Hi-Lo SDs'!$B:$F,2,FALSE)),$G579&gt;=(VLOOKUP($J579,'Medians, Hi-Lo SDs'!$B:$F,2,FALSE))),(VLOOKUP($J579,'Medians, Hi-Lo SDs'!$B:$F,2,FALSE))-$G578,""))/($F579)*($C579-$C578)+($C578),"")</f>
        <v/>
      </c>
      <c r="M579" s="65" t="str">
        <f t="shared" si="98"/>
        <v/>
      </c>
      <c r="N579" s="65" t="str">
        <f>IF(M579="","",M579/VLOOKUP(VLOOKUP($J579,'Medians, Hi-Lo SDs'!$B:$F,2,FALSE),$H:$I,2,FALSE))</f>
        <v/>
      </c>
      <c r="O579" s="59" t="s">
        <v>88</v>
      </c>
      <c r="P579" s="60" t="s">
        <v>88</v>
      </c>
      <c r="Q579" s="66" t="str">
        <f>IFERROR((IF(AND($G578&lt;(VLOOKUP($J579,'Medians, Hi-Lo SDs'!$B:$F,3,FALSE)),$G579&gt;=(VLOOKUP($J579,'Medians, Hi-Lo SDs'!$B:$F,3,FALSE))),(VLOOKUP($J579,'Medians, Hi-Lo SDs'!$B:$F,3,FALSE))-$G578,""))/($F579)*($C579-$C578)+($C578),"")</f>
        <v/>
      </c>
      <c r="R579" s="65" t="str">
        <f t="shared" si="99"/>
        <v/>
      </c>
      <c r="S579" s="65" t="str">
        <f>IF(R579="","",R579/VLOOKUP(VLOOKUP($J579,'Medians, Hi-Lo SDs'!$B:$F,3,FALSE),$H:$I,2,FALSE))</f>
        <v/>
      </c>
      <c r="T579" s="70" t="str">
        <f t="shared" si="100"/>
        <v/>
      </c>
      <c r="U579" s="68" t="str">
        <f t="shared" si="101"/>
        <v/>
      </c>
      <c r="V579" s="69" t="str">
        <f t="shared" si="97"/>
        <v/>
      </c>
      <c r="W579" s="66" t="str">
        <f>IFERROR((IF(AND($G578&lt;(VLOOKUP($J579,'Medians, Hi-Lo SDs'!$B:$F,4,FALSE)),$G579&gt;=(VLOOKUP($J579,'Medians, Hi-Lo SDs'!$B:$F,4,FALSE))),(VLOOKUP($J579,'Medians, Hi-Lo SDs'!$B:$F,4,FALSE))-$G578,""))/($F579)*($C579-$C578)+($C578),"")</f>
        <v/>
      </c>
      <c r="X579" s="65" t="str">
        <f t="shared" si="102"/>
        <v/>
      </c>
      <c r="Y579" s="65" t="str">
        <f>IF(X579="","",X579/VLOOKUP(VLOOKUP($J579,'Medians, Hi-Lo SDs'!$B:$F,4,FALSE),$H:$I,2,FALSE))</f>
        <v/>
      </c>
      <c r="Z579" s="70" t="str">
        <f t="shared" si="103"/>
        <v/>
      </c>
      <c r="AA579" s="68" t="str">
        <f t="shared" si="104"/>
        <v/>
      </c>
      <c r="AB579" s="66" t="str">
        <f>IFERROR((IF(AND($G578&lt;(VLOOKUP($J579,'Medians, Hi-Lo SDs'!$B:$F,5,FALSE)),$G579&gt;=(VLOOKUP($J579,'Medians, Hi-Lo SDs'!$B:$F,5,FALSE))),(VLOOKUP($J579,'Medians, Hi-Lo SDs'!$B:$F,5,FALSE))-$G578,""))/($F579)*($C579-$C578)+($C578),"")</f>
        <v/>
      </c>
      <c r="AC579" s="65" t="str">
        <f t="shared" si="105"/>
        <v/>
      </c>
      <c r="AD579" s="65" t="str">
        <f>IF(AC579="","",AC579/VLOOKUP(VLOOKUP($J579,'Medians, Hi-Lo SDs'!$B:$F,5,FALSE),$H:$I,2,FALSE))</f>
        <v/>
      </c>
      <c r="AE579" s="59" t="s">
        <v>88</v>
      </c>
      <c r="AF579" s="60" t="s">
        <v>88</v>
      </c>
    </row>
    <row r="580" spans="1:32" ht="16" x14ac:dyDescent="0.2">
      <c r="A580" s="99"/>
      <c r="B580" s="100"/>
      <c r="C580" s="87" t="s">
        <v>147</v>
      </c>
      <c r="D580" s="88">
        <v>2</v>
      </c>
      <c r="E580" s="89">
        <v>3.6363636363636362</v>
      </c>
      <c r="F580" s="89">
        <v>3.6363636363636362</v>
      </c>
      <c r="G580" s="90">
        <v>70.909090909090907</v>
      </c>
      <c r="J580" s="64" t="str">
        <f t="shared" si="95"/>
        <v>a1100</v>
      </c>
      <c r="K580" s="71">
        <f t="shared" si="96"/>
        <v>5.4545454545454541</v>
      </c>
      <c r="L580" s="65" t="str">
        <f>IFERROR((IF(AND($G579&lt;(VLOOKUP($J580,'Medians, Hi-Lo SDs'!$B:$F,2,FALSE)),$G580&gt;=(VLOOKUP($J580,'Medians, Hi-Lo SDs'!$B:$F,2,FALSE))),(VLOOKUP($J580,'Medians, Hi-Lo SDs'!$B:$F,2,FALSE))-$G579,""))/($F580)*($C580-$C579)+($C579),"")</f>
        <v/>
      </c>
      <c r="M580" s="65" t="str">
        <f t="shared" si="98"/>
        <v/>
      </c>
      <c r="N580" s="65" t="str">
        <f>IF(M580="","",M580/VLOOKUP(VLOOKUP($J580,'Medians, Hi-Lo SDs'!$B:$F,2,FALSE),$H:$I,2,FALSE))</f>
        <v/>
      </c>
      <c r="O580" s="59" t="s">
        <v>88</v>
      </c>
      <c r="P580" s="60" t="s">
        <v>88</v>
      </c>
      <c r="Q580" s="66" t="str">
        <f>IFERROR((IF(AND($G579&lt;(VLOOKUP($J580,'Medians, Hi-Lo SDs'!$B:$F,3,FALSE)),$G580&gt;=(VLOOKUP($J580,'Medians, Hi-Lo SDs'!$B:$F,3,FALSE))),(VLOOKUP($J580,'Medians, Hi-Lo SDs'!$B:$F,3,FALSE))-$G579,""))/($F580)*($C580-$C579)+($C579),"")</f>
        <v/>
      </c>
      <c r="R580" s="65" t="str">
        <f t="shared" si="99"/>
        <v/>
      </c>
      <c r="S580" s="65" t="str">
        <f>IF(R580="","",R580/VLOOKUP(VLOOKUP($J580,'Medians, Hi-Lo SDs'!$B:$F,3,FALSE),$H:$I,2,FALSE))</f>
        <v/>
      </c>
      <c r="T580" s="70" t="str">
        <f t="shared" si="100"/>
        <v/>
      </c>
      <c r="U580" s="68" t="str">
        <f t="shared" si="101"/>
        <v/>
      </c>
      <c r="V580" s="69" t="str">
        <f t="shared" si="97"/>
        <v/>
      </c>
      <c r="W580" s="66" t="str">
        <f>IFERROR((IF(AND($G579&lt;(VLOOKUP($J580,'Medians, Hi-Lo SDs'!$B:$F,4,FALSE)),$G580&gt;=(VLOOKUP($J580,'Medians, Hi-Lo SDs'!$B:$F,4,FALSE))),(VLOOKUP($J580,'Medians, Hi-Lo SDs'!$B:$F,4,FALSE))-$G579,""))/($F580)*($C580-$C579)+($C579),"")</f>
        <v/>
      </c>
      <c r="X580" s="65" t="str">
        <f t="shared" si="102"/>
        <v/>
      </c>
      <c r="Y580" s="65" t="str">
        <f>IF(X580="","",X580/VLOOKUP(VLOOKUP($J580,'Medians, Hi-Lo SDs'!$B:$F,4,FALSE),$H:$I,2,FALSE))</f>
        <v/>
      </c>
      <c r="Z580" s="70" t="str">
        <f t="shared" si="103"/>
        <v/>
      </c>
      <c r="AA580" s="68" t="str">
        <f t="shared" si="104"/>
        <v/>
      </c>
      <c r="AB580" s="66" t="str">
        <f>IFERROR((IF(AND($G579&lt;(VLOOKUP($J580,'Medians, Hi-Lo SDs'!$B:$F,5,FALSE)),$G580&gt;=(VLOOKUP($J580,'Medians, Hi-Lo SDs'!$B:$F,5,FALSE))),(VLOOKUP($J580,'Medians, Hi-Lo SDs'!$B:$F,5,FALSE))-$G579,""))/($F580)*($C580-$C579)+($C579),"")</f>
        <v/>
      </c>
      <c r="AC580" s="65" t="str">
        <f t="shared" si="105"/>
        <v/>
      </c>
      <c r="AD580" s="65" t="str">
        <f>IF(AC580="","",AC580/VLOOKUP(VLOOKUP($J580,'Medians, Hi-Lo SDs'!$B:$F,5,FALSE),$H:$I,2,FALSE))</f>
        <v/>
      </c>
      <c r="AE580" s="59" t="s">
        <v>88</v>
      </c>
      <c r="AF580" s="60" t="s">
        <v>88</v>
      </c>
    </row>
    <row r="581" spans="1:32" ht="16" x14ac:dyDescent="0.2">
      <c r="A581" s="99"/>
      <c r="B581" s="100"/>
      <c r="C581" s="87" t="s">
        <v>162</v>
      </c>
      <c r="D581" s="88">
        <v>2</v>
      </c>
      <c r="E581" s="89">
        <v>3.6363636363636362</v>
      </c>
      <c r="F581" s="89">
        <v>3.6363636363636362</v>
      </c>
      <c r="G581" s="90">
        <v>74.545454545454547</v>
      </c>
      <c r="J581" s="64" t="str">
        <f t="shared" si="95"/>
        <v>a1100</v>
      </c>
      <c r="K581" s="71">
        <f t="shared" si="96"/>
        <v>5.4545454545454541</v>
      </c>
      <c r="L581" s="65" t="str">
        <f>IFERROR((IF(AND($G580&lt;(VLOOKUP($J581,'Medians, Hi-Lo SDs'!$B:$F,2,FALSE)),$G581&gt;=(VLOOKUP($J581,'Medians, Hi-Lo SDs'!$B:$F,2,FALSE))),(VLOOKUP($J581,'Medians, Hi-Lo SDs'!$B:$F,2,FALSE))-$G580,""))/($F581)*($C581-$C580)+($C580),"")</f>
        <v/>
      </c>
      <c r="M581" s="65" t="str">
        <f t="shared" si="98"/>
        <v/>
      </c>
      <c r="N581" s="65" t="str">
        <f>IF(M581="","",M581/VLOOKUP(VLOOKUP($J581,'Medians, Hi-Lo SDs'!$B:$F,2,FALSE),$H:$I,2,FALSE))</f>
        <v/>
      </c>
      <c r="O581" s="59" t="s">
        <v>88</v>
      </c>
      <c r="P581" s="60" t="s">
        <v>88</v>
      </c>
      <c r="Q581" s="66" t="str">
        <f>IFERROR((IF(AND($G580&lt;(VLOOKUP($J581,'Medians, Hi-Lo SDs'!$B:$F,3,FALSE)),$G581&gt;=(VLOOKUP($J581,'Medians, Hi-Lo SDs'!$B:$F,3,FALSE))),(VLOOKUP($J581,'Medians, Hi-Lo SDs'!$B:$F,3,FALSE))-$G580,""))/($F581)*($C581-$C580)+($C580),"")</f>
        <v/>
      </c>
      <c r="R581" s="65" t="str">
        <f t="shared" si="99"/>
        <v/>
      </c>
      <c r="S581" s="65" t="str">
        <f>IF(R581="","",R581/VLOOKUP(VLOOKUP($J581,'Medians, Hi-Lo SDs'!$B:$F,3,FALSE),$H:$I,2,FALSE))</f>
        <v/>
      </c>
      <c r="T581" s="70" t="str">
        <f t="shared" si="100"/>
        <v/>
      </c>
      <c r="U581" s="68" t="str">
        <f t="shared" si="101"/>
        <v/>
      </c>
      <c r="V581" s="69" t="str">
        <f t="shared" si="97"/>
        <v/>
      </c>
      <c r="W581" s="66" t="str">
        <f>IFERROR((IF(AND($G580&lt;(VLOOKUP($J581,'Medians, Hi-Lo SDs'!$B:$F,4,FALSE)),$G581&gt;=(VLOOKUP($J581,'Medians, Hi-Lo SDs'!$B:$F,4,FALSE))),(VLOOKUP($J581,'Medians, Hi-Lo SDs'!$B:$F,4,FALSE))-$G580,""))/($F581)*($C581-$C580)+($C580),"")</f>
        <v/>
      </c>
      <c r="X581" s="65" t="str">
        <f t="shared" si="102"/>
        <v/>
      </c>
      <c r="Y581" s="65" t="str">
        <f>IF(X581="","",X581/VLOOKUP(VLOOKUP($J581,'Medians, Hi-Lo SDs'!$B:$F,4,FALSE),$H:$I,2,FALSE))</f>
        <v/>
      </c>
      <c r="Z581" s="70" t="str">
        <f t="shared" si="103"/>
        <v/>
      </c>
      <c r="AA581" s="68" t="str">
        <f t="shared" si="104"/>
        <v/>
      </c>
      <c r="AB581" s="66" t="str">
        <f>IFERROR((IF(AND($G580&lt;(VLOOKUP($J581,'Medians, Hi-Lo SDs'!$B:$F,5,FALSE)),$G581&gt;=(VLOOKUP($J581,'Medians, Hi-Lo SDs'!$B:$F,5,FALSE))),(VLOOKUP($J581,'Medians, Hi-Lo SDs'!$B:$F,5,FALSE))-$G580,""))/($F581)*($C581-$C580)+($C580),"")</f>
        <v/>
      </c>
      <c r="AC581" s="65" t="str">
        <f t="shared" si="105"/>
        <v/>
      </c>
      <c r="AD581" s="65" t="str">
        <f>IF(AC581="","",AC581/VLOOKUP(VLOOKUP($J581,'Medians, Hi-Lo SDs'!$B:$F,5,FALSE),$H:$I,2,FALSE))</f>
        <v/>
      </c>
      <c r="AE581" s="59" t="s">
        <v>88</v>
      </c>
      <c r="AF581" s="60" t="s">
        <v>88</v>
      </c>
    </row>
    <row r="582" spans="1:32" ht="16" x14ac:dyDescent="0.2">
      <c r="A582" s="99"/>
      <c r="B582" s="100"/>
      <c r="C582" s="87" t="s">
        <v>149</v>
      </c>
      <c r="D582" s="88">
        <v>2</v>
      </c>
      <c r="E582" s="89">
        <v>3.6363636363636362</v>
      </c>
      <c r="F582" s="89">
        <v>3.6363636363636362</v>
      </c>
      <c r="G582" s="90">
        <v>78.181818181818187</v>
      </c>
      <c r="J582" s="64" t="str">
        <f t="shared" si="95"/>
        <v>a1100</v>
      </c>
      <c r="K582" s="71">
        <f t="shared" si="96"/>
        <v>5.4545454545454541</v>
      </c>
      <c r="L582" s="65" t="str">
        <f>IFERROR((IF(AND($G581&lt;(VLOOKUP($J582,'Medians, Hi-Lo SDs'!$B:$F,2,FALSE)),$G582&gt;=(VLOOKUP($J582,'Medians, Hi-Lo SDs'!$B:$F,2,FALSE))),(VLOOKUP($J582,'Medians, Hi-Lo SDs'!$B:$F,2,FALSE))-$G581,""))/($F582)*($C582-$C581)+($C581),"")</f>
        <v/>
      </c>
      <c r="M582" s="65" t="str">
        <f t="shared" si="98"/>
        <v/>
      </c>
      <c r="N582" s="65" t="str">
        <f>IF(M582="","",M582/VLOOKUP(VLOOKUP($J582,'Medians, Hi-Lo SDs'!$B:$F,2,FALSE),$H:$I,2,FALSE))</f>
        <v/>
      </c>
      <c r="O582" s="59" t="s">
        <v>88</v>
      </c>
      <c r="P582" s="60" t="s">
        <v>88</v>
      </c>
      <c r="Q582" s="66" t="str">
        <f>IFERROR((IF(AND($G581&lt;(VLOOKUP($J582,'Medians, Hi-Lo SDs'!$B:$F,3,FALSE)),$G582&gt;=(VLOOKUP($J582,'Medians, Hi-Lo SDs'!$B:$F,3,FALSE))),(VLOOKUP($J582,'Medians, Hi-Lo SDs'!$B:$F,3,FALSE))-$G581,""))/($F582)*($C582-$C581)+($C581),"")</f>
        <v/>
      </c>
      <c r="R582" s="65" t="str">
        <f t="shared" si="99"/>
        <v/>
      </c>
      <c r="S582" s="65" t="str">
        <f>IF(R582="","",R582/VLOOKUP(VLOOKUP($J582,'Medians, Hi-Lo SDs'!$B:$F,3,FALSE),$H:$I,2,FALSE))</f>
        <v/>
      </c>
      <c r="T582" s="70" t="str">
        <f t="shared" si="100"/>
        <v/>
      </c>
      <c r="U582" s="68" t="str">
        <f t="shared" si="101"/>
        <v/>
      </c>
      <c r="V582" s="69" t="str">
        <f t="shared" si="97"/>
        <v/>
      </c>
      <c r="W582" s="66" t="str">
        <f>IFERROR((IF(AND($G581&lt;(VLOOKUP($J582,'Medians, Hi-Lo SDs'!$B:$F,4,FALSE)),$G582&gt;=(VLOOKUP($J582,'Medians, Hi-Lo SDs'!$B:$F,4,FALSE))),(VLOOKUP($J582,'Medians, Hi-Lo SDs'!$B:$F,4,FALSE))-$G581,""))/($F582)*($C582-$C581)+($C581),"")</f>
        <v/>
      </c>
      <c r="X582" s="65" t="str">
        <f t="shared" si="102"/>
        <v/>
      </c>
      <c r="Y582" s="65" t="str">
        <f>IF(X582="","",X582/VLOOKUP(VLOOKUP($J582,'Medians, Hi-Lo SDs'!$B:$F,4,FALSE),$H:$I,2,FALSE))</f>
        <v/>
      </c>
      <c r="Z582" s="70" t="str">
        <f t="shared" si="103"/>
        <v/>
      </c>
      <c r="AA582" s="68" t="str">
        <f t="shared" si="104"/>
        <v/>
      </c>
      <c r="AB582" s="66" t="str">
        <f>IFERROR((IF(AND($G581&lt;(VLOOKUP($J582,'Medians, Hi-Lo SDs'!$B:$F,5,FALSE)),$G582&gt;=(VLOOKUP($J582,'Medians, Hi-Lo SDs'!$B:$F,5,FALSE))),(VLOOKUP($J582,'Medians, Hi-Lo SDs'!$B:$F,5,FALSE))-$G581,""))/($F582)*($C582-$C581)+($C581),"")</f>
        <v/>
      </c>
      <c r="AC582" s="65" t="str">
        <f t="shared" si="105"/>
        <v/>
      </c>
      <c r="AD582" s="65" t="str">
        <f>IF(AC582="","",AC582/VLOOKUP(VLOOKUP($J582,'Medians, Hi-Lo SDs'!$B:$F,5,FALSE),$H:$I,2,FALSE))</f>
        <v/>
      </c>
      <c r="AE582" s="59" t="s">
        <v>88</v>
      </c>
      <c r="AF582" s="60" t="s">
        <v>88</v>
      </c>
    </row>
    <row r="583" spans="1:32" ht="16" x14ac:dyDescent="0.2">
      <c r="A583" s="99"/>
      <c r="B583" s="100"/>
      <c r="C583" s="87" t="s">
        <v>150</v>
      </c>
      <c r="D583" s="88">
        <v>2</v>
      </c>
      <c r="E583" s="89">
        <v>3.6363636363636362</v>
      </c>
      <c r="F583" s="89">
        <v>3.6363636363636362</v>
      </c>
      <c r="G583" s="90">
        <v>81.818181818181827</v>
      </c>
      <c r="J583" s="64" t="str">
        <f t="shared" si="95"/>
        <v>a1100</v>
      </c>
      <c r="K583" s="71">
        <f t="shared" si="96"/>
        <v>5.4545454545454541</v>
      </c>
      <c r="L583" s="65" t="str">
        <f>IFERROR((IF(AND($G582&lt;(VLOOKUP($J583,'Medians, Hi-Lo SDs'!$B:$F,2,FALSE)),$G583&gt;=(VLOOKUP($J583,'Medians, Hi-Lo SDs'!$B:$F,2,FALSE))),(VLOOKUP($J583,'Medians, Hi-Lo SDs'!$B:$F,2,FALSE))-$G582,""))/($F583)*($C583-$C582)+($C582),"")</f>
        <v/>
      </c>
      <c r="M583" s="65" t="str">
        <f t="shared" si="98"/>
        <v/>
      </c>
      <c r="N583" s="65" t="str">
        <f>IF(M583="","",M583/VLOOKUP(VLOOKUP($J583,'Medians, Hi-Lo SDs'!$B:$F,2,FALSE),$H:$I,2,FALSE))</f>
        <v/>
      </c>
      <c r="O583" s="59" t="s">
        <v>88</v>
      </c>
      <c r="P583" s="60" t="s">
        <v>88</v>
      </c>
      <c r="Q583" s="66" t="str">
        <f>IFERROR((IF(AND($G582&lt;(VLOOKUP($J583,'Medians, Hi-Lo SDs'!$B:$F,3,FALSE)),$G583&gt;=(VLOOKUP($J583,'Medians, Hi-Lo SDs'!$B:$F,3,FALSE))),(VLOOKUP($J583,'Medians, Hi-Lo SDs'!$B:$F,3,FALSE))-$G582,""))/($F583)*($C583-$C582)+($C582),"")</f>
        <v/>
      </c>
      <c r="R583" s="65" t="str">
        <f t="shared" si="99"/>
        <v/>
      </c>
      <c r="S583" s="65" t="str">
        <f>IF(R583="","",R583/VLOOKUP(VLOOKUP($J583,'Medians, Hi-Lo SDs'!$B:$F,3,FALSE),$H:$I,2,FALSE))</f>
        <v/>
      </c>
      <c r="T583" s="70" t="str">
        <f t="shared" si="100"/>
        <v/>
      </c>
      <c r="U583" s="68" t="str">
        <f t="shared" si="101"/>
        <v/>
      </c>
      <c r="V583" s="69" t="str">
        <f t="shared" si="97"/>
        <v/>
      </c>
      <c r="W583" s="66" t="str">
        <f>IFERROR((IF(AND($G582&lt;(VLOOKUP($J583,'Medians, Hi-Lo SDs'!$B:$F,4,FALSE)),$G583&gt;=(VLOOKUP($J583,'Medians, Hi-Lo SDs'!$B:$F,4,FALSE))),(VLOOKUP($J583,'Medians, Hi-Lo SDs'!$B:$F,4,FALSE))-$G582,""))/($F583)*($C583-$C582)+($C582),"")</f>
        <v/>
      </c>
      <c r="X583" s="65" t="str">
        <f t="shared" si="102"/>
        <v/>
      </c>
      <c r="Y583" s="65" t="str">
        <f>IF(X583="","",X583/VLOOKUP(VLOOKUP($J583,'Medians, Hi-Lo SDs'!$B:$F,4,FALSE),$H:$I,2,FALSE))</f>
        <v/>
      </c>
      <c r="Z583" s="70" t="str">
        <f t="shared" si="103"/>
        <v/>
      </c>
      <c r="AA583" s="68" t="str">
        <f t="shared" si="104"/>
        <v/>
      </c>
      <c r="AB583" s="66" t="str">
        <f>IFERROR((IF(AND($G582&lt;(VLOOKUP($J583,'Medians, Hi-Lo SDs'!$B:$F,5,FALSE)),$G583&gt;=(VLOOKUP($J583,'Medians, Hi-Lo SDs'!$B:$F,5,FALSE))),(VLOOKUP($J583,'Medians, Hi-Lo SDs'!$B:$F,5,FALSE))-$G582,""))/($F583)*($C583-$C582)+($C582),"")</f>
        <v/>
      </c>
      <c r="AC583" s="65" t="str">
        <f t="shared" si="105"/>
        <v/>
      </c>
      <c r="AD583" s="65" t="str">
        <f>IF(AC583="","",AC583/VLOOKUP(VLOOKUP($J583,'Medians, Hi-Lo SDs'!$B:$F,5,FALSE),$H:$I,2,FALSE))</f>
        <v/>
      </c>
      <c r="AE583" s="59" t="s">
        <v>88</v>
      </c>
      <c r="AF583" s="60" t="s">
        <v>88</v>
      </c>
    </row>
    <row r="584" spans="1:32" ht="16" x14ac:dyDescent="0.2">
      <c r="A584" s="99"/>
      <c r="B584" s="100"/>
      <c r="C584" s="87" t="s">
        <v>158</v>
      </c>
      <c r="D584" s="88">
        <v>1</v>
      </c>
      <c r="E584" s="89">
        <v>1.8181818181818181</v>
      </c>
      <c r="F584" s="89">
        <v>1.8181818181818181</v>
      </c>
      <c r="G584" s="90">
        <v>83.636363636363626</v>
      </c>
      <c r="J584" s="64" t="str">
        <f t="shared" si="95"/>
        <v>a1100</v>
      </c>
      <c r="K584" s="71">
        <f t="shared" si="96"/>
        <v>5.4545454545454541</v>
      </c>
      <c r="L584" s="65" t="str">
        <f>IFERROR((IF(AND($G583&lt;(VLOOKUP($J584,'Medians, Hi-Lo SDs'!$B:$F,2,FALSE)),$G584&gt;=(VLOOKUP($J584,'Medians, Hi-Lo SDs'!$B:$F,2,FALSE))),(VLOOKUP($J584,'Medians, Hi-Lo SDs'!$B:$F,2,FALSE))-$G583,""))/($F584)*($C584-$C583)+($C583),"")</f>
        <v/>
      </c>
      <c r="M584" s="65" t="str">
        <f t="shared" si="98"/>
        <v/>
      </c>
      <c r="N584" s="65" t="str">
        <f>IF(M584="","",M584/VLOOKUP(VLOOKUP($J584,'Medians, Hi-Lo SDs'!$B:$F,2,FALSE),$H:$I,2,FALSE))</f>
        <v/>
      </c>
      <c r="O584" s="59" t="s">
        <v>88</v>
      </c>
      <c r="P584" s="60" t="s">
        <v>88</v>
      </c>
      <c r="Q584" s="66" t="str">
        <f>IFERROR((IF(AND($G583&lt;(VLOOKUP($J584,'Medians, Hi-Lo SDs'!$B:$F,3,FALSE)),$G584&gt;=(VLOOKUP($J584,'Medians, Hi-Lo SDs'!$B:$F,3,FALSE))),(VLOOKUP($J584,'Medians, Hi-Lo SDs'!$B:$F,3,FALSE))-$G583,""))/($F584)*($C584-$C583)+($C583),"")</f>
        <v/>
      </c>
      <c r="R584" s="65" t="str">
        <f t="shared" si="99"/>
        <v/>
      </c>
      <c r="S584" s="65" t="str">
        <f>IF(R584="","",R584/VLOOKUP(VLOOKUP($J584,'Medians, Hi-Lo SDs'!$B:$F,3,FALSE),$H:$I,2,FALSE))</f>
        <v/>
      </c>
      <c r="T584" s="70" t="str">
        <f t="shared" si="100"/>
        <v/>
      </c>
      <c r="U584" s="68" t="str">
        <f t="shared" si="101"/>
        <v/>
      </c>
      <c r="V584" s="69" t="str">
        <f t="shared" si="97"/>
        <v/>
      </c>
      <c r="W584" s="66" t="str">
        <f>IFERROR((IF(AND($G583&lt;(VLOOKUP($J584,'Medians, Hi-Lo SDs'!$B:$F,4,FALSE)),$G584&gt;=(VLOOKUP($J584,'Medians, Hi-Lo SDs'!$B:$F,4,FALSE))),(VLOOKUP($J584,'Medians, Hi-Lo SDs'!$B:$F,4,FALSE))-$G583,""))/($F584)*($C584-$C583)+($C583),"")</f>
        <v/>
      </c>
      <c r="X584" s="65" t="str">
        <f t="shared" si="102"/>
        <v/>
      </c>
      <c r="Y584" s="65" t="str">
        <f>IF(X584="","",X584/VLOOKUP(VLOOKUP($J584,'Medians, Hi-Lo SDs'!$B:$F,4,FALSE),$H:$I,2,FALSE))</f>
        <v/>
      </c>
      <c r="Z584" s="70" t="str">
        <f t="shared" si="103"/>
        <v/>
      </c>
      <c r="AA584" s="68" t="str">
        <f t="shared" si="104"/>
        <v/>
      </c>
      <c r="AB584" s="66" t="str">
        <f>IFERROR((IF(AND($G583&lt;(VLOOKUP($J584,'Medians, Hi-Lo SDs'!$B:$F,5,FALSE)),$G584&gt;=(VLOOKUP($J584,'Medians, Hi-Lo SDs'!$B:$F,5,FALSE))),(VLOOKUP($J584,'Medians, Hi-Lo SDs'!$B:$F,5,FALSE))-$G583,""))/($F584)*($C584-$C583)+($C583),"")</f>
        <v/>
      </c>
      <c r="AC584" s="65" t="str">
        <f t="shared" si="105"/>
        <v/>
      </c>
      <c r="AD584" s="65" t="str">
        <f>IF(AC584="","",AC584/VLOOKUP(VLOOKUP($J584,'Medians, Hi-Lo SDs'!$B:$F,5,FALSE),$H:$I,2,FALSE))</f>
        <v/>
      </c>
      <c r="AE584" s="59" t="s">
        <v>88</v>
      </c>
      <c r="AF584" s="60" t="s">
        <v>88</v>
      </c>
    </row>
    <row r="585" spans="1:32" ht="16" x14ac:dyDescent="0.2">
      <c r="A585" s="99"/>
      <c r="B585" s="100"/>
      <c r="C585" s="87" t="s">
        <v>170</v>
      </c>
      <c r="D585" s="88">
        <v>3</v>
      </c>
      <c r="E585" s="89">
        <v>5.4545454545454541</v>
      </c>
      <c r="F585" s="89">
        <v>5.4545454545454541</v>
      </c>
      <c r="G585" s="90">
        <v>89.090909090909093</v>
      </c>
      <c r="J585" s="64" t="str">
        <f t="shared" si="95"/>
        <v>a1100</v>
      </c>
      <c r="K585" s="71">
        <f t="shared" si="96"/>
        <v>5.4545454545454541</v>
      </c>
      <c r="L585" s="65" t="str">
        <f>IFERROR((IF(AND($G584&lt;(VLOOKUP($J585,'Medians, Hi-Lo SDs'!$B:$F,2,FALSE)),$G585&gt;=(VLOOKUP($J585,'Medians, Hi-Lo SDs'!$B:$F,2,FALSE))),(VLOOKUP($J585,'Medians, Hi-Lo SDs'!$B:$F,2,FALSE))-$G584,""))/($F585)*($C585-$C584)+($C584),"")</f>
        <v/>
      </c>
      <c r="M585" s="65" t="str">
        <f t="shared" si="98"/>
        <v/>
      </c>
      <c r="N585" s="65" t="str">
        <f>IF(M585="","",M585/VLOOKUP(VLOOKUP($J585,'Medians, Hi-Lo SDs'!$B:$F,2,FALSE),$H:$I,2,FALSE))</f>
        <v/>
      </c>
      <c r="O585" s="59" t="s">
        <v>88</v>
      </c>
      <c r="P585" s="60" t="s">
        <v>88</v>
      </c>
      <c r="Q585" s="66" t="str">
        <f>IFERROR((IF(AND($G584&lt;(VLOOKUP($J585,'Medians, Hi-Lo SDs'!$B:$F,3,FALSE)),$G585&gt;=(VLOOKUP($J585,'Medians, Hi-Lo SDs'!$B:$F,3,FALSE))),(VLOOKUP($J585,'Medians, Hi-Lo SDs'!$B:$F,3,FALSE))-$G584,""))/($F585)*($C585-$C584)+($C584),"")</f>
        <v/>
      </c>
      <c r="R585" s="65" t="str">
        <f t="shared" si="99"/>
        <v/>
      </c>
      <c r="S585" s="65" t="str">
        <f>IF(R585="","",R585/VLOOKUP(VLOOKUP($J585,'Medians, Hi-Lo SDs'!$B:$F,3,FALSE),$H:$I,2,FALSE))</f>
        <v/>
      </c>
      <c r="T585" s="70" t="str">
        <f t="shared" si="100"/>
        <v/>
      </c>
      <c r="U585" s="68" t="str">
        <f t="shared" si="101"/>
        <v/>
      </c>
      <c r="V585" s="69" t="str">
        <f t="shared" si="97"/>
        <v/>
      </c>
      <c r="W585" s="66" t="str">
        <f>IFERROR((IF(AND($G584&lt;(VLOOKUP($J585,'Medians, Hi-Lo SDs'!$B:$F,4,FALSE)),$G585&gt;=(VLOOKUP($J585,'Medians, Hi-Lo SDs'!$B:$F,4,FALSE))),(VLOOKUP($J585,'Medians, Hi-Lo SDs'!$B:$F,4,FALSE))-$G584,""))/($F585)*($C585-$C584)+($C584),"")</f>
        <v/>
      </c>
      <c r="X585" s="65" t="str">
        <f t="shared" si="102"/>
        <v/>
      </c>
      <c r="Y585" s="65" t="str">
        <f>IF(X585="","",X585/VLOOKUP(VLOOKUP($J585,'Medians, Hi-Lo SDs'!$B:$F,4,FALSE),$H:$I,2,FALSE))</f>
        <v/>
      </c>
      <c r="Z585" s="70" t="str">
        <f t="shared" si="103"/>
        <v/>
      </c>
      <c r="AA585" s="68" t="str">
        <f t="shared" si="104"/>
        <v/>
      </c>
      <c r="AB585" s="66" t="str">
        <f>IFERROR((IF(AND($G584&lt;(VLOOKUP($J585,'Medians, Hi-Lo SDs'!$B:$F,5,FALSE)),$G585&gt;=(VLOOKUP($J585,'Medians, Hi-Lo SDs'!$B:$F,5,FALSE))),(VLOOKUP($J585,'Medians, Hi-Lo SDs'!$B:$F,5,FALSE))-$G584,""))/($F585)*($C585-$C584)+($C584),"")</f>
        <v/>
      </c>
      <c r="AC585" s="65" t="str">
        <f t="shared" si="105"/>
        <v/>
      </c>
      <c r="AD585" s="65" t="str">
        <f>IF(AC585="","",AC585/VLOOKUP(VLOOKUP($J585,'Medians, Hi-Lo SDs'!$B:$F,5,FALSE),$H:$I,2,FALSE))</f>
        <v/>
      </c>
      <c r="AE585" s="59" t="s">
        <v>88</v>
      </c>
      <c r="AF585" s="60" t="s">
        <v>88</v>
      </c>
    </row>
    <row r="586" spans="1:32" ht="16" x14ac:dyDescent="0.2">
      <c r="A586" s="99"/>
      <c r="B586" s="100"/>
      <c r="C586" s="87" t="s">
        <v>172</v>
      </c>
      <c r="D586" s="88">
        <v>1</v>
      </c>
      <c r="E586" s="89">
        <v>1.8181818181818181</v>
      </c>
      <c r="F586" s="89">
        <v>1.8181818181818181</v>
      </c>
      <c r="G586" s="90">
        <v>90.909090909090907</v>
      </c>
      <c r="J586" s="64" t="str">
        <f t="shared" si="95"/>
        <v>a1100</v>
      </c>
      <c r="K586" s="71">
        <f t="shared" si="96"/>
        <v>5.4545454545454541</v>
      </c>
      <c r="L586" s="65" t="str">
        <f>IFERROR((IF(AND($G585&lt;(VLOOKUP($J586,'Medians, Hi-Lo SDs'!$B:$F,2,FALSE)),$G586&gt;=(VLOOKUP($J586,'Medians, Hi-Lo SDs'!$B:$F,2,FALSE))),(VLOOKUP($J586,'Medians, Hi-Lo SDs'!$B:$F,2,FALSE))-$G585,""))/($F586)*($C586-$C585)+($C585),"")</f>
        <v/>
      </c>
      <c r="M586" s="65" t="str">
        <f t="shared" si="98"/>
        <v/>
      </c>
      <c r="N586" s="65" t="str">
        <f>IF(M586="","",M586/VLOOKUP(VLOOKUP($J586,'Medians, Hi-Lo SDs'!$B:$F,2,FALSE),$H:$I,2,FALSE))</f>
        <v/>
      </c>
      <c r="O586" s="59" t="s">
        <v>88</v>
      </c>
      <c r="P586" s="60" t="s">
        <v>88</v>
      </c>
      <c r="Q586" s="66" t="str">
        <f>IFERROR((IF(AND($G585&lt;(VLOOKUP($J586,'Medians, Hi-Lo SDs'!$B:$F,3,FALSE)),$G586&gt;=(VLOOKUP($J586,'Medians, Hi-Lo SDs'!$B:$F,3,FALSE))),(VLOOKUP($J586,'Medians, Hi-Lo SDs'!$B:$F,3,FALSE))-$G585,""))/($F586)*($C586-$C585)+($C585),"")</f>
        <v/>
      </c>
      <c r="R586" s="65" t="str">
        <f t="shared" si="99"/>
        <v/>
      </c>
      <c r="S586" s="65" t="str">
        <f>IF(R586="","",R586/VLOOKUP(VLOOKUP($J586,'Medians, Hi-Lo SDs'!$B:$F,3,FALSE),$H:$I,2,FALSE))</f>
        <v/>
      </c>
      <c r="T586" s="70" t="str">
        <f t="shared" si="100"/>
        <v/>
      </c>
      <c r="U586" s="68" t="str">
        <f t="shared" si="101"/>
        <v/>
      </c>
      <c r="V586" s="69" t="str">
        <f t="shared" si="97"/>
        <v/>
      </c>
      <c r="W586" s="66">
        <f>IFERROR((IF(AND($G585&lt;(VLOOKUP($J586,'Medians, Hi-Lo SDs'!$B:$F,4,FALSE)),$G586&gt;=(VLOOKUP($J586,'Medians, Hi-Lo SDs'!$B:$F,4,FALSE))),(VLOOKUP($J586,'Medians, Hi-Lo SDs'!$B:$F,4,FALSE))-$G585,""))/($F586)*($C586-$C585)+($C585),"")</f>
        <v>69.5</v>
      </c>
      <c r="X586" s="65">
        <f t="shared" si="102"/>
        <v>14.25</v>
      </c>
      <c r="Y586" s="65">
        <f>IF(X586="","",X586/VLOOKUP(VLOOKUP($J586,'Medians, Hi-Lo SDs'!$B:$F,4,FALSE),$H:$I,2,FALSE))</f>
        <v>11.118913857677901</v>
      </c>
      <c r="Z586" s="70">
        <f t="shared" si="103"/>
        <v>10.980252519249714</v>
      </c>
      <c r="AA586" s="68" t="str">
        <f t="shared" si="104"/>
        <v/>
      </c>
      <c r="AB586" s="66" t="str">
        <f>IFERROR((IF(AND($G585&lt;(VLOOKUP($J586,'Medians, Hi-Lo SDs'!$B:$F,5,FALSE)),$G586&gt;=(VLOOKUP($J586,'Medians, Hi-Lo SDs'!$B:$F,5,FALSE))),(VLOOKUP($J586,'Medians, Hi-Lo SDs'!$B:$F,5,FALSE))-$G585,""))/($F586)*($C586-$C585)+($C585),"")</f>
        <v/>
      </c>
      <c r="AC586" s="65" t="str">
        <f t="shared" si="105"/>
        <v/>
      </c>
      <c r="AD586" s="65" t="str">
        <f>IF(AC586="","",AC586/VLOOKUP(VLOOKUP($J586,'Medians, Hi-Lo SDs'!$B:$F,5,FALSE),$H:$I,2,FALSE))</f>
        <v/>
      </c>
      <c r="AE586" s="59" t="s">
        <v>88</v>
      </c>
      <c r="AF586" s="60" t="s">
        <v>88</v>
      </c>
    </row>
    <row r="587" spans="1:32" ht="16" x14ac:dyDescent="0.2">
      <c r="A587" s="99"/>
      <c r="B587" s="100"/>
      <c r="C587" s="87" t="s">
        <v>174</v>
      </c>
      <c r="D587" s="88">
        <v>1</v>
      </c>
      <c r="E587" s="89">
        <v>1.8181818181818181</v>
      </c>
      <c r="F587" s="89">
        <v>1.8181818181818181</v>
      </c>
      <c r="G587" s="90">
        <v>92.72727272727272</v>
      </c>
      <c r="J587" s="64" t="str">
        <f t="shared" si="95"/>
        <v>a1100</v>
      </c>
      <c r="K587" s="71">
        <f t="shared" si="96"/>
        <v>5.4545454545454541</v>
      </c>
      <c r="L587" s="65" t="str">
        <f>IFERROR((IF(AND($G586&lt;(VLOOKUP($J587,'Medians, Hi-Lo SDs'!$B:$F,2,FALSE)),$G587&gt;=(VLOOKUP($J587,'Medians, Hi-Lo SDs'!$B:$F,2,FALSE))),(VLOOKUP($J587,'Medians, Hi-Lo SDs'!$B:$F,2,FALSE))-$G586,""))/($F587)*($C587-$C586)+($C586),"")</f>
        <v/>
      </c>
      <c r="M587" s="65" t="str">
        <f t="shared" si="98"/>
        <v/>
      </c>
      <c r="N587" s="65" t="str">
        <f>IF(M587="","",M587/VLOOKUP(VLOOKUP($J587,'Medians, Hi-Lo SDs'!$B:$F,2,FALSE),$H:$I,2,FALSE))</f>
        <v/>
      </c>
      <c r="O587" s="59" t="s">
        <v>88</v>
      </c>
      <c r="P587" s="60" t="s">
        <v>88</v>
      </c>
      <c r="Q587" s="66" t="str">
        <f>IFERROR((IF(AND($G586&lt;(VLOOKUP($J587,'Medians, Hi-Lo SDs'!$B:$F,3,FALSE)),$G587&gt;=(VLOOKUP($J587,'Medians, Hi-Lo SDs'!$B:$F,3,FALSE))),(VLOOKUP($J587,'Medians, Hi-Lo SDs'!$B:$F,3,FALSE))-$G586,""))/($F587)*($C587-$C586)+($C586),"")</f>
        <v/>
      </c>
      <c r="R587" s="65" t="str">
        <f t="shared" si="99"/>
        <v/>
      </c>
      <c r="S587" s="65" t="str">
        <f>IF(R587="","",R587/VLOOKUP(VLOOKUP($J587,'Medians, Hi-Lo SDs'!$B:$F,3,FALSE),$H:$I,2,FALSE))</f>
        <v/>
      </c>
      <c r="T587" s="70" t="str">
        <f t="shared" si="100"/>
        <v/>
      </c>
      <c r="U587" s="68" t="str">
        <f t="shared" si="101"/>
        <v/>
      </c>
      <c r="V587" s="69" t="str">
        <f t="shared" si="97"/>
        <v/>
      </c>
      <c r="W587" s="66" t="str">
        <f>IFERROR((IF(AND($G586&lt;(VLOOKUP($J587,'Medians, Hi-Lo SDs'!$B:$F,4,FALSE)),$G587&gt;=(VLOOKUP($J587,'Medians, Hi-Lo SDs'!$B:$F,4,FALSE))),(VLOOKUP($J587,'Medians, Hi-Lo SDs'!$B:$F,4,FALSE))-$G586,""))/($F587)*($C587-$C586)+($C586),"")</f>
        <v/>
      </c>
      <c r="X587" s="65" t="str">
        <f t="shared" si="102"/>
        <v/>
      </c>
      <c r="Y587" s="65" t="str">
        <f>IF(X587="","",X587/VLOOKUP(VLOOKUP($J587,'Medians, Hi-Lo SDs'!$B:$F,4,FALSE),$H:$I,2,FALSE))</f>
        <v/>
      </c>
      <c r="Z587" s="70" t="str">
        <f t="shared" si="103"/>
        <v/>
      </c>
      <c r="AA587" s="68" t="str">
        <f t="shared" si="104"/>
        <v/>
      </c>
      <c r="AB587" s="66" t="str">
        <f>IFERROR((IF(AND($G586&lt;(VLOOKUP($J587,'Medians, Hi-Lo SDs'!$B:$F,5,FALSE)),$G587&gt;=(VLOOKUP($J587,'Medians, Hi-Lo SDs'!$B:$F,5,FALSE))),(VLOOKUP($J587,'Medians, Hi-Lo SDs'!$B:$F,5,FALSE))-$G586,""))/($F587)*($C587-$C586)+($C586),"")</f>
        <v/>
      </c>
      <c r="AC587" s="65" t="str">
        <f t="shared" si="105"/>
        <v/>
      </c>
      <c r="AD587" s="65" t="str">
        <f>IF(AC587="","",AC587/VLOOKUP(VLOOKUP($J587,'Medians, Hi-Lo SDs'!$B:$F,5,FALSE),$H:$I,2,FALSE))</f>
        <v/>
      </c>
      <c r="AE587" s="59" t="s">
        <v>88</v>
      </c>
      <c r="AF587" s="60" t="s">
        <v>88</v>
      </c>
    </row>
    <row r="588" spans="1:32" ht="16" x14ac:dyDescent="0.2">
      <c r="A588" s="99"/>
      <c r="B588" s="100"/>
      <c r="C588" s="87" t="s">
        <v>173</v>
      </c>
      <c r="D588" s="88">
        <v>1</v>
      </c>
      <c r="E588" s="89">
        <v>1.8181818181818181</v>
      </c>
      <c r="F588" s="89">
        <v>1.8181818181818181</v>
      </c>
      <c r="G588" s="90">
        <v>94.545454545454547</v>
      </c>
      <c r="J588" s="64" t="str">
        <f t="shared" si="95"/>
        <v>a1100</v>
      </c>
      <c r="K588" s="71">
        <f t="shared" si="96"/>
        <v>5.4545454545454541</v>
      </c>
      <c r="L588" s="65" t="str">
        <f>IFERROR((IF(AND($G587&lt;(VLOOKUP($J588,'Medians, Hi-Lo SDs'!$B:$F,2,FALSE)),$G588&gt;=(VLOOKUP($J588,'Medians, Hi-Lo SDs'!$B:$F,2,FALSE))),(VLOOKUP($J588,'Medians, Hi-Lo SDs'!$B:$F,2,FALSE))-$G587,""))/($F588)*($C588-$C587)+($C587),"")</f>
        <v/>
      </c>
      <c r="M588" s="65" t="str">
        <f t="shared" si="98"/>
        <v/>
      </c>
      <c r="N588" s="65" t="str">
        <f>IF(M588="","",M588/VLOOKUP(VLOOKUP($J588,'Medians, Hi-Lo SDs'!$B:$F,2,FALSE),$H:$I,2,FALSE))</f>
        <v/>
      </c>
      <c r="O588" s="59" t="s">
        <v>88</v>
      </c>
      <c r="P588" s="60" t="s">
        <v>88</v>
      </c>
      <c r="Q588" s="66" t="str">
        <f>IFERROR((IF(AND($G587&lt;(VLOOKUP($J588,'Medians, Hi-Lo SDs'!$B:$F,3,FALSE)),$G588&gt;=(VLOOKUP($J588,'Medians, Hi-Lo SDs'!$B:$F,3,FALSE))),(VLOOKUP($J588,'Medians, Hi-Lo SDs'!$B:$F,3,FALSE))-$G587,""))/($F588)*($C588-$C587)+($C587),"")</f>
        <v/>
      </c>
      <c r="R588" s="65" t="str">
        <f t="shared" si="99"/>
        <v/>
      </c>
      <c r="S588" s="65" t="str">
        <f>IF(R588="","",R588/VLOOKUP(VLOOKUP($J588,'Medians, Hi-Lo SDs'!$B:$F,3,FALSE),$H:$I,2,FALSE))</f>
        <v/>
      </c>
      <c r="T588" s="70" t="str">
        <f t="shared" si="100"/>
        <v/>
      </c>
      <c r="U588" s="68" t="str">
        <f t="shared" si="101"/>
        <v/>
      </c>
      <c r="V588" s="69" t="str">
        <f t="shared" si="97"/>
        <v/>
      </c>
      <c r="W588" s="66" t="str">
        <f>IFERROR((IF(AND($G587&lt;(VLOOKUP($J588,'Medians, Hi-Lo SDs'!$B:$F,4,FALSE)),$G588&gt;=(VLOOKUP($J588,'Medians, Hi-Lo SDs'!$B:$F,4,FALSE))),(VLOOKUP($J588,'Medians, Hi-Lo SDs'!$B:$F,4,FALSE))-$G587,""))/($F588)*($C588-$C587)+($C587),"")</f>
        <v/>
      </c>
      <c r="X588" s="65" t="str">
        <f t="shared" si="102"/>
        <v/>
      </c>
      <c r="Y588" s="65" t="str">
        <f>IF(X588="","",X588/VLOOKUP(VLOOKUP($J588,'Medians, Hi-Lo SDs'!$B:$F,4,FALSE),$H:$I,2,FALSE))</f>
        <v/>
      </c>
      <c r="Z588" s="70" t="str">
        <f t="shared" si="103"/>
        <v/>
      </c>
      <c r="AA588" s="68" t="str">
        <f t="shared" si="104"/>
        <v/>
      </c>
      <c r="AB588" s="66" t="str">
        <f>IFERROR((IF(AND($G587&lt;(VLOOKUP($J588,'Medians, Hi-Lo SDs'!$B:$F,5,FALSE)),$G588&gt;=(VLOOKUP($J588,'Medians, Hi-Lo SDs'!$B:$F,5,FALSE))),(VLOOKUP($J588,'Medians, Hi-Lo SDs'!$B:$F,5,FALSE))-$G587,""))/($F588)*($C588-$C587)+($C587),"")</f>
        <v/>
      </c>
      <c r="AC588" s="65" t="str">
        <f t="shared" si="105"/>
        <v/>
      </c>
      <c r="AD588" s="65" t="str">
        <f>IF(AC588="","",AC588/VLOOKUP(VLOOKUP($J588,'Medians, Hi-Lo SDs'!$B:$F,5,FALSE),$H:$I,2,FALSE))</f>
        <v/>
      </c>
      <c r="AE588" s="59" t="s">
        <v>88</v>
      </c>
      <c r="AF588" s="60" t="s">
        <v>88</v>
      </c>
    </row>
    <row r="589" spans="1:32" ht="16" x14ac:dyDescent="0.2">
      <c r="A589" s="99"/>
      <c r="B589" s="100"/>
      <c r="C589" s="87" t="s">
        <v>141</v>
      </c>
      <c r="D589" s="88">
        <v>3</v>
      </c>
      <c r="E589" s="89">
        <v>5.4545454545454541</v>
      </c>
      <c r="F589" s="89">
        <v>5.4545454545454541</v>
      </c>
      <c r="G589" s="90">
        <v>100</v>
      </c>
      <c r="J589" s="64" t="str">
        <f t="shared" ref="J589:J652" si="106">IF(LEFT(A588,1)="a",A588,J588)</f>
        <v>a1100</v>
      </c>
      <c r="K589" s="71">
        <f t="shared" ref="K589:K652" si="107">INDEX(G:G,MATCH(J589,J:J,0))</f>
        <v>5.4545454545454541</v>
      </c>
      <c r="L589" s="65" t="str">
        <f>IFERROR((IF(AND($G588&lt;(VLOOKUP($J589,'Medians, Hi-Lo SDs'!$B:$F,2,FALSE)),$G589&gt;=(VLOOKUP($J589,'Medians, Hi-Lo SDs'!$B:$F,2,FALSE))),(VLOOKUP($J589,'Medians, Hi-Lo SDs'!$B:$F,2,FALSE))-$G588,""))/($F589)*($C589-$C588)+($C588),"")</f>
        <v/>
      </c>
      <c r="M589" s="65" t="str">
        <f t="shared" si="98"/>
        <v/>
      </c>
      <c r="N589" s="65" t="str">
        <f>IF(M589="","",M589/VLOOKUP(VLOOKUP($J589,'Medians, Hi-Lo SDs'!$B:$F,2,FALSE),$H:$I,2,FALSE))</f>
        <v/>
      </c>
      <c r="O589" s="59" t="s">
        <v>88</v>
      </c>
      <c r="P589" s="60" t="s">
        <v>88</v>
      </c>
      <c r="Q589" s="66" t="str">
        <f>IFERROR((IF(AND($G588&lt;(VLOOKUP($J589,'Medians, Hi-Lo SDs'!$B:$F,3,FALSE)),$G589&gt;=(VLOOKUP($J589,'Medians, Hi-Lo SDs'!$B:$F,3,FALSE))),(VLOOKUP($J589,'Medians, Hi-Lo SDs'!$B:$F,3,FALSE))-$G588,""))/($F589)*($C589-$C588)+($C588),"")</f>
        <v/>
      </c>
      <c r="R589" s="65" t="str">
        <f t="shared" si="99"/>
        <v/>
      </c>
      <c r="S589" s="65" t="str">
        <f>IF(R589="","",R589/VLOOKUP(VLOOKUP($J589,'Medians, Hi-Lo SDs'!$B:$F,3,FALSE),$H:$I,2,FALSE))</f>
        <v/>
      </c>
      <c r="T589" s="70" t="str">
        <f t="shared" si="100"/>
        <v/>
      </c>
      <c r="U589" s="68" t="str">
        <f t="shared" si="101"/>
        <v/>
      </c>
      <c r="V589" s="69" t="str">
        <f t="shared" ref="V589:V652" si="108">IFERROR((IF(AND(G588&lt;(50),G589&gt;=(50)),(50)-G588,""))/(F589)*(C589-C588)+(C588),"")</f>
        <v/>
      </c>
      <c r="W589" s="66" t="str">
        <f>IFERROR((IF(AND($G588&lt;(VLOOKUP($J589,'Medians, Hi-Lo SDs'!$B:$F,4,FALSE)),$G589&gt;=(VLOOKUP($J589,'Medians, Hi-Lo SDs'!$B:$F,4,FALSE))),(VLOOKUP($J589,'Medians, Hi-Lo SDs'!$B:$F,4,FALSE))-$G588,""))/($F589)*($C589-$C588)+($C588),"")</f>
        <v/>
      </c>
      <c r="X589" s="65" t="str">
        <f t="shared" si="102"/>
        <v/>
      </c>
      <c r="Y589" s="65" t="str">
        <f>IF(X589="","",X589/VLOOKUP(VLOOKUP($J589,'Medians, Hi-Lo SDs'!$B:$F,4,FALSE),$H:$I,2,FALSE))</f>
        <v/>
      </c>
      <c r="Z589" s="70" t="str">
        <f t="shared" si="103"/>
        <v/>
      </c>
      <c r="AA589" s="68">
        <f t="shared" si="104"/>
        <v>10.841591180821526</v>
      </c>
      <c r="AB589" s="66">
        <f>IFERROR((IF(AND($G588&lt;(VLOOKUP($J589,'Medians, Hi-Lo SDs'!$B:$F,5,FALSE)),$G589&gt;=(VLOOKUP($J589,'Medians, Hi-Lo SDs'!$B:$F,5,FALSE))),(VLOOKUP($J589,'Medians, Hi-Lo SDs'!$B:$F,5,FALSE))-$G588,""))/($F589)*($C589-$C588)+($C588),"")</f>
        <v>73.083333333333329</v>
      </c>
      <c r="AC589" s="65">
        <f t="shared" si="105"/>
        <v>17.833333333333329</v>
      </c>
      <c r="AD589" s="65">
        <f>IF(AC589="","",AC589/VLOOKUP(VLOOKUP($J589,'Medians, Hi-Lo SDs'!$B:$F,5,FALSE),$H:$I,2,FALSE))</f>
        <v>10.841591180821526</v>
      </c>
      <c r="AE589" s="59" t="s">
        <v>88</v>
      </c>
      <c r="AF589" s="60" t="s">
        <v>88</v>
      </c>
    </row>
    <row r="590" spans="1:32" ht="17" x14ac:dyDescent="0.2">
      <c r="A590" s="99"/>
      <c r="B590" s="100"/>
      <c r="C590" s="91" t="s">
        <v>134</v>
      </c>
      <c r="D590" s="88">
        <v>55</v>
      </c>
      <c r="E590" s="89">
        <v>100</v>
      </c>
      <c r="F590" s="89">
        <v>100</v>
      </c>
      <c r="G590" s="92"/>
      <c r="J590" s="64" t="str">
        <f t="shared" si="106"/>
        <v>a1100</v>
      </c>
      <c r="K590" s="71">
        <f t="shared" si="107"/>
        <v>5.4545454545454541</v>
      </c>
      <c r="L590" s="65" t="str">
        <f>IFERROR((IF(AND($G589&lt;(VLOOKUP($J590,'Medians, Hi-Lo SDs'!$B:$F,2,FALSE)),$G590&gt;=(VLOOKUP($J590,'Medians, Hi-Lo SDs'!$B:$F,2,FALSE))),(VLOOKUP($J590,'Medians, Hi-Lo SDs'!$B:$F,2,FALSE))-$G589,""))/($F590)*($C590-$C589)+($C589),"")</f>
        <v/>
      </c>
      <c r="M590" s="65" t="str">
        <f t="shared" ref="M590:M653" si="109">IF(L590="","",SUMIF($J:$J,$J590,$V:$V)-L590)</f>
        <v/>
      </c>
      <c r="N590" s="65" t="str">
        <f>IF(M590="","",M590/VLOOKUP(VLOOKUP($J590,'Medians, Hi-Lo SDs'!$B:$F,2,FALSE),$H:$I,2,FALSE))</f>
        <v/>
      </c>
      <c r="O590" s="59" t="s">
        <v>88</v>
      </c>
      <c r="P590" s="60" t="s">
        <v>88</v>
      </c>
      <c r="Q590" s="66" t="str">
        <f>IFERROR((IF(AND($G589&lt;(VLOOKUP($J590,'Medians, Hi-Lo SDs'!$B:$F,3,FALSE)),$G590&gt;=(VLOOKUP($J590,'Medians, Hi-Lo SDs'!$B:$F,3,FALSE))),(VLOOKUP($J590,'Medians, Hi-Lo SDs'!$B:$F,3,FALSE))-$G589,""))/($F590)*($C590-$C589)+($C589),"")</f>
        <v/>
      </c>
      <c r="R590" s="65" t="str">
        <f t="shared" ref="R590:R653" si="110">IF(Q590="","",SUMIF($J:$J,$J590,$V:$V)-Q590)</f>
        <v/>
      </c>
      <c r="S590" s="65" t="str">
        <f>IF(R590="","",R590/VLOOKUP(VLOOKUP($J590,'Medians, Hi-Lo SDs'!$B:$F,3,FALSE),$H:$I,2,FALSE))</f>
        <v/>
      </c>
      <c r="T590" s="70" t="str">
        <f t="shared" ref="T590:T653" si="111">IF(S590="","",IF(SUMIF($J:$J,$J590,N:N)=0,1/0,(SUMIF($J:$J,$J590,N:N)+SUMIF($J:$J,$J590,S:S))/2))</f>
        <v/>
      </c>
      <c r="U590" s="68" t="str">
        <f t="shared" ref="U590:U653" si="112">N590</f>
        <v/>
      </c>
      <c r="V590" s="69" t="str">
        <f t="shared" si="108"/>
        <v/>
      </c>
      <c r="W590" s="66" t="str">
        <f>IFERROR((IF(AND($G589&lt;(VLOOKUP($J590,'Medians, Hi-Lo SDs'!$B:$F,4,FALSE)),$G590&gt;=(VLOOKUP($J590,'Medians, Hi-Lo SDs'!$B:$F,4,FALSE))),(VLOOKUP($J590,'Medians, Hi-Lo SDs'!$B:$F,4,FALSE))-$G589,""))/($F590)*($C590-$C589)+($C589),"")</f>
        <v/>
      </c>
      <c r="X590" s="65" t="str">
        <f t="shared" ref="X590:X653" si="113">IF(W590="","",W590-SUMIF($J:$J,$J590,$V:$V))</f>
        <v/>
      </c>
      <c r="Y590" s="65" t="str">
        <f>IF(X590="","",X590/VLOOKUP(VLOOKUP($J590,'Medians, Hi-Lo SDs'!$B:$F,4,FALSE),$H:$I,2,FALSE))</f>
        <v/>
      </c>
      <c r="Z590" s="70" t="str">
        <f t="shared" ref="Z590:Z653" si="114">IF(Y590="","",(SUMIF($J:$J,$J590,Y:Y)+SUMIF($J:$J,$J590,AD:AD))/2)</f>
        <v/>
      </c>
      <c r="AA590" s="68" t="str">
        <f t="shared" ref="AA590:AA653" si="115">AD590</f>
        <v/>
      </c>
      <c r="AB590" s="66" t="str">
        <f>IFERROR((IF(AND($G589&lt;(VLOOKUP($J590,'Medians, Hi-Lo SDs'!$B:$F,5,FALSE)),$G590&gt;=(VLOOKUP($J590,'Medians, Hi-Lo SDs'!$B:$F,5,FALSE))),(VLOOKUP($J590,'Medians, Hi-Lo SDs'!$B:$F,5,FALSE))-$G589,""))/($F590)*($C590-$C589)+($C589),"")</f>
        <v/>
      </c>
      <c r="AC590" s="65" t="str">
        <f t="shared" ref="AC590:AC653" si="116">IF(AB590="","",AB590-SUMIF($J:$J,$J590,$V:$V))</f>
        <v/>
      </c>
      <c r="AD590" s="65" t="str">
        <f>IF(AC590="","",AC590/VLOOKUP(VLOOKUP($J590,'Medians, Hi-Lo SDs'!$B:$F,5,FALSE),$H:$I,2,FALSE))</f>
        <v/>
      </c>
      <c r="AE590" s="59" t="s">
        <v>88</v>
      </c>
      <c r="AF590" s="60" t="s">
        <v>88</v>
      </c>
    </row>
    <row r="591" spans="1:32" ht="16" x14ac:dyDescent="0.2">
      <c r="A591" s="99" t="s">
        <v>65</v>
      </c>
      <c r="B591" s="100" t="s">
        <v>107</v>
      </c>
      <c r="C591" s="87" t="s">
        <v>168</v>
      </c>
      <c r="D591" s="88">
        <v>1</v>
      </c>
      <c r="E591" s="89">
        <v>2.5</v>
      </c>
      <c r="F591" s="89">
        <v>2.5</v>
      </c>
      <c r="G591" s="90">
        <v>2.5</v>
      </c>
      <c r="J591" s="64" t="str">
        <f t="shared" si="106"/>
        <v>a1100</v>
      </c>
      <c r="K591" s="71">
        <f t="shared" si="107"/>
        <v>5.4545454545454541</v>
      </c>
      <c r="L591" s="65" t="str">
        <f>IFERROR((IF(AND($G590&lt;(VLOOKUP($J591,'Medians, Hi-Lo SDs'!$B:$F,2,FALSE)),$G591&gt;=(VLOOKUP($J591,'Medians, Hi-Lo SDs'!$B:$F,2,FALSE))),(VLOOKUP($J591,'Medians, Hi-Lo SDs'!$B:$F,2,FALSE))-$G590,""))/($F591)*($C591-$C590)+($C590),"")</f>
        <v/>
      </c>
      <c r="M591" s="65" t="str">
        <f t="shared" si="109"/>
        <v/>
      </c>
      <c r="N591" s="65" t="str">
        <f>IF(M591="","",M591/VLOOKUP(VLOOKUP($J591,'Medians, Hi-Lo SDs'!$B:$F,2,FALSE),$H:$I,2,FALSE))</f>
        <v/>
      </c>
      <c r="O591" s="59" t="s">
        <v>88</v>
      </c>
      <c r="P591" s="60" t="s">
        <v>88</v>
      </c>
      <c r="Q591" s="66" t="str">
        <f>IFERROR((IF(AND($G590&lt;(VLOOKUP($J591,'Medians, Hi-Lo SDs'!$B:$F,3,FALSE)),$G591&gt;=(VLOOKUP($J591,'Medians, Hi-Lo SDs'!$B:$F,3,FALSE))),(VLOOKUP($J591,'Medians, Hi-Lo SDs'!$B:$F,3,FALSE))-$G590,""))/($F591)*($C591-$C590)+($C590),"")</f>
        <v/>
      </c>
      <c r="R591" s="65" t="str">
        <f t="shared" si="110"/>
        <v/>
      </c>
      <c r="S591" s="65" t="str">
        <f>IF(R591="","",R591/VLOOKUP(VLOOKUP($J591,'Medians, Hi-Lo SDs'!$B:$F,3,FALSE),$H:$I,2,FALSE))</f>
        <v/>
      </c>
      <c r="T591" s="70" t="str">
        <f t="shared" si="111"/>
        <v/>
      </c>
      <c r="U591" s="68" t="str">
        <f t="shared" si="112"/>
        <v/>
      </c>
      <c r="V591" s="69" t="str">
        <f t="shared" si="108"/>
        <v/>
      </c>
      <c r="W591" s="66" t="str">
        <f>IFERROR((IF(AND($G590&lt;(VLOOKUP($J591,'Medians, Hi-Lo SDs'!$B:$F,4,FALSE)),$G591&gt;=(VLOOKUP($J591,'Medians, Hi-Lo SDs'!$B:$F,4,FALSE))),(VLOOKUP($J591,'Medians, Hi-Lo SDs'!$B:$F,4,FALSE))-$G590,""))/($F591)*($C591-$C590)+($C590),"")</f>
        <v/>
      </c>
      <c r="X591" s="65" t="str">
        <f t="shared" si="113"/>
        <v/>
      </c>
      <c r="Y591" s="65" t="str">
        <f>IF(X591="","",X591/VLOOKUP(VLOOKUP($J591,'Medians, Hi-Lo SDs'!$B:$F,4,FALSE),$H:$I,2,FALSE))</f>
        <v/>
      </c>
      <c r="Z591" s="70" t="str">
        <f t="shared" si="114"/>
        <v/>
      </c>
      <c r="AA591" s="68" t="str">
        <f t="shared" si="115"/>
        <v/>
      </c>
      <c r="AB591" s="66" t="str">
        <f>IFERROR((IF(AND($G590&lt;(VLOOKUP($J591,'Medians, Hi-Lo SDs'!$B:$F,5,FALSE)),$G591&gt;=(VLOOKUP($J591,'Medians, Hi-Lo SDs'!$B:$F,5,FALSE))),(VLOOKUP($J591,'Medians, Hi-Lo SDs'!$B:$F,5,FALSE))-$G590,""))/($F591)*($C591-$C590)+($C590),"")</f>
        <v/>
      </c>
      <c r="AC591" s="65" t="str">
        <f t="shared" si="116"/>
        <v/>
      </c>
      <c r="AD591" s="65" t="str">
        <f>IF(AC591="","",AC591/VLOOKUP(VLOOKUP($J591,'Medians, Hi-Lo SDs'!$B:$F,5,FALSE),$H:$I,2,FALSE))</f>
        <v/>
      </c>
      <c r="AE591" s="59" t="s">
        <v>88</v>
      </c>
      <c r="AF591" s="60" t="s">
        <v>88</v>
      </c>
    </row>
    <row r="592" spans="1:32" ht="16" x14ac:dyDescent="0.2">
      <c r="A592" s="99"/>
      <c r="B592" s="100"/>
      <c r="C592" s="87" t="s">
        <v>123</v>
      </c>
      <c r="D592" s="88">
        <v>2</v>
      </c>
      <c r="E592" s="89">
        <v>5</v>
      </c>
      <c r="F592" s="89">
        <v>5</v>
      </c>
      <c r="G592" s="90">
        <v>7.5</v>
      </c>
      <c r="J592" s="64" t="str">
        <f t="shared" si="106"/>
        <v>a1140</v>
      </c>
      <c r="K592" s="71">
        <f t="shared" si="107"/>
        <v>7.5</v>
      </c>
      <c r="L592" s="65">
        <f>IFERROR((IF(AND($G591&lt;(VLOOKUP($J592,'Medians, Hi-Lo SDs'!$B:$F,2,FALSE)),$G592&gt;=(VLOOKUP($J592,'Medians, Hi-Lo SDs'!$B:$F,2,FALSE))),(VLOOKUP($J592,'Medians, Hi-Lo SDs'!$B:$F,2,FALSE))-$G591,""))/($F592)*($C592-$C591)+($C591),"")</f>
        <v>24</v>
      </c>
      <c r="M592" s="65">
        <f t="shared" si="109"/>
        <v>32</v>
      </c>
      <c r="N592" s="65">
        <f>IF(M592="","",M592/VLOOKUP(VLOOKUP($J592,'Medians, Hi-Lo SDs'!$B:$F,2,FALSE),$H:$I,2,FALSE))</f>
        <v>19.454070156240501</v>
      </c>
      <c r="O592" s="59" t="s">
        <v>88</v>
      </c>
      <c r="P592" s="60" t="s">
        <v>88</v>
      </c>
      <c r="Q592" s="66" t="str">
        <f>IFERROR((IF(AND($G591&lt;(VLOOKUP($J592,'Medians, Hi-Lo SDs'!$B:$F,3,FALSE)),$G592&gt;=(VLOOKUP($J592,'Medians, Hi-Lo SDs'!$B:$F,3,FALSE))),(VLOOKUP($J592,'Medians, Hi-Lo SDs'!$B:$F,3,FALSE))-$G591,""))/($F592)*($C592-$C591)+($C591),"")</f>
        <v/>
      </c>
      <c r="R592" s="65" t="str">
        <f t="shared" si="110"/>
        <v/>
      </c>
      <c r="S592" s="65" t="str">
        <f>IF(R592="","",R592/VLOOKUP(VLOOKUP($J592,'Medians, Hi-Lo SDs'!$B:$F,3,FALSE),$H:$I,2,FALSE))</f>
        <v/>
      </c>
      <c r="T592" s="70" t="str">
        <f t="shared" si="111"/>
        <v/>
      </c>
      <c r="U592" s="68">
        <f t="shared" si="112"/>
        <v>19.454070156240501</v>
      </c>
      <c r="V592" s="69" t="str">
        <f t="shared" si="108"/>
        <v/>
      </c>
      <c r="W592" s="66" t="str">
        <f>IFERROR((IF(AND($G591&lt;(VLOOKUP($J592,'Medians, Hi-Lo SDs'!$B:$F,4,FALSE)),$G592&gt;=(VLOOKUP($J592,'Medians, Hi-Lo SDs'!$B:$F,4,FALSE))),(VLOOKUP($J592,'Medians, Hi-Lo SDs'!$B:$F,4,FALSE))-$G591,""))/($F592)*($C592-$C591)+($C591),"")</f>
        <v/>
      </c>
      <c r="X592" s="65" t="str">
        <f t="shared" si="113"/>
        <v/>
      </c>
      <c r="Y592" s="65" t="str">
        <f>IF(X592="","",X592/VLOOKUP(VLOOKUP($J592,'Medians, Hi-Lo SDs'!$B:$F,4,FALSE),$H:$I,2,FALSE))</f>
        <v/>
      </c>
      <c r="Z592" s="70" t="str">
        <f t="shared" si="114"/>
        <v/>
      </c>
      <c r="AA592" s="68" t="str">
        <f t="shared" si="115"/>
        <v/>
      </c>
      <c r="AB592" s="66" t="str">
        <f>IFERROR((IF(AND($G591&lt;(VLOOKUP($J592,'Medians, Hi-Lo SDs'!$B:$F,5,FALSE)),$G592&gt;=(VLOOKUP($J592,'Medians, Hi-Lo SDs'!$B:$F,5,FALSE))),(VLOOKUP($J592,'Medians, Hi-Lo SDs'!$B:$F,5,FALSE))-$G591,""))/($F592)*($C592-$C591)+($C591),"")</f>
        <v/>
      </c>
      <c r="AC592" s="65" t="str">
        <f t="shared" si="116"/>
        <v/>
      </c>
      <c r="AD592" s="65" t="str">
        <f>IF(AC592="","",AC592/VLOOKUP(VLOOKUP($J592,'Medians, Hi-Lo SDs'!$B:$F,5,FALSE),$H:$I,2,FALSE))</f>
        <v/>
      </c>
      <c r="AE592" s="59" t="s">
        <v>88</v>
      </c>
      <c r="AF592" s="60" t="s">
        <v>88</v>
      </c>
    </row>
    <row r="593" spans="1:32" ht="16" x14ac:dyDescent="0.2">
      <c r="A593" s="99"/>
      <c r="B593" s="100"/>
      <c r="C593" s="87" t="s">
        <v>132</v>
      </c>
      <c r="D593" s="88">
        <v>1</v>
      </c>
      <c r="E593" s="89">
        <v>2.5</v>
      </c>
      <c r="F593" s="89">
        <v>2.5</v>
      </c>
      <c r="G593" s="90">
        <v>10</v>
      </c>
      <c r="J593" s="64" t="str">
        <f t="shared" si="106"/>
        <v>a1140</v>
      </c>
      <c r="K593" s="71">
        <f t="shared" si="107"/>
        <v>7.5</v>
      </c>
      <c r="L593" s="65" t="str">
        <f>IFERROR((IF(AND($G592&lt;(VLOOKUP($J593,'Medians, Hi-Lo SDs'!$B:$F,2,FALSE)),$G593&gt;=(VLOOKUP($J593,'Medians, Hi-Lo SDs'!$B:$F,2,FALSE))),(VLOOKUP($J593,'Medians, Hi-Lo SDs'!$B:$F,2,FALSE))-$G592,""))/($F593)*($C593-$C592)+($C592),"")</f>
        <v/>
      </c>
      <c r="M593" s="65" t="str">
        <f t="shared" si="109"/>
        <v/>
      </c>
      <c r="N593" s="65" t="str">
        <f>IF(M593="","",M593/VLOOKUP(VLOOKUP($J593,'Medians, Hi-Lo SDs'!$B:$F,2,FALSE),$H:$I,2,FALSE))</f>
        <v/>
      </c>
      <c r="O593" s="59" t="s">
        <v>88</v>
      </c>
      <c r="P593" s="60" t="s">
        <v>88</v>
      </c>
      <c r="Q593" s="66">
        <f>IFERROR((IF(AND($G592&lt;(VLOOKUP($J593,'Medians, Hi-Lo SDs'!$B:$F,3,FALSE)),$G593&gt;=(VLOOKUP($J593,'Medians, Hi-Lo SDs'!$B:$F,3,FALSE))),(VLOOKUP($J593,'Medians, Hi-Lo SDs'!$B:$F,3,FALSE))-$G592,""))/($F593)*($C593-$C592)+($C592),"")</f>
        <v>42</v>
      </c>
      <c r="R593" s="65">
        <f t="shared" si="110"/>
        <v>14</v>
      </c>
      <c r="S593" s="65">
        <f>IF(R593="","",R593/VLOOKUP(VLOOKUP($J593,'Medians, Hi-Lo SDs'!$B:$F,3,FALSE),$H:$I,2,FALSE))</f>
        <v>10.923845193508114</v>
      </c>
      <c r="T593" s="70">
        <f t="shared" si="111"/>
        <v>15.188957674874308</v>
      </c>
      <c r="U593" s="68" t="str">
        <f t="shared" si="112"/>
        <v/>
      </c>
      <c r="V593" s="69" t="str">
        <f t="shared" si="108"/>
        <v/>
      </c>
      <c r="W593" s="66" t="str">
        <f>IFERROR((IF(AND($G592&lt;(VLOOKUP($J593,'Medians, Hi-Lo SDs'!$B:$F,4,FALSE)),$G593&gt;=(VLOOKUP($J593,'Medians, Hi-Lo SDs'!$B:$F,4,FALSE))),(VLOOKUP($J593,'Medians, Hi-Lo SDs'!$B:$F,4,FALSE))-$G592,""))/($F593)*($C593-$C592)+($C592),"")</f>
        <v/>
      </c>
      <c r="X593" s="65" t="str">
        <f t="shared" si="113"/>
        <v/>
      </c>
      <c r="Y593" s="65" t="str">
        <f>IF(X593="","",X593/VLOOKUP(VLOOKUP($J593,'Medians, Hi-Lo SDs'!$B:$F,4,FALSE),$H:$I,2,FALSE))</f>
        <v/>
      </c>
      <c r="Z593" s="70" t="str">
        <f t="shared" si="114"/>
        <v/>
      </c>
      <c r="AA593" s="68" t="str">
        <f t="shared" si="115"/>
        <v/>
      </c>
      <c r="AB593" s="66" t="str">
        <f>IFERROR((IF(AND($G592&lt;(VLOOKUP($J593,'Medians, Hi-Lo SDs'!$B:$F,5,FALSE)),$G593&gt;=(VLOOKUP($J593,'Medians, Hi-Lo SDs'!$B:$F,5,FALSE))),(VLOOKUP($J593,'Medians, Hi-Lo SDs'!$B:$F,5,FALSE))-$G592,""))/($F593)*($C593-$C592)+($C592),"")</f>
        <v/>
      </c>
      <c r="AC593" s="65" t="str">
        <f t="shared" si="116"/>
        <v/>
      </c>
      <c r="AD593" s="65" t="str">
        <f>IF(AC593="","",AC593/VLOOKUP(VLOOKUP($J593,'Medians, Hi-Lo SDs'!$B:$F,5,FALSE),$H:$I,2,FALSE))</f>
        <v/>
      </c>
      <c r="AE593" s="59" t="s">
        <v>88</v>
      </c>
      <c r="AF593" s="60" t="s">
        <v>88</v>
      </c>
    </row>
    <row r="594" spans="1:32" ht="16" x14ac:dyDescent="0.2">
      <c r="A594" s="99"/>
      <c r="B594" s="100"/>
      <c r="C594" s="87" t="s">
        <v>152</v>
      </c>
      <c r="D594" s="88">
        <v>1</v>
      </c>
      <c r="E594" s="89">
        <v>2.5</v>
      </c>
      <c r="F594" s="89">
        <v>2.5</v>
      </c>
      <c r="G594" s="90">
        <v>12.5</v>
      </c>
      <c r="J594" s="64" t="str">
        <f t="shared" si="106"/>
        <v>a1140</v>
      </c>
      <c r="K594" s="71">
        <f t="shared" si="107"/>
        <v>7.5</v>
      </c>
      <c r="L594" s="65" t="str">
        <f>IFERROR((IF(AND($G593&lt;(VLOOKUP($J594,'Medians, Hi-Lo SDs'!$B:$F,2,FALSE)),$G594&gt;=(VLOOKUP($J594,'Medians, Hi-Lo SDs'!$B:$F,2,FALSE))),(VLOOKUP($J594,'Medians, Hi-Lo SDs'!$B:$F,2,FALSE))-$G593,""))/($F594)*($C594-$C593)+($C593),"")</f>
        <v/>
      </c>
      <c r="M594" s="65" t="str">
        <f t="shared" si="109"/>
        <v/>
      </c>
      <c r="N594" s="65" t="str">
        <f>IF(M594="","",M594/VLOOKUP(VLOOKUP($J594,'Medians, Hi-Lo SDs'!$B:$F,2,FALSE),$H:$I,2,FALSE))</f>
        <v/>
      </c>
      <c r="O594" s="59" t="s">
        <v>88</v>
      </c>
      <c r="P594" s="60" t="s">
        <v>88</v>
      </c>
      <c r="Q594" s="66" t="str">
        <f>IFERROR((IF(AND($G593&lt;(VLOOKUP($J594,'Medians, Hi-Lo SDs'!$B:$F,3,FALSE)),$G594&gt;=(VLOOKUP($J594,'Medians, Hi-Lo SDs'!$B:$F,3,FALSE))),(VLOOKUP($J594,'Medians, Hi-Lo SDs'!$B:$F,3,FALSE))-$G593,""))/($F594)*($C594-$C593)+($C593),"")</f>
        <v/>
      </c>
      <c r="R594" s="65" t="str">
        <f t="shared" si="110"/>
        <v/>
      </c>
      <c r="S594" s="65" t="str">
        <f>IF(R594="","",R594/VLOOKUP(VLOOKUP($J594,'Medians, Hi-Lo SDs'!$B:$F,3,FALSE),$H:$I,2,FALSE))</f>
        <v/>
      </c>
      <c r="T594" s="70" t="str">
        <f t="shared" si="111"/>
        <v/>
      </c>
      <c r="U594" s="68" t="str">
        <f t="shared" si="112"/>
        <v/>
      </c>
      <c r="V594" s="69" t="str">
        <f t="shared" si="108"/>
        <v/>
      </c>
      <c r="W594" s="66" t="str">
        <f>IFERROR((IF(AND($G593&lt;(VLOOKUP($J594,'Medians, Hi-Lo SDs'!$B:$F,4,FALSE)),$G594&gt;=(VLOOKUP($J594,'Medians, Hi-Lo SDs'!$B:$F,4,FALSE))),(VLOOKUP($J594,'Medians, Hi-Lo SDs'!$B:$F,4,FALSE))-$G593,""))/($F594)*($C594-$C593)+($C593),"")</f>
        <v/>
      </c>
      <c r="X594" s="65" t="str">
        <f t="shared" si="113"/>
        <v/>
      </c>
      <c r="Y594" s="65" t="str">
        <f>IF(X594="","",X594/VLOOKUP(VLOOKUP($J594,'Medians, Hi-Lo SDs'!$B:$F,4,FALSE),$H:$I,2,FALSE))</f>
        <v/>
      </c>
      <c r="Z594" s="70" t="str">
        <f t="shared" si="114"/>
        <v/>
      </c>
      <c r="AA594" s="68" t="str">
        <f t="shared" si="115"/>
        <v/>
      </c>
      <c r="AB594" s="66" t="str">
        <f>IFERROR((IF(AND($G593&lt;(VLOOKUP($J594,'Medians, Hi-Lo SDs'!$B:$F,5,FALSE)),$G594&gt;=(VLOOKUP($J594,'Medians, Hi-Lo SDs'!$B:$F,5,FALSE))),(VLOOKUP($J594,'Medians, Hi-Lo SDs'!$B:$F,5,FALSE))-$G593,""))/($F594)*($C594-$C593)+($C593),"")</f>
        <v/>
      </c>
      <c r="AC594" s="65" t="str">
        <f t="shared" si="116"/>
        <v/>
      </c>
      <c r="AD594" s="65" t="str">
        <f>IF(AC594="","",AC594/VLOOKUP(VLOOKUP($J594,'Medians, Hi-Lo SDs'!$B:$F,5,FALSE),$H:$I,2,FALSE))</f>
        <v/>
      </c>
      <c r="AE594" s="59" t="s">
        <v>88</v>
      </c>
      <c r="AF594" s="60" t="s">
        <v>88</v>
      </c>
    </row>
    <row r="595" spans="1:32" ht="16" x14ac:dyDescent="0.2">
      <c r="A595" s="99"/>
      <c r="B595" s="100"/>
      <c r="C595" s="87" t="s">
        <v>133</v>
      </c>
      <c r="D595" s="88">
        <v>1</v>
      </c>
      <c r="E595" s="89">
        <v>2.5</v>
      </c>
      <c r="F595" s="89">
        <v>2.5</v>
      </c>
      <c r="G595" s="90">
        <v>15</v>
      </c>
      <c r="J595" s="64" t="str">
        <f t="shared" si="106"/>
        <v>a1140</v>
      </c>
      <c r="K595" s="71">
        <f t="shared" si="107"/>
        <v>7.5</v>
      </c>
      <c r="L595" s="65" t="str">
        <f>IFERROR((IF(AND($G594&lt;(VLOOKUP($J595,'Medians, Hi-Lo SDs'!$B:$F,2,FALSE)),$G595&gt;=(VLOOKUP($J595,'Medians, Hi-Lo SDs'!$B:$F,2,FALSE))),(VLOOKUP($J595,'Medians, Hi-Lo SDs'!$B:$F,2,FALSE))-$G594,""))/($F595)*($C595-$C594)+($C594),"")</f>
        <v/>
      </c>
      <c r="M595" s="65" t="str">
        <f t="shared" si="109"/>
        <v/>
      </c>
      <c r="N595" s="65" t="str">
        <f>IF(M595="","",M595/VLOOKUP(VLOOKUP($J595,'Medians, Hi-Lo SDs'!$B:$F,2,FALSE),$H:$I,2,FALSE))</f>
        <v/>
      </c>
      <c r="O595" s="59" t="s">
        <v>88</v>
      </c>
      <c r="P595" s="60" t="s">
        <v>88</v>
      </c>
      <c r="Q595" s="66" t="str">
        <f>IFERROR((IF(AND($G594&lt;(VLOOKUP($J595,'Medians, Hi-Lo SDs'!$B:$F,3,FALSE)),$G595&gt;=(VLOOKUP($J595,'Medians, Hi-Lo SDs'!$B:$F,3,FALSE))),(VLOOKUP($J595,'Medians, Hi-Lo SDs'!$B:$F,3,FALSE))-$G594,""))/($F595)*($C595-$C594)+($C594),"")</f>
        <v/>
      </c>
      <c r="R595" s="65" t="str">
        <f t="shared" si="110"/>
        <v/>
      </c>
      <c r="S595" s="65" t="str">
        <f>IF(R595="","",R595/VLOOKUP(VLOOKUP($J595,'Medians, Hi-Lo SDs'!$B:$F,3,FALSE),$H:$I,2,FALSE))</f>
        <v/>
      </c>
      <c r="T595" s="70" t="str">
        <f t="shared" si="111"/>
        <v/>
      </c>
      <c r="U595" s="68" t="str">
        <f t="shared" si="112"/>
        <v/>
      </c>
      <c r="V595" s="69" t="str">
        <f t="shared" si="108"/>
        <v/>
      </c>
      <c r="W595" s="66" t="str">
        <f>IFERROR((IF(AND($G594&lt;(VLOOKUP($J595,'Medians, Hi-Lo SDs'!$B:$F,4,FALSE)),$G595&gt;=(VLOOKUP($J595,'Medians, Hi-Lo SDs'!$B:$F,4,FALSE))),(VLOOKUP($J595,'Medians, Hi-Lo SDs'!$B:$F,4,FALSE))-$G594,""))/($F595)*($C595-$C594)+($C594),"")</f>
        <v/>
      </c>
      <c r="X595" s="65" t="str">
        <f t="shared" si="113"/>
        <v/>
      </c>
      <c r="Y595" s="65" t="str">
        <f>IF(X595="","",X595/VLOOKUP(VLOOKUP($J595,'Medians, Hi-Lo SDs'!$B:$F,4,FALSE),$H:$I,2,FALSE))</f>
        <v/>
      </c>
      <c r="Z595" s="70" t="str">
        <f t="shared" si="114"/>
        <v/>
      </c>
      <c r="AA595" s="68" t="str">
        <f t="shared" si="115"/>
        <v/>
      </c>
      <c r="AB595" s="66" t="str">
        <f>IFERROR((IF(AND($G594&lt;(VLOOKUP($J595,'Medians, Hi-Lo SDs'!$B:$F,5,FALSE)),$G595&gt;=(VLOOKUP($J595,'Medians, Hi-Lo SDs'!$B:$F,5,FALSE))),(VLOOKUP($J595,'Medians, Hi-Lo SDs'!$B:$F,5,FALSE))-$G594,""))/($F595)*($C595-$C594)+($C594),"")</f>
        <v/>
      </c>
      <c r="AC595" s="65" t="str">
        <f t="shared" si="116"/>
        <v/>
      </c>
      <c r="AD595" s="65" t="str">
        <f>IF(AC595="","",AC595/VLOOKUP(VLOOKUP($J595,'Medians, Hi-Lo SDs'!$B:$F,5,FALSE),$H:$I,2,FALSE))</f>
        <v/>
      </c>
      <c r="AE595" s="59" t="s">
        <v>88</v>
      </c>
      <c r="AF595" s="60" t="s">
        <v>88</v>
      </c>
    </row>
    <row r="596" spans="1:32" ht="16" x14ac:dyDescent="0.2">
      <c r="A596" s="99"/>
      <c r="B596" s="100"/>
      <c r="C596" s="87" t="s">
        <v>153</v>
      </c>
      <c r="D596" s="88">
        <v>2</v>
      </c>
      <c r="E596" s="89">
        <v>5</v>
      </c>
      <c r="F596" s="89">
        <v>5</v>
      </c>
      <c r="G596" s="90">
        <v>20</v>
      </c>
      <c r="J596" s="64" t="str">
        <f t="shared" si="106"/>
        <v>a1140</v>
      </c>
      <c r="K596" s="71">
        <f t="shared" si="107"/>
        <v>7.5</v>
      </c>
      <c r="L596" s="65" t="str">
        <f>IFERROR((IF(AND($G595&lt;(VLOOKUP($J596,'Medians, Hi-Lo SDs'!$B:$F,2,FALSE)),$G596&gt;=(VLOOKUP($J596,'Medians, Hi-Lo SDs'!$B:$F,2,FALSE))),(VLOOKUP($J596,'Medians, Hi-Lo SDs'!$B:$F,2,FALSE))-$G595,""))/($F596)*($C596-$C595)+($C595),"")</f>
        <v/>
      </c>
      <c r="M596" s="65" t="str">
        <f t="shared" si="109"/>
        <v/>
      </c>
      <c r="N596" s="65" t="str">
        <f>IF(M596="","",M596/VLOOKUP(VLOOKUP($J596,'Medians, Hi-Lo SDs'!$B:$F,2,FALSE),$H:$I,2,FALSE))</f>
        <v/>
      </c>
      <c r="O596" s="59" t="s">
        <v>88</v>
      </c>
      <c r="P596" s="60" t="s">
        <v>88</v>
      </c>
      <c r="Q596" s="66" t="str">
        <f>IFERROR((IF(AND($G595&lt;(VLOOKUP($J596,'Medians, Hi-Lo SDs'!$B:$F,3,FALSE)),$G596&gt;=(VLOOKUP($J596,'Medians, Hi-Lo SDs'!$B:$F,3,FALSE))),(VLOOKUP($J596,'Medians, Hi-Lo SDs'!$B:$F,3,FALSE))-$G595,""))/($F596)*($C596-$C595)+($C595),"")</f>
        <v/>
      </c>
      <c r="R596" s="65" t="str">
        <f t="shared" si="110"/>
        <v/>
      </c>
      <c r="S596" s="65" t="str">
        <f>IF(R596="","",R596/VLOOKUP(VLOOKUP($J596,'Medians, Hi-Lo SDs'!$B:$F,3,FALSE),$H:$I,2,FALSE))</f>
        <v/>
      </c>
      <c r="T596" s="70" t="str">
        <f t="shared" si="111"/>
        <v/>
      </c>
      <c r="U596" s="68" t="str">
        <f t="shared" si="112"/>
        <v/>
      </c>
      <c r="V596" s="69" t="str">
        <f t="shared" si="108"/>
        <v/>
      </c>
      <c r="W596" s="66" t="str">
        <f>IFERROR((IF(AND($G595&lt;(VLOOKUP($J596,'Medians, Hi-Lo SDs'!$B:$F,4,FALSE)),$G596&gt;=(VLOOKUP($J596,'Medians, Hi-Lo SDs'!$B:$F,4,FALSE))),(VLOOKUP($J596,'Medians, Hi-Lo SDs'!$B:$F,4,FALSE))-$G595,""))/($F596)*($C596-$C595)+($C595),"")</f>
        <v/>
      </c>
      <c r="X596" s="65" t="str">
        <f t="shared" si="113"/>
        <v/>
      </c>
      <c r="Y596" s="65" t="str">
        <f>IF(X596="","",X596/VLOOKUP(VLOOKUP($J596,'Medians, Hi-Lo SDs'!$B:$F,4,FALSE),$H:$I,2,FALSE))</f>
        <v/>
      </c>
      <c r="Z596" s="70" t="str">
        <f t="shared" si="114"/>
        <v/>
      </c>
      <c r="AA596" s="68" t="str">
        <f t="shared" si="115"/>
        <v/>
      </c>
      <c r="AB596" s="66" t="str">
        <f>IFERROR((IF(AND($G595&lt;(VLOOKUP($J596,'Medians, Hi-Lo SDs'!$B:$F,5,FALSE)),$G596&gt;=(VLOOKUP($J596,'Medians, Hi-Lo SDs'!$B:$F,5,FALSE))),(VLOOKUP($J596,'Medians, Hi-Lo SDs'!$B:$F,5,FALSE))-$G595,""))/($F596)*($C596-$C595)+($C595),"")</f>
        <v/>
      </c>
      <c r="AC596" s="65" t="str">
        <f t="shared" si="116"/>
        <v/>
      </c>
      <c r="AD596" s="65" t="str">
        <f>IF(AC596="","",AC596/VLOOKUP(VLOOKUP($J596,'Medians, Hi-Lo SDs'!$B:$F,5,FALSE),$H:$I,2,FALSE))</f>
        <v/>
      </c>
      <c r="AE596" s="59" t="s">
        <v>88</v>
      </c>
      <c r="AF596" s="60" t="s">
        <v>88</v>
      </c>
    </row>
    <row r="597" spans="1:32" ht="16" x14ac:dyDescent="0.2">
      <c r="A597" s="99"/>
      <c r="B597" s="100"/>
      <c r="C597" s="87" t="s">
        <v>137</v>
      </c>
      <c r="D597" s="88">
        <v>2</v>
      </c>
      <c r="E597" s="89">
        <v>5</v>
      </c>
      <c r="F597" s="89">
        <v>5</v>
      </c>
      <c r="G597" s="90">
        <v>25</v>
      </c>
      <c r="J597" s="64" t="str">
        <f t="shared" si="106"/>
        <v>a1140</v>
      </c>
      <c r="K597" s="71">
        <f t="shared" si="107"/>
        <v>7.5</v>
      </c>
      <c r="L597" s="65" t="str">
        <f>IFERROR((IF(AND($G596&lt;(VLOOKUP($J597,'Medians, Hi-Lo SDs'!$B:$F,2,FALSE)),$G597&gt;=(VLOOKUP($J597,'Medians, Hi-Lo SDs'!$B:$F,2,FALSE))),(VLOOKUP($J597,'Medians, Hi-Lo SDs'!$B:$F,2,FALSE))-$G596,""))/($F597)*($C597-$C596)+($C596),"")</f>
        <v/>
      </c>
      <c r="M597" s="65" t="str">
        <f t="shared" si="109"/>
        <v/>
      </c>
      <c r="N597" s="65" t="str">
        <f>IF(M597="","",M597/VLOOKUP(VLOOKUP($J597,'Medians, Hi-Lo SDs'!$B:$F,2,FALSE),$H:$I,2,FALSE))</f>
        <v/>
      </c>
      <c r="O597" s="59" t="s">
        <v>88</v>
      </c>
      <c r="P597" s="60" t="s">
        <v>88</v>
      </c>
      <c r="Q597" s="66" t="str">
        <f>IFERROR((IF(AND($G596&lt;(VLOOKUP($J597,'Medians, Hi-Lo SDs'!$B:$F,3,FALSE)),$G597&gt;=(VLOOKUP($J597,'Medians, Hi-Lo SDs'!$B:$F,3,FALSE))),(VLOOKUP($J597,'Medians, Hi-Lo SDs'!$B:$F,3,FALSE))-$G596,""))/($F597)*($C597-$C596)+($C596),"")</f>
        <v/>
      </c>
      <c r="R597" s="65" t="str">
        <f t="shared" si="110"/>
        <v/>
      </c>
      <c r="S597" s="65" t="str">
        <f>IF(R597="","",R597/VLOOKUP(VLOOKUP($J597,'Medians, Hi-Lo SDs'!$B:$F,3,FALSE),$H:$I,2,FALSE))</f>
        <v/>
      </c>
      <c r="T597" s="70" t="str">
        <f t="shared" si="111"/>
        <v/>
      </c>
      <c r="U597" s="68" t="str">
        <f t="shared" si="112"/>
        <v/>
      </c>
      <c r="V597" s="69" t="str">
        <f t="shared" si="108"/>
        <v/>
      </c>
      <c r="W597" s="66" t="str">
        <f>IFERROR((IF(AND($G596&lt;(VLOOKUP($J597,'Medians, Hi-Lo SDs'!$B:$F,4,FALSE)),$G597&gt;=(VLOOKUP($J597,'Medians, Hi-Lo SDs'!$B:$F,4,FALSE))),(VLOOKUP($J597,'Medians, Hi-Lo SDs'!$B:$F,4,FALSE))-$G596,""))/($F597)*($C597-$C596)+($C596),"")</f>
        <v/>
      </c>
      <c r="X597" s="65" t="str">
        <f t="shared" si="113"/>
        <v/>
      </c>
      <c r="Y597" s="65" t="str">
        <f>IF(X597="","",X597/VLOOKUP(VLOOKUP($J597,'Medians, Hi-Lo SDs'!$B:$F,4,FALSE),$H:$I,2,FALSE))</f>
        <v/>
      </c>
      <c r="Z597" s="70" t="str">
        <f t="shared" si="114"/>
        <v/>
      </c>
      <c r="AA597" s="68" t="str">
        <f t="shared" si="115"/>
        <v/>
      </c>
      <c r="AB597" s="66" t="str">
        <f>IFERROR((IF(AND($G596&lt;(VLOOKUP($J597,'Medians, Hi-Lo SDs'!$B:$F,5,FALSE)),$G597&gt;=(VLOOKUP($J597,'Medians, Hi-Lo SDs'!$B:$F,5,FALSE))),(VLOOKUP($J597,'Medians, Hi-Lo SDs'!$B:$F,5,FALSE))-$G596,""))/($F597)*($C597-$C596)+($C596),"")</f>
        <v/>
      </c>
      <c r="AC597" s="65" t="str">
        <f t="shared" si="116"/>
        <v/>
      </c>
      <c r="AD597" s="65" t="str">
        <f>IF(AC597="","",AC597/VLOOKUP(VLOOKUP($J597,'Medians, Hi-Lo SDs'!$B:$F,5,FALSE),$H:$I,2,FALSE))</f>
        <v/>
      </c>
      <c r="AE597" s="59" t="s">
        <v>88</v>
      </c>
      <c r="AF597" s="60" t="s">
        <v>88</v>
      </c>
    </row>
    <row r="598" spans="1:32" ht="16" x14ac:dyDescent="0.2">
      <c r="A598" s="99"/>
      <c r="B598" s="100"/>
      <c r="C598" s="87" t="s">
        <v>138</v>
      </c>
      <c r="D598" s="88">
        <v>2</v>
      </c>
      <c r="E598" s="89">
        <v>5</v>
      </c>
      <c r="F598" s="89">
        <v>5</v>
      </c>
      <c r="G598" s="90">
        <v>30</v>
      </c>
      <c r="J598" s="64" t="str">
        <f t="shared" si="106"/>
        <v>a1140</v>
      </c>
      <c r="K598" s="71">
        <f t="shared" si="107"/>
        <v>7.5</v>
      </c>
      <c r="L598" s="65" t="str">
        <f>IFERROR((IF(AND($G597&lt;(VLOOKUP($J598,'Medians, Hi-Lo SDs'!$B:$F,2,FALSE)),$G598&gt;=(VLOOKUP($J598,'Medians, Hi-Lo SDs'!$B:$F,2,FALSE))),(VLOOKUP($J598,'Medians, Hi-Lo SDs'!$B:$F,2,FALSE))-$G597,""))/($F598)*($C598-$C597)+($C597),"")</f>
        <v/>
      </c>
      <c r="M598" s="65" t="str">
        <f t="shared" si="109"/>
        <v/>
      </c>
      <c r="N598" s="65" t="str">
        <f>IF(M598="","",M598/VLOOKUP(VLOOKUP($J598,'Medians, Hi-Lo SDs'!$B:$F,2,FALSE),$H:$I,2,FALSE))</f>
        <v/>
      </c>
      <c r="O598" s="59" t="s">
        <v>88</v>
      </c>
      <c r="P598" s="60" t="s">
        <v>88</v>
      </c>
      <c r="Q598" s="66" t="str">
        <f>IFERROR((IF(AND($G597&lt;(VLOOKUP($J598,'Medians, Hi-Lo SDs'!$B:$F,3,FALSE)),$G598&gt;=(VLOOKUP($J598,'Medians, Hi-Lo SDs'!$B:$F,3,FALSE))),(VLOOKUP($J598,'Medians, Hi-Lo SDs'!$B:$F,3,FALSE))-$G597,""))/($F598)*($C598-$C597)+($C597),"")</f>
        <v/>
      </c>
      <c r="R598" s="65" t="str">
        <f t="shared" si="110"/>
        <v/>
      </c>
      <c r="S598" s="65" t="str">
        <f>IF(R598="","",R598/VLOOKUP(VLOOKUP($J598,'Medians, Hi-Lo SDs'!$B:$F,3,FALSE),$H:$I,2,FALSE))</f>
        <v/>
      </c>
      <c r="T598" s="70" t="str">
        <f t="shared" si="111"/>
        <v/>
      </c>
      <c r="U598" s="68" t="str">
        <f t="shared" si="112"/>
        <v/>
      </c>
      <c r="V598" s="69" t="str">
        <f t="shared" si="108"/>
        <v/>
      </c>
      <c r="W598" s="66" t="str">
        <f>IFERROR((IF(AND($G597&lt;(VLOOKUP($J598,'Medians, Hi-Lo SDs'!$B:$F,4,FALSE)),$G598&gt;=(VLOOKUP($J598,'Medians, Hi-Lo SDs'!$B:$F,4,FALSE))),(VLOOKUP($J598,'Medians, Hi-Lo SDs'!$B:$F,4,FALSE))-$G597,""))/($F598)*($C598-$C597)+($C597),"")</f>
        <v/>
      </c>
      <c r="X598" s="65" t="str">
        <f t="shared" si="113"/>
        <v/>
      </c>
      <c r="Y598" s="65" t="str">
        <f>IF(X598="","",X598/VLOOKUP(VLOOKUP($J598,'Medians, Hi-Lo SDs'!$B:$F,4,FALSE),$H:$I,2,FALSE))</f>
        <v/>
      </c>
      <c r="Z598" s="70" t="str">
        <f t="shared" si="114"/>
        <v/>
      </c>
      <c r="AA598" s="68" t="str">
        <f t="shared" si="115"/>
        <v/>
      </c>
      <c r="AB598" s="66" t="str">
        <f>IFERROR((IF(AND($G597&lt;(VLOOKUP($J598,'Medians, Hi-Lo SDs'!$B:$F,5,FALSE)),$G598&gt;=(VLOOKUP($J598,'Medians, Hi-Lo SDs'!$B:$F,5,FALSE))),(VLOOKUP($J598,'Medians, Hi-Lo SDs'!$B:$F,5,FALSE))-$G597,""))/($F598)*($C598-$C597)+($C597),"")</f>
        <v/>
      </c>
      <c r="AC598" s="65" t="str">
        <f t="shared" si="116"/>
        <v/>
      </c>
      <c r="AD598" s="65" t="str">
        <f>IF(AC598="","",AC598/VLOOKUP(VLOOKUP($J598,'Medians, Hi-Lo SDs'!$B:$F,5,FALSE),$H:$I,2,FALSE))</f>
        <v/>
      </c>
      <c r="AE598" s="59" t="s">
        <v>88</v>
      </c>
      <c r="AF598" s="60" t="s">
        <v>88</v>
      </c>
    </row>
    <row r="599" spans="1:32" ht="16" x14ac:dyDescent="0.2">
      <c r="A599" s="99"/>
      <c r="B599" s="100"/>
      <c r="C599" s="87" t="s">
        <v>159</v>
      </c>
      <c r="D599" s="88">
        <v>3</v>
      </c>
      <c r="E599" s="89">
        <v>7.5</v>
      </c>
      <c r="F599" s="89">
        <v>7.5</v>
      </c>
      <c r="G599" s="90">
        <v>37.5</v>
      </c>
      <c r="J599" s="64" t="str">
        <f t="shared" si="106"/>
        <v>a1140</v>
      </c>
      <c r="K599" s="71">
        <f t="shared" si="107"/>
        <v>7.5</v>
      </c>
      <c r="L599" s="65" t="str">
        <f>IFERROR((IF(AND($G598&lt;(VLOOKUP($J599,'Medians, Hi-Lo SDs'!$B:$F,2,FALSE)),$G599&gt;=(VLOOKUP($J599,'Medians, Hi-Lo SDs'!$B:$F,2,FALSE))),(VLOOKUP($J599,'Medians, Hi-Lo SDs'!$B:$F,2,FALSE))-$G598,""))/($F599)*($C599-$C598)+($C598),"")</f>
        <v/>
      </c>
      <c r="M599" s="65" t="str">
        <f t="shared" si="109"/>
        <v/>
      </c>
      <c r="N599" s="65" t="str">
        <f>IF(M599="","",M599/VLOOKUP(VLOOKUP($J599,'Medians, Hi-Lo SDs'!$B:$F,2,FALSE),$H:$I,2,FALSE))</f>
        <v/>
      </c>
      <c r="O599" s="59" t="s">
        <v>88</v>
      </c>
      <c r="P599" s="60" t="s">
        <v>88</v>
      </c>
      <c r="Q599" s="66" t="str">
        <f>IFERROR((IF(AND($G598&lt;(VLOOKUP($J599,'Medians, Hi-Lo SDs'!$B:$F,3,FALSE)),$G599&gt;=(VLOOKUP($J599,'Medians, Hi-Lo SDs'!$B:$F,3,FALSE))),(VLOOKUP($J599,'Medians, Hi-Lo SDs'!$B:$F,3,FALSE))-$G598,""))/($F599)*($C599-$C598)+($C598),"")</f>
        <v/>
      </c>
      <c r="R599" s="65" t="str">
        <f t="shared" si="110"/>
        <v/>
      </c>
      <c r="S599" s="65" t="str">
        <f>IF(R599="","",R599/VLOOKUP(VLOOKUP($J599,'Medians, Hi-Lo SDs'!$B:$F,3,FALSE),$H:$I,2,FALSE))</f>
        <v/>
      </c>
      <c r="T599" s="70" t="str">
        <f t="shared" si="111"/>
        <v/>
      </c>
      <c r="U599" s="68" t="str">
        <f t="shared" si="112"/>
        <v/>
      </c>
      <c r="V599" s="69" t="str">
        <f t="shared" si="108"/>
        <v/>
      </c>
      <c r="W599" s="66" t="str">
        <f>IFERROR((IF(AND($G598&lt;(VLOOKUP($J599,'Medians, Hi-Lo SDs'!$B:$F,4,FALSE)),$G599&gt;=(VLOOKUP($J599,'Medians, Hi-Lo SDs'!$B:$F,4,FALSE))),(VLOOKUP($J599,'Medians, Hi-Lo SDs'!$B:$F,4,FALSE))-$G598,""))/($F599)*($C599-$C598)+($C598),"")</f>
        <v/>
      </c>
      <c r="X599" s="65" t="str">
        <f t="shared" si="113"/>
        <v/>
      </c>
      <c r="Y599" s="65" t="str">
        <f>IF(X599="","",X599/VLOOKUP(VLOOKUP($J599,'Medians, Hi-Lo SDs'!$B:$F,4,FALSE),$H:$I,2,FALSE))</f>
        <v/>
      </c>
      <c r="Z599" s="70" t="str">
        <f t="shared" si="114"/>
        <v/>
      </c>
      <c r="AA599" s="68" t="str">
        <f t="shared" si="115"/>
        <v/>
      </c>
      <c r="AB599" s="66" t="str">
        <f>IFERROR((IF(AND($G598&lt;(VLOOKUP($J599,'Medians, Hi-Lo SDs'!$B:$F,5,FALSE)),$G599&gt;=(VLOOKUP($J599,'Medians, Hi-Lo SDs'!$B:$F,5,FALSE))),(VLOOKUP($J599,'Medians, Hi-Lo SDs'!$B:$F,5,FALSE))-$G598,""))/($F599)*($C599-$C598)+($C598),"")</f>
        <v/>
      </c>
      <c r="AC599" s="65" t="str">
        <f t="shared" si="116"/>
        <v/>
      </c>
      <c r="AD599" s="65" t="str">
        <f>IF(AC599="","",AC599/VLOOKUP(VLOOKUP($J599,'Medians, Hi-Lo SDs'!$B:$F,5,FALSE),$H:$I,2,FALSE))</f>
        <v/>
      </c>
      <c r="AE599" s="59" t="s">
        <v>88</v>
      </c>
      <c r="AF599" s="60" t="s">
        <v>88</v>
      </c>
    </row>
    <row r="600" spans="1:32" ht="16" x14ac:dyDescent="0.2">
      <c r="A600" s="99"/>
      <c r="B600" s="100"/>
      <c r="C600" s="87" t="s">
        <v>155</v>
      </c>
      <c r="D600" s="88">
        <v>1</v>
      </c>
      <c r="E600" s="89">
        <v>2.5</v>
      </c>
      <c r="F600" s="89">
        <v>2.5</v>
      </c>
      <c r="G600" s="90">
        <v>40</v>
      </c>
      <c r="J600" s="64" t="str">
        <f t="shared" si="106"/>
        <v>a1140</v>
      </c>
      <c r="K600" s="71">
        <f t="shared" si="107"/>
        <v>7.5</v>
      </c>
      <c r="L600" s="65" t="str">
        <f>IFERROR((IF(AND($G599&lt;(VLOOKUP($J600,'Medians, Hi-Lo SDs'!$B:$F,2,FALSE)),$G600&gt;=(VLOOKUP($J600,'Medians, Hi-Lo SDs'!$B:$F,2,FALSE))),(VLOOKUP($J600,'Medians, Hi-Lo SDs'!$B:$F,2,FALSE))-$G599,""))/($F600)*($C600-$C599)+($C599),"")</f>
        <v/>
      </c>
      <c r="M600" s="65" t="str">
        <f t="shared" si="109"/>
        <v/>
      </c>
      <c r="N600" s="65" t="str">
        <f>IF(M600="","",M600/VLOOKUP(VLOOKUP($J600,'Medians, Hi-Lo SDs'!$B:$F,2,FALSE),$H:$I,2,FALSE))</f>
        <v/>
      </c>
      <c r="O600" s="59" t="s">
        <v>88</v>
      </c>
      <c r="P600" s="60" t="s">
        <v>88</v>
      </c>
      <c r="Q600" s="66" t="str">
        <f>IFERROR((IF(AND($G599&lt;(VLOOKUP($J600,'Medians, Hi-Lo SDs'!$B:$F,3,FALSE)),$G600&gt;=(VLOOKUP($J600,'Medians, Hi-Lo SDs'!$B:$F,3,FALSE))),(VLOOKUP($J600,'Medians, Hi-Lo SDs'!$B:$F,3,FALSE))-$G599,""))/($F600)*($C600-$C599)+($C599),"")</f>
        <v/>
      </c>
      <c r="R600" s="65" t="str">
        <f t="shared" si="110"/>
        <v/>
      </c>
      <c r="S600" s="65" t="str">
        <f>IF(R600="","",R600/VLOOKUP(VLOOKUP($J600,'Medians, Hi-Lo SDs'!$B:$F,3,FALSE),$H:$I,2,FALSE))</f>
        <v/>
      </c>
      <c r="T600" s="70" t="str">
        <f t="shared" si="111"/>
        <v/>
      </c>
      <c r="U600" s="68" t="str">
        <f t="shared" si="112"/>
        <v/>
      </c>
      <c r="V600" s="69" t="str">
        <f t="shared" si="108"/>
        <v/>
      </c>
      <c r="W600" s="66" t="str">
        <f>IFERROR((IF(AND($G599&lt;(VLOOKUP($J600,'Medians, Hi-Lo SDs'!$B:$F,4,FALSE)),$G600&gt;=(VLOOKUP($J600,'Medians, Hi-Lo SDs'!$B:$F,4,FALSE))),(VLOOKUP($J600,'Medians, Hi-Lo SDs'!$B:$F,4,FALSE))-$G599,""))/($F600)*($C600-$C599)+($C599),"")</f>
        <v/>
      </c>
      <c r="X600" s="65" t="str">
        <f t="shared" si="113"/>
        <v/>
      </c>
      <c r="Y600" s="65" t="str">
        <f>IF(X600="","",X600/VLOOKUP(VLOOKUP($J600,'Medians, Hi-Lo SDs'!$B:$F,4,FALSE),$H:$I,2,FALSE))</f>
        <v/>
      </c>
      <c r="Z600" s="70" t="str">
        <f t="shared" si="114"/>
        <v/>
      </c>
      <c r="AA600" s="68" t="str">
        <f t="shared" si="115"/>
        <v/>
      </c>
      <c r="AB600" s="66" t="str">
        <f>IFERROR((IF(AND($G599&lt;(VLOOKUP($J600,'Medians, Hi-Lo SDs'!$B:$F,5,FALSE)),$G600&gt;=(VLOOKUP($J600,'Medians, Hi-Lo SDs'!$B:$F,5,FALSE))),(VLOOKUP($J600,'Medians, Hi-Lo SDs'!$B:$F,5,FALSE))-$G599,""))/($F600)*($C600-$C599)+($C599),"")</f>
        <v/>
      </c>
      <c r="AC600" s="65" t="str">
        <f t="shared" si="116"/>
        <v/>
      </c>
      <c r="AD600" s="65" t="str">
        <f>IF(AC600="","",AC600/VLOOKUP(VLOOKUP($J600,'Medians, Hi-Lo SDs'!$B:$F,5,FALSE),$H:$I,2,FALSE))</f>
        <v/>
      </c>
      <c r="AE600" s="59" t="s">
        <v>88</v>
      </c>
      <c r="AF600" s="60" t="s">
        <v>88</v>
      </c>
    </row>
    <row r="601" spans="1:32" ht="16" x14ac:dyDescent="0.2">
      <c r="A601" s="99"/>
      <c r="B601" s="100"/>
      <c r="C601" s="87" t="s">
        <v>139</v>
      </c>
      <c r="D601" s="88">
        <v>2</v>
      </c>
      <c r="E601" s="89">
        <v>5</v>
      </c>
      <c r="F601" s="89">
        <v>5</v>
      </c>
      <c r="G601" s="90">
        <v>45</v>
      </c>
      <c r="J601" s="64" t="str">
        <f t="shared" si="106"/>
        <v>a1140</v>
      </c>
      <c r="K601" s="71">
        <f t="shared" si="107"/>
        <v>7.5</v>
      </c>
      <c r="L601" s="65" t="str">
        <f>IFERROR((IF(AND($G600&lt;(VLOOKUP($J601,'Medians, Hi-Lo SDs'!$B:$F,2,FALSE)),$G601&gt;=(VLOOKUP($J601,'Medians, Hi-Lo SDs'!$B:$F,2,FALSE))),(VLOOKUP($J601,'Medians, Hi-Lo SDs'!$B:$F,2,FALSE))-$G600,""))/($F601)*($C601-$C600)+($C600),"")</f>
        <v/>
      </c>
      <c r="M601" s="65" t="str">
        <f t="shared" si="109"/>
        <v/>
      </c>
      <c r="N601" s="65" t="str">
        <f>IF(M601="","",M601/VLOOKUP(VLOOKUP($J601,'Medians, Hi-Lo SDs'!$B:$F,2,FALSE),$H:$I,2,FALSE))</f>
        <v/>
      </c>
      <c r="O601" s="59" t="s">
        <v>88</v>
      </c>
      <c r="P601" s="60" t="s">
        <v>88</v>
      </c>
      <c r="Q601" s="66" t="str">
        <f>IFERROR((IF(AND($G600&lt;(VLOOKUP($J601,'Medians, Hi-Lo SDs'!$B:$F,3,FALSE)),$G601&gt;=(VLOOKUP($J601,'Medians, Hi-Lo SDs'!$B:$F,3,FALSE))),(VLOOKUP($J601,'Medians, Hi-Lo SDs'!$B:$F,3,FALSE))-$G600,""))/($F601)*($C601-$C600)+($C600),"")</f>
        <v/>
      </c>
      <c r="R601" s="65" t="str">
        <f t="shared" si="110"/>
        <v/>
      </c>
      <c r="S601" s="65" t="str">
        <f>IF(R601="","",R601/VLOOKUP(VLOOKUP($J601,'Medians, Hi-Lo SDs'!$B:$F,3,FALSE),$H:$I,2,FALSE))</f>
        <v/>
      </c>
      <c r="T601" s="70" t="str">
        <f t="shared" si="111"/>
        <v/>
      </c>
      <c r="U601" s="68" t="str">
        <f t="shared" si="112"/>
        <v/>
      </c>
      <c r="V601" s="69" t="str">
        <f t="shared" si="108"/>
        <v/>
      </c>
      <c r="W601" s="66" t="str">
        <f>IFERROR((IF(AND($G600&lt;(VLOOKUP($J601,'Medians, Hi-Lo SDs'!$B:$F,4,FALSE)),$G601&gt;=(VLOOKUP($J601,'Medians, Hi-Lo SDs'!$B:$F,4,FALSE))),(VLOOKUP($J601,'Medians, Hi-Lo SDs'!$B:$F,4,FALSE))-$G600,""))/($F601)*($C601-$C600)+($C600),"")</f>
        <v/>
      </c>
      <c r="X601" s="65" t="str">
        <f t="shared" si="113"/>
        <v/>
      </c>
      <c r="Y601" s="65" t="str">
        <f>IF(X601="","",X601/VLOOKUP(VLOOKUP($J601,'Medians, Hi-Lo SDs'!$B:$F,4,FALSE),$H:$I,2,FALSE))</f>
        <v/>
      </c>
      <c r="Z601" s="70" t="str">
        <f t="shared" si="114"/>
        <v/>
      </c>
      <c r="AA601" s="68" t="str">
        <f t="shared" si="115"/>
        <v/>
      </c>
      <c r="AB601" s="66" t="str">
        <f>IFERROR((IF(AND($G600&lt;(VLOOKUP($J601,'Medians, Hi-Lo SDs'!$B:$F,5,FALSE)),$G601&gt;=(VLOOKUP($J601,'Medians, Hi-Lo SDs'!$B:$F,5,FALSE))),(VLOOKUP($J601,'Medians, Hi-Lo SDs'!$B:$F,5,FALSE))-$G600,""))/($F601)*($C601-$C600)+($C600),"")</f>
        <v/>
      </c>
      <c r="AC601" s="65" t="str">
        <f t="shared" si="116"/>
        <v/>
      </c>
      <c r="AD601" s="65" t="str">
        <f>IF(AC601="","",AC601/VLOOKUP(VLOOKUP($J601,'Medians, Hi-Lo SDs'!$B:$F,5,FALSE),$H:$I,2,FALSE))</f>
        <v/>
      </c>
      <c r="AE601" s="59" t="s">
        <v>88</v>
      </c>
      <c r="AF601" s="60" t="s">
        <v>88</v>
      </c>
    </row>
    <row r="602" spans="1:32" ht="16" x14ac:dyDescent="0.2">
      <c r="A602" s="99"/>
      <c r="B602" s="100"/>
      <c r="C602" s="87" t="s">
        <v>169</v>
      </c>
      <c r="D602" s="88">
        <v>2</v>
      </c>
      <c r="E602" s="89">
        <v>5</v>
      </c>
      <c r="F602" s="89">
        <v>5</v>
      </c>
      <c r="G602" s="90">
        <v>50</v>
      </c>
      <c r="J602" s="64" t="str">
        <f t="shared" si="106"/>
        <v>a1140</v>
      </c>
      <c r="K602" s="71">
        <f t="shared" si="107"/>
        <v>7.5</v>
      </c>
      <c r="L602" s="65" t="str">
        <f>IFERROR((IF(AND($G601&lt;(VLOOKUP($J602,'Medians, Hi-Lo SDs'!$B:$F,2,FALSE)),$G602&gt;=(VLOOKUP($J602,'Medians, Hi-Lo SDs'!$B:$F,2,FALSE))),(VLOOKUP($J602,'Medians, Hi-Lo SDs'!$B:$F,2,FALSE))-$G601,""))/($F602)*($C602-$C601)+($C601),"")</f>
        <v/>
      </c>
      <c r="M602" s="65" t="str">
        <f t="shared" si="109"/>
        <v/>
      </c>
      <c r="N602" s="65" t="str">
        <f>IF(M602="","",M602/VLOOKUP(VLOOKUP($J602,'Medians, Hi-Lo SDs'!$B:$F,2,FALSE),$H:$I,2,FALSE))</f>
        <v/>
      </c>
      <c r="O602" s="59" t="s">
        <v>88</v>
      </c>
      <c r="P602" s="60" t="s">
        <v>88</v>
      </c>
      <c r="Q602" s="66" t="str">
        <f>IFERROR((IF(AND($G601&lt;(VLOOKUP($J602,'Medians, Hi-Lo SDs'!$B:$F,3,FALSE)),$G602&gt;=(VLOOKUP($J602,'Medians, Hi-Lo SDs'!$B:$F,3,FALSE))),(VLOOKUP($J602,'Medians, Hi-Lo SDs'!$B:$F,3,FALSE))-$G601,""))/($F602)*($C602-$C601)+($C601),"")</f>
        <v/>
      </c>
      <c r="R602" s="65" t="str">
        <f t="shared" si="110"/>
        <v/>
      </c>
      <c r="S602" s="65" t="str">
        <f>IF(R602="","",R602/VLOOKUP(VLOOKUP($J602,'Medians, Hi-Lo SDs'!$B:$F,3,FALSE),$H:$I,2,FALSE))</f>
        <v/>
      </c>
      <c r="T602" s="70" t="str">
        <f t="shared" si="111"/>
        <v/>
      </c>
      <c r="U602" s="68" t="str">
        <f t="shared" si="112"/>
        <v/>
      </c>
      <c r="V602" s="69">
        <f t="shared" si="108"/>
        <v>56</v>
      </c>
      <c r="W602" s="66" t="str">
        <f>IFERROR((IF(AND($G601&lt;(VLOOKUP($J602,'Medians, Hi-Lo SDs'!$B:$F,4,FALSE)),$G602&gt;=(VLOOKUP($J602,'Medians, Hi-Lo SDs'!$B:$F,4,FALSE))),(VLOOKUP($J602,'Medians, Hi-Lo SDs'!$B:$F,4,FALSE))-$G601,""))/($F602)*($C602-$C601)+($C601),"")</f>
        <v/>
      </c>
      <c r="X602" s="65" t="str">
        <f t="shared" si="113"/>
        <v/>
      </c>
      <c r="Y602" s="65" t="str">
        <f>IF(X602="","",X602/VLOOKUP(VLOOKUP($J602,'Medians, Hi-Lo SDs'!$B:$F,4,FALSE),$H:$I,2,FALSE))</f>
        <v/>
      </c>
      <c r="Z602" s="70" t="str">
        <f t="shared" si="114"/>
        <v/>
      </c>
      <c r="AA602" s="68" t="str">
        <f t="shared" si="115"/>
        <v/>
      </c>
      <c r="AB602" s="66" t="str">
        <f>IFERROR((IF(AND($G601&lt;(VLOOKUP($J602,'Medians, Hi-Lo SDs'!$B:$F,5,FALSE)),$G602&gt;=(VLOOKUP($J602,'Medians, Hi-Lo SDs'!$B:$F,5,FALSE))),(VLOOKUP($J602,'Medians, Hi-Lo SDs'!$B:$F,5,FALSE))-$G601,""))/($F602)*($C602-$C601)+($C601),"")</f>
        <v/>
      </c>
      <c r="AC602" s="65" t="str">
        <f t="shared" si="116"/>
        <v/>
      </c>
      <c r="AD602" s="65" t="str">
        <f>IF(AC602="","",AC602/VLOOKUP(VLOOKUP($J602,'Medians, Hi-Lo SDs'!$B:$F,5,FALSE),$H:$I,2,FALSE))</f>
        <v/>
      </c>
      <c r="AE602" s="59" t="s">
        <v>88</v>
      </c>
      <c r="AF602" s="60" t="s">
        <v>88</v>
      </c>
    </row>
    <row r="603" spans="1:32" ht="16" x14ac:dyDescent="0.2">
      <c r="A603" s="99"/>
      <c r="B603" s="100"/>
      <c r="C603" s="87" t="s">
        <v>146</v>
      </c>
      <c r="D603" s="88">
        <v>2</v>
      </c>
      <c r="E603" s="89">
        <v>5</v>
      </c>
      <c r="F603" s="89">
        <v>5</v>
      </c>
      <c r="G603" s="90">
        <v>55.000000000000007</v>
      </c>
      <c r="J603" s="64" t="str">
        <f t="shared" si="106"/>
        <v>a1140</v>
      </c>
      <c r="K603" s="71">
        <f t="shared" si="107"/>
        <v>7.5</v>
      </c>
      <c r="L603" s="65" t="str">
        <f>IFERROR((IF(AND($G602&lt;(VLOOKUP($J603,'Medians, Hi-Lo SDs'!$B:$F,2,FALSE)),$G603&gt;=(VLOOKUP($J603,'Medians, Hi-Lo SDs'!$B:$F,2,FALSE))),(VLOOKUP($J603,'Medians, Hi-Lo SDs'!$B:$F,2,FALSE))-$G602,""))/($F603)*($C603-$C602)+($C602),"")</f>
        <v/>
      </c>
      <c r="M603" s="65" t="str">
        <f t="shared" si="109"/>
        <v/>
      </c>
      <c r="N603" s="65" t="str">
        <f>IF(M603="","",M603/VLOOKUP(VLOOKUP($J603,'Medians, Hi-Lo SDs'!$B:$F,2,FALSE),$H:$I,2,FALSE))</f>
        <v/>
      </c>
      <c r="O603" s="59" t="s">
        <v>88</v>
      </c>
      <c r="P603" s="60" t="s">
        <v>88</v>
      </c>
      <c r="Q603" s="66" t="str">
        <f>IFERROR((IF(AND($G602&lt;(VLOOKUP($J603,'Medians, Hi-Lo SDs'!$B:$F,3,FALSE)),$G603&gt;=(VLOOKUP($J603,'Medians, Hi-Lo SDs'!$B:$F,3,FALSE))),(VLOOKUP($J603,'Medians, Hi-Lo SDs'!$B:$F,3,FALSE))-$G602,""))/($F603)*($C603-$C602)+($C602),"")</f>
        <v/>
      </c>
      <c r="R603" s="65" t="str">
        <f t="shared" si="110"/>
        <v/>
      </c>
      <c r="S603" s="65" t="str">
        <f>IF(R603="","",R603/VLOOKUP(VLOOKUP($J603,'Medians, Hi-Lo SDs'!$B:$F,3,FALSE),$H:$I,2,FALSE))</f>
        <v/>
      </c>
      <c r="T603" s="70" t="str">
        <f t="shared" si="111"/>
        <v/>
      </c>
      <c r="U603" s="68" t="str">
        <f t="shared" si="112"/>
        <v/>
      </c>
      <c r="V603" s="69" t="str">
        <f t="shared" si="108"/>
        <v/>
      </c>
      <c r="W603" s="66" t="str">
        <f>IFERROR((IF(AND($G602&lt;(VLOOKUP($J603,'Medians, Hi-Lo SDs'!$B:$F,4,FALSE)),$G603&gt;=(VLOOKUP($J603,'Medians, Hi-Lo SDs'!$B:$F,4,FALSE))),(VLOOKUP($J603,'Medians, Hi-Lo SDs'!$B:$F,4,FALSE))-$G602,""))/($F603)*($C603-$C602)+($C602),"")</f>
        <v/>
      </c>
      <c r="X603" s="65" t="str">
        <f t="shared" si="113"/>
        <v/>
      </c>
      <c r="Y603" s="65" t="str">
        <f>IF(X603="","",X603/VLOOKUP(VLOOKUP($J603,'Medians, Hi-Lo SDs'!$B:$F,4,FALSE),$H:$I,2,FALSE))</f>
        <v/>
      </c>
      <c r="Z603" s="70" t="str">
        <f t="shared" si="114"/>
        <v/>
      </c>
      <c r="AA603" s="68" t="str">
        <f t="shared" si="115"/>
        <v/>
      </c>
      <c r="AB603" s="66" t="str">
        <f>IFERROR((IF(AND($G602&lt;(VLOOKUP($J603,'Medians, Hi-Lo SDs'!$B:$F,5,FALSE)),$G603&gt;=(VLOOKUP($J603,'Medians, Hi-Lo SDs'!$B:$F,5,FALSE))),(VLOOKUP($J603,'Medians, Hi-Lo SDs'!$B:$F,5,FALSE))-$G602,""))/($F603)*($C603-$C602)+($C602),"")</f>
        <v/>
      </c>
      <c r="AC603" s="65" t="str">
        <f t="shared" si="116"/>
        <v/>
      </c>
      <c r="AD603" s="65" t="str">
        <f>IF(AC603="","",AC603/VLOOKUP(VLOOKUP($J603,'Medians, Hi-Lo SDs'!$B:$F,5,FALSE),$H:$I,2,FALSE))</f>
        <v/>
      </c>
      <c r="AE603" s="59" t="s">
        <v>88</v>
      </c>
      <c r="AF603" s="60" t="s">
        <v>88</v>
      </c>
    </row>
    <row r="604" spans="1:32" ht="16" x14ac:dyDescent="0.2">
      <c r="A604" s="99"/>
      <c r="B604" s="100"/>
      <c r="C604" s="87" t="s">
        <v>160</v>
      </c>
      <c r="D604" s="88">
        <v>3</v>
      </c>
      <c r="E604" s="89">
        <v>7.5</v>
      </c>
      <c r="F604" s="89">
        <v>7.5</v>
      </c>
      <c r="G604" s="90">
        <v>62.5</v>
      </c>
      <c r="J604" s="64" t="str">
        <f t="shared" si="106"/>
        <v>a1140</v>
      </c>
      <c r="K604" s="71">
        <f t="shared" si="107"/>
        <v>7.5</v>
      </c>
      <c r="L604" s="65" t="str">
        <f>IFERROR((IF(AND($G603&lt;(VLOOKUP($J604,'Medians, Hi-Lo SDs'!$B:$F,2,FALSE)),$G604&gt;=(VLOOKUP($J604,'Medians, Hi-Lo SDs'!$B:$F,2,FALSE))),(VLOOKUP($J604,'Medians, Hi-Lo SDs'!$B:$F,2,FALSE))-$G603,""))/($F604)*($C604-$C603)+($C603),"")</f>
        <v/>
      </c>
      <c r="M604" s="65" t="str">
        <f t="shared" si="109"/>
        <v/>
      </c>
      <c r="N604" s="65" t="str">
        <f>IF(M604="","",M604/VLOOKUP(VLOOKUP($J604,'Medians, Hi-Lo SDs'!$B:$F,2,FALSE),$H:$I,2,FALSE))</f>
        <v/>
      </c>
      <c r="O604" s="59" t="s">
        <v>88</v>
      </c>
      <c r="P604" s="60" t="s">
        <v>88</v>
      </c>
      <c r="Q604" s="66" t="str">
        <f>IFERROR((IF(AND($G603&lt;(VLOOKUP($J604,'Medians, Hi-Lo SDs'!$B:$F,3,FALSE)),$G604&gt;=(VLOOKUP($J604,'Medians, Hi-Lo SDs'!$B:$F,3,FALSE))),(VLOOKUP($J604,'Medians, Hi-Lo SDs'!$B:$F,3,FALSE))-$G603,""))/($F604)*($C604-$C603)+($C603),"")</f>
        <v/>
      </c>
      <c r="R604" s="65" t="str">
        <f t="shared" si="110"/>
        <v/>
      </c>
      <c r="S604" s="65" t="str">
        <f>IF(R604="","",R604/VLOOKUP(VLOOKUP($J604,'Medians, Hi-Lo SDs'!$B:$F,3,FALSE),$H:$I,2,FALSE))</f>
        <v/>
      </c>
      <c r="T604" s="70" t="str">
        <f t="shared" si="111"/>
        <v/>
      </c>
      <c r="U604" s="68" t="str">
        <f t="shared" si="112"/>
        <v/>
      </c>
      <c r="V604" s="69" t="str">
        <f t="shared" si="108"/>
        <v/>
      </c>
      <c r="W604" s="66" t="str">
        <f>IFERROR((IF(AND($G603&lt;(VLOOKUP($J604,'Medians, Hi-Lo SDs'!$B:$F,4,FALSE)),$G604&gt;=(VLOOKUP($J604,'Medians, Hi-Lo SDs'!$B:$F,4,FALSE))),(VLOOKUP($J604,'Medians, Hi-Lo SDs'!$B:$F,4,FALSE))-$G603,""))/($F604)*($C604-$C603)+($C603),"")</f>
        <v/>
      </c>
      <c r="X604" s="65" t="str">
        <f t="shared" si="113"/>
        <v/>
      </c>
      <c r="Y604" s="65" t="str">
        <f>IF(X604="","",X604/VLOOKUP(VLOOKUP($J604,'Medians, Hi-Lo SDs'!$B:$F,4,FALSE),$H:$I,2,FALSE))</f>
        <v/>
      </c>
      <c r="Z604" s="70" t="str">
        <f t="shared" si="114"/>
        <v/>
      </c>
      <c r="AA604" s="68" t="str">
        <f t="shared" si="115"/>
        <v/>
      </c>
      <c r="AB604" s="66" t="str">
        <f>IFERROR((IF(AND($G603&lt;(VLOOKUP($J604,'Medians, Hi-Lo SDs'!$B:$F,5,FALSE)),$G604&gt;=(VLOOKUP($J604,'Medians, Hi-Lo SDs'!$B:$F,5,FALSE))),(VLOOKUP($J604,'Medians, Hi-Lo SDs'!$B:$F,5,FALSE))-$G603,""))/($F604)*($C604-$C603)+($C603),"")</f>
        <v/>
      </c>
      <c r="AC604" s="65" t="str">
        <f t="shared" si="116"/>
        <v/>
      </c>
      <c r="AD604" s="65" t="str">
        <f>IF(AC604="","",AC604/VLOOKUP(VLOOKUP($J604,'Medians, Hi-Lo SDs'!$B:$F,5,FALSE),$H:$I,2,FALSE))</f>
        <v/>
      </c>
      <c r="AE604" s="59" t="s">
        <v>88</v>
      </c>
      <c r="AF604" s="60" t="s">
        <v>88</v>
      </c>
    </row>
    <row r="605" spans="1:32" ht="16" x14ac:dyDescent="0.2">
      <c r="A605" s="99"/>
      <c r="B605" s="100"/>
      <c r="C605" s="87" t="s">
        <v>161</v>
      </c>
      <c r="D605" s="88">
        <v>2</v>
      </c>
      <c r="E605" s="89">
        <v>5</v>
      </c>
      <c r="F605" s="89">
        <v>5</v>
      </c>
      <c r="G605" s="90">
        <v>67.5</v>
      </c>
      <c r="J605" s="64" t="str">
        <f t="shared" si="106"/>
        <v>a1140</v>
      </c>
      <c r="K605" s="71">
        <f t="shared" si="107"/>
        <v>7.5</v>
      </c>
      <c r="L605" s="65" t="str">
        <f>IFERROR((IF(AND($G604&lt;(VLOOKUP($J605,'Medians, Hi-Lo SDs'!$B:$F,2,FALSE)),$G605&gt;=(VLOOKUP($J605,'Medians, Hi-Lo SDs'!$B:$F,2,FALSE))),(VLOOKUP($J605,'Medians, Hi-Lo SDs'!$B:$F,2,FALSE))-$G604,""))/($F605)*($C605-$C604)+($C604),"")</f>
        <v/>
      </c>
      <c r="M605" s="65" t="str">
        <f t="shared" si="109"/>
        <v/>
      </c>
      <c r="N605" s="65" t="str">
        <f>IF(M605="","",M605/VLOOKUP(VLOOKUP($J605,'Medians, Hi-Lo SDs'!$B:$F,2,FALSE),$H:$I,2,FALSE))</f>
        <v/>
      </c>
      <c r="O605" s="59" t="s">
        <v>88</v>
      </c>
      <c r="P605" s="60" t="s">
        <v>88</v>
      </c>
      <c r="Q605" s="66" t="str">
        <f>IFERROR((IF(AND($G604&lt;(VLOOKUP($J605,'Medians, Hi-Lo SDs'!$B:$F,3,FALSE)),$G605&gt;=(VLOOKUP($J605,'Medians, Hi-Lo SDs'!$B:$F,3,FALSE))),(VLOOKUP($J605,'Medians, Hi-Lo SDs'!$B:$F,3,FALSE))-$G604,""))/($F605)*($C605-$C604)+($C604),"")</f>
        <v/>
      </c>
      <c r="R605" s="65" t="str">
        <f t="shared" si="110"/>
        <v/>
      </c>
      <c r="S605" s="65" t="str">
        <f>IF(R605="","",R605/VLOOKUP(VLOOKUP($J605,'Medians, Hi-Lo SDs'!$B:$F,3,FALSE),$H:$I,2,FALSE))</f>
        <v/>
      </c>
      <c r="T605" s="70" t="str">
        <f t="shared" si="111"/>
        <v/>
      </c>
      <c r="U605" s="68" t="str">
        <f t="shared" si="112"/>
        <v/>
      </c>
      <c r="V605" s="69" t="str">
        <f t="shared" si="108"/>
        <v/>
      </c>
      <c r="W605" s="66" t="str">
        <f>IFERROR((IF(AND($G604&lt;(VLOOKUP($J605,'Medians, Hi-Lo SDs'!$B:$F,4,FALSE)),$G605&gt;=(VLOOKUP($J605,'Medians, Hi-Lo SDs'!$B:$F,4,FALSE))),(VLOOKUP($J605,'Medians, Hi-Lo SDs'!$B:$F,4,FALSE))-$G604,""))/($F605)*($C605-$C604)+($C604),"")</f>
        <v/>
      </c>
      <c r="X605" s="65" t="str">
        <f t="shared" si="113"/>
        <v/>
      </c>
      <c r="Y605" s="65" t="str">
        <f>IF(X605="","",X605/VLOOKUP(VLOOKUP($J605,'Medians, Hi-Lo SDs'!$B:$F,4,FALSE),$H:$I,2,FALSE))</f>
        <v/>
      </c>
      <c r="Z605" s="70" t="str">
        <f t="shared" si="114"/>
        <v/>
      </c>
      <c r="AA605" s="68" t="str">
        <f t="shared" si="115"/>
        <v/>
      </c>
      <c r="AB605" s="66" t="str">
        <f>IFERROR((IF(AND($G604&lt;(VLOOKUP($J605,'Medians, Hi-Lo SDs'!$B:$F,5,FALSE)),$G605&gt;=(VLOOKUP($J605,'Medians, Hi-Lo SDs'!$B:$F,5,FALSE))),(VLOOKUP($J605,'Medians, Hi-Lo SDs'!$B:$F,5,FALSE))-$G604,""))/($F605)*($C605-$C604)+($C604),"")</f>
        <v/>
      </c>
      <c r="AC605" s="65" t="str">
        <f t="shared" si="116"/>
        <v/>
      </c>
      <c r="AD605" s="65" t="str">
        <f>IF(AC605="","",AC605/VLOOKUP(VLOOKUP($J605,'Medians, Hi-Lo SDs'!$B:$F,5,FALSE),$H:$I,2,FALSE))</f>
        <v/>
      </c>
      <c r="AE605" s="59" t="s">
        <v>88</v>
      </c>
      <c r="AF605" s="60" t="s">
        <v>88</v>
      </c>
    </row>
    <row r="606" spans="1:32" ht="16" x14ac:dyDescent="0.2">
      <c r="A606" s="99"/>
      <c r="B606" s="100"/>
      <c r="C606" s="87" t="s">
        <v>157</v>
      </c>
      <c r="D606" s="88">
        <v>1</v>
      </c>
      <c r="E606" s="89">
        <v>2.5</v>
      </c>
      <c r="F606" s="89">
        <v>2.5</v>
      </c>
      <c r="G606" s="90">
        <v>70</v>
      </c>
      <c r="J606" s="64" t="str">
        <f t="shared" si="106"/>
        <v>a1140</v>
      </c>
      <c r="K606" s="71">
        <f t="shared" si="107"/>
        <v>7.5</v>
      </c>
      <c r="L606" s="65" t="str">
        <f>IFERROR((IF(AND($G605&lt;(VLOOKUP($J606,'Medians, Hi-Lo SDs'!$B:$F,2,FALSE)),$G606&gt;=(VLOOKUP($J606,'Medians, Hi-Lo SDs'!$B:$F,2,FALSE))),(VLOOKUP($J606,'Medians, Hi-Lo SDs'!$B:$F,2,FALSE))-$G605,""))/($F606)*($C606-$C605)+($C605),"")</f>
        <v/>
      </c>
      <c r="M606" s="65" t="str">
        <f t="shared" si="109"/>
        <v/>
      </c>
      <c r="N606" s="65" t="str">
        <f>IF(M606="","",M606/VLOOKUP(VLOOKUP($J606,'Medians, Hi-Lo SDs'!$B:$F,2,FALSE),$H:$I,2,FALSE))</f>
        <v/>
      </c>
      <c r="O606" s="59" t="s">
        <v>88</v>
      </c>
      <c r="P606" s="60" t="s">
        <v>88</v>
      </c>
      <c r="Q606" s="66" t="str">
        <f>IFERROR((IF(AND($G605&lt;(VLOOKUP($J606,'Medians, Hi-Lo SDs'!$B:$F,3,FALSE)),$G606&gt;=(VLOOKUP($J606,'Medians, Hi-Lo SDs'!$B:$F,3,FALSE))),(VLOOKUP($J606,'Medians, Hi-Lo SDs'!$B:$F,3,FALSE))-$G605,""))/($F606)*($C606-$C605)+($C605),"")</f>
        <v/>
      </c>
      <c r="R606" s="65" t="str">
        <f t="shared" si="110"/>
        <v/>
      </c>
      <c r="S606" s="65" t="str">
        <f>IF(R606="","",R606/VLOOKUP(VLOOKUP($J606,'Medians, Hi-Lo SDs'!$B:$F,3,FALSE),$H:$I,2,FALSE))</f>
        <v/>
      </c>
      <c r="T606" s="70" t="str">
        <f t="shared" si="111"/>
        <v/>
      </c>
      <c r="U606" s="68" t="str">
        <f t="shared" si="112"/>
        <v/>
      </c>
      <c r="V606" s="69" t="str">
        <f t="shared" si="108"/>
        <v/>
      </c>
      <c r="W606" s="66" t="str">
        <f>IFERROR((IF(AND($G605&lt;(VLOOKUP($J606,'Medians, Hi-Lo SDs'!$B:$F,4,FALSE)),$G606&gt;=(VLOOKUP($J606,'Medians, Hi-Lo SDs'!$B:$F,4,FALSE))),(VLOOKUP($J606,'Medians, Hi-Lo SDs'!$B:$F,4,FALSE))-$G605,""))/($F606)*($C606-$C605)+($C605),"")</f>
        <v/>
      </c>
      <c r="X606" s="65" t="str">
        <f t="shared" si="113"/>
        <v/>
      </c>
      <c r="Y606" s="65" t="str">
        <f>IF(X606="","",X606/VLOOKUP(VLOOKUP($J606,'Medians, Hi-Lo SDs'!$B:$F,4,FALSE),$H:$I,2,FALSE))</f>
        <v/>
      </c>
      <c r="Z606" s="70" t="str">
        <f t="shared" si="114"/>
        <v/>
      </c>
      <c r="AA606" s="68" t="str">
        <f t="shared" si="115"/>
        <v/>
      </c>
      <c r="AB606" s="66" t="str">
        <f>IFERROR((IF(AND($G605&lt;(VLOOKUP($J606,'Medians, Hi-Lo SDs'!$B:$F,5,FALSE)),$G606&gt;=(VLOOKUP($J606,'Medians, Hi-Lo SDs'!$B:$F,5,FALSE))),(VLOOKUP($J606,'Medians, Hi-Lo SDs'!$B:$F,5,FALSE))-$G605,""))/($F606)*($C606-$C605)+($C605),"")</f>
        <v/>
      </c>
      <c r="AC606" s="65" t="str">
        <f t="shared" si="116"/>
        <v/>
      </c>
      <c r="AD606" s="65" t="str">
        <f>IF(AC606="","",AC606/VLOOKUP(VLOOKUP($J606,'Medians, Hi-Lo SDs'!$B:$F,5,FALSE),$H:$I,2,FALSE))</f>
        <v/>
      </c>
      <c r="AE606" s="59" t="s">
        <v>88</v>
      </c>
      <c r="AF606" s="60" t="s">
        <v>88</v>
      </c>
    </row>
    <row r="607" spans="1:32" ht="16" x14ac:dyDescent="0.2">
      <c r="A607" s="99"/>
      <c r="B607" s="100"/>
      <c r="C607" s="87" t="s">
        <v>147</v>
      </c>
      <c r="D607" s="88">
        <v>1</v>
      </c>
      <c r="E607" s="89">
        <v>2.5</v>
      </c>
      <c r="F607" s="89">
        <v>2.5</v>
      </c>
      <c r="G607" s="90">
        <v>72.5</v>
      </c>
      <c r="J607" s="64" t="str">
        <f t="shared" si="106"/>
        <v>a1140</v>
      </c>
      <c r="K607" s="71">
        <f t="shared" si="107"/>
        <v>7.5</v>
      </c>
      <c r="L607" s="65" t="str">
        <f>IFERROR((IF(AND($G606&lt;(VLOOKUP($J607,'Medians, Hi-Lo SDs'!$B:$F,2,FALSE)),$G607&gt;=(VLOOKUP($J607,'Medians, Hi-Lo SDs'!$B:$F,2,FALSE))),(VLOOKUP($J607,'Medians, Hi-Lo SDs'!$B:$F,2,FALSE))-$G606,""))/($F607)*($C607-$C606)+($C606),"")</f>
        <v/>
      </c>
      <c r="M607" s="65" t="str">
        <f t="shared" si="109"/>
        <v/>
      </c>
      <c r="N607" s="65" t="str">
        <f>IF(M607="","",M607/VLOOKUP(VLOOKUP($J607,'Medians, Hi-Lo SDs'!$B:$F,2,FALSE),$H:$I,2,FALSE))</f>
        <v/>
      </c>
      <c r="O607" s="59" t="s">
        <v>88</v>
      </c>
      <c r="P607" s="60" t="s">
        <v>88</v>
      </c>
      <c r="Q607" s="66" t="str">
        <f>IFERROR((IF(AND($G606&lt;(VLOOKUP($J607,'Medians, Hi-Lo SDs'!$B:$F,3,FALSE)),$G607&gt;=(VLOOKUP($J607,'Medians, Hi-Lo SDs'!$B:$F,3,FALSE))),(VLOOKUP($J607,'Medians, Hi-Lo SDs'!$B:$F,3,FALSE))-$G606,""))/($F607)*($C607-$C606)+($C606),"")</f>
        <v/>
      </c>
      <c r="R607" s="65" t="str">
        <f t="shared" si="110"/>
        <v/>
      </c>
      <c r="S607" s="65" t="str">
        <f>IF(R607="","",R607/VLOOKUP(VLOOKUP($J607,'Medians, Hi-Lo SDs'!$B:$F,3,FALSE),$H:$I,2,FALSE))</f>
        <v/>
      </c>
      <c r="T607" s="70" t="str">
        <f t="shared" si="111"/>
        <v/>
      </c>
      <c r="U607" s="68" t="str">
        <f t="shared" si="112"/>
        <v/>
      </c>
      <c r="V607" s="69" t="str">
        <f t="shared" si="108"/>
        <v/>
      </c>
      <c r="W607" s="66" t="str">
        <f>IFERROR((IF(AND($G606&lt;(VLOOKUP($J607,'Medians, Hi-Lo SDs'!$B:$F,4,FALSE)),$G607&gt;=(VLOOKUP($J607,'Medians, Hi-Lo SDs'!$B:$F,4,FALSE))),(VLOOKUP($J607,'Medians, Hi-Lo SDs'!$B:$F,4,FALSE))-$G606,""))/($F607)*($C607-$C606)+($C606),"")</f>
        <v/>
      </c>
      <c r="X607" s="65" t="str">
        <f t="shared" si="113"/>
        <v/>
      </c>
      <c r="Y607" s="65" t="str">
        <f>IF(X607="","",X607/VLOOKUP(VLOOKUP($J607,'Medians, Hi-Lo SDs'!$B:$F,4,FALSE),$H:$I,2,FALSE))</f>
        <v/>
      </c>
      <c r="Z607" s="70" t="str">
        <f t="shared" si="114"/>
        <v/>
      </c>
      <c r="AA607" s="68" t="str">
        <f t="shared" si="115"/>
        <v/>
      </c>
      <c r="AB607" s="66" t="str">
        <f>IFERROR((IF(AND($G606&lt;(VLOOKUP($J607,'Medians, Hi-Lo SDs'!$B:$F,5,FALSE)),$G607&gt;=(VLOOKUP($J607,'Medians, Hi-Lo SDs'!$B:$F,5,FALSE))),(VLOOKUP($J607,'Medians, Hi-Lo SDs'!$B:$F,5,FALSE))-$G606,""))/($F607)*($C607-$C606)+($C606),"")</f>
        <v/>
      </c>
      <c r="AC607" s="65" t="str">
        <f t="shared" si="116"/>
        <v/>
      </c>
      <c r="AD607" s="65" t="str">
        <f>IF(AC607="","",AC607/VLOOKUP(VLOOKUP($J607,'Medians, Hi-Lo SDs'!$B:$F,5,FALSE),$H:$I,2,FALSE))</f>
        <v/>
      </c>
      <c r="AE607" s="59" t="s">
        <v>88</v>
      </c>
      <c r="AF607" s="60" t="s">
        <v>88</v>
      </c>
    </row>
    <row r="608" spans="1:32" ht="16" x14ac:dyDescent="0.2">
      <c r="A608" s="99"/>
      <c r="B608" s="100"/>
      <c r="C608" s="87" t="s">
        <v>150</v>
      </c>
      <c r="D608" s="88">
        <v>4</v>
      </c>
      <c r="E608" s="89">
        <v>10</v>
      </c>
      <c r="F608" s="89">
        <v>10</v>
      </c>
      <c r="G608" s="90">
        <v>82.5</v>
      </c>
      <c r="J608" s="64" t="str">
        <f t="shared" si="106"/>
        <v>a1140</v>
      </c>
      <c r="K608" s="71">
        <f t="shared" si="107"/>
        <v>7.5</v>
      </c>
      <c r="L608" s="65" t="str">
        <f>IFERROR((IF(AND($G607&lt;(VLOOKUP($J608,'Medians, Hi-Lo SDs'!$B:$F,2,FALSE)),$G608&gt;=(VLOOKUP($J608,'Medians, Hi-Lo SDs'!$B:$F,2,FALSE))),(VLOOKUP($J608,'Medians, Hi-Lo SDs'!$B:$F,2,FALSE))-$G607,""))/($F608)*($C608-$C607)+($C607),"")</f>
        <v/>
      </c>
      <c r="M608" s="65" t="str">
        <f t="shared" si="109"/>
        <v/>
      </c>
      <c r="N608" s="65" t="str">
        <f>IF(M608="","",M608/VLOOKUP(VLOOKUP($J608,'Medians, Hi-Lo SDs'!$B:$F,2,FALSE),$H:$I,2,FALSE))</f>
        <v/>
      </c>
      <c r="O608" s="59" t="s">
        <v>88</v>
      </c>
      <c r="P608" s="60" t="s">
        <v>88</v>
      </c>
      <c r="Q608" s="66" t="str">
        <f>IFERROR((IF(AND($G607&lt;(VLOOKUP($J608,'Medians, Hi-Lo SDs'!$B:$F,3,FALSE)),$G608&gt;=(VLOOKUP($J608,'Medians, Hi-Lo SDs'!$B:$F,3,FALSE))),(VLOOKUP($J608,'Medians, Hi-Lo SDs'!$B:$F,3,FALSE))-$G607,""))/($F608)*($C608-$C607)+($C607),"")</f>
        <v/>
      </c>
      <c r="R608" s="65" t="str">
        <f t="shared" si="110"/>
        <v/>
      </c>
      <c r="S608" s="65" t="str">
        <f>IF(R608="","",R608/VLOOKUP(VLOOKUP($J608,'Medians, Hi-Lo SDs'!$B:$F,3,FALSE),$H:$I,2,FALSE))</f>
        <v/>
      </c>
      <c r="T608" s="70" t="str">
        <f t="shared" si="111"/>
        <v/>
      </c>
      <c r="U608" s="68" t="str">
        <f t="shared" si="112"/>
        <v/>
      </c>
      <c r="V608" s="69" t="str">
        <f t="shared" si="108"/>
        <v/>
      </c>
      <c r="W608" s="66" t="str">
        <f>IFERROR((IF(AND($G607&lt;(VLOOKUP($J608,'Medians, Hi-Lo SDs'!$B:$F,4,FALSE)),$G608&gt;=(VLOOKUP($J608,'Medians, Hi-Lo SDs'!$B:$F,4,FALSE))),(VLOOKUP($J608,'Medians, Hi-Lo SDs'!$B:$F,4,FALSE))-$G607,""))/($F608)*($C608-$C607)+($C607),"")</f>
        <v/>
      </c>
      <c r="X608" s="65" t="str">
        <f t="shared" si="113"/>
        <v/>
      </c>
      <c r="Y608" s="65" t="str">
        <f>IF(X608="","",X608/VLOOKUP(VLOOKUP($J608,'Medians, Hi-Lo SDs'!$B:$F,4,FALSE),$H:$I,2,FALSE))</f>
        <v/>
      </c>
      <c r="Z608" s="70" t="str">
        <f t="shared" si="114"/>
        <v/>
      </c>
      <c r="AA608" s="68" t="str">
        <f t="shared" si="115"/>
        <v/>
      </c>
      <c r="AB608" s="66" t="str">
        <f>IFERROR((IF(AND($G607&lt;(VLOOKUP($J608,'Medians, Hi-Lo SDs'!$B:$F,5,FALSE)),$G608&gt;=(VLOOKUP($J608,'Medians, Hi-Lo SDs'!$B:$F,5,FALSE))),(VLOOKUP($J608,'Medians, Hi-Lo SDs'!$B:$F,5,FALSE))-$G607,""))/($F608)*($C608-$C607)+($C607),"")</f>
        <v/>
      </c>
      <c r="AC608" s="65" t="str">
        <f t="shared" si="116"/>
        <v/>
      </c>
      <c r="AD608" s="65" t="str">
        <f>IF(AC608="","",AC608/VLOOKUP(VLOOKUP($J608,'Medians, Hi-Lo SDs'!$B:$F,5,FALSE),$H:$I,2,FALSE))</f>
        <v/>
      </c>
      <c r="AE608" s="59" t="s">
        <v>88</v>
      </c>
      <c r="AF608" s="60" t="s">
        <v>88</v>
      </c>
    </row>
    <row r="609" spans="1:38" ht="16" x14ac:dyDescent="0.2">
      <c r="A609" s="99"/>
      <c r="B609" s="100"/>
      <c r="C609" s="87" t="s">
        <v>158</v>
      </c>
      <c r="D609" s="88">
        <v>3</v>
      </c>
      <c r="E609" s="89">
        <v>7.5</v>
      </c>
      <c r="F609" s="89">
        <v>7.5</v>
      </c>
      <c r="G609" s="90">
        <v>90</v>
      </c>
      <c r="J609" s="64" t="str">
        <f t="shared" si="106"/>
        <v>a1140</v>
      </c>
      <c r="K609" s="71">
        <f t="shared" si="107"/>
        <v>7.5</v>
      </c>
      <c r="L609" s="65" t="str">
        <f>IFERROR((IF(AND($G608&lt;(VLOOKUP($J609,'Medians, Hi-Lo SDs'!$B:$F,2,FALSE)),$G609&gt;=(VLOOKUP($J609,'Medians, Hi-Lo SDs'!$B:$F,2,FALSE))),(VLOOKUP($J609,'Medians, Hi-Lo SDs'!$B:$F,2,FALSE))-$G608,""))/($F609)*($C609-$C608)+($C608),"")</f>
        <v/>
      </c>
      <c r="M609" s="65" t="str">
        <f t="shared" si="109"/>
        <v/>
      </c>
      <c r="N609" s="65" t="str">
        <f>IF(M609="","",M609/VLOOKUP(VLOOKUP($J609,'Medians, Hi-Lo SDs'!$B:$F,2,FALSE),$H:$I,2,FALSE))</f>
        <v/>
      </c>
      <c r="O609" s="59" t="s">
        <v>88</v>
      </c>
      <c r="P609" s="60" t="s">
        <v>88</v>
      </c>
      <c r="Q609" s="66" t="str">
        <f>IFERROR((IF(AND($G608&lt;(VLOOKUP($J609,'Medians, Hi-Lo SDs'!$B:$F,3,FALSE)),$G609&gt;=(VLOOKUP($J609,'Medians, Hi-Lo SDs'!$B:$F,3,FALSE))),(VLOOKUP($J609,'Medians, Hi-Lo SDs'!$B:$F,3,FALSE))-$G608,""))/($F609)*($C609-$C608)+($C608),"")</f>
        <v/>
      </c>
      <c r="R609" s="65" t="str">
        <f t="shared" si="110"/>
        <v/>
      </c>
      <c r="S609" s="65" t="str">
        <f>IF(R609="","",R609/VLOOKUP(VLOOKUP($J609,'Medians, Hi-Lo SDs'!$B:$F,3,FALSE),$H:$I,2,FALSE))</f>
        <v/>
      </c>
      <c r="T609" s="70" t="str">
        <f t="shared" si="111"/>
        <v/>
      </c>
      <c r="U609" s="68" t="str">
        <f t="shared" si="112"/>
        <v/>
      </c>
      <c r="V609" s="69" t="str">
        <f t="shared" si="108"/>
        <v/>
      </c>
      <c r="W609" s="66">
        <f>IFERROR((IF(AND($G608&lt;(VLOOKUP($J609,'Medians, Hi-Lo SDs'!$B:$F,4,FALSE)),$G609&gt;=(VLOOKUP($J609,'Medians, Hi-Lo SDs'!$B:$F,4,FALSE))),(VLOOKUP($J609,'Medians, Hi-Lo SDs'!$B:$F,4,FALSE))-$G608,""))/($F609)*($C609-$C608)+($C608),"")</f>
        <v>68</v>
      </c>
      <c r="X609" s="65">
        <f t="shared" si="113"/>
        <v>12</v>
      </c>
      <c r="Y609" s="65">
        <f>IF(X609="","",X609/VLOOKUP(VLOOKUP($J609,'Medians, Hi-Lo SDs'!$B:$F,4,FALSE),$H:$I,2,FALSE))</f>
        <v>9.3632958801498116</v>
      </c>
      <c r="Z609" s="70">
        <f t="shared" si="114"/>
        <v>9.2411956329437732</v>
      </c>
      <c r="AA609" s="68" t="str">
        <f t="shared" si="115"/>
        <v/>
      </c>
      <c r="AB609" s="66" t="str">
        <f>IFERROR((IF(AND($G608&lt;(VLOOKUP($J609,'Medians, Hi-Lo SDs'!$B:$F,5,FALSE)),$G609&gt;=(VLOOKUP($J609,'Medians, Hi-Lo SDs'!$B:$F,5,FALSE))),(VLOOKUP($J609,'Medians, Hi-Lo SDs'!$B:$F,5,FALSE))-$G608,""))/($F609)*($C609-$C608)+($C608),"")</f>
        <v/>
      </c>
      <c r="AC609" s="65" t="str">
        <f t="shared" si="116"/>
        <v/>
      </c>
      <c r="AD609" s="65" t="str">
        <f>IF(AC609="","",AC609/VLOOKUP(VLOOKUP($J609,'Medians, Hi-Lo SDs'!$B:$F,5,FALSE),$H:$I,2,FALSE))</f>
        <v/>
      </c>
      <c r="AE609" s="59" t="s">
        <v>88</v>
      </c>
      <c r="AF609" s="60" t="s">
        <v>88</v>
      </c>
    </row>
    <row r="610" spans="1:38" ht="16" x14ac:dyDescent="0.2">
      <c r="A610" s="99"/>
      <c r="B610" s="100"/>
      <c r="C610" s="87" t="s">
        <v>172</v>
      </c>
      <c r="D610" s="88">
        <v>1</v>
      </c>
      <c r="E610" s="89">
        <v>2.5</v>
      </c>
      <c r="F610" s="89">
        <v>2.5</v>
      </c>
      <c r="G610" s="90">
        <v>92.5</v>
      </c>
      <c r="J610" s="64" t="str">
        <f t="shared" si="106"/>
        <v>a1140</v>
      </c>
      <c r="K610" s="71">
        <f t="shared" si="107"/>
        <v>7.5</v>
      </c>
      <c r="L610" s="65" t="str">
        <f>IFERROR((IF(AND($G609&lt;(VLOOKUP($J610,'Medians, Hi-Lo SDs'!$B:$F,2,FALSE)),$G610&gt;=(VLOOKUP($J610,'Medians, Hi-Lo SDs'!$B:$F,2,FALSE))),(VLOOKUP($J610,'Medians, Hi-Lo SDs'!$B:$F,2,FALSE))-$G609,""))/($F610)*($C610-$C609)+($C609),"")</f>
        <v/>
      </c>
      <c r="M610" s="65" t="str">
        <f t="shared" si="109"/>
        <v/>
      </c>
      <c r="N610" s="65" t="str">
        <f>IF(M610="","",M610/VLOOKUP(VLOOKUP($J610,'Medians, Hi-Lo SDs'!$B:$F,2,FALSE),$H:$I,2,FALSE))</f>
        <v/>
      </c>
      <c r="O610" s="59" t="s">
        <v>88</v>
      </c>
      <c r="P610" s="60" t="s">
        <v>88</v>
      </c>
      <c r="Q610" s="66" t="str">
        <f>IFERROR((IF(AND($G609&lt;(VLOOKUP($J610,'Medians, Hi-Lo SDs'!$B:$F,3,FALSE)),$G610&gt;=(VLOOKUP($J610,'Medians, Hi-Lo SDs'!$B:$F,3,FALSE))),(VLOOKUP($J610,'Medians, Hi-Lo SDs'!$B:$F,3,FALSE))-$G609,""))/($F610)*($C610-$C609)+($C609),"")</f>
        <v/>
      </c>
      <c r="R610" s="65" t="str">
        <f t="shared" si="110"/>
        <v/>
      </c>
      <c r="S610" s="65" t="str">
        <f>IF(R610="","",R610/VLOOKUP(VLOOKUP($J610,'Medians, Hi-Lo SDs'!$B:$F,3,FALSE),$H:$I,2,FALSE))</f>
        <v/>
      </c>
      <c r="T610" s="70" t="str">
        <f t="shared" si="111"/>
        <v/>
      </c>
      <c r="U610" s="68" t="str">
        <f t="shared" si="112"/>
        <v/>
      </c>
      <c r="V610" s="69" t="str">
        <f t="shared" si="108"/>
        <v/>
      </c>
      <c r="W610" s="66" t="str">
        <f>IFERROR((IF(AND($G609&lt;(VLOOKUP($J610,'Medians, Hi-Lo SDs'!$B:$F,4,FALSE)),$G610&gt;=(VLOOKUP($J610,'Medians, Hi-Lo SDs'!$B:$F,4,FALSE))),(VLOOKUP($J610,'Medians, Hi-Lo SDs'!$B:$F,4,FALSE))-$G609,""))/($F610)*($C610-$C609)+($C609),"")</f>
        <v/>
      </c>
      <c r="X610" s="65" t="str">
        <f t="shared" si="113"/>
        <v/>
      </c>
      <c r="Y610" s="65" t="str">
        <f>IF(X610="","",X610/VLOOKUP(VLOOKUP($J610,'Medians, Hi-Lo SDs'!$B:$F,4,FALSE),$H:$I,2,FALSE))</f>
        <v/>
      </c>
      <c r="Z610" s="70" t="str">
        <f t="shared" si="114"/>
        <v/>
      </c>
      <c r="AA610" s="68" t="str">
        <f t="shared" si="115"/>
        <v/>
      </c>
      <c r="AB610" s="66" t="str">
        <f>IFERROR((IF(AND($G609&lt;(VLOOKUP($J610,'Medians, Hi-Lo SDs'!$B:$F,5,FALSE)),$G610&gt;=(VLOOKUP($J610,'Medians, Hi-Lo SDs'!$B:$F,5,FALSE))),(VLOOKUP($J610,'Medians, Hi-Lo SDs'!$B:$F,5,FALSE))-$G609,""))/($F610)*($C610-$C609)+($C609),"")</f>
        <v/>
      </c>
      <c r="AC610" s="65" t="str">
        <f t="shared" si="116"/>
        <v/>
      </c>
      <c r="AD610" s="65" t="str">
        <f>IF(AC610="","",AC610/VLOOKUP(VLOOKUP($J610,'Medians, Hi-Lo SDs'!$B:$F,5,FALSE),$H:$I,2,FALSE))</f>
        <v/>
      </c>
      <c r="AE610" s="59" t="s">
        <v>88</v>
      </c>
      <c r="AF610" s="60" t="s">
        <v>88</v>
      </c>
    </row>
    <row r="611" spans="1:38" ht="16" x14ac:dyDescent="0.2">
      <c r="A611" s="99"/>
      <c r="B611" s="100"/>
      <c r="C611" s="87" t="s">
        <v>174</v>
      </c>
      <c r="D611" s="88">
        <v>2</v>
      </c>
      <c r="E611" s="89">
        <v>5</v>
      </c>
      <c r="F611" s="89">
        <v>5</v>
      </c>
      <c r="G611" s="90">
        <v>97.5</v>
      </c>
      <c r="J611" s="64" t="str">
        <f t="shared" si="106"/>
        <v>a1140</v>
      </c>
      <c r="K611" s="71">
        <f t="shared" si="107"/>
        <v>7.5</v>
      </c>
      <c r="L611" s="65" t="str">
        <f>IFERROR((IF(AND($G610&lt;(VLOOKUP($J611,'Medians, Hi-Lo SDs'!$B:$F,2,FALSE)),$G611&gt;=(VLOOKUP($J611,'Medians, Hi-Lo SDs'!$B:$F,2,FALSE))),(VLOOKUP($J611,'Medians, Hi-Lo SDs'!$B:$F,2,FALSE))-$G610,""))/($F611)*($C611-$C610)+($C610),"")</f>
        <v/>
      </c>
      <c r="M611" s="65" t="str">
        <f t="shared" si="109"/>
        <v/>
      </c>
      <c r="N611" s="65" t="str">
        <f>IF(M611="","",M611/VLOOKUP(VLOOKUP($J611,'Medians, Hi-Lo SDs'!$B:$F,2,FALSE),$H:$I,2,FALSE))</f>
        <v/>
      </c>
      <c r="O611" s="59" t="s">
        <v>88</v>
      </c>
      <c r="P611" s="60" t="s">
        <v>88</v>
      </c>
      <c r="Q611" s="66" t="str">
        <f>IFERROR((IF(AND($G610&lt;(VLOOKUP($J611,'Medians, Hi-Lo SDs'!$B:$F,3,FALSE)),$G611&gt;=(VLOOKUP($J611,'Medians, Hi-Lo SDs'!$B:$F,3,FALSE))),(VLOOKUP($J611,'Medians, Hi-Lo SDs'!$B:$F,3,FALSE))-$G610,""))/($F611)*($C611-$C610)+($C610),"")</f>
        <v/>
      </c>
      <c r="R611" s="65" t="str">
        <f t="shared" si="110"/>
        <v/>
      </c>
      <c r="S611" s="65" t="str">
        <f>IF(R611="","",R611/VLOOKUP(VLOOKUP($J611,'Medians, Hi-Lo SDs'!$B:$F,3,FALSE),$H:$I,2,FALSE))</f>
        <v/>
      </c>
      <c r="T611" s="70" t="str">
        <f t="shared" si="111"/>
        <v/>
      </c>
      <c r="U611" s="68" t="str">
        <f t="shared" si="112"/>
        <v/>
      </c>
      <c r="V611" s="69" t="str">
        <f t="shared" si="108"/>
        <v/>
      </c>
      <c r="W611" s="66" t="str">
        <f>IFERROR((IF(AND($G610&lt;(VLOOKUP($J611,'Medians, Hi-Lo SDs'!$B:$F,4,FALSE)),$G611&gt;=(VLOOKUP($J611,'Medians, Hi-Lo SDs'!$B:$F,4,FALSE))),(VLOOKUP($J611,'Medians, Hi-Lo SDs'!$B:$F,4,FALSE))-$G610,""))/($F611)*($C611-$C610)+($C610),"")</f>
        <v/>
      </c>
      <c r="X611" s="65" t="str">
        <f t="shared" si="113"/>
        <v/>
      </c>
      <c r="Y611" s="65" t="str">
        <f>IF(X611="","",X611/VLOOKUP(VLOOKUP($J611,'Medians, Hi-Lo SDs'!$B:$F,4,FALSE),$H:$I,2,FALSE))</f>
        <v/>
      </c>
      <c r="Z611" s="70" t="str">
        <f t="shared" si="114"/>
        <v/>
      </c>
      <c r="AA611" s="68">
        <f t="shared" si="115"/>
        <v>9.1190953857377348</v>
      </c>
      <c r="AB611" s="66">
        <f>IFERROR((IF(AND($G610&lt;(VLOOKUP($J611,'Medians, Hi-Lo SDs'!$B:$F,5,FALSE)),$G611&gt;=(VLOOKUP($J611,'Medians, Hi-Lo SDs'!$B:$F,5,FALSE))),(VLOOKUP($J611,'Medians, Hi-Lo SDs'!$B:$F,5,FALSE))-$G610,""))/($F611)*($C611-$C610)+($C610),"")</f>
        <v>71</v>
      </c>
      <c r="AC611" s="65">
        <f t="shared" si="116"/>
        <v>15</v>
      </c>
      <c r="AD611" s="65">
        <f>IF(AC611="","",AC611/VLOOKUP(VLOOKUP($J611,'Medians, Hi-Lo SDs'!$B:$F,5,FALSE),$H:$I,2,FALSE))</f>
        <v>9.1190953857377348</v>
      </c>
      <c r="AE611" s="59" t="s">
        <v>88</v>
      </c>
      <c r="AF611" s="60" t="s">
        <v>88</v>
      </c>
    </row>
    <row r="612" spans="1:38" ht="16" x14ac:dyDescent="0.2">
      <c r="A612" s="99"/>
      <c r="B612" s="100"/>
      <c r="C612" s="87" t="s">
        <v>167</v>
      </c>
      <c r="D612" s="88">
        <v>1</v>
      </c>
      <c r="E612" s="89">
        <v>2.5</v>
      </c>
      <c r="F612" s="89">
        <v>2.5</v>
      </c>
      <c r="G612" s="90">
        <v>100</v>
      </c>
      <c r="J612" s="64" t="str">
        <f t="shared" si="106"/>
        <v>a1140</v>
      </c>
      <c r="K612" s="71">
        <f t="shared" si="107"/>
        <v>7.5</v>
      </c>
      <c r="L612" s="65" t="str">
        <f>IFERROR((IF(AND($G611&lt;(VLOOKUP($J612,'Medians, Hi-Lo SDs'!$B:$F,2,FALSE)),$G612&gt;=(VLOOKUP($J612,'Medians, Hi-Lo SDs'!$B:$F,2,FALSE))),(VLOOKUP($J612,'Medians, Hi-Lo SDs'!$B:$F,2,FALSE))-$G611,""))/($F612)*($C612-$C611)+($C611),"")</f>
        <v/>
      </c>
      <c r="M612" s="65" t="str">
        <f t="shared" si="109"/>
        <v/>
      </c>
      <c r="N612" s="65" t="str">
        <f>IF(M612="","",M612/VLOOKUP(VLOOKUP($J612,'Medians, Hi-Lo SDs'!$B:$F,2,FALSE),$H:$I,2,FALSE))</f>
        <v/>
      </c>
      <c r="O612" s="59" t="s">
        <v>88</v>
      </c>
      <c r="P612" s="60" t="s">
        <v>88</v>
      </c>
      <c r="Q612" s="66" t="str">
        <f>IFERROR((IF(AND($G611&lt;(VLOOKUP($J612,'Medians, Hi-Lo SDs'!$B:$F,3,FALSE)),$G612&gt;=(VLOOKUP($J612,'Medians, Hi-Lo SDs'!$B:$F,3,FALSE))),(VLOOKUP($J612,'Medians, Hi-Lo SDs'!$B:$F,3,FALSE))-$G611,""))/($F612)*($C612-$C611)+($C611),"")</f>
        <v/>
      </c>
      <c r="R612" s="65" t="str">
        <f t="shared" si="110"/>
        <v/>
      </c>
      <c r="S612" s="65" t="str">
        <f>IF(R612="","",R612/VLOOKUP(VLOOKUP($J612,'Medians, Hi-Lo SDs'!$B:$F,3,FALSE),$H:$I,2,FALSE))</f>
        <v/>
      </c>
      <c r="T612" s="70" t="str">
        <f t="shared" si="111"/>
        <v/>
      </c>
      <c r="U612" s="68" t="str">
        <f t="shared" si="112"/>
        <v/>
      </c>
      <c r="V612" s="69" t="str">
        <f t="shared" si="108"/>
        <v/>
      </c>
      <c r="W612" s="66" t="str">
        <f>IFERROR((IF(AND($G611&lt;(VLOOKUP($J612,'Medians, Hi-Lo SDs'!$B:$F,4,FALSE)),$G612&gt;=(VLOOKUP($J612,'Medians, Hi-Lo SDs'!$B:$F,4,FALSE))),(VLOOKUP($J612,'Medians, Hi-Lo SDs'!$B:$F,4,FALSE))-$G611,""))/($F612)*($C612-$C611)+($C611),"")</f>
        <v/>
      </c>
      <c r="X612" s="65" t="str">
        <f t="shared" si="113"/>
        <v/>
      </c>
      <c r="Y612" s="65" t="str">
        <f>IF(X612="","",X612/VLOOKUP(VLOOKUP($J612,'Medians, Hi-Lo SDs'!$B:$F,4,FALSE),$H:$I,2,FALSE))</f>
        <v/>
      </c>
      <c r="Z612" s="70" t="str">
        <f t="shared" si="114"/>
        <v/>
      </c>
      <c r="AA612" s="68" t="str">
        <f t="shared" si="115"/>
        <v/>
      </c>
      <c r="AB612" s="66" t="str">
        <f>IFERROR((IF(AND($G611&lt;(VLOOKUP($J612,'Medians, Hi-Lo SDs'!$B:$F,5,FALSE)),$G612&gt;=(VLOOKUP($J612,'Medians, Hi-Lo SDs'!$B:$F,5,FALSE))),(VLOOKUP($J612,'Medians, Hi-Lo SDs'!$B:$F,5,FALSE))-$G611,""))/($F612)*($C612-$C611)+($C611),"")</f>
        <v/>
      </c>
      <c r="AC612" s="65" t="str">
        <f t="shared" si="116"/>
        <v/>
      </c>
      <c r="AD612" s="65" t="str">
        <f>IF(AC612="","",AC612/VLOOKUP(VLOOKUP($J612,'Medians, Hi-Lo SDs'!$B:$F,5,FALSE),$H:$I,2,FALSE))</f>
        <v/>
      </c>
      <c r="AE612" s="59" t="s">
        <v>88</v>
      </c>
      <c r="AF612" s="60" t="s">
        <v>88</v>
      </c>
      <c r="AL612" s="23"/>
    </row>
    <row r="613" spans="1:38" ht="17" x14ac:dyDescent="0.2">
      <c r="A613" s="99"/>
      <c r="B613" s="100"/>
      <c r="C613" s="91" t="s">
        <v>134</v>
      </c>
      <c r="D613" s="88">
        <v>40</v>
      </c>
      <c r="E613" s="89">
        <v>100</v>
      </c>
      <c r="F613" s="89">
        <v>100</v>
      </c>
      <c r="G613" s="92"/>
      <c r="J613" s="64" t="str">
        <f t="shared" si="106"/>
        <v>a1140</v>
      </c>
      <c r="K613" s="71">
        <f t="shared" si="107"/>
        <v>7.5</v>
      </c>
      <c r="L613" s="65" t="str">
        <f>IFERROR((IF(AND($G612&lt;(VLOOKUP($J613,'Medians, Hi-Lo SDs'!$B:$F,2,FALSE)),$G613&gt;=(VLOOKUP($J613,'Medians, Hi-Lo SDs'!$B:$F,2,FALSE))),(VLOOKUP($J613,'Medians, Hi-Lo SDs'!$B:$F,2,FALSE))-$G612,""))/($F613)*($C613-$C612)+($C612),"")</f>
        <v/>
      </c>
      <c r="M613" s="65" t="str">
        <f t="shared" si="109"/>
        <v/>
      </c>
      <c r="N613" s="65" t="str">
        <f>IF(M613="","",M613/VLOOKUP(VLOOKUP($J613,'Medians, Hi-Lo SDs'!$B:$F,2,FALSE),$H:$I,2,FALSE))</f>
        <v/>
      </c>
      <c r="O613" s="59" t="s">
        <v>88</v>
      </c>
      <c r="P613" s="60" t="s">
        <v>88</v>
      </c>
      <c r="Q613" s="66" t="str">
        <f>IFERROR((IF(AND($G612&lt;(VLOOKUP($J613,'Medians, Hi-Lo SDs'!$B:$F,3,FALSE)),$G613&gt;=(VLOOKUP($J613,'Medians, Hi-Lo SDs'!$B:$F,3,FALSE))),(VLOOKUP($J613,'Medians, Hi-Lo SDs'!$B:$F,3,FALSE))-$G612,""))/($F613)*($C613-$C612)+($C612),"")</f>
        <v/>
      </c>
      <c r="R613" s="65" t="str">
        <f t="shared" si="110"/>
        <v/>
      </c>
      <c r="S613" s="65" t="str">
        <f>IF(R613="","",R613/VLOOKUP(VLOOKUP($J613,'Medians, Hi-Lo SDs'!$B:$F,3,FALSE),$H:$I,2,FALSE))</f>
        <v/>
      </c>
      <c r="T613" s="70" t="str">
        <f t="shared" si="111"/>
        <v/>
      </c>
      <c r="U613" s="68" t="str">
        <f t="shared" si="112"/>
        <v/>
      </c>
      <c r="V613" s="69" t="str">
        <f t="shared" si="108"/>
        <v/>
      </c>
      <c r="W613" s="66" t="str">
        <f>IFERROR((IF(AND($G612&lt;(VLOOKUP($J613,'Medians, Hi-Lo SDs'!$B:$F,4,FALSE)),$G613&gt;=(VLOOKUP($J613,'Medians, Hi-Lo SDs'!$B:$F,4,FALSE))),(VLOOKUP($J613,'Medians, Hi-Lo SDs'!$B:$F,4,FALSE))-$G612,""))/($F613)*($C613-$C612)+($C612),"")</f>
        <v/>
      </c>
      <c r="X613" s="65" t="str">
        <f t="shared" si="113"/>
        <v/>
      </c>
      <c r="Y613" s="65" t="str">
        <f>IF(X613="","",X613/VLOOKUP(VLOOKUP($J613,'Medians, Hi-Lo SDs'!$B:$F,4,FALSE),$H:$I,2,FALSE))</f>
        <v/>
      </c>
      <c r="Z613" s="70" t="str">
        <f t="shared" si="114"/>
        <v/>
      </c>
      <c r="AA613" s="68" t="str">
        <f t="shared" si="115"/>
        <v/>
      </c>
      <c r="AB613" s="66" t="str">
        <f>IFERROR((IF(AND($G612&lt;(VLOOKUP($J613,'Medians, Hi-Lo SDs'!$B:$F,5,FALSE)),$G613&gt;=(VLOOKUP($J613,'Medians, Hi-Lo SDs'!$B:$F,5,FALSE))),(VLOOKUP($J613,'Medians, Hi-Lo SDs'!$B:$F,5,FALSE))-$G612,""))/($F613)*($C613-$C612)+($C612),"")</f>
        <v/>
      </c>
      <c r="AC613" s="65" t="str">
        <f t="shared" si="116"/>
        <v/>
      </c>
      <c r="AD613" s="65" t="str">
        <f>IF(AC613="","",AC613/VLOOKUP(VLOOKUP($J613,'Medians, Hi-Lo SDs'!$B:$F,5,FALSE),$H:$I,2,FALSE))</f>
        <v/>
      </c>
      <c r="AE613" s="59" t="s">
        <v>88</v>
      </c>
      <c r="AF613" s="60" t="s">
        <v>88</v>
      </c>
    </row>
    <row r="614" spans="1:38" ht="16" x14ac:dyDescent="0.2">
      <c r="A614" s="99" t="s">
        <v>66</v>
      </c>
      <c r="B614" s="100" t="s">
        <v>107</v>
      </c>
      <c r="C614" s="87" t="s">
        <v>117</v>
      </c>
      <c r="D614" s="88">
        <v>2</v>
      </c>
      <c r="E614" s="89">
        <v>11.76470588235294</v>
      </c>
      <c r="F614" s="89">
        <v>11.76470588235294</v>
      </c>
      <c r="G614" s="90">
        <v>11.76470588235294</v>
      </c>
      <c r="J614" s="64" t="str">
        <f t="shared" si="106"/>
        <v>a1140</v>
      </c>
      <c r="K614" s="71">
        <f t="shared" si="107"/>
        <v>7.5</v>
      </c>
      <c r="L614" s="65" t="str">
        <f>IFERROR((IF(AND($G613&lt;(VLOOKUP($J614,'Medians, Hi-Lo SDs'!$B:$F,2,FALSE)),$G614&gt;=(VLOOKUP($J614,'Medians, Hi-Lo SDs'!$B:$F,2,FALSE))),(VLOOKUP($J614,'Medians, Hi-Lo SDs'!$B:$F,2,FALSE))-$G613,""))/($F614)*($C614-$C613)+($C613),"")</f>
        <v/>
      </c>
      <c r="M614" s="65" t="str">
        <f t="shared" si="109"/>
        <v/>
      </c>
      <c r="N614" s="65" t="str">
        <f>IF(M614="","",M614/VLOOKUP(VLOOKUP($J614,'Medians, Hi-Lo SDs'!$B:$F,2,FALSE),$H:$I,2,FALSE))</f>
        <v/>
      </c>
      <c r="O614" s="59" t="s">
        <v>88</v>
      </c>
      <c r="P614" s="60" t="s">
        <v>88</v>
      </c>
      <c r="Q614" s="66" t="str">
        <f>IFERROR((IF(AND($G613&lt;(VLOOKUP($J614,'Medians, Hi-Lo SDs'!$B:$F,3,FALSE)),$G614&gt;=(VLOOKUP($J614,'Medians, Hi-Lo SDs'!$B:$F,3,FALSE))),(VLOOKUP($J614,'Medians, Hi-Lo SDs'!$B:$F,3,FALSE))-$G613,""))/($F614)*($C614-$C613)+($C613),"")</f>
        <v/>
      </c>
      <c r="R614" s="65" t="str">
        <f t="shared" si="110"/>
        <v/>
      </c>
      <c r="S614" s="65" t="str">
        <f>IF(R614="","",R614/VLOOKUP(VLOOKUP($J614,'Medians, Hi-Lo SDs'!$B:$F,3,FALSE),$H:$I,2,FALSE))</f>
        <v/>
      </c>
      <c r="T614" s="70" t="str">
        <f t="shared" si="111"/>
        <v/>
      </c>
      <c r="U614" s="68" t="str">
        <f t="shared" si="112"/>
        <v/>
      </c>
      <c r="V614" s="69" t="str">
        <f t="shared" si="108"/>
        <v/>
      </c>
      <c r="W614" s="66" t="str">
        <f>IFERROR((IF(AND($G613&lt;(VLOOKUP($J614,'Medians, Hi-Lo SDs'!$B:$F,4,FALSE)),$G614&gt;=(VLOOKUP($J614,'Medians, Hi-Lo SDs'!$B:$F,4,FALSE))),(VLOOKUP($J614,'Medians, Hi-Lo SDs'!$B:$F,4,FALSE))-$G613,""))/($F614)*($C614-$C613)+($C613),"")</f>
        <v/>
      </c>
      <c r="X614" s="65" t="str">
        <f t="shared" si="113"/>
        <v/>
      </c>
      <c r="Y614" s="65" t="str">
        <f>IF(X614="","",X614/VLOOKUP(VLOOKUP($J614,'Medians, Hi-Lo SDs'!$B:$F,4,FALSE),$H:$I,2,FALSE))</f>
        <v/>
      </c>
      <c r="Z614" s="70" t="str">
        <f t="shared" si="114"/>
        <v/>
      </c>
      <c r="AA614" s="68" t="str">
        <f t="shared" si="115"/>
        <v/>
      </c>
      <c r="AB614" s="66" t="str">
        <f>IFERROR((IF(AND($G613&lt;(VLOOKUP($J614,'Medians, Hi-Lo SDs'!$B:$F,5,FALSE)),$G614&gt;=(VLOOKUP($J614,'Medians, Hi-Lo SDs'!$B:$F,5,FALSE))),(VLOOKUP($J614,'Medians, Hi-Lo SDs'!$B:$F,5,FALSE))-$G613,""))/($F614)*($C614-$C613)+($C613),"")</f>
        <v/>
      </c>
      <c r="AC614" s="65" t="str">
        <f t="shared" si="116"/>
        <v/>
      </c>
      <c r="AD614" s="65" t="str">
        <f>IF(AC614="","",AC614/VLOOKUP(VLOOKUP($J614,'Medians, Hi-Lo SDs'!$B:$F,5,FALSE),$H:$I,2,FALSE))</f>
        <v/>
      </c>
      <c r="AE614" s="59" t="s">
        <v>88</v>
      </c>
      <c r="AF614" s="60" t="s">
        <v>88</v>
      </c>
    </row>
    <row r="615" spans="1:38" ht="16" x14ac:dyDescent="0.2">
      <c r="A615" s="99"/>
      <c r="B615" s="100"/>
      <c r="C615" s="87" t="s">
        <v>131</v>
      </c>
      <c r="D615" s="88">
        <v>1</v>
      </c>
      <c r="E615" s="89">
        <v>5.8823529411764701</v>
      </c>
      <c r="F615" s="89">
        <v>5.8823529411764701</v>
      </c>
      <c r="G615" s="90">
        <v>17.647058823529413</v>
      </c>
      <c r="J615" s="64" t="str">
        <f t="shared" si="106"/>
        <v>a1180</v>
      </c>
      <c r="K615" s="71">
        <f t="shared" si="107"/>
        <v>17.647058823529413</v>
      </c>
      <c r="L615" s="65">
        <f>IFERROR((IF(AND($G614&lt;(VLOOKUP($J615,'Medians, Hi-Lo SDs'!$B:$F,2,FALSE)),$G615&gt;=(VLOOKUP($J615,'Medians, Hi-Lo SDs'!$B:$F,2,FALSE))),(VLOOKUP($J615,'Medians, Hi-Lo SDs'!$B:$F,2,FALSE))-$G614,""))/($F615)*($C615-$C614)+($C614),"")</f>
        <v>32.800000000000004</v>
      </c>
      <c r="M615" s="65">
        <f t="shared" si="109"/>
        <v>19.949999999999996</v>
      </c>
      <c r="N615" s="65">
        <f>IF(M615="","",M615/VLOOKUP(VLOOKUP($J615,'Medians, Hi-Lo SDs'!$B:$F,2,FALSE),$H:$I,2,FALSE))</f>
        <v>19.249324585102272</v>
      </c>
      <c r="O615" s="59" t="s">
        <v>88</v>
      </c>
      <c r="P615" s="60" t="s">
        <v>88</v>
      </c>
      <c r="Q615" s="66" t="str">
        <f>IFERROR((IF(AND($G614&lt;(VLOOKUP($J615,'Medians, Hi-Lo SDs'!$B:$F,3,FALSE)),$G615&gt;=(VLOOKUP($J615,'Medians, Hi-Lo SDs'!$B:$F,3,FALSE))),(VLOOKUP($J615,'Medians, Hi-Lo SDs'!$B:$F,3,FALSE))-$G614,""))/($F615)*($C615-$C614)+($C614),"")</f>
        <v/>
      </c>
      <c r="R615" s="65" t="str">
        <f t="shared" si="110"/>
        <v/>
      </c>
      <c r="S615" s="65" t="str">
        <f>IF(R615="","",R615/VLOOKUP(VLOOKUP($J615,'Medians, Hi-Lo SDs'!$B:$F,3,FALSE),$H:$I,2,FALSE))</f>
        <v/>
      </c>
      <c r="T615" s="70" t="str">
        <f t="shared" si="111"/>
        <v/>
      </c>
      <c r="U615" s="68">
        <f t="shared" si="112"/>
        <v>19.249324585102272</v>
      </c>
      <c r="V615" s="69" t="str">
        <f t="shared" si="108"/>
        <v/>
      </c>
      <c r="W615" s="66" t="str">
        <f>IFERROR((IF(AND($G614&lt;(VLOOKUP($J615,'Medians, Hi-Lo SDs'!$B:$F,4,FALSE)),$G615&gt;=(VLOOKUP($J615,'Medians, Hi-Lo SDs'!$B:$F,4,FALSE))),(VLOOKUP($J615,'Medians, Hi-Lo SDs'!$B:$F,4,FALSE))-$G614,""))/($F615)*($C615-$C614)+($C614),"")</f>
        <v/>
      </c>
      <c r="X615" s="65" t="str">
        <f t="shared" si="113"/>
        <v/>
      </c>
      <c r="Y615" s="65" t="str">
        <f>IF(X615="","",X615/VLOOKUP(VLOOKUP($J615,'Medians, Hi-Lo SDs'!$B:$F,4,FALSE),$H:$I,2,FALSE))</f>
        <v/>
      </c>
      <c r="Z615" s="70" t="str">
        <f t="shared" si="114"/>
        <v/>
      </c>
      <c r="AA615" s="68" t="str">
        <f t="shared" si="115"/>
        <v/>
      </c>
      <c r="AB615" s="66" t="str">
        <f>IFERROR((IF(AND($G614&lt;(VLOOKUP($J615,'Medians, Hi-Lo SDs'!$B:$F,5,FALSE)),$G615&gt;=(VLOOKUP($J615,'Medians, Hi-Lo SDs'!$B:$F,5,FALSE))),(VLOOKUP($J615,'Medians, Hi-Lo SDs'!$B:$F,5,FALSE))-$G614,""))/($F615)*($C615-$C614)+($C614),"")</f>
        <v/>
      </c>
      <c r="AC615" s="65" t="str">
        <f t="shared" si="116"/>
        <v/>
      </c>
      <c r="AD615" s="65" t="str">
        <f>IF(AC615="","",AC615/VLOOKUP(VLOOKUP($J615,'Medians, Hi-Lo SDs'!$B:$F,5,FALSE),$H:$I,2,FALSE))</f>
        <v/>
      </c>
      <c r="AE615" s="59" t="s">
        <v>88</v>
      </c>
      <c r="AF615" s="60" t="s">
        <v>88</v>
      </c>
    </row>
    <row r="616" spans="1:38" ht="16" x14ac:dyDescent="0.2">
      <c r="A616" s="99"/>
      <c r="B616" s="100"/>
      <c r="C616" s="87" t="s">
        <v>152</v>
      </c>
      <c r="D616" s="88">
        <v>1</v>
      </c>
      <c r="E616" s="89">
        <v>5.8823529411764701</v>
      </c>
      <c r="F616" s="89">
        <v>5.8823529411764701</v>
      </c>
      <c r="G616" s="90">
        <v>23.52941176470588</v>
      </c>
      <c r="J616" s="64" t="str">
        <f t="shared" si="106"/>
        <v>a1180</v>
      </c>
      <c r="K616" s="71">
        <f t="shared" si="107"/>
        <v>17.647058823529413</v>
      </c>
      <c r="L616" s="65" t="str">
        <f>IFERROR((IF(AND($G615&lt;(VLOOKUP($J616,'Medians, Hi-Lo SDs'!$B:$F,2,FALSE)),$G616&gt;=(VLOOKUP($J616,'Medians, Hi-Lo SDs'!$B:$F,2,FALSE))),(VLOOKUP($J616,'Medians, Hi-Lo SDs'!$B:$F,2,FALSE))-$G615,""))/($F616)*($C616-$C615)+($C615),"")</f>
        <v/>
      </c>
      <c r="M616" s="65" t="str">
        <f t="shared" si="109"/>
        <v/>
      </c>
      <c r="N616" s="65" t="str">
        <f>IF(M616="","",M616/VLOOKUP(VLOOKUP($J616,'Medians, Hi-Lo SDs'!$B:$F,2,FALSE),$H:$I,2,FALSE))</f>
        <v/>
      </c>
      <c r="O616" s="59" t="s">
        <v>88</v>
      </c>
      <c r="P616" s="60" t="s">
        <v>88</v>
      </c>
      <c r="Q616" s="66">
        <f>IFERROR((IF(AND($G615&lt;(VLOOKUP($J616,'Medians, Hi-Lo SDs'!$B:$F,3,FALSE)),$G616&gt;=(VLOOKUP($J616,'Medians, Hi-Lo SDs'!$B:$F,3,FALSE))),(VLOOKUP($J616,'Medians, Hi-Lo SDs'!$B:$F,3,FALSE))-$G615,""))/($F616)*($C616-$C615)+($C615),"")</f>
        <v>41.6</v>
      </c>
      <c r="R616" s="65">
        <f t="shared" si="110"/>
        <v>11.149999999999999</v>
      </c>
      <c r="S616" s="65">
        <f>IF(R616="","",R616/VLOOKUP(VLOOKUP($J616,'Medians, Hi-Lo SDs'!$B:$F,3,FALSE),$H:$I,2,FALSE))</f>
        <v>13.248574144486691</v>
      </c>
      <c r="T616" s="70">
        <f t="shared" si="111"/>
        <v>16.24894936479448</v>
      </c>
      <c r="U616" s="68" t="str">
        <f t="shared" si="112"/>
        <v/>
      </c>
      <c r="V616" s="69" t="str">
        <f t="shared" si="108"/>
        <v/>
      </c>
      <c r="W616" s="66" t="str">
        <f>IFERROR((IF(AND($G615&lt;(VLOOKUP($J616,'Medians, Hi-Lo SDs'!$B:$F,4,FALSE)),$G616&gt;=(VLOOKUP($J616,'Medians, Hi-Lo SDs'!$B:$F,4,FALSE))),(VLOOKUP($J616,'Medians, Hi-Lo SDs'!$B:$F,4,FALSE))-$G615,""))/($F616)*($C616-$C615)+($C615),"")</f>
        <v/>
      </c>
      <c r="X616" s="65" t="str">
        <f t="shared" si="113"/>
        <v/>
      </c>
      <c r="Y616" s="65" t="str">
        <f>IF(X616="","",X616/VLOOKUP(VLOOKUP($J616,'Medians, Hi-Lo SDs'!$B:$F,4,FALSE),$H:$I,2,FALSE))</f>
        <v/>
      </c>
      <c r="Z616" s="70" t="str">
        <f t="shared" si="114"/>
        <v/>
      </c>
      <c r="AA616" s="68" t="str">
        <f t="shared" si="115"/>
        <v/>
      </c>
      <c r="AB616" s="66" t="str">
        <f>IFERROR((IF(AND($G615&lt;(VLOOKUP($J616,'Medians, Hi-Lo SDs'!$B:$F,5,FALSE)),$G616&gt;=(VLOOKUP($J616,'Medians, Hi-Lo SDs'!$B:$F,5,FALSE))),(VLOOKUP($J616,'Medians, Hi-Lo SDs'!$B:$F,5,FALSE))-$G615,""))/($F616)*($C616-$C615)+($C615),"")</f>
        <v/>
      </c>
      <c r="AC616" s="65" t="str">
        <f t="shared" si="116"/>
        <v/>
      </c>
      <c r="AD616" s="65" t="str">
        <f>IF(AC616="","",AC616/VLOOKUP(VLOOKUP($J616,'Medians, Hi-Lo SDs'!$B:$F,5,FALSE),$H:$I,2,FALSE))</f>
        <v/>
      </c>
      <c r="AE616" s="59" t="s">
        <v>88</v>
      </c>
      <c r="AF616" s="60" t="s">
        <v>88</v>
      </c>
    </row>
    <row r="617" spans="1:38" ht="16" x14ac:dyDescent="0.2">
      <c r="A617" s="99"/>
      <c r="B617" s="100"/>
      <c r="C617" s="87" t="s">
        <v>153</v>
      </c>
      <c r="D617" s="88">
        <v>1</v>
      </c>
      <c r="E617" s="89">
        <v>5.8823529411764701</v>
      </c>
      <c r="F617" s="89">
        <v>5.8823529411764701</v>
      </c>
      <c r="G617" s="90">
        <v>29.411764705882355</v>
      </c>
      <c r="J617" s="64" t="str">
        <f t="shared" si="106"/>
        <v>a1180</v>
      </c>
      <c r="K617" s="71">
        <f t="shared" si="107"/>
        <v>17.647058823529413</v>
      </c>
      <c r="L617" s="65" t="str">
        <f>IFERROR((IF(AND($G616&lt;(VLOOKUP($J617,'Medians, Hi-Lo SDs'!$B:$F,2,FALSE)),$G617&gt;=(VLOOKUP($J617,'Medians, Hi-Lo SDs'!$B:$F,2,FALSE))),(VLOOKUP($J617,'Medians, Hi-Lo SDs'!$B:$F,2,FALSE))-$G616,""))/($F617)*($C617-$C616)+($C616),"")</f>
        <v/>
      </c>
      <c r="M617" s="65" t="str">
        <f t="shared" si="109"/>
        <v/>
      </c>
      <c r="N617" s="65" t="str">
        <f>IF(M617="","",M617/VLOOKUP(VLOOKUP($J617,'Medians, Hi-Lo SDs'!$B:$F,2,FALSE),$H:$I,2,FALSE))</f>
        <v/>
      </c>
      <c r="O617" s="59" t="s">
        <v>88</v>
      </c>
      <c r="P617" s="60" t="s">
        <v>88</v>
      </c>
      <c r="Q617" s="66" t="str">
        <f>IFERROR((IF(AND($G616&lt;(VLOOKUP($J617,'Medians, Hi-Lo SDs'!$B:$F,3,FALSE)),$G617&gt;=(VLOOKUP($J617,'Medians, Hi-Lo SDs'!$B:$F,3,FALSE))),(VLOOKUP($J617,'Medians, Hi-Lo SDs'!$B:$F,3,FALSE))-$G616,""))/($F617)*($C617-$C616)+($C616),"")</f>
        <v/>
      </c>
      <c r="R617" s="65" t="str">
        <f t="shared" si="110"/>
        <v/>
      </c>
      <c r="S617" s="65" t="str">
        <f>IF(R617="","",R617/VLOOKUP(VLOOKUP($J617,'Medians, Hi-Lo SDs'!$B:$F,3,FALSE),$H:$I,2,FALSE))</f>
        <v/>
      </c>
      <c r="T617" s="70" t="str">
        <f t="shared" si="111"/>
        <v/>
      </c>
      <c r="U617" s="68" t="str">
        <f t="shared" si="112"/>
        <v/>
      </c>
      <c r="V617" s="69" t="str">
        <f t="shared" si="108"/>
        <v/>
      </c>
      <c r="W617" s="66" t="str">
        <f>IFERROR((IF(AND($G616&lt;(VLOOKUP($J617,'Medians, Hi-Lo SDs'!$B:$F,4,FALSE)),$G617&gt;=(VLOOKUP($J617,'Medians, Hi-Lo SDs'!$B:$F,4,FALSE))),(VLOOKUP($J617,'Medians, Hi-Lo SDs'!$B:$F,4,FALSE))-$G616,""))/($F617)*($C617-$C616)+($C616),"")</f>
        <v/>
      </c>
      <c r="X617" s="65" t="str">
        <f t="shared" si="113"/>
        <v/>
      </c>
      <c r="Y617" s="65" t="str">
        <f>IF(X617="","",X617/VLOOKUP(VLOOKUP($J617,'Medians, Hi-Lo SDs'!$B:$F,4,FALSE),$H:$I,2,FALSE))</f>
        <v/>
      </c>
      <c r="Z617" s="70" t="str">
        <f t="shared" si="114"/>
        <v/>
      </c>
      <c r="AA617" s="68" t="str">
        <f t="shared" si="115"/>
        <v/>
      </c>
      <c r="AB617" s="66" t="str">
        <f>IFERROR((IF(AND($G616&lt;(VLOOKUP($J617,'Medians, Hi-Lo SDs'!$B:$F,5,FALSE)),$G617&gt;=(VLOOKUP($J617,'Medians, Hi-Lo SDs'!$B:$F,5,FALSE))),(VLOOKUP($J617,'Medians, Hi-Lo SDs'!$B:$F,5,FALSE))-$G616,""))/($F617)*($C617-$C616)+($C616),"")</f>
        <v/>
      </c>
      <c r="AC617" s="65" t="str">
        <f t="shared" si="116"/>
        <v/>
      </c>
      <c r="AD617" s="65" t="str">
        <f>IF(AC617="","",AC617/VLOOKUP(VLOOKUP($J617,'Medians, Hi-Lo SDs'!$B:$F,5,FALSE),$H:$I,2,FALSE))</f>
        <v/>
      </c>
      <c r="AE617" s="59" t="s">
        <v>88</v>
      </c>
      <c r="AF617" s="60" t="s">
        <v>88</v>
      </c>
    </row>
    <row r="618" spans="1:38" ht="16" x14ac:dyDescent="0.2">
      <c r="A618" s="99"/>
      <c r="B618" s="100"/>
      <c r="C618" s="87" t="s">
        <v>145</v>
      </c>
      <c r="D618" s="88">
        <v>2</v>
      </c>
      <c r="E618" s="89">
        <v>11.76470588235294</v>
      </c>
      <c r="F618" s="89">
        <v>11.76470588235294</v>
      </c>
      <c r="G618" s="90">
        <v>41.17647058823529</v>
      </c>
      <c r="J618" s="64" t="str">
        <f t="shared" si="106"/>
        <v>a1180</v>
      </c>
      <c r="K618" s="71">
        <f t="shared" si="107"/>
        <v>17.647058823529413</v>
      </c>
      <c r="L618" s="65" t="str">
        <f>IFERROR((IF(AND($G617&lt;(VLOOKUP($J618,'Medians, Hi-Lo SDs'!$B:$F,2,FALSE)),$G618&gt;=(VLOOKUP($J618,'Medians, Hi-Lo SDs'!$B:$F,2,FALSE))),(VLOOKUP($J618,'Medians, Hi-Lo SDs'!$B:$F,2,FALSE))-$G617,""))/($F618)*($C618-$C617)+($C617),"")</f>
        <v/>
      </c>
      <c r="M618" s="65" t="str">
        <f t="shared" si="109"/>
        <v/>
      </c>
      <c r="N618" s="65" t="str">
        <f>IF(M618="","",M618/VLOOKUP(VLOOKUP($J618,'Medians, Hi-Lo SDs'!$B:$F,2,FALSE),$H:$I,2,FALSE))</f>
        <v/>
      </c>
      <c r="O618" s="59" t="s">
        <v>88</v>
      </c>
      <c r="P618" s="60" t="s">
        <v>88</v>
      </c>
      <c r="Q618" s="66" t="str">
        <f>IFERROR((IF(AND($G617&lt;(VLOOKUP($J618,'Medians, Hi-Lo SDs'!$B:$F,3,FALSE)),$G618&gt;=(VLOOKUP($J618,'Medians, Hi-Lo SDs'!$B:$F,3,FALSE))),(VLOOKUP($J618,'Medians, Hi-Lo SDs'!$B:$F,3,FALSE))-$G617,""))/($F618)*($C618-$C617)+($C617),"")</f>
        <v/>
      </c>
      <c r="R618" s="65" t="str">
        <f t="shared" si="110"/>
        <v/>
      </c>
      <c r="S618" s="65" t="str">
        <f>IF(R618="","",R618/VLOOKUP(VLOOKUP($J618,'Medians, Hi-Lo SDs'!$B:$F,3,FALSE),$H:$I,2,FALSE))</f>
        <v/>
      </c>
      <c r="T618" s="70" t="str">
        <f t="shared" si="111"/>
        <v/>
      </c>
      <c r="U618" s="68" t="str">
        <f t="shared" si="112"/>
        <v/>
      </c>
      <c r="V618" s="69" t="str">
        <f t="shared" si="108"/>
        <v/>
      </c>
      <c r="W618" s="66" t="str">
        <f>IFERROR((IF(AND($G617&lt;(VLOOKUP($J618,'Medians, Hi-Lo SDs'!$B:$F,4,FALSE)),$G618&gt;=(VLOOKUP($J618,'Medians, Hi-Lo SDs'!$B:$F,4,FALSE))),(VLOOKUP($J618,'Medians, Hi-Lo SDs'!$B:$F,4,FALSE))-$G617,""))/($F618)*($C618-$C617)+($C617),"")</f>
        <v/>
      </c>
      <c r="X618" s="65" t="str">
        <f t="shared" si="113"/>
        <v/>
      </c>
      <c r="Y618" s="65" t="str">
        <f>IF(X618="","",X618/VLOOKUP(VLOOKUP($J618,'Medians, Hi-Lo SDs'!$B:$F,4,FALSE),$H:$I,2,FALSE))</f>
        <v/>
      </c>
      <c r="Z618" s="70" t="str">
        <f t="shared" si="114"/>
        <v/>
      </c>
      <c r="AA618" s="68" t="str">
        <f t="shared" si="115"/>
        <v/>
      </c>
      <c r="AB618" s="66" t="str">
        <f>IFERROR((IF(AND($G617&lt;(VLOOKUP($J618,'Medians, Hi-Lo SDs'!$B:$F,5,FALSE)),$G618&gt;=(VLOOKUP($J618,'Medians, Hi-Lo SDs'!$B:$F,5,FALSE))),(VLOOKUP($J618,'Medians, Hi-Lo SDs'!$B:$F,5,FALSE))-$G617,""))/($F618)*($C618-$C617)+($C617),"")</f>
        <v/>
      </c>
      <c r="AC618" s="65" t="str">
        <f t="shared" si="116"/>
        <v/>
      </c>
      <c r="AD618" s="65" t="str">
        <f>IF(AC618="","",AC618/VLOOKUP(VLOOKUP($J618,'Medians, Hi-Lo SDs'!$B:$F,5,FALSE),$H:$I,2,FALSE))</f>
        <v/>
      </c>
      <c r="AE618" s="59" t="s">
        <v>88</v>
      </c>
      <c r="AF618" s="60" t="s">
        <v>88</v>
      </c>
    </row>
    <row r="619" spans="1:38" ht="16" x14ac:dyDescent="0.2">
      <c r="A619" s="99"/>
      <c r="B619" s="100"/>
      <c r="C619" s="87" t="s">
        <v>155</v>
      </c>
      <c r="D619" s="88">
        <v>2</v>
      </c>
      <c r="E619" s="89">
        <v>11.76470588235294</v>
      </c>
      <c r="F619" s="89">
        <v>11.76470588235294</v>
      </c>
      <c r="G619" s="90">
        <v>52.941176470588239</v>
      </c>
      <c r="J619" s="64" t="str">
        <f t="shared" si="106"/>
        <v>a1180</v>
      </c>
      <c r="K619" s="71">
        <f t="shared" si="107"/>
        <v>17.647058823529413</v>
      </c>
      <c r="L619" s="65" t="str">
        <f>IFERROR((IF(AND($G618&lt;(VLOOKUP($J619,'Medians, Hi-Lo SDs'!$B:$F,2,FALSE)),$G619&gt;=(VLOOKUP($J619,'Medians, Hi-Lo SDs'!$B:$F,2,FALSE))),(VLOOKUP($J619,'Medians, Hi-Lo SDs'!$B:$F,2,FALSE))-$G618,""))/($F619)*($C619-$C618)+($C618),"")</f>
        <v/>
      </c>
      <c r="M619" s="65" t="str">
        <f t="shared" si="109"/>
        <v/>
      </c>
      <c r="N619" s="65" t="str">
        <f>IF(M619="","",M619/VLOOKUP(VLOOKUP($J619,'Medians, Hi-Lo SDs'!$B:$F,2,FALSE),$H:$I,2,FALSE))</f>
        <v/>
      </c>
      <c r="O619" s="59" t="s">
        <v>88</v>
      </c>
      <c r="P619" s="60" t="s">
        <v>88</v>
      </c>
      <c r="Q619" s="66" t="str">
        <f>IFERROR((IF(AND($G618&lt;(VLOOKUP($J619,'Medians, Hi-Lo SDs'!$B:$F,3,FALSE)),$G619&gt;=(VLOOKUP($J619,'Medians, Hi-Lo SDs'!$B:$F,3,FALSE))),(VLOOKUP($J619,'Medians, Hi-Lo SDs'!$B:$F,3,FALSE))-$G618,""))/($F619)*($C619-$C618)+($C618),"")</f>
        <v/>
      </c>
      <c r="R619" s="65" t="str">
        <f t="shared" si="110"/>
        <v/>
      </c>
      <c r="S619" s="65" t="str">
        <f>IF(R619="","",R619/VLOOKUP(VLOOKUP($J619,'Medians, Hi-Lo SDs'!$B:$F,3,FALSE),$H:$I,2,FALSE))</f>
        <v/>
      </c>
      <c r="T619" s="70" t="str">
        <f t="shared" si="111"/>
        <v/>
      </c>
      <c r="U619" s="68" t="str">
        <f t="shared" si="112"/>
        <v/>
      </c>
      <c r="V619" s="69">
        <f t="shared" si="108"/>
        <v>52.75</v>
      </c>
      <c r="W619" s="66" t="str">
        <f>IFERROR((IF(AND($G618&lt;(VLOOKUP($J619,'Medians, Hi-Lo SDs'!$B:$F,4,FALSE)),$G619&gt;=(VLOOKUP($J619,'Medians, Hi-Lo SDs'!$B:$F,4,FALSE))),(VLOOKUP($J619,'Medians, Hi-Lo SDs'!$B:$F,4,FALSE))-$G618,""))/($F619)*($C619-$C618)+($C618),"")</f>
        <v/>
      </c>
      <c r="X619" s="65" t="str">
        <f t="shared" si="113"/>
        <v/>
      </c>
      <c r="Y619" s="65" t="str">
        <f>IF(X619="","",X619/VLOOKUP(VLOOKUP($J619,'Medians, Hi-Lo SDs'!$B:$F,4,FALSE),$H:$I,2,FALSE))</f>
        <v/>
      </c>
      <c r="Z619" s="70" t="str">
        <f t="shared" si="114"/>
        <v/>
      </c>
      <c r="AA619" s="68" t="str">
        <f t="shared" si="115"/>
        <v/>
      </c>
      <c r="AB619" s="66" t="str">
        <f>IFERROR((IF(AND($G618&lt;(VLOOKUP($J619,'Medians, Hi-Lo SDs'!$B:$F,5,FALSE)),$G619&gt;=(VLOOKUP($J619,'Medians, Hi-Lo SDs'!$B:$F,5,FALSE))),(VLOOKUP($J619,'Medians, Hi-Lo SDs'!$B:$F,5,FALSE))-$G618,""))/($F619)*($C619-$C618)+($C618),"")</f>
        <v/>
      </c>
      <c r="AC619" s="65" t="str">
        <f t="shared" si="116"/>
        <v/>
      </c>
      <c r="AD619" s="65" t="str">
        <f>IF(AC619="","",AC619/VLOOKUP(VLOOKUP($J619,'Medians, Hi-Lo SDs'!$B:$F,5,FALSE),$H:$I,2,FALSE))</f>
        <v/>
      </c>
      <c r="AE619" s="59" t="s">
        <v>88</v>
      </c>
      <c r="AF619" s="60" t="s">
        <v>88</v>
      </c>
    </row>
    <row r="620" spans="1:38" ht="16" x14ac:dyDescent="0.2">
      <c r="A620" s="99"/>
      <c r="B620" s="100"/>
      <c r="C620" s="87" t="s">
        <v>156</v>
      </c>
      <c r="D620" s="88">
        <v>1</v>
      </c>
      <c r="E620" s="89">
        <v>5.8823529411764701</v>
      </c>
      <c r="F620" s="89">
        <v>5.8823529411764701</v>
      </c>
      <c r="G620" s="90">
        <v>58.82352941176471</v>
      </c>
      <c r="J620" s="64" t="str">
        <f t="shared" si="106"/>
        <v>a1180</v>
      </c>
      <c r="K620" s="71">
        <f t="shared" si="107"/>
        <v>17.647058823529413</v>
      </c>
      <c r="L620" s="65" t="str">
        <f>IFERROR((IF(AND($G619&lt;(VLOOKUP($J620,'Medians, Hi-Lo SDs'!$B:$F,2,FALSE)),$G620&gt;=(VLOOKUP($J620,'Medians, Hi-Lo SDs'!$B:$F,2,FALSE))),(VLOOKUP($J620,'Medians, Hi-Lo SDs'!$B:$F,2,FALSE))-$G619,""))/($F620)*($C620-$C619)+($C619),"")</f>
        <v/>
      </c>
      <c r="M620" s="65" t="str">
        <f t="shared" si="109"/>
        <v/>
      </c>
      <c r="N620" s="65" t="str">
        <f>IF(M620="","",M620/VLOOKUP(VLOOKUP($J620,'Medians, Hi-Lo SDs'!$B:$F,2,FALSE),$H:$I,2,FALSE))</f>
        <v/>
      </c>
      <c r="O620" s="59" t="s">
        <v>88</v>
      </c>
      <c r="P620" s="60" t="s">
        <v>88</v>
      </c>
      <c r="Q620" s="66" t="str">
        <f>IFERROR((IF(AND($G619&lt;(VLOOKUP($J620,'Medians, Hi-Lo SDs'!$B:$F,3,FALSE)),$G620&gt;=(VLOOKUP($J620,'Medians, Hi-Lo SDs'!$B:$F,3,FALSE))),(VLOOKUP($J620,'Medians, Hi-Lo SDs'!$B:$F,3,FALSE))-$G619,""))/($F620)*($C620-$C619)+($C619),"")</f>
        <v/>
      </c>
      <c r="R620" s="65" t="str">
        <f t="shared" si="110"/>
        <v/>
      </c>
      <c r="S620" s="65" t="str">
        <f>IF(R620="","",R620/VLOOKUP(VLOOKUP($J620,'Medians, Hi-Lo SDs'!$B:$F,3,FALSE),$H:$I,2,FALSE))</f>
        <v/>
      </c>
      <c r="T620" s="70" t="str">
        <f t="shared" si="111"/>
        <v/>
      </c>
      <c r="U620" s="68" t="str">
        <f t="shared" si="112"/>
        <v/>
      </c>
      <c r="V620" s="69" t="str">
        <f t="shared" si="108"/>
        <v/>
      </c>
      <c r="W620" s="66" t="str">
        <f>IFERROR((IF(AND($G619&lt;(VLOOKUP($J620,'Medians, Hi-Lo SDs'!$B:$F,4,FALSE)),$G620&gt;=(VLOOKUP($J620,'Medians, Hi-Lo SDs'!$B:$F,4,FALSE))),(VLOOKUP($J620,'Medians, Hi-Lo SDs'!$B:$F,4,FALSE))-$G619,""))/($F620)*($C620-$C619)+($C619),"")</f>
        <v/>
      </c>
      <c r="X620" s="65" t="str">
        <f t="shared" si="113"/>
        <v/>
      </c>
      <c r="Y620" s="65" t="str">
        <f>IF(X620="","",X620/VLOOKUP(VLOOKUP($J620,'Medians, Hi-Lo SDs'!$B:$F,4,FALSE),$H:$I,2,FALSE))</f>
        <v/>
      </c>
      <c r="Z620" s="70" t="str">
        <f t="shared" si="114"/>
        <v/>
      </c>
      <c r="AA620" s="68" t="str">
        <f t="shared" si="115"/>
        <v/>
      </c>
      <c r="AB620" s="66" t="str">
        <f>IFERROR((IF(AND($G619&lt;(VLOOKUP($J620,'Medians, Hi-Lo SDs'!$B:$F,5,FALSE)),$G620&gt;=(VLOOKUP($J620,'Medians, Hi-Lo SDs'!$B:$F,5,FALSE))),(VLOOKUP($J620,'Medians, Hi-Lo SDs'!$B:$F,5,FALSE))-$G619,""))/($F620)*($C620-$C619)+($C619),"")</f>
        <v/>
      </c>
      <c r="AC620" s="65" t="str">
        <f t="shared" si="116"/>
        <v/>
      </c>
      <c r="AD620" s="65" t="str">
        <f>IF(AC620="","",AC620/VLOOKUP(VLOOKUP($J620,'Medians, Hi-Lo SDs'!$B:$F,5,FALSE),$H:$I,2,FALSE))</f>
        <v/>
      </c>
      <c r="AE620" s="59" t="s">
        <v>88</v>
      </c>
      <c r="AF620" s="60" t="s">
        <v>88</v>
      </c>
    </row>
    <row r="621" spans="1:38" ht="16" x14ac:dyDescent="0.2">
      <c r="A621" s="99"/>
      <c r="B621" s="100"/>
      <c r="C621" s="87" t="s">
        <v>160</v>
      </c>
      <c r="D621" s="88">
        <v>1</v>
      </c>
      <c r="E621" s="89">
        <v>5.8823529411764701</v>
      </c>
      <c r="F621" s="89">
        <v>5.8823529411764701</v>
      </c>
      <c r="G621" s="90">
        <v>64.705882352941174</v>
      </c>
      <c r="J621" s="64" t="str">
        <f t="shared" si="106"/>
        <v>a1180</v>
      </c>
      <c r="K621" s="71">
        <f t="shared" si="107"/>
        <v>17.647058823529413</v>
      </c>
      <c r="L621" s="65" t="str">
        <f>IFERROR((IF(AND($G620&lt;(VLOOKUP($J621,'Medians, Hi-Lo SDs'!$B:$F,2,FALSE)),$G621&gt;=(VLOOKUP($J621,'Medians, Hi-Lo SDs'!$B:$F,2,FALSE))),(VLOOKUP($J621,'Medians, Hi-Lo SDs'!$B:$F,2,FALSE))-$G620,""))/($F621)*($C621-$C620)+($C620),"")</f>
        <v/>
      </c>
      <c r="M621" s="65" t="str">
        <f t="shared" si="109"/>
        <v/>
      </c>
      <c r="N621" s="65" t="str">
        <f>IF(M621="","",M621/VLOOKUP(VLOOKUP($J621,'Medians, Hi-Lo SDs'!$B:$F,2,FALSE),$H:$I,2,FALSE))</f>
        <v/>
      </c>
      <c r="O621" s="59" t="s">
        <v>88</v>
      </c>
      <c r="P621" s="60" t="s">
        <v>88</v>
      </c>
      <c r="Q621" s="66" t="str">
        <f>IFERROR((IF(AND($G620&lt;(VLOOKUP($J621,'Medians, Hi-Lo SDs'!$B:$F,3,FALSE)),$G621&gt;=(VLOOKUP($J621,'Medians, Hi-Lo SDs'!$B:$F,3,FALSE))),(VLOOKUP($J621,'Medians, Hi-Lo SDs'!$B:$F,3,FALSE))-$G620,""))/($F621)*($C621-$C620)+($C620),"")</f>
        <v/>
      </c>
      <c r="R621" s="65" t="str">
        <f t="shared" si="110"/>
        <v/>
      </c>
      <c r="S621" s="65" t="str">
        <f>IF(R621="","",R621/VLOOKUP(VLOOKUP($J621,'Medians, Hi-Lo SDs'!$B:$F,3,FALSE),$H:$I,2,FALSE))</f>
        <v/>
      </c>
      <c r="T621" s="70" t="str">
        <f t="shared" si="111"/>
        <v/>
      </c>
      <c r="U621" s="68" t="str">
        <f t="shared" si="112"/>
        <v/>
      </c>
      <c r="V621" s="69" t="str">
        <f t="shared" si="108"/>
        <v/>
      </c>
      <c r="W621" s="66" t="str">
        <f>IFERROR((IF(AND($G620&lt;(VLOOKUP($J621,'Medians, Hi-Lo SDs'!$B:$F,4,FALSE)),$G621&gt;=(VLOOKUP($J621,'Medians, Hi-Lo SDs'!$B:$F,4,FALSE))),(VLOOKUP($J621,'Medians, Hi-Lo SDs'!$B:$F,4,FALSE))-$G620,""))/($F621)*($C621-$C620)+($C620),"")</f>
        <v/>
      </c>
      <c r="X621" s="65" t="str">
        <f t="shared" si="113"/>
        <v/>
      </c>
      <c r="Y621" s="65" t="str">
        <f>IF(X621="","",X621/VLOOKUP(VLOOKUP($J621,'Medians, Hi-Lo SDs'!$B:$F,4,FALSE),$H:$I,2,FALSE))</f>
        <v/>
      </c>
      <c r="Z621" s="70" t="str">
        <f t="shared" si="114"/>
        <v/>
      </c>
      <c r="AA621" s="68" t="str">
        <f t="shared" si="115"/>
        <v/>
      </c>
      <c r="AB621" s="66" t="str">
        <f>IFERROR((IF(AND($G620&lt;(VLOOKUP($J621,'Medians, Hi-Lo SDs'!$B:$F,5,FALSE)),$G621&gt;=(VLOOKUP($J621,'Medians, Hi-Lo SDs'!$B:$F,5,FALSE))),(VLOOKUP($J621,'Medians, Hi-Lo SDs'!$B:$F,5,FALSE))-$G620,""))/($F621)*($C621-$C620)+($C620),"")</f>
        <v/>
      </c>
      <c r="AC621" s="65" t="str">
        <f t="shared" si="116"/>
        <v/>
      </c>
      <c r="AD621" s="65" t="str">
        <f>IF(AC621="","",AC621/VLOOKUP(VLOOKUP($J621,'Medians, Hi-Lo SDs'!$B:$F,5,FALSE),$H:$I,2,FALSE))</f>
        <v/>
      </c>
      <c r="AE621" s="59" t="s">
        <v>88</v>
      </c>
      <c r="AF621" s="60" t="s">
        <v>88</v>
      </c>
    </row>
    <row r="622" spans="1:38" ht="16" x14ac:dyDescent="0.2">
      <c r="A622" s="99"/>
      <c r="B622" s="100"/>
      <c r="C622" s="87" t="s">
        <v>157</v>
      </c>
      <c r="D622" s="88">
        <v>2</v>
      </c>
      <c r="E622" s="89">
        <v>11.76470588235294</v>
      </c>
      <c r="F622" s="89">
        <v>11.76470588235294</v>
      </c>
      <c r="G622" s="90">
        <v>76.470588235294116</v>
      </c>
      <c r="J622" s="64" t="str">
        <f t="shared" si="106"/>
        <v>a1180</v>
      </c>
      <c r="K622" s="71">
        <f t="shared" si="107"/>
        <v>17.647058823529413</v>
      </c>
      <c r="L622" s="65" t="str">
        <f>IFERROR((IF(AND($G621&lt;(VLOOKUP($J622,'Medians, Hi-Lo SDs'!$B:$F,2,FALSE)),$G622&gt;=(VLOOKUP($J622,'Medians, Hi-Lo SDs'!$B:$F,2,FALSE))),(VLOOKUP($J622,'Medians, Hi-Lo SDs'!$B:$F,2,FALSE))-$G621,""))/($F622)*($C622-$C621)+($C621),"")</f>
        <v/>
      </c>
      <c r="M622" s="65" t="str">
        <f t="shared" si="109"/>
        <v/>
      </c>
      <c r="N622" s="65" t="str">
        <f>IF(M622="","",M622/VLOOKUP(VLOOKUP($J622,'Medians, Hi-Lo SDs'!$B:$F,2,FALSE),$H:$I,2,FALSE))</f>
        <v/>
      </c>
      <c r="O622" s="59" t="s">
        <v>88</v>
      </c>
      <c r="P622" s="60" t="s">
        <v>88</v>
      </c>
      <c r="Q622" s="66" t="str">
        <f>IFERROR((IF(AND($G621&lt;(VLOOKUP($J622,'Medians, Hi-Lo SDs'!$B:$F,3,FALSE)),$G622&gt;=(VLOOKUP($J622,'Medians, Hi-Lo SDs'!$B:$F,3,FALSE))),(VLOOKUP($J622,'Medians, Hi-Lo SDs'!$B:$F,3,FALSE))-$G621,""))/($F622)*($C622-$C621)+($C621),"")</f>
        <v/>
      </c>
      <c r="R622" s="65" t="str">
        <f t="shared" si="110"/>
        <v/>
      </c>
      <c r="S622" s="65" t="str">
        <f>IF(R622="","",R622/VLOOKUP(VLOOKUP($J622,'Medians, Hi-Lo SDs'!$B:$F,3,FALSE),$H:$I,2,FALSE))</f>
        <v/>
      </c>
      <c r="T622" s="70" t="str">
        <f t="shared" si="111"/>
        <v/>
      </c>
      <c r="U622" s="68" t="str">
        <f t="shared" si="112"/>
        <v/>
      </c>
      <c r="V622" s="69" t="str">
        <f t="shared" si="108"/>
        <v/>
      </c>
      <c r="W622" s="66" t="str">
        <f>IFERROR((IF(AND($G621&lt;(VLOOKUP($J622,'Medians, Hi-Lo SDs'!$B:$F,4,FALSE)),$G622&gt;=(VLOOKUP($J622,'Medians, Hi-Lo SDs'!$B:$F,4,FALSE))),(VLOOKUP($J622,'Medians, Hi-Lo SDs'!$B:$F,4,FALSE))-$G621,""))/($F622)*($C622-$C621)+($C621),"")</f>
        <v/>
      </c>
      <c r="X622" s="65" t="str">
        <f t="shared" si="113"/>
        <v/>
      </c>
      <c r="Y622" s="65" t="str">
        <f>IF(X622="","",X622/VLOOKUP(VLOOKUP($J622,'Medians, Hi-Lo SDs'!$B:$F,4,FALSE),$H:$I,2,FALSE))</f>
        <v/>
      </c>
      <c r="Z622" s="70" t="str">
        <f t="shared" si="114"/>
        <v/>
      </c>
      <c r="AA622" s="68" t="str">
        <f t="shared" si="115"/>
        <v/>
      </c>
      <c r="AB622" s="66" t="str">
        <f>IFERROR((IF(AND($G621&lt;(VLOOKUP($J622,'Medians, Hi-Lo SDs'!$B:$F,5,FALSE)),$G622&gt;=(VLOOKUP($J622,'Medians, Hi-Lo SDs'!$B:$F,5,FALSE))),(VLOOKUP($J622,'Medians, Hi-Lo SDs'!$B:$F,5,FALSE))-$G621,""))/($F622)*($C622-$C621)+($C621),"")</f>
        <v/>
      </c>
      <c r="AC622" s="65" t="str">
        <f t="shared" si="116"/>
        <v/>
      </c>
      <c r="AD622" s="65" t="str">
        <f>IF(AC622="","",AC622/VLOOKUP(VLOOKUP($J622,'Medians, Hi-Lo SDs'!$B:$F,5,FALSE),$H:$I,2,FALSE))</f>
        <v/>
      </c>
      <c r="AE622" s="59" t="s">
        <v>88</v>
      </c>
      <c r="AF622" s="60" t="s">
        <v>88</v>
      </c>
    </row>
    <row r="623" spans="1:38" ht="16" x14ac:dyDescent="0.2">
      <c r="A623" s="99"/>
      <c r="B623" s="100"/>
      <c r="C623" s="87" t="s">
        <v>162</v>
      </c>
      <c r="D623" s="88">
        <v>1</v>
      </c>
      <c r="E623" s="89">
        <v>5.8823529411764701</v>
      </c>
      <c r="F623" s="89">
        <v>5.8823529411764701</v>
      </c>
      <c r="G623" s="90">
        <v>82.35294117647058</v>
      </c>
      <c r="J623" s="64" t="str">
        <f t="shared" si="106"/>
        <v>a1180</v>
      </c>
      <c r="K623" s="71">
        <f t="shared" si="107"/>
        <v>17.647058823529413</v>
      </c>
      <c r="L623" s="65" t="str">
        <f>IFERROR((IF(AND($G622&lt;(VLOOKUP($J623,'Medians, Hi-Lo SDs'!$B:$F,2,FALSE)),$G623&gt;=(VLOOKUP($J623,'Medians, Hi-Lo SDs'!$B:$F,2,FALSE))),(VLOOKUP($J623,'Medians, Hi-Lo SDs'!$B:$F,2,FALSE))-$G622,""))/($F623)*($C623-$C622)+($C622),"")</f>
        <v/>
      </c>
      <c r="M623" s="65" t="str">
        <f t="shared" si="109"/>
        <v/>
      </c>
      <c r="N623" s="65" t="str">
        <f>IF(M623="","",M623/VLOOKUP(VLOOKUP($J623,'Medians, Hi-Lo SDs'!$B:$F,2,FALSE),$H:$I,2,FALSE))</f>
        <v/>
      </c>
      <c r="O623" s="59" t="s">
        <v>88</v>
      </c>
      <c r="P623" s="60" t="s">
        <v>88</v>
      </c>
      <c r="Q623" s="66" t="str">
        <f>IFERROR((IF(AND($G622&lt;(VLOOKUP($J623,'Medians, Hi-Lo SDs'!$B:$F,3,FALSE)),$G623&gt;=(VLOOKUP($J623,'Medians, Hi-Lo SDs'!$B:$F,3,FALSE))),(VLOOKUP($J623,'Medians, Hi-Lo SDs'!$B:$F,3,FALSE))-$G622,""))/($F623)*($C623-$C622)+($C622),"")</f>
        <v/>
      </c>
      <c r="R623" s="65" t="str">
        <f t="shared" si="110"/>
        <v/>
      </c>
      <c r="S623" s="65" t="str">
        <f>IF(R623="","",R623/VLOOKUP(VLOOKUP($J623,'Medians, Hi-Lo SDs'!$B:$F,3,FALSE),$H:$I,2,FALSE))</f>
        <v/>
      </c>
      <c r="T623" s="70" t="str">
        <f t="shared" si="111"/>
        <v/>
      </c>
      <c r="U623" s="68" t="str">
        <f t="shared" si="112"/>
        <v/>
      </c>
      <c r="V623" s="69" t="str">
        <f t="shared" si="108"/>
        <v/>
      </c>
      <c r="W623" s="66" t="str">
        <f>IFERROR((IF(AND($G622&lt;(VLOOKUP($J623,'Medians, Hi-Lo SDs'!$B:$F,4,FALSE)),$G623&gt;=(VLOOKUP($J623,'Medians, Hi-Lo SDs'!$B:$F,4,FALSE))),(VLOOKUP($J623,'Medians, Hi-Lo SDs'!$B:$F,4,FALSE))-$G622,""))/($F623)*($C623-$C622)+($C622),"")</f>
        <v/>
      </c>
      <c r="X623" s="65" t="str">
        <f t="shared" si="113"/>
        <v/>
      </c>
      <c r="Y623" s="65" t="str">
        <f>IF(X623="","",X623/VLOOKUP(VLOOKUP($J623,'Medians, Hi-Lo SDs'!$B:$F,4,FALSE),$H:$I,2,FALSE))</f>
        <v/>
      </c>
      <c r="Z623" s="70" t="str">
        <f t="shared" si="114"/>
        <v/>
      </c>
      <c r="AA623" s="68" t="str">
        <f t="shared" si="115"/>
        <v/>
      </c>
      <c r="AB623" s="66" t="str">
        <f>IFERROR((IF(AND($G622&lt;(VLOOKUP($J623,'Medians, Hi-Lo SDs'!$B:$F,5,FALSE)),$G623&gt;=(VLOOKUP($J623,'Medians, Hi-Lo SDs'!$B:$F,5,FALSE))),(VLOOKUP($J623,'Medians, Hi-Lo SDs'!$B:$F,5,FALSE))-$G622,""))/($F623)*($C623-$C622)+($C622),"")</f>
        <v/>
      </c>
      <c r="AC623" s="65" t="str">
        <f t="shared" si="116"/>
        <v/>
      </c>
      <c r="AD623" s="65" t="str">
        <f>IF(AC623="","",AC623/VLOOKUP(VLOOKUP($J623,'Medians, Hi-Lo SDs'!$B:$F,5,FALSE),$H:$I,2,FALSE))</f>
        <v/>
      </c>
      <c r="AE623" s="59" t="s">
        <v>88</v>
      </c>
      <c r="AF623" s="60" t="s">
        <v>88</v>
      </c>
    </row>
    <row r="624" spans="1:38" ht="16" x14ac:dyDescent="0.2">
      <c r="A624" s="99"/>
      <c r="B624" s="100"/>
      <c r="C624" s="87" t="s">
        <v>150</v>
      </c>
      <c r="D624" s="88">
        <v>1</v>
      </c>
      <c r="E624" s="89">
        <v>5.8823529411764701</v>
      </c>
      <c r="F624" s="89">
        <v>5.8823529411764701</v>
      </c>
      <c r="G624" s="90">
        <v>88.235294117647058</v>
      </c>
      <c r="J624" s="64" t="str">
        <f t="shared" si="106"/>
        <v>a1180</v>
      </c>
      <c r="K624" s="71">
        <f t="shared" si="107"/>
        <v>17.647058823529413</v>
      </c>
      <c r="L624" s="65" t="str">
        <f>IFERROR((IF(AND($G623&lt;(VLOOKUP($J624,'Medians, Hi-Lo SDs'!$B:$F,2,FALSE)),$G624&gt;=(VLOOKUP($J624,'Medians, Hi-Lo SDs'!$B:$F,2,FALSE))),(VLOOKUP($J624,'Medians, Hi-Lo SDs'!$B:$F,2,FALSE))-$G623,""))/($F624)*($C624-$C623)+($C623),"")</f>
        <v/>
      </c>
      <c r="M624" s="65" t="str">
        <f t="shared" si="109"/>
        <v/>
      </c>
      <c r="N624" s="65" t="str">
        <f>IF(M624="","",M624/VLOOKUP(VLOOKUP($J624,'Medians, Hi-Lo SDs'!$B:$F,2,FALSE),$H:$I,2,FALSE))</f>
        <v/>
      </c>
      <c r="O624" s="59" t="s">
        <v>88</v>
      </c>
      <c r="P624" s="60" t="s">
        <v>88</v>
      </c>
      <c r="Q624" s="66" t="str">
        <f>IFERROR((IF(AND($G623&lt;(VLOOKUP($J624,'Medians, Hi-Lo SDs'!$B:$F,3,FALSE)),$G624&gt;=(VLOOKUP($J624,'Medians, Hi-Lo SDs'!$B:$F,3,FALSE))),(VLOOKUP($J624,'Medians, Hi-Lo SDs'!$B:$F,3,FALSE))-$G623,""))/($F624)*($C624-$C623)+($C623),"")</f>
        <v/>
      </c>
      <c r="R624" s="65" t="str">
        <f t="shared" si="110"/>
        <v/>
      </c>
      <c r="S624" s="65" t="str">
        <f>IF(R624="","",R624/VLOOKUP(VLOOKUP($J624,'Medians, Hi-Lo SDs'!$B:$F,3,FALSE),$H:$I,2,FALSE))</f>
        <v/>
      </c>
      <c r="T624" s="70" t="str">
        <f t="shared" si="111"/>
        <v/>
      </c>
      <c r="U624" s="68" t="str">
        <f t="shared" si="112"/>
        <v/>
      </c>
      <c r="V624" s="69" t="str">
        <f t="shared" si="108"/>
        <v/>
      </c>
      <c r="W624" s="66" t="str">
        <f>IFERROR((IF(AND($G623&lt;(VLOOKUP($J624,'Medians, Hi-Lo SDs'!$B:$F,4,FALSE)),$G624&gt;=(VLOOKUP($J624,'Medians, Hi-Lo SDs'!$B:$F,4,FALSE))),(VLOOKUP($J624,'Medians, Hi-Lo SDs'!$B:$F,4,FALSE))-$G623,""))/($F624)*($C624-$C623)+($C623),"")</f>
        <v/>
      </c>
      <c r="X624" s="65" t="str">
        <f t="shared" si="113"/>
        <v/>
      </c>
      <c r="Y624" s="65" t="str">
        <f>IF(X624="","",X624/VLOOKUP(VLOOKUP($J624,'Medians, Hi-Lo SDs'!$B:$F,4,FALSE),$H:$I,2,FALSE))</f>
        <v/>
      </c>
      <c r="Z624" s="70" t="str">
        <f t="shared" si="114"/>
        <v/>
      </c>
      <c r="AA624" s="68" t="str">
        <f t="shared" si="115"/>
        <v/>
      </c>
      <c r="AB624" s="66" t="str">
        <f>IFERROR((IF(AND($G623&lt;(VLOOKUP($J624,'Medians, Hi-Lo SDs'!$B:$F,5,FALSE)),$G624&gt;=(VLOOKUP($J624,'Medians, Hi-Lo SDs'!$B:$F,5,FALSE))),(VLOOKUP($J624,'Medians, Hi-Lo SDs'!$B:$F,5,FALSE))-$G623,""))/($F624)*($C624-$C623)+($C623),"")</f>
        <v/>
      </c>
      <c r="AC624" s="65" t="str">
        <f t="shared" si="116"/>
        <v/>
      </c>
      <c r="AD624" s="65" t="str">
        <f>IF(AC624="","",AC624/VLOOKUP(VLOOKUP($J624,'Medians, Hi-Lo SDs'!$B:$F,5,FALSE),$H:$I,2,FALSE))</f>
        <v/>
      </c>
      <c r="AE624" s="59" t="s">
        <v>88</v>
      </c>
      <c r="AF624" s="60" t="s">
        <v>88</v>
      </c>
    </row>
    <row r="625" spans="1:32" ht="16" x14ac:dyDescent="0.2">
      <c r="A625" s="99"/>
      <c r="B625" s="100"/>
      <c r="C625" s="87" t="s">
        <v>170</v>
      </c>
      <c r="D625" s="88">
        <v>1</v>
      </c>
      <c r="E625" s="89">
        <v>5.8823529411764701</v>
      </c>
      <c r="F625" s="89">
        <v>5.8823529411764701</v>
      </c>
      <c r="G625" s="90">
        <v>94.117647058823522</v>
      </c>
      <c r="J625" s="64" t="str">
        <f t="shared" si="106"/>
        <v>a1180</v>
      </c>
      <c r="K625" s="71">
        <f t="shared" si="107"/>
        <v>17.647058823529413</v>
      </c>
      <c r="L625" s="65" t="str">
        <f>IFERROR((IF(AND($G624&lt;(VLOOKUP($J625,'Medians, Hi-Lo SDs'!$B:$F,2,FALSE)),$G625&gt;=(VLOOKUP($J625,'Medians, Hi-Lo SDs'!$B:$F,2,FALSE))),(VLOOKUP($J625,'Medians, Hi-Lo SDs'!$B:$F,2,FALSE))-$G624,""))/($F625)*($C625-$C624)+($C624),"")</f>
        <v/>
      </c>
      <c r="M625" s="65" t="str">
        <f t="shared" si="109"/>
        <v/>
      </c>
      <c r="N625" s="65" t="str">
        <f>IF(M625="","",M625/VLOOKUP(VLOOKUP($J625,'Medians, Hi-Lo SDs'!$B:$F,2,FALSE),$H:$I,2,FALSE))</f>
        <v/>
      </c>
      <c r="O625" s="59" t="s">
        <v>88</v>
      </c>
      <c r="P625" s="60" t="s">
        <v>88</v>
      </c>
      <c r="Q625" s="66" t="str">
        <f>IFERROR((IF(AND($G624&lt;(VLOOKUP($J625,'Medians, Hi-Lo SDs'!$B:$F,3,FALSE)),$G625&gt;=(VLOOKUP($J625,'Medians, Hi-Lo SDs'!$B:$F,3,FALSE))),(VLOOKUP($J625,'Medians, Hi-Lo SDs'!$B:$F,3,FALSE))-$G624,""))/($F625)*($C625-$C624)+($C624),"")</f>
        <v/>
      </c>
      <c r="R625" s="65" t="str">
        <f t="shared" si="110"/>
        <v/>
      </c>
      <c r="S625" s="65" t="str">
        <f>IF(R625="","",R625/VLOOKUP(VLOOKUP($J625,'Medians, Hi-Lo SDs'!$B:$F,3,FALSE),$H:$I,2,FALSE))</f>
        <v/>
      </c>
      <c r="T625" s="70" t="str">
        <f t="shared" si="111"/>
        <v/>
      </c>
      <c r="U625" s="68" t="str">
        <f t="shared" si="112"/>
        <v/>
      </c>
      <c r="V625" s="69" t="str">
        <f t="shared" si="108"/>
        <v/>
      </c>
      <c r="W625" s="66">
        <f>IFERROR((IF(AND($G624&lt;(VLOOKUP($J625,'Medians, Hi-Lo SDs'!$B:$F,4,FALSE)),$G625&gt;=(VLOOKUP($J625,'Medians, Hi-Lo SDs'!$B:$F,4,FALSE))),(VLOOKUP($J625,'Medians, Hi-Lo SDs'!$B:$F,4,FALSE))-$G624,""))/($F625)*($C625-$C624)+($C624),"")</f>
        <v>67.599999999999994</v>
      </c>
      <c r="X625" s="65">
        <f t="shared" si="113"/>
        <v>14.849999999999994</v>
      </c>
      <c r="Y625" s="65">
        <f>IF(X625="","",X625/VLOOKUP(VLOOKUP($J625,'Medians, Hi-Lo SDs'!$B:$F,4,FALSE),$H:$I,2,FALSE))</f>
        <v>11.587078651685388</v>
      </c>
      <c r="Z625" s="70">
        <f t="shared" si="114"/>
        <v>10.915431234165391</v>
      </c>
      <c r="AA625" s="68" t="str">
        <f t="shared" si="115"/>
        <v/>
      </c>
      <c r="AB625" s="66" t="str">
        <f>IFERROR((IF(AND($G624&lt;(VLOOKUP($J625,'Medians, Hi-Lo SDs'!$B:$F,5,FALSE)),$G625&gt;=(VLOOKUP($J625,'Medians, Hi-Lo SDs'!$B:$F,5,FALSE))),(VLOOKUP($J625,'Medians, Hi-Lo SDs'!$B:$F,5,FALSE))-$G624,""))/($F625)*($C625-$C624)+($C624),"")</f>
        <v/>
      </c>
      <c r="AC625" s="65" t="str">
        <f t="shared" si="116"/>
        <v/>
      </c>
      <c r="AD625" s="65" t="str">
        <f>IF(AC625="","",AC625/VLOOKUP(VLOOKUP($J625,'Medians, Hi-Lo SDs'!$B:$F,5,FALSE),$H:$I,2,FALSE))</f>
        <v/>
      </c>
      <c r="AE625" s="59" t="s">
        <v>88</v>
      </c>
      <c r="AF625" s="60" t="s">
        <v>88</v>
      </c>
    </row>
    <row r="626" spans="1:32" ht="16" x14ac:dyDescent="0.2">
      <c r="A626" s="99"/>
      <c r="B626" s="100"/>
      <c r="C626" s="87" t="s">
        <v>173</v>
      </c>
      <c r="D626" s="88">
        <v>1</v>
      </c>
      <c r="E626" s="89">
        <v>5.8823529411764701</v>
      </c>
      <c r="F626" s="89">
        <v>5.8823529411764701</v>
      </c>
      <c r="G626" s="90">
        <v>100</v>
      </c>
      <c r="J626" s="64" t="str">
        <f t="shared" si="106"/>
        <v>a1180</v>
      </c>
      <c r="K626" s="71">
        <f t="shared" si="107"/>
        <v>17.647058823529413</v>
      </c>
      <c r="L626" s="65" t="str">
        <f>IFERROR((IF(AND($G625&lt;(VLOOKUP($J626,'Medians, Hi-Lo SDs'!$B:$F,2,FALSE)),$G626&gt;=(VLOOKUP($J626,'Medians, Hi-Lo SDs'!$B:$F,2,FALSE))),(VLOOKUP($J626,'Medians, Hi-Lo SDs'!$B:$F,2,FALSE))-$G625,""))/($F626)*($C626-$C625)+($C625),"")</f>
        <v/>
      </c>
      <c r="M626" s="65" t="str">
        <f t="shared" si="109"/>
        <v/>
      </c>
      <c r="N626" s="65" t="str">
        <f>IF(M626="","",M626/VLOOKUP(VLOOKUP($J626,'Medians, Hi-Lo SDs'!$B:$F,2,FALSE),$H:$I,2,FALSE))</f>
        <v/>
      </c>
      <c r="O626" s="59" t="s">
        <v>88</v>
      </c>
      <c r="P626" s="60" t="s">
        <v>88</v>
      </c>
      <c r="Q626" s="66" t="str">
        <f>IFERROR((IF(AND($G625&lt;(VLOOKUP($J626,'Medians, Hi-Lo SDs'!$B:$F,3,FALSE)),$G626&gt;=(VLOOKUP($J626,'Medians, Hi-Lo SDs'!$B:$F,3,FALSE))),(VLOOKUP($J626,'Medians, Hi-Lo SDs'!$B:$F,3,FALSE))-$G625,""))/($F626)*($C626-$C625)+($C625),"")</f>
        <v/>
      </c>
      <c r="R626" s="65" t="str">
        <f t="shared" si="110"/>
        <v/>
      </c>
      <c r="S626" s="65" t="str">
        <f>IF(R626="","",R626/VLOOKUP(VLOOKUP($J626,'Medians, Hi-Lo SDs'!$B:$F,3,FALSE),$H:$I,2,FALSE))</f>
        <v/>
      </c>
      <c r="T626" s="70" t="str">
        <f t="shared" si="111"/>
        <v/>
      </c>
      <c r="U626" s="68" t="str">
        <f t="shared" si="112"/>
        <v/>
      </c>
      <c r="V626" s="69" t="str">
        <f t="shared" si="108"/>
        <v/>
      </c>
      <c r="W626" s="66" t="str">
        <f>IFERROR((IF(AND($G625&lt;(VLOOKUP($J626,'Medians, Hi-Lo SDs'!$B:$F,4,FALSE)),$G626&gt;=(VLOOKUP($J626,'Medians, Hi-Lo SDs'!$B:$F,4,FALSE))),(VLOOKUP($J626,'Medians, Hi-Lo SDs'!$B:$F,4,FALSE))-$G625,""))/($F626)*($C626-$C625)+($C625),"")</f>
        <v/>
      </c>
      <c r="X626" s="65" t="str">
        <f t="shared" si="113"/>
        <v/>
      </c>
      <c r="Y626" s="65" t="str">
        <f>IF(X626="","",X626/VLOOKUP(VLOOKUP($J626,'Medians, Hi-Lo SDs'!$B:$F,4,FALSE),$H:$I,2,FALSE))</f>
        <v/>
      </c>
      <c r="Z626" s="70" t="str">
        <f t="shared" si="114"/>
        <v/>
      </c>
      <c r="AA626" s="68">
        <f t="shared" si="115"/>
        <v>10.243783816645394</v>
      </c>
      <c r="AB626" s="66">
        <f>IFERROR((IF(AND($G625&lt;(VLOOKUP($J626,'Medians, Hi-Lo SDs'!$B:$F,5,FALSE)),$G626&gt;=(VLOOKUP($J626,'Medians, Hi-Lo SDs'!$B:$F,5,FALSE))),(VLOOKUP($J626,'Medians, Hi-Lo SDs'!$B:$F,5,FALSE))-$G625,""))/($F626)*($C626-$C625)+($C625),"")</f>
        <v>69.600000000000009</v>
      </c>
      <c r="AC626" s="65">
        <f t="shared" si="116"/>
        <v>16.850000000000009</v>
      </c>
      <c r="AD626" s="65">
        <f>IF(AC626="","",AC626/VLOOKUP(VLOOKUP($J626,'Medians, Hi-Lo SDs'!$B:$F,5,FALSE),$H:$I,2,FALSE))</f>
        <v>10.243783816645394</v>
      </c>
      <c r="AE626" s="59" t="s">
        <v>88</v>
      </c>
      <c r="AF626" s="60" t="s">
        <v>88</v>
      </c>
    </row>
    <row r="627" spans="1:32" ht="17" x14ac:dyDescent="0.2">
      <c r="A627" s="99"/>
      <c r="B627" s="100"/>
      <c r="C627" s="91" t="s">
        <v>134</v>
      </c>
      <c r="D627" s="88">
        <v>17</v>
      </c>
      <c r="E627" s="89">
        <v>100</v>
      </c>
      <c r="F627" s="89">
        <v>100</v>
      </c>
      <c r="G627" s="92"/>
      <c r="J627" s="64" t="str">
        <f t="shared" si="106"/>
        <v>a1180</v>
      </c>
      <c r="K627" s="71">
        <f t="shared" si="107"/>
        <v>17.647058823529413</v>
      </c>
      <c r="L627" s="65" t="str">
        <f>IFERROR((IF(AND($G626&lt;(VLOOKUP($J627,'Medians, Hi-Lo SDs'!$B:$F,2,FALSE)),$G627&gt;=(VLOOKUP($J627,'Medians, Hi-Lo SDs'!$B:$F,2,FALSE))),(VLOOKUP($J627,'Medians, Hi-Lo SDs'!$B:$F,2,FALSE))-$G626,""))/($F627)*($C627-$C626)+($C626),"")</f>
        <v/>
      </c>
      <c r="M627" s="65" t="str">
        <f t="shared" si="109"/>
        <v/>
      </c>
      <c r="N627" s="65" t="str">
        <f>IF(M627="","",M627/VLOOKUP(VLOOKUP($J627,'Medians, Hi-Lo SDs'!$B:$F,2,FALSE),$H:$I,2,FALSE))</f>
        <v/>
      </c>
      <c r="O627" s="59" t="s">
        <v>88</v>
      </c>
      <c r="P627" s="60" t="s">
        <v>88</v>
      </c>
      <c r="Q627" s="66" t="str">
        <f>IFERROR((IF(AND($G626&lt;(VLOOKUP($J627,'Medians, Hi-Lo SDs'!$B:$F,3,FALSE)),$G627&gt;=(VLOOKUP($J627,'Medians, Hi-Lo SDs'!$B:$F,3,FALSE))),(VLOOKUP($J627,'Medians, Hi-Lo SDs'!$B:$F,3,FALSE))-$G626,""))/($F627)*($C627-$C626)+($C626),"")</f>
        <v/>
      </c>
      <c r="R627" s="65" t="str">
        <f t="shared" si="110"/>
        <v/>
      </c>
      <c r="S627" s="65" t="str">
        <f>IF(R627="","",R627/VLOOKUP(VLOOKUP($J627,'Medians, Hi-Lo SDs'!$B:$F,3,FALSE),$H:$I,2,FALSE))</f>
        <v/>
      </c>
      <c r="T627" s="70" t="str">
        <f t="shared" si="111"/>
        <v/>
      </c>
      <c r="U627" s="68" t="str">
        <f t="shared" si="112"/>
        <v/>
      </c>
      <c r="V627" s="69" t="str">
        <f t="shared" si="108"/>
        <v/>
      </c>
      <c r="W627" s="66" t="str">
        <f>IFERROR((IF(AND($G626&lt;(VLOOKUP($J627,'Medians, Hi-Lo SDs'!$B:$F,4,FALSE)),$G627&gt;=(VLOOKUP($J627,'Medians, Hi-Lo SDs'!$B:$F,4,FALSE))),(VLOOKUP($J627,'Medians, Hi-Lo SDs'!$B:$F,4,FALSE))-$G626,""))/($F627)*($C627-$C626)+($C626),"")</f>
        <v/>
      </c>
      <c r="X627" s="65" t="str">
        <f t="shared" si="113"/>
        <v/>
      </c>
      <c r="Y627" s="65" t="str">
        <f>IF(X627="","",X627/VLOOKUP(VLOOKUP($J627,'Medians, Hi-Lo SDs'!$B:$F,4,FALSE),$H:$I,2,FALSE))</f>
        <v/>
      </c>
      <c r="Z627" s="70" t="str">
        <f t="shared" si="114"/>
        <v/>
      </c>
      <c r="AA627" s="68" t="str">
        <f t="shared" si="115"/>
        <v/>
      </c>
      <c r="AB627" s="66" t="str">
        <f>IFERROR((IF(AND($G626&lt;(VLOOKUP($J627,'Medians, Hi-Lo SDs'!$B:$F,5,FALSE)),$G627&gt;=(VLOOKUP($J627,'Medians, Hi-Lo SDs'!$B:$F,5,FALSE))),(VLOOKUP($J627,'Medians, Hi-Lo SDs'!$B:$F,5,FALSE))-$G626,""))/($F627)*($C627-$C626)+($C626),"")</f>
        <v/>
      </c>
      <c r="AC627" s="65" t="str">
        <f t="shared" si="116"/>
        <v/>
      </c>
      <c r="AD627" s="65" t="str">
        <f>IF(AC627="","",AC627/VLOOKUP(VLOOKUP($J627,'Medians, Hi-Lo SDs'!$B:$F,5,FALSE),$H:$I,2,FALSE))</f>
        <v/>
      </c>
      <c r="AE627" s="59" t="s">
        <v>88</v>
      </c>
      <c r="AF627" s="60" t="s">
        <v>88</v>
      </c>
    </row>
    <row r="628" spans="1:32" ht="16" x14ac:dyDescent="0.2">
      <c r="A628" s="99" t="s">
        <v>67</v>
      </c>
      <c r="B628" s="100" t="s">
        <v>107</v>
      </c>
      <c r="C628" s="87" t="s">
        <v>117</v>
      </c>
      <c r="D628" s="88">
        <v>1</v>
      </c>
      <c r="E628" s="89">
        <v>2.3255813953488373</v>
      </c>
      <c r="F628" s="89">
        <v>2.3255813953488373</v>
      </c>
      <c r="G628" s="90">
        <v>2.3255813953488373</v>
      </c>
      <c r="J628" s="64" t="str">
        <f t="shared" si="106"/>
        <v>a1180</v>
      </c>
      <c r="K628" s="71">
        <f t="shared" si="107"/>
        <v>17.647058823529413</v>
      </c>
      <c r="L628" s="65" t="str">
        <f>IFERROR((IF(AND($G627&lt;(VLOOKUP($J628,'Medians, Hi-Lo SDs'!$B:$F,2,FALSE)),$G628&gt;=(VLOOKUP($J628,'Medians, Hi-Lo SDs'!$B:$F,2,FALSE))),(VLOOKUP($J628,'Medians, Hi-Lo SDs'!$B:$F,2,FALSE))-$G627,""))/($F628)*($C628-$C627)+($C627),"")</f>
        <v/>
      </c>
      <c r="M628" s="65" t="str">
        <f t="shared" si="109"/>
        <v/>
      </c>
      <c r="N628" s="65" t="str">
        <f>IF(M628="","",M628/VLOOKUP(VLOOKUP($J628,'Medians, Hi-Lo SDs'!$B:$F,2,FALSE),$H:$I,2,FALSE))</f>
        <v/>
      </c>
      <c r="O628" s="59" t="s">
        <v>88</v>
      </c>
      <c r="P628" s="60" t="s">
        <v>88</v>
      </c>
      <c r="Q628" s="66" t="str">
        <f>IFERROR((IF(AND($G627&lt;(VLOOKUP($J628,'Medians, Hi-Lo SDs'!$B:$F,3,FALSE)),$G628&gt;=(VLOOKUP($J628,'Medians, Hi-Lo SDs'!$B:$F,3,FALSE))),(VLOOKUP($J628,'Medians, Hi-Lo SDs'!$B:$F,3,FALSE))-$G627,""))/($F628)*($C628-$C627)+($C627),"")</f>
        <v/>
      </c>
      <c r="R628" s="65" t="str">
        <f t="shared" si="110"/>
        <v/>
      </c>
      <c r="S628" s="65" t="str">
        <f>IF(R628="","",R628/VLOOKUP(VLOOKUP($J628,'Medians, Hi-Lo SDs'!$B:$F,3,FALSE),$H:$I,2,FALSE))</f>
        <v/>
      </c>
      <c r="T628" s="70" t="str">
        <f t="shared" si="111"/>
        <v/>
      </c>
      <c r="U628" s="68" t="str">
        <f t="shared" si="112"/>
        <v/>
      </c>
      <c r="V628" s="69" t="str">
        <f t="shared" si="108"/>
        <v/>
      </c>
      <c r="W628" s="66" t="str">
        <f>IFERROR((IF(AND($G627&lt;(VLOOKUP($J628,'Medians, Hi-Lo SDs'!$B:$F,4,FALSE)),$G628&gt;=(VLOOKUP($J628,'Medians, Hi-Lo SDs'!$B:$F,4,FALSE))),(VLOOKUP($J628,'Medians, Hi-Lo SDs'!$B:$F,4,FALSE))-$G627,""))/($F628)*($C628-$C627)+($C627),"")</f>
        <v/>
      </c>
      <c r="X628" s="65" t="str">
        <f t="shared" si="113"/>
        <v/>
      </c>
      <c r="Y628" s="65" t="str">
        <f>IF(X628="","",X628/VLOOKUP(VLOOKUP($J628,'Medians, Hi-Lo SDs'!$B:$F,4,FALSE),$H:$I,2,FALSE))</f>
        <v/>
      </c>
      <c r="Z628" s="70" t="str">
        <f t="shared" si="114"/>
        <v/>
      </c>
      <c r="AA628" s="68" t="str">
        <f t="shared" si="115"/>
        <v/>
      </c>
      <c r="AB628" s="66" t="str">
        <f>IFERROR((IF(AND($G627&lt;(VLOOKUP($J628,'Medians, Hi-Lo SDs'!$B:$F,5,FALSE)),$G628&gt;=(VLOOKUP($J628,'Medians, Hi-Lo SDs'!$B:$F,5,FALSE))),(VLOOKUP($J628,'Medians, Hi-Lo SDs'!$B:$F,5,FALSE))-$G627,""))/($F628)*($C628-$C627)+($C627),"")</f>
        <v/>
      </c>
      <c r="AC628" s="65" t="str">
        <f t="shared" si="116"/>
        <v/>
      </c>
      <c r="AD628" s="65" t="str">
        <f>IF(AC628="","",AC628/VLOOKUP(VLOOKUP($J628,'Medians, Hi-Lo SDs'!$B:$F,5,FALSE),$H:$I,2,FALSE))</f>
        <v/>
      </c>
      <c r="AE628" s="59" t="s">
        <v>88</v>
      </c>
      <c r="AF628" s="60" t="s">
        <v>88</v>
      </c>
    </row>
    <row r="629" spans="1:32" ht="16" x14ac:dyDescent="0.2">
      <c r="A629" s="99"/>
      <c r="B629" s="100"/>
      <c r="C629" s="87" t="s">
        <v>133</v>
      </c>
      <c r="D629" s="88">
        <v>2</v>
      </c>
      <c r="E629" s="89">
        <v>4.6511627906976747</v>
      </c>
      <c r="F629" s="89">
        <v>4.6511627906976747</v>
      </c>
      <c r="G629" s="90">
        <v>6.9767441860465116</v>
      </c>
      <c r="J629" s="64" t="str">
        <f t="shared" si="106"/>
        <v>a1200</v>
      </c>
      <c r="K629" s="71">
        <f t="shared" si="107"/>
        <v>6.9767441860465116</v>
      </c>
      <c r="L629" s="65">
        <f>IFERROR((IF(AND($G628&lt;(VLOOKUP($J629,'Medians, Hi-Lo SDs'!$B:$F,2,FALSE)),$G629&gt;=(VLOOKUP($J629,'Medians, Hi-Lo SDs'!$B:$F,2,FALSE))),(VLOOKUP($J629,'Medians, Hi-Lo SDs'!$B:$F,2,FALSE))-$G628,""))/($F629)*($C629-$C628)+($C628),"")</f>
        <v>36.075000000000003</v>
      </c>
      <c r="M629" s="65">
        <f t="shared" si="109"/>
        <v>23.299999999999997</v>
      </c>
      <c r="N629" s="65">
        <f>IF(M629="","",M629/VLOOKUP(VLOOKUP($J629,'Medians, Hi-Lo SDs'!$B:$F,2,FALSE),$H:$I,2,FALSE))</f>
        <v>14.164994832512614</v>
      </c>
      <c r="O629" s="59" t="s">
        <v>88</v>
      </c>
      <c r="P629" s="60" t="s">
        <v>88</v>
      </c>
      <c r="Q629" s="66" t="str">
        <f>IFERROR((IF(AND($G628&lt;(VLOOKUP($J629,'Medians, Hi-Lo SDs'!$B:$F,3,FALSE)),$G629&gt;=(VLOOKUP($J629,'Medians, Hi-Lo SDs'!$B:$F,3,FALSE))),(VLOOKUP($J629,'Medians, Hi-Lo SDs'!$B:$F,3,FALSE))-$G628,""))/($F629)*($C629-$C628)+($C628),"")</f>
        <v/>
      </c>
      <c r="R629" s="65" t="str">
        <f t="shared" si="110"/>
        <v/>
      </c>
      <c r="S629" s="65" t="str">
        <f>IF(R629="","",R629/VLOOKUP(VLOOKUP($J629,'Medians, Hi-Lo SDs'!$B:$F,3,FALSE),$H:$I,2,FALSE))</f>
        <v/>
      </c>
      <c r="T629" s="70" t="str">
        <f t="shared" si="111"/>
        <v/>
      </c>
      <c r="U629" s="68">
        <f t="shared" si="112"/>
        <v>14.164994832512614</v>
      </c>
      <c r="V629" s="69" t="str">
        <f t="shared" si="108"/>
        <v/>
      </c>
      <c r="W629" s="66" t="str">
        <f>IFERROR((IF(AND($G628&lt;(VLOOKUP($J629,'Medians, Hi-Lo SDs'!$B:$F,4,FALSE)),$G629&gt;=(VLOOKUP($J629,'Medians, Hi-Lo SDs'!$B:$F,4,FALSE))),(VLOOKUP($J629,'Medians, Hi-Lo SDs'!$B:$F,4,FALSE))-$G628,""))/($F629)*($C629-$C628)+($C628),"")</f>
        <v/>
      </c>
      <c r="X629" s="65" t="str">
        <f t="shared" si="113"/>
        <v/>
      </c>
      <c r="Y629" s="65" t="str">
        <f>IF(X629="","",X629/VLOOKUP(VLOOKUP($J629,'Medians, Hi-Lo SDs'!$B:$F,4,FALSE),$H:$I,2,FALSE))</f>
        <v/>
      </c>
      <c r="Z629" s="70" t="str">
        <f t="shared" si="114"/>
        <v/>
      </c>
      <c r="AA629" s="68" t="str">
        <f t="shared" si="115"/>
        <v/>
      </c>
      <c r="AB629" s="66" t="str">
        <f>IFERROR((IF(AND($G628&lt;(VLOOKUP($J629,'Medians, Hi-Lo SDs'!$B:$F,5,FALSE)),$G629&gt;=(VLOOKUP($J629,'Medians, Hi-Lo SDs'!$B:$F,5,FALSE))),(VLOOKUP($J629,'Medians, Hi-Lo SDs'!$B:$F,5,FALSE))-$G628,""))/($F629)*($C629-$C628)+($C628),"")</f>
        <v/>
      </c>
      <c r="AC629" s="65" t="str">
        <f t="shared" si="116"/>
        <v/>
      </c>
      <c r="AD629" s="65" t="str">
        <f>IF(AC629="","",AC629/VLOOKUP(VLOOKUP($J629,'Medians, Hi-Lo SDs'!$B:$F,5,FALSE),$H:$I,2,FALSE))</f>
        <v/>
      </c>
      <c r="AE629" s="59" t="s">
        <v>88</v>
      </c>
      <c r="AF629" s="60" t="s">
        <v>88</v>
      </c>
    </row>
    <row r="630" spans="1:32" ht="16" x14ac:dyDescent="0.2">
      <c r="A630" s="99"/>
      <c r="B630" s="100"/>
      <c r="C630" s="87" t="s">
        <v>153</v>
      </c>
      <c r="D630" s="88">
        <v>1</v>
      </c>
      <c r="E630" s="89">
        <v>2.3255813953488373</v>
      </c>
      <c r="F630" s="89">
        <v>2.3255813953488373</v>
      </c>
      <c r="G630" s="90">
        <v>9.3023255813953494</v>
      </c>
      <c r="J630" s="64" t="str">
        <f t="shared" si="106"/>
        <v>a1200</v>
      </c>
      <c r="K630" s="71">
        <f t="shared" si="107"/>
        <v>6.9767441860465116</v>
      </c>
      <c r="L630" s="65" t="str">
        <f>IFERROR((IF(AND($G629&lt;(VLOOKUP($J630,'Medians, Hi-Lo SDs'!$B:$F,2,FALSE)),$G630&gt;=(VLOOKUP($J630,'Medians, Hi-Lo SDs'!$B:$F,2,FALSE))),(VLOOKUP($J630,'Medians, Hi-Lo SDs'!$B:$F,2,FALSE))-$G629,""))/($F630)*($C630-$C629)+($C629),"")</f>
        <v/>
      </c>
      <c r="M630" s="65" t="str">
        <f t="shared" si="109"/>
        <v/>
      </c>
      <c r="N630" s="65" t="str">
        <f>IF(M630="","",M630/VLOOKUP(VLOOKUP($J630,'Medians, Hi-Lo SDs'!$B:$F,2,FALSE),$H:$I,2,FALSE))</f>
        <v/>
      </c>
      <c r="O630" s="59" t="s">
        <v>88</v>
      </c>
      <c r="P630" s="60" t="s">
        <v>88</v>
      </c>
      <c r="Q630" s="66" t="str">
        <f>IFERROR((IF(AND($G629&lt;(VLOOKUP($J630,'Medians, Hi-Lo SDs'!$B:$F,3,FALSE)),$G630&gt;=(VLOOKUP($J630,'Medians, Hi-Lo SDs'!$B:$F,3,FALSE))),(VLOOKUP($J630,'Medians, Hi-Lo SDs'!$B:$F,3,FALSE))-$G629,""))/($F630)*($C630-$C629)+($C629),"")</f>
        <v/>
      </c>
      <c r="R630" s="65" t="str">
        <f t="shared" si="110"/>
        <v/>
      </c>
      <c r="S630" s="65" t="str">
        <f>IF(R630="","",R630/VLOOKUP(VLOOKUP($J630,'Medians, Hi-Lo SDs'!$B:$F,3,FALSE),$H:$I,2,FALSE))</f>
        <v/>
      </c>
      <c r="T630" s="70" t="str">
        <f t="shared" si="111"/>
        <v/>
      </c>
      <c r="U630" s="68" t="str">
        <f t="shared" si="112"/>
        <v/>
      </c>
      <c r="V630" s="69" t="str">
        <f t="shared" si="108"/>
        <v/>
      </c>
      <c r="W630" s="66" t="str">
        <f>IFERROR((IF(AND($G629&lt;(VLOOKUP($J630,'Medians, Hi-Lo SDs'!$B:$F,4,FALSE)),$G630&gt;=(VLOOKUP($J630,'Medians, Hi-Lo SDs'!$B:$F,4,FALSE))),(VLOOKUP($J630,'Medians, Hi-Lo SDs'!$B:$F,4,FALSE))-$G629,""))/($F630)*($C630-$C629)+($C629),"")</f>
        <v/>
      </c>
      <c r="X630" s="65" t="str">
        <f t="shared" si="113"/>
        <v/>
      </c>
      <c r="Y630" s="65" t="str">
        <f>IF(X630="","",X630/VLOOKUP(VLOOKUP($J630,'Medians, Hi-Lo SDs'!$B:$F,4,FALSE),$H:$I,2,FALSE))</f>
        <v/>
      </c>
      <c r="Z630" s="70" t="str">
        <f t="shared" si="114"/>
        <v/>
      </c>
      <c r="AA630" s="68" t="str">
        <f t="shared" si="115"/>
        <v/>
      </c>
      <c r="AB630" s="66" t="str">
        <f>IFERROR((IF(AND($G629&lt;(VLOOKUP($J630,'Medians, Hi-Lo SDs'!$B:$F,5,FALSE)),$G630&gt;=(VLOOKUP($J630,'Medians, Hi-Lo SDs'!$B:$F,5,FALSE))),(VLOOKUP($J630,'Medians, Hi-Lo SDs'!$B:$F,5,FALSE))-$G629,""))/($F630)*($C630-$C629)+($C629),"")</f>
        <v/>
      </c>
      <c r="AC630" s="65" t="str">
        <f t="shared" si="116"/>
        <v/>
      </c>
      <c r="AD630" s="65" t="str">
        <f>IF(AC630="","",AC630/VLOOKUP(VLOOKUP($J630,'Medians, Hi-Lo SDs'!$B:$F,5,FALSE),$H:$I,2,FALSE))</f>
        <v/>
      </c>
      <c r="AE630" s="59" t="s">
        <v>88</v>
      </c>
      <c r="AF630" s="60" t="s">
        <v>88</v>
      </c>
    </row>
    <row r="631" spans="1:32" ht="16" x14ac:dyDescent="0.2">
      <c r="A631" s="99"/>
      <c r="B631" s="100"/>
      <c r="C631" s="87" t="s">
        <v>137</v>
      </c>
      <c r="D631" s="88">
        <v>2</v>
      </c>
      <c r="E631" s="89">
        <v>4.6511627906976747</v>
      </c>
      <c r="F631" s="89">
        <v>4.6511627906976747</v>
      </c>
      <c r="G631" s="90">
        <v>13.953488372093023</v>
      </c>
      <c r="J631" s="64" t="str">
        <f t="shared" si="106"/>
        <v>a1200</v>
      </c>
      <c r="K631" s="71">
        <f t="shared" si="107"/>
        <v>6.9767441860465116</v>
      </c>
      <c r="L631" s="65" t="str">
        <f>IFERROR((IF(AND($G630&lt;(VLOOKUP($J631,'Medians, Hi-Lo SDs'!$B:$F,2,FALSE)),$G631&gt;=(VLOOKUP($J631,'Medians, Hi-Lo SDs'!$B:$F,2,FALSE))),(VLOOKUP($J631,'Medians, Hi-Lo SDs'!$B:$F,2,FALSE))-$G630,""))/($F631)*($C631-$C630)+($C630),"")</f>
        <v/>
      </c>
      <c r="M631" s="65" t="str">
        <f t="shared" si="109"/>
        <v/>
      </c>
      <c r="N631" s="65" t="str">
        <f>IF(M631="","",M631/VLOOKUP(VLOOKUP($J631,'Medians, Hi-Lo SDs'!$B:$F,2,FALSE),$H:$I,2,FALSE))</f>
        <v/>
      </c>
      <c r="O631" s="59" t="s">
        <v>88</v>
      </c>
      <c r="P631" s="60" t="s">
        <v>88</v>
      </c>
      <c r="Q631" s="66">
        <f>IFERROR((IF(AND($G630&lt;(VLOOKUP($J631,'Medians, Hi-Lo SDs'!$B:$F,3,FALSE)),$G631&gt;=(VLOOKUP($J631,'Medians, Hi-Lo SDs'!$B:$F,3,FALSE))),(VLOOKUP($J631,'Medians, Hi-Lo SDs'!$B:$F,3,FALSE))-$G630,""))/($F631)*($C631-$C630)+($C630),"")</f>
        <v>46.15</v>
      </c>
      <c r="R631" s="65">
        <f t="shared" si="110"/>
        <v>13.225000000000001</v>
      </c>
      <c r="S631" s="65">
        <f>IF(R631="","",R631/VLOOKUP(VLOOKUP($J631,'Medians, Hi-Lo SDs'!$B:$F,3,FALSE),$H:$I,2,FALSE))</f>
        <v>10.319132334581774</v>
      </c>
      <c r="T631" s="70">
        <f t="shared" si="111"/>
        <v>12.242063583547193</v>
      </c>
      <c r="U631" s="68" t="str">
        <f t="shared" si="112"/>
        <v/>
      </c>
      <c r="V631" s="69" t="str">
        <f t="shared" si="108"/>
        <v/>
      </c>
      <c r="W631" s="66" t="str">
        <f>IFERROR((IF(AND($G630&lt;(VLOOKUP($J631,'Medians, Hi-Lo SDs'!$B:$F,4,FALSE)),$G631&gt;=(VLOOKUP($J631,'Medians, Hi-Lo SDs'!$B:$F,4,FALSE))),(VLOOKUP($J631,'Medians, Hi-Lo SDs'!$B:$F,4,FALSE))-$G630,""))/($F631)*($C631-$C630)+($C630),"")</f>
        <v/>
      </c>
      <c r="X631" s="65" t="str">
        <f t="shared" si="113"/>
        <v/>
      </c>
      <c r="Y631" s="65" t="str">
        <f>IF(X631="","",X631/VLOOKUP(VLOOKUP($J631,'Medians, Hi-Lo SDs'!$B:$F,4,FALSE),$H:$I,2,FALSE))</f>
        <v/>
      </c>
      <c r="Z631" s="70" t="str">
        <f t="shared" si="114"/>
        <v/>
      </c>
      <c r="AA631" s="68" t="str">
        <f t="shared" si="115"/>
        <v/>
      </c>
      <c r="AB631" s="66" t="str">
        <f>IFERROR((IF(AND($G630&lt;(VLOOKUP($J631,'Medians, Hi-Lo SDs'!$B:$F,5,FALSE)),$G631&gt;=(VLOOKUP($J631,'Medians, Hi-Lo SDs'!$B:$F,5,FALSE))),(VLOOKUP($J631,'Medians, Hi-Lo SDs'!$B:$F,5,FALSE))-$G630,""))/($F631)*($C631-$C630)+($C630),"")</f>
        <v/>
      </c>
      <c r="AC631" s="65" t="str">
        <f t="shared" si="116"/>
        <v/>
      </c>
      <c r="AD631" s="65" t="str">
        <f>IF(AC631="","",AC631/VLOOKUP(VLOOKUP($J631,'Medians, Hi-Lo SDs'!$B:$F,5,FALSE),$H:$I,2,FALSE))</f>
        <v/>
      </c>
      <c r="AE631" s="59" t="s">
        <v>88</v>
      </c>
      <c r="AF631" s="60" t="s">
        <v>88</v>
      </c>
    </row>
    <row r="632" spans="1:32" ht="16" x14ac:dyDescent="0.2">
      <c r="A632" s="99"/>
      <c r="B632" s="100"/>
      <c r="C632" s="87" t="s">
        <v>138</v>
      </c>
      <c r="D632" s="88">
        <v>4</v>
      </c>
      <c r="E632" s="89">
        <v>9.3023255813953494</v>
      </c>
      <c r="F632" s="89">
        <v>9.3023255813953494</v>
      </c>
      <c r="G632" s="90">
        <v>23.255813953488371</v>
      </c>
      <c r="J632" s="64" t="str">
        <f t="shared" si="106"/>
        <v>a1200</v>
      </c>
      <c r="K632" s="71">
        <f t="shared" si="107"/>
        <v>6.9767441860465116</v>
      </c>
      <c r="L632" s="65" t="str">
        <f>IFERROR((IF(AND($G631&lt;(VLOOKUP($J632,'Medians, Hi-Lo SDs'!$B:$F,2,FALSE)),$G632&gt;=(VLOOKUP($J632,'Medians, Hi-Lo SDs'!$B:$F,2,FALSE))),(VLOOKUP($J632,'Medians, Hi-Lo SDs'!$B:$F,2,FALSE))-$G631,""))/($F632)*($C632-$C631)+($C631),"")</f>
        <v/>
      </c>
      <c r="M632" s="65" t="str">
        <f t="shared" si="109"/>
        <v/>
      </c>
      <c r="N632" s="65" t="str">
        <f>IF(M632="","",M632/VLOOKUP(VLOOKUP($J632,'Medians, Hi-Lo SDs'!$B:$F,2,FALSE),$H:$I,2,FALSE))</f>
        <v/>
      </c>
      <c r="O632" s="59" t="s">
        <v>88</v>
      </c>
      <c r="P632" s="60" t="s">
        <v>88</v>
      </c>
      <c r="Q632" s="66" t="str">
        <f>IFERROR((IF(AND($G631&lt;(VLOOKUP($J632,'Medians, Hi-Lo SDs'!$B:$F,3,FALSE)),$G632&gt;=(VLOOKUP($J632,'Medians, Hi-Lo SDs'!$B:$F,3,FALSE))),(VLOOKUP($J632,'Medians, Hi-Lo SDs'!$B:$F,3,FALSE))-$G631,""))/($F632)*($C632-$C631)+($C631),"")</f>
        <v/>
      </c>
      <c r="R632" s="65" t="str">
        <f t="shared" si="110"/>
        <v/>
      </c>
      <c r="S632" s="65" t="str">
        <f>IF(R632="","",R632/VLOOKUP(VLOOKUP($J632,'Medians, Hi-Lo SDs'!$B:$F,3,FALSE),$H:$I,2,FALSE))</f>
        <v/>
      </c>
      <c r="T632" s="70" t="str">
        <f t="shared" si="111"/>
        <v/>
      </c>
      <c r="U632" s="68" t="str">
        <f t="shared" si="112"/>
        <v/>
      </c>
      <c r="V632" s="69" t="str">
        <f t="shared" si="108"/>
        <v/>
      </c>
      <c r="W632" s="66" t="str">
        <f>IFERROR((IF(AND($G631&lt;(VLOOKUP($J632,'Medians, Hi-Lo SDs'!$B:$F,4,FALSE)),$G632&gt;=(VLOOKUP($J632,'Medians, Hi-Lo SDs'!$B:$F,4,FALSE))),(VLOOKUP($J632,'Medians, Hi-Lo SDs'!$B:$F,4,FALSE))-$G631,""))/($F632)*($C632-$C631)+($C631),"")</f>
        <v/>
      </c>
      <c r="X632" s="65" t="str">
        <f t="shared" si="113"/>
        <v/>
      </c>
      <c r="Y632" s="65" t="str">
        <f>IF(X632="","",X632/VLOOKUP(VLOOKUP($J632,'Medians, Hi-Lo SDs'!$B:$F,4,FALSE),$H:$I,2,FALSE))</f>
        <v/>
      </c>
      <c r="Z632" s="70" t="str">
        <f t="shared" si="114"/>
        <v/>
      </c>
      <c r="AA632" s="68" t="str">
        <f t="shared" si="115"/>
        <v/>
      </c>
      <c r="AB632" s="66" t="str">
        <f>IFERROR((IF(AND($G631&lt;(VLOOKUP($J632,'Medians, Hi-Lo SDs'!$B:$F,5,FALSE)),$G632&gt;=(VLOOKUP($J632,'Medians, Hi-Lo SDs'!$B:$F,5,FALSE))),(VLOOKUP($J632,'Medians, Hi-Lo SDs'!$B:$F,5,FALSE))-$G631,""))/($F632)*($C632-$C631)+($C631),"")</f>
        <v/>
      </c>
      <c r="AC632" s="65" t="str">
        <f t="shared" si="116"/>
        <v/>
      </c>
      <c r="AD632" s="65" t="str">
        <f>IF(AC632="","",AC632/VLOOKUP(VLOOKUP($J632,'Medians, Hi-Lo SDs'!$B:$F,5,FALSE),$H:$I,2,FALSE))</f>
        <v/>
      </c>
      <c r="AE632" s="59" t="s">
        <v>88</v>
      </c>
      <c r="AF632" s="60" t="s">
        <v>88</v>
      </c>
    </row>
    <row r="633" spans="1:32" ht="16" x14ac:dyDescent="0.2">
      <c r="A633" s="99"/>
      <c r="B633" s="100"/>
      <c r="C633" s="87" t="s">
        <v>145</v>
      </c>
      <c r="D633" s="88">
        <v>1</v>
      </c>
      <c r="E633" s="89">
        <v>2.3255813953488373</v>
      </c>
      <c r="F633" s="89">
        <v>2.3255813953488373</v>
      </c>
      <c r="G633" s="90">
        <v>25.581395348837212</v>
      </c>
      <c r="J633" s="64" t="str">
        <f t="shared" si="106"/>
        <v>a1200</v>
      </c>
      <c r="K633" s="71">
        <f t="shared" si="107"/>
        <v>6.9767441860465116</v>
      </c>
      <c r="L633" s="65" t="str">
        <f>IFERROR((IF(AND($G632&lt;(VLOOKUP($J633,'Medians, Hi-Lo SDs'!$B:$F,2,FALSE)),$G633&gt;=(VLOOKUP($J633,'Medians, Hi-Lo SDs'!$B:$F,2,FALSE))),(VLOOKUP($J633,'Medians, Hi-Lo SDs'!$B:$F,2,FALSE))-$G632,""))/($F633)*($C633-$C632)+($C632),"")</f>
        <v/>
      </c>
      <c r="M633" s="65" t="str">
        <f t="shared" si="109"/>
        <v/>
      </c>
      <c r="N633" s="65" t="str">
        <f>IF(M633="","",M633/VLOOKUP(VLOOKUP($J633,'Medians, Hi-Lo SDs'!$B:$F,2,FALSE),$H:$I,2,FALSE))</f>
        <v/>
      </c>
      <c r="O633" s="59" t="s">
        <v>88</v>
      </c>
      <c r="P633" s="60" t="s">
        <v>88</v>
      </c>
      <c r="Q633" s="66" t="str">
        <f>IFERROR((IF(AND($G632&lt;(VLOOKUP($J633,'Medians, Hi-Lo SDs'!$B:$F,3,FALSE)),$G633&gt;=(VLOOKUP($J633,'Medians, Hi-Lo SDs'!$B:$F,3,FALSE))),(VLOOKUP($J633,'Medians, Hi-Lo SDs'!$B:$F,3,FALSE))-$G632,""))/($F633)*($C633-$C632)+($C632),"")</f>
        <v/>
      </c>
      <c r="R633" s="65" t="str">
        <f t="shared" si="110"/>
        <v/>
      </c>
      <c r="S633" s="65" t="str">
        <f>IF(R633="","",R633/VLOOKUP(VLOOKUP($J633,'Medians, Hi-Lo SDs'!$B:$F,3,FALSE),$H:$I,2,FALSE))</f>
        <v/>
      </c>
      <c r="T633" s="70" t="str">
        <f t="shared" si="111"/>
        <v/>
      </c>
      <c r="U633" s="68" t="str">
        <f t="shared" si="112"/>
        <v/>
      </c>
      <c r="V633" s="69" t="str">
        <f t="shared" si="108"/>
        <v/>
      </c>
      <c r="W633" s="66" t="str">
        <f>IFERROR((IF(AND($G632&lt;(VLOOKUP($J633,'Medians, Hi-Lo SDs'!$B:$F,4,FALSE)),$G633&gt;=(VLOOKUP($J633,'Medians, Hi-Lo SDs'!$B:$F,4,FALSE))),(VLOOKUP($J633,'Medians, Hi-Lo SDs'!$B:$F,4,FALSE))-$G632,""))/($F633)*($C633-$C632)+($C632),"")</f>
        <v/>
      </c>
      <c r="X633" s="65" t="str">
        <f t="shared" si="113"/>
        <v/>
      </c>
      <c r="Y633" s="65" t="str">
        <f>IF(X633="","",X633/VLOOKUP(VLOOKUP($J633,'Medians, Hi-Lo SDs'!$B:$F,4,FALSE),$H:$I,2,FALSE))</f>
        <v/>
      </c>
      <c r="Z633" s="70" t="str">
        <f t="shared" si="114"/>
        <v/>
      </c>
      <c r="AA633" s="68" t="str">
        <f t="shared" si="115"/>
        <v/>
      </c>
      <c r="AB633" s="66" t="str">
        <f>IFERROR((IF(AND($G632&lt;(VLOOKUP($J633,'Medians, Hi-Lo SDs'!$B:$F,5,FALSE)),$G633&gt;=(VLOOKUP($J633,'Medians, Hi-Lo SDs'!$B:$F,5,FALSE))),(VLOOKUP($J633,'Medians, Hi-Lo SDs'!$B:$F,5,FALSE))-$G632,""))/($F633)*($C633-$C632)+($C632),"")</f>
        <v/>
      </c>
      <c r="AC633" s="65" t="str">
        <f t="shared" si="116"/>
        <v/>
      </c>
      <c r="AD633" s="65" t="str">
        <f>IF(AC633="","",AC633/VLOOKUP(VLOOKUP($J633,'Medians, Hi-Lo SDs'!$B:$F,5,FALSE),$H:$I,2,FALSE))</f>
        <v/>
      </c>
      <c r="AE633" s="59" t="s">
        <v>88</v>
      </c>
      <c r="AF633" s="60" t="s">
        <v>88</v>
      </c>
    </row>
    <row r="634" spans="1:32" ht="16" x14ac:dyDescent="0.2">
      <c r="A634" s="99"/>
      <c r="B634" s="100"/>
      <c r="C634" s="87" t="s">
        <v>155</v>
      </c>
      <c r="D634" s="88">
        <v>1</v>
      </c>
      <c r="E634" s="89">
        <v>2.3255813953488373</v>
      </c>
      <c r="F634" s="89">
        <v>2.3255813953488373</v>
      </c>
      <c r="G634" s="90">
        <v>27.906976744186046</v>
      </c>
      <c r="J634" s="64" t="str">
        <f t="shared" si="106"/>
        <v>a1200</v>
      </c>
      <c r="K634" s="71">
        <f t="shared" si="107"/>
        <v>6.9767441860465116</v>
      </c>
      <c r="L634" s="65" t="str">
        <f>IFERROR((IF(AND($G633&lt;(VLOOKUP($J634,'Medians, Hi-Lo SDs'!$B:$F,2,FALSE)),$G634&gt;=(VLOOKUP($J634,'Medians, Hi-Lo SDs'!$B:$F,2,FALSE))),(VLOOKUP($J634,'Medians, Hi-Lo SDs'!$B:$F,2,FALSE))-$G633,""))/($F634)*($C634-$C633)+($C633),"")</f>
        <v/>
      </c>
      <c r="M634" s="65" t="str">
        <f t="shared" si="109"/>
        <v/>
      </c>
      <c r="N634" s="65" t="str">
        <f>IF(M634="","",M634/VLOOKUP(VLOOKUP($J634,'Medians, Hi-Lo SDs'!$B:$F,2,FALSE),$H:$I,2,FALSE))</f>
        <v/>
      </c>
      <c r="O634" s="59" t="s">
        <v>88</v>
      </c>
      <c r="P634" s="60" t="s">
        <v>88</v>
      </c>
      <c r="Q634" s="66" t="str">
        <f>IFERROR((IF(AND($G633&lt;(VLOOKUP($J634,'Medians, Hi-Lo SDs'!$B:$F,3,FALSE)),$G634&gt;=(VLOOKUP($J634,'Medians, Hi-Lo SDs'!$B:$F,3,FALSE))),(VLOOKUP($J634,'Medians, Hi-Lo SDs'!$B:$F,3,FALSE))-$G633,""))/($F634)*($C634-$C633)+($C633),"")</f>
        <v/>
      </c>
      <c r="R634" s="65" t="str">
        <f t="shared" si="110"/>
        <v/>
      </c>
      <c r="S634" s="65" t="str">
        <f>IF(R634="","",R634/VLOOKUP(VLOOKUP($J634,'Medians, Hi-Lo SDs'!$B:$F,3,FALSE),$H:$I,2,FALSE))</f>
        <v/>
      </c>
      <c r="T634" s="70" t="str">
        <f t="shared" si="111"/>
        <v/>
      </c>
      <c r="U634" s="68" t="str">
        <f t="shared" si="112"/>
        <v/>
      </c>
      <c r="V634" s="69" t="str">
        <f t="shared" si="108"/>
        <v/>
      </c>
      <c r="W634" s="66" t="str">
        <f>IFERROR((IF(AND($G633&lt;(VLOOKUP($J634,'Medians, Hi-Lo SDs'!$B:$F,4,FALSE)),$G634&gt;=(VLOOKUP($J634,'Medians, Hi-Lo SDs'!$B:$F,4,FALSE))),(VLOOKUP($J634,'Medians, Hi-Lo SDs'!$B:$F,4,FALSE))-$G633,""))/($F634)*($C634-$C633)+($C633),"")</f>
        <v/>
      </c>
      <c r="X634" s="65" t="str">
        <f t="shared" si="113"/>
        <v/>
      </c>
      <c r="Y634" s="65" t="str">
        <f>IF(X634="","",X634/VLOOKUP(VLOOKUP($J634,'Medians, Hi-Lo SDs'!$B:$F,4,FALSE),$H:$I,2,FALSE))</f>
        <v/>
      </c>
      <c r="Z634" s="70" t="str">
        <f t="shared" si="114"/>
        <v/>
      </c>
      <c r="AA634" s="68" t="str">
        <f t="shared" si="115"/>
        <v/>
      </c>
      <c r="AB634" s="66" t="str">
        <f>IFERROR((IF(AND($G633&lt;(VLOOKUP($J634,'Medians, Hi-Lo SDs'!$B:$F,5,FALSE)),$G634&gt;=(VLOOKUP($J634,'Medians, Hi-Lo SDs'!$B:$F,5,FALSE))),(VLOOKUP($J634,'Medians, Hi-Lo SDs'!$B:$F,5,FALSE))-$G633,""))/($F634)*($C634-$C633)+($C633),"")</f>
        <v/>
      </c>
      <c r="AC634" s="65" t="str">
        <f t="shared" si="116"/>
        <v/>
      </c>
      <c r="AD634" s="65" t="str">
        <f>IF(AC634="","",AC634/VLOOKUP(VLOOKUP($J634,'Medians, Hi-Lo SDs'!$B:$F,5,FALSE),$H:$I,2,FALSE))</f>
        <v/>
      </c>
      <c r="AE634" s="59" t="s">
        <v>88</v>
      </c>
      <c r="AF634" s="60" t="s">
        <v>88</v>
      </c>
    </row>
    <row r="635" spans="1:32" ht="16" x14ac:dyDescent="0.2">
      <c r="A635" s="99"/>
      <c r="B635" s="100"/>
      <c r="C635" s="87" t="s">
        <v>139</v>
      </c>
      <c r="D635" s="88">
        <v>2</v>
      </c>
      <c r="E635" s="89">
        <v>4.6511627906976747</v>
      </c>
      <c r="F635" s="89">
        <v>4.6511627906976747</v>
      </c>
      <c r="G635" s="90">
        <v>32.558139534883722</v>
      </c>
      <c r="J635" s="64" t="str">
        <f t="shared" si="106"/>
        <v>a1200</v>
      </c>
      <c r="K635" s="71">
        <f t="shared" si="107"/>
        <v>6.9767441860465116</v>
      </c>
      <c r="L635" s="65" t="str">
        <f>IFERROR((IF(AND($G634&lt;(VLOOKUP($J635,'Medians, Hi-Lo SDs'!$B:$F,2,FALSE)),$G635&gt;=(VLOOKUP($J635,'Medians, Hi-Lo SDs'!$B:$F,2,FALSE))),(VLOOKUP($J635,'Medians, Hi-Lo SDs'!$B:$F,2,FALSE))-$G634,""))/($F635)*($C635-$C634)+($C634),"")</f>
        <v/>
      </c>
      <c r="M635" s="65" t="str">
        <f t="shared" si="109"/>
        <v/>
      </c>
      <c r="N635" s="65" t="str">
        <f>IF(M635="","",M635/VLOOKUP(VLOOKUP($J635,'Medians, Hi-Lo SDs'!$B:$F,2,FALSE),$H:$I,2,FALSE))</f>
        <v/>
      </c>
      <c r="O635" s="59" t="s">
        <v>88</v>
      </c>
      <c r="P635" s="60" t="s">
        <v>88</v>
      </c>
      <c r="Q635" s="66" t="str">
        <f>IFERROR((IF(AND($G634&lt;(VLOOKUP($J635,'Medians, Hi-Lo SDs'!$B:$F,3,FALSE)),$G635&gt;=(VLOOKUP($J635,'Medians, Hi-Lo SDs'!$B:$F,3,FALSE))),(VLOOKUP($J635,'Medians, Hi-Lo SDs'!$B:$F,3,FALSE))-$G634,""))/($F635)*($C635-$C634)+($C634),"")</f>
        <v/>
      </c>
      <c r="R635" s="65" t="str">
        <f t="shared" si="110"/>
        <v/>
      </c>
      <c r="S635" s="65" t="str">
        <f>IF(R635="","",R635/VLOOKUP(VLOOKUP($J635,'Medians, Hi-Lo SDs'!$B:$F,3,FALSE),$H:$I,2,FALSE))</f>
        <v/>
      </c>
      <c r="T635" s="70" t="str">
        <f t="shared" si="111"/>
        <v/>
      </c>
      <c r="U635" s="68" t="str">
        <f t="shared" si="112"/>
        <v/>
      </c>
      <c r="V635" s="69" t="str">
        <f t="shared" si="108"/>
        <v/>
      </c>
      <c r="W635" s="66" t="str">
        <f>IFERROR((IF(AND($G634&lt;(VLOOKUP($J635,'Medians, Hi-Lo SDs'!$B:$F,4,FALSE)),$G635&gt;=(VLOOKUP($J635,'Medians, Hi-Lo SDs'!$B:$F,4,FALSE))),(VLOOKUP($J635,'Medians, Hi-Lo SDs'!$B:$F,4,FALSE))-$G634,""))/($F635)*($C635-$C634)+($C634),"")</f>
        <v/>
      </c>
      <c r="X635" s="65" t="str">
        <f t="shared" si="113"/>
        <v/>
      </c>
      <c r="Y635" s="65" t="str">
        <f>IF(X635="","",X635/VLOOKUP(VLOOKUP($J635,'Medians, Hi-Lo SDs'!$B:$F,4,FALSE),$H:$I,2,FALSE))</f>
        <v/>
      </c>
      <c r="Z635" s="70" t="str">
        <f t="shared" si="114"/>
        <v/>
      </c>
      <c r="AA635" s="68" t="str">
        <f t="shared" si="115"/>
        <v/>
      </c>
      <c r="AB635" s="66" t="str">
        <f>IFERROR((IF(AND($G634&lt;(VLOOKUP($J635,'Medians, Hi-Lo SDs'!$B:$F,5,FALSE)),$G635&gt;=(VLOOKUP($J635,'Medians, Hi-Lo SDs'!$B:$F,5,FALSE))),(VLOOKUP($J635,'Medians, Hi-Lo SDs'!$B:$F,5,FALSE))-$G634,""))/($F635)*($C635-$C634)+($C634),"")</f>
        <v/>
      </c>
      <c r="AC635" s="65" t="str">
        <f t="shared" si="116"/>
        <v/>
      </c>
      <c r="AD635" s="65" t="str">
        <f>IF(AC635="","",AC635/VLOOKUP(VLOOKUP($J635,'Medians, Hi-Lo SDs'!$B:$F,5,FALSE),$H:$I,2,FALSE))</f>
        <v/>
      </c>
      <c r="AE635" s="59" t="s">
        <v>88</v>
      </c>
      <c r="AF635" s="60" t="s">
        <v>88</v>
      </c>
    </row>
    <row r="636" spans="1:32" ht="16" x14ac:dyDescent="0.2">
      <c r="A636" s="99"/>
      <c r="B636" s="100"/>
      <c r="C636" s="87" t="s">
        <v>156</v>
      </c>
      <c r="D636" s="88">
        <v>2</v>
      </c>
      <c r="E636" s="89">
        <v>4.6511627906976747</v>
      </c>
      <c r="F636" s="89">
        <v>4.6511627906976747</v>
      </c>
      <c r="G636" s="90">
        <v>37.209302325581397</v>
      </c>
      <c r="J636" s="64" t="str">
        <f t="shared" si="106"/>
        <v>a1200</v>
      </c>
      <c r="K636" s="71">
        <f t="shared" si="107"/>
        <v>6.9767441860465116</v>
      </c>
      <c r="L636" s="65" t="str">
        <f>IFERROR((IF(AND($G635&lt;(VLOOKUP($J636,'Medians, Hi-Lo SDs'!$B:$F,2,FALSE)),$G636&gt;=(VLOOKUP($J636,'Medians, Hi-Lo SDs'!$B:$F,2,FALSE))),(VLOOKUP($J636,'Medians, Hi-Lo SDs'!$B:$F,2,FALSE))-$G635,""))/($F636)*($C636-$C635)+($C635),"")</f>
        <v/>
      </c>
      <c r="M636" s="65" t="str">
        <f t="shared" si="109"/>
        <v/>
      </c>
      <c r="N636" s="65" t="str">
        <f>IF(M636="","",M636/VLOOKUP(VLOOKUP($J636,'Medians, Hi-Lo SDs'!$B:$F,2,FALSE),$H:$I,2,FALSE))</f>
        <v/>
      </c>
      <c r="O636" s="59" t="s">
        <v>88</v>
      </c>
      <c r="P636" s="60" t="s">
        <v>88</v>
      </c>
      <c r="Q636" s="66" t="str">
        <f>IFERROR((IF(AND($G635&lt;(VLOOKUP($J636,'Medians, Hi-Lo SDs'!$B:$F,3,FALSE)),$G636&gt;=(VLOOKUP($J636,'Medians, Hi-Lo SDs'!$B:$F,3,FALSE))),(VLOOKUP($J636,'Medians, Hi-Lo SDs'!$B:$F,3,FALSE))-$G635,""))/($F636)*($C636-$C635)+($C635),"")</f>
        <v/>
      </c>
      <c r="R636" s="65" t="str">
        <f t="shared" si="110"/>
        <v/>
      </c>
      <c r="S636" s="65" t="str">
        <f>IF(R636="","",R636/VLOOKUP(VLOOKUP($J636,'Medians, Hi-Lo SDs'!$B:$F,3,FALSE),$H:$I,2,FALSE))</f>
        <v/>
      </c>
      <c r="T636" s="70" t="str">
        <f t="shared" si="111"/>
        <v/>
      </c>
      <c r="U636" s="68" t="str">
        <f t="shared" si="112"/>
        <v/>
      </c>
      <c r="V636" s="69" t="str">
        <f t="shared" si="108"/>
        <v/>
      </c>
      <c r="W636" s="66" t="str">
        <f>IFERROR((IF(AND($G635&lt;(VLOOKUP($J636,'Medians, Hi-Lo SDs'!$B:$F,4,FALSE)),$G636&gt;=(VLOOKUP($J636,'Medians, Hi-Lo SDs'!$B:$F,4,FALSE))),(VLOOKUP($J636,'Medians, Hi-Lo SDs'!$B:$F,4,FALSE))-$G635,""))/($F636)*($C636-$C635)+($C635),"")</f>
        <v/>
      </c>
      <c r="X636" s="65" t="str">
        <f t="shared" si="113"/>
        <v/>
      </c>
      <c r="Y636" s="65" t="str">
        <f>IF(X636="","",X636/VLOOKUP(VLOOKUP($J636,'Medians, Hi-Lo SDs'!$B:$F,4,FALSE),$H:$I,2,FALSE))</f>
        <v/>
      </c>
      <c r="Z636" s="70" t="str">
        <f t="shared" si="114"/>
        <v/>
      </c>
      <c r="AA636" s="68" t="str">
        <f t="shared" si="115"/>
        <v/>
      </c>
      <c r="AB636" s="66" t="str">
        <f>IFERROR((IF(AND($G635&lt;(VLOOKUP($J636,'Medians, Hi-Lo SDs'!$B:$F,5,FALSE)),$G636&gt;=(VLOOKUP($J636,'Medians, Hi-Lo SDs'!$B:$F,5,FALSE))),(VLOOKUP($J636,'Medians, Hi-Lo SDs'!$B:$F,5,FALSE))-$G635,""))/($F636)*($C636-$C635)+($C635),"")</f>
        <v/>
      </c>
      <c r="AC636" s="65" t="str">
        <f t="shared" si="116"/>
        <v/>
      </c>
      <c r="AD636" s="65" t="str">
        <f>IF(AC636="","",AC636/VLOOKUP(VLOOKUP($J636,'Medians, Hi-Lo SDs'!$B:$F,5,FALSE),$H:$I,2,FALSE))</f>
        <v/>
      </c>
      <c r="AE636" s="59" t="s">
        <v>88</v>
      </c>
      <c r="AF636" s="60" t="s">
        <v>88</v>
      </c>
    </row>
    <row r="637" spans="1:32" ht="16" x14ac:dyDescent="0.2">
      <c r="A637" s="99"/>
      <c r="B637" s="100"/>
      <c r="C637" s="87" t="s">
        <v>169</v>
      </c>
      <c r="D637" s="88">
        <v>2</v>
      </c>
      <c r="E637" s="89">
        <v>4.6511627906976747</v>
      </c>
      <c r="F637" s="89">
        <v>4.6511627906976747</v>
      </c>
      <c r="G637" s="90">
        <v>41.860465116279073</v>
      </c>
      <c r="J637" s="64" t="str">
        <f t="shared" si="106"/>
        <v>a1200</v>
      </c>
      <c r="K637" s="71">
        <f t="shared" si="107"/>
        <v>6.9767441860465116</v>
      </c>
      <c r="L637" s="65" t="str">
        <f>IFERROR((IF(AND($G636&lt;(VLOOKUP($J637,'Medians, Hi-Lo SDs'!$B:$F,2,FALSE)),$G637&gt;=(VLOOKUP($J637,'Medians, Hi-Lo SDs'!$B:$F,2,FALSE))),(VLOOKUP($J637,'Medians, Hi-Lo SDs'!$B:$F,2,FALSE))-$G636,""))/($F637)*($C637-$C636)+($C636),"")</f>
        <v/>
      </c>
      <c r="M637" s="65" t="str">
        <f t="shared" si="109"/>
        <v/>
      </c>
      <c r="N637" s="65" t="str">
        <f>IF(M637="","",M637/VLOOKUP(VLOOKUP($J637,'Medians, Hi-Lo SDs'!$B:$F,2,FALSE),$H:$I,2,FALSE))</f>
        <v/>
      </c>
      <c r="O637" s="59" t="s">
        <v>88</v>
      </c>
      <c r="P637" s="60" t="s">
        <v>88</v>
      </c>
      <c r="Q637" s="66" t="str">
        <f>IFERROR((IF(AND($G636&lt;(VLOOKUP($J637,'Medians, Hi-Lo SDs'!$B:$F,3,FALSE)),$G637&gt;=(VLOOKUP($J637,'Medians, Hi-Lo SDs'!$B:$F,3,FALSE))),(VLOOKUP($J637,'Medians, Hi-Lo SDs'!$B:$F,3,FALSE))-$G636,""))/($F637)*($C637-$C636)+($C636),"")</f>
        <v/>
      </c>
      <c r="R637" s="65" t="str">
        <f t="shared" si="110"/>
        <v/>
      </c>
      <c r="S637" s="65" t="str">
        <f>IF(R637="","",R637/VLOOKUP(VLOOKUP($J637,'Medians, Hi-Lo SDs'!$B:$F,3,FALSE),$H:$I,2,FALSE))</f>
        <v/>
      </c>
      <c r="T637" s="70" t="str">
        <f t="shared" si="111"/>
        <v/>
      </c>
      <c r="U637" s="68" t="str">
        <f t="shared" si="112"/>
        <v/>
      </c>
      <c r="V637" s="69" t="str">
        <f t="shared" si="108"/>
        <v/>
      </c>
      <c r="W637" s="66" t="str">
        <f>IFERROR((IF(AND($G636&lt;(VLOOKUP($J637,'Medians, Hi-Lo SDs'!$B:$F,4,FALSE)),$G637&gt;=(VLOOKUP($J637,'Medians, Hi-Lo SDs'!$B:$F,4,FALSE))),(VLOOKUP($J637,'Medians, Hi-Lo SDs'!$B:$F,4,FALSE))-$G636,""))/($F637)*($C637-$C636)+($C636),"")</f>
        <v/>
      </c>
      <c r="X637" s="65" t="str">
        <f t="shared" si="113"/>
        <v/>
      </c>
      <c r="Y637" s="65" t="str">
        <f>IF(X637="","",X637/VLOOKUP(VLOOKUP($J637,'Medians, Hi-Lo SDs'!$B:$F,4,FALSE),$H:$I,2,FALSE))</f>
        <v/>
      </c>
      <c r="Z637" s="70" t="str">
        <f t="shared" si="114"/>
        <v/>
      </c>
      <c r="AA637" s="68" t="str">
        <f t="shared" si="115"/>
        <v/>
      </c>
      <c r="AB637" s="66" t="str">
        <f>IFERROR((IF(AND($G636&lt;(VLOOKUP($J637,'Medians, Hi-Lo SDs'!$B:$F,5,FALSE)),$G637&gt;=(VLOOKUP($J637,'Medians, Hi-Lo SDs'!$B:$F,5,FALSE))),(VLOOKUP($J637,'Medians, Hi-Lo SDs'!$B:$F,5,FALSE))-$G636,""))/($F637)*($C637-$C636)+($C636),"")</f>
        <v/>
      </c>
      <c r="AC637" s="65" t="str">
        <f t="shared" si="116"/>
        <v/>
      </c>
      <c r="AD637" s="65" t="str">
        <f>IF(AC637="","",AC637/VLOOKUP(VLOOKUP($J637,'Medians, Hi-Lo SDs'!$B:$F,5,FALSE),$H:$I,2,FALSE))</f>
        <v/>
      </c>
      <c r="AE637" s="59" t="s">
        <v>88</v>
      </c>
      <c r="AF637" s="60" t="s">
        <v>88</v>
      </c>
    </row>
    <row r="638" spans="1:32" ht="16" x14ac:dyDescent="0.2">
      <c r="A638" s="99"/>
      <c r="B638" s="100"/>
      <c r="C638" s="87" t="s">
        <v>160</v>
      </c>
      <c r="D638" s="88">
        <v>2</v>
      </c>
      <c r="E638" s="89">
        <v>4.6511627906976747</v>
      </c>
      <c r="F638" s="89">
        <v>4.6511627906976747</v>
      </c>
      <c r="G638" s="90">
        <v>46.511627906976742</v>
      </c>
      <c r="J638" s="64" t="str">
        <f t="shared" si="106"/>
        <v>a1200</v>
      </c>
      <c r="K638" s="71">
        <f t="shared" si="107"/>
        <v>6.9767441860465116</v>
      </c>
      <c r="L638" s="65" t="str">
        <f>IFERROR((IF(AND($G637&lt;(VLOOKUP($J638,'Medians, Hi-Lo SDs'!$B:$F,2,FALSE)),$G638&gt;=(VLOOKUP($J638,'Medians, Hi-Lo SDs'!$B:$F,2,FALSE))),(VLOOKUP($J638,'Medians, Hi-Lo SDs'!$B:$F,2,FALSE))-$G637,""))/($F638)*($C638-$C637)+($C637),"")</f>
        <v/>
      </c>
      <c r="M638" s="65" t="str">
        <f t="shared" si="109"/>
        <v/>
      </c>
      <c r="N638" s="65" t="str">
        <f>IF(M638="","",M638/VLOOKUP(VLOOKUP($J638,'Medians, Hi-Lo SDs'!$B:$F,2,FALSE),$H:$I,2,FALSE))</f>
        <v/>
      </c>
      <c r="O638" s="59" t="s">
        <v>88</v>
      </c>
      <c r="P638" s="60" t="s">
        <v>88</v>
      </c>
      <c r="Q638" s="66" t="str">
        <f>IFERROR((IF(AND($G637&lt;(VLOOKUP($J638,'Medians, Hi-Lo SDs'!$B:$F,3,FALSE)),$G638&gt;=(VLOOKUP($J638,'Medians, Hi-Lo SDs'!$B:$F,3,FALSE))),(VLOOKUP($J638,'Medians, Hi-Lo SDs'!$B:$F,3,FALSE))-$G637,""))/($F638)*($C638-$C637)+($C637),"")</f>
        <v/>
      </c>
      <c r="R638" s="65" t="str">
        <f t="shared" si="110"/>
        <v/>
      </c>
      <c r="S638" s="65" t="str">
        <f>IF(R638="","",R638/VLOOKUP(VLOOKUP($J638,'Medians, Hi-Lo SDs'!$B:$F,3,FALSE),$H:$I,2,FALSE))</f>
        <v/>
      </c>
      <c r="T638" s="70" t="str">
        <f t="shared" si="111"/>
        <v/>
      </c>
      <c r="U638" s="68" t="str">
        <f t="shared" si="112"/>
        <v/>
      </c>
      <c r="V638" s="69" t="str">
        <f t="shared" si="108"/>
        <v/>
      </c>
      <c r="W638" s="66" t="str">
        <f>IFERROR((IF(AND($G637&lt;(VLOOKUP($J638,'Medians, Hi-Lo SDs'!$B:$F,4,FALSE)),$G638&gt;=(VLOOKUP($J638,'Medians, Hi-Lo SDs'!$B:$F,4,FALSE))),(VLOOKUP($J638,'Medians, Hi-Lo SDs'!$B:$F,4,FALSE))-$G637,""))/($F638)*($C638-$C637)+($C637),"")</f>
        <v/>
      </c>
      <c r="X638" s="65" t="str">
        <f t="shared" si="113"/>
        <v/>
      </c>
      <c r="Y638" s="65" t="str">
        <f>IF(X638="","",X638/VLOOKUP(VLOOKUP($J638,'Medians, Hi-Lo SDs'!$B:$F,4,FALSE),$H:$I,2,FALSE))</f>
        <v/>
      </c>
      <c r="Z638" s="70" t="str">
        <f t="shared" si="114"/>
        <v/>
      </c>
      <c r="AA638" s="68" t="str">
        <f t="shared" si="115"/>
        <v/>
      </c>
      <c r="AB638" s="66" t="str">
        <f>IFERROR((IF(AND($G637&lt;(VLOOKUP($J638,'Medians, Hi-Lo SDs'!$B:$F,5,FALSE)),$G638&gt;=(VLOOKUP($J638,'Medians, Hi-Lo SDs'!$B:$F,5,FALSE))),(VLOOKUP($J638,'Medians, Hi-Lo SDs'!$B:$F,5,FALSE))-$G637,""))/($F638)*($C638-$C637)+($C637),"")</f>
        <v/>
      </c>
      <c r="AC638" s="65" t="str">
        <f t="shared" si="116"/>
        <v/>
      </c>
      <c r="AD638" s="65" t="str">
        <f>IF(AC638="","",AC638/VLOOKUP(VLOOKUP($J638,'Medians, Hi-Lo SDs'!$B:$F,5,FALSE),$H:$I,2,FALSE))</f>
        <v/>
      </c>
      <c r="AE638" s="59" t="s">
        <v>88</v>
      </c>
      <c r="AF638" s="60" t="s">
        <v>88</v>
      </c>
    </row>
    <row r="639" spans="1:32" ht="16" x14ac:dyDescent="0.2">
      <c r="A639" s="99"/>
      <c r="B639" s="100"/>
      <c r="C639" s="87" t="s">
        <v>166</v>
      </c>
      <c r="D639" s="88">
        <v>4</v>
      </c>
      <c r="E639" s="89">
        <v>9.3023255813953494</v>
      </c>
      <c r="F639" s="89">
        <v>9.3023255813953494</v>
      </c>
      <c r="G639" s="90">
        <v>55.813953488372093</v>
      </c>
      <c r="J639" s="64" t="str">
        <f t="shared" si="106"/>
        <v>a1200</v>
      </c>
      <c r="K639" s="71">
        <f t="shared" si="107"/>
        <v>6.9767441860465116</v>
      </c>
      <c r="L639" s="65" t="str">
        <f>IFERROR((IF(AND($G638&lt;(VLOOKUP($J639,'Medians, Hi-Lo SDs'!$B:$F,2,FALSE)),$G639&gt;=(VLOOKUP($J639,'Medians, Hi-Lo SDs'!$B:$F,2,FALSE))),(VLOOKUP($J639,'Medians, Hi-Lo SDs'!$B:$F,2,FALSE))-$G638,""))/($F639)*($C639-$C638)+($C638),"")</f>
        <v/>
      </c>
      <c r="M639" s="65" t="str">
        <f t="shared" si="109"/>
        <v/>
      </c>
      <c r="N639" s="65" t="str">
        <f>IF(M639="","",M639/VLOOKUP(VLOOKUP($J639,'Medians, Hi-Lo SDs'!$B:$F,2,FALSE),$H:$I,2,FALSE))</f>
        <v/>
      </c>
      <c r="O639" s="59" t="s">
        <v>88</v>
      </c>
      <c r="P639" s="60" t="s">
        <v>88</v>
      </c>
      <c r="Q639" s="66" t="str">
        <f>IFERROR((IF(AND($G638&lt;(VLOOKUP($J639,'Medians, Hi-Lo SDs'!$B:$F,3,FALSE)),$G639&gt;=(VLOOKUP($J639,'Medians, Hi-Lo SDs'!$B:$F,3,FALSE))),(VLOOKUP($J639,'Medians, Hi-Lo SDs'!$B:$F,3,FALSE))-$G638,""))/($F639)*($C639-$C638)+($C638),"")</f>
        <v/>
      </c>
      <c r="R639" s="65" t="str">
        <f t="shared" si="110"/>
        <v/>
      </c>
      <c r="S639" s="65" t="str">
        <f>IF(R639="","",R639/VLOOKUP(VLOOKUP($J639,'Medians, Hi-Lo SDs'!$B:$F,3,FALSE),$H:$I,2,FALSE))</f>
        <v/>
      </c>
      <c r="T639" s="70" t="str">
        <f t="shared" si="111"/>
        <v/>
      </c>
      <c r="U639" s="68" t="str">
        <f t="shared" si="112"/>
        <v/>
      </c>
      <c r="V639" s="69">
        <f t="shared" si="108"/>
        <v>59.375</v>
      </c>
      <c r="W639" s="66" t="str">
        <f>IFERROR((IF(AND($G638&lt;(VLOOKUP($J639,'Medians, Hi-Lo SDs'!$B:$F,4,FALSE)),$G639&gt;=(VLOOKUP($J639,'Medians, Hi-Lo SDs'!$B:$F,4,FALSE))),(VLOOKUP($J639,'Medians, Hi-Lo SDs'!$B:$F,4,FALSE))-$G638,""))/($F639)*($C639-$C638)+($C638),"")</f>
        <v/>
      </c>
      <c r="X639" s="65" t="str">
        <f t="shared" si="113"/>
        <v/>
      </c>
      <c r="Y639" s="65" t="str">
        <f>IF(X639="","",X639/VLOOKUP(VLOOKUP($J639,'Medians, Hi-Lo SDs'!$B:$F,4,FALSE),$H:$I,2,FALSE))</f>
        <v/>
      </c>
      <c r="Z639" s="70" t="str">
        <f t="shared" si="114"/>
        <v/>
      </c>
      <c r="AA639" s="68" t="str">
        <f t="shared" si="115"/>
        <v/>
      </c>
      <c r="AB639" s="66" t="str">
        <f>IFERROR((IF(AND($G638&lt;(VLOOKUP($J639,'Medians, Hi-Lo SDs'!$B:$F,5,FALSE)),$G639&gt;=(VLOOKUP($J639,'Medians, Hi-Lo SDs'!$B:$F,5,FALSE))),(VLOOKUP($J639,'Medians, Hi-Lo SDs'!$B:$F,5,FALSE))-$G638,""))/($F639)*($C639-$C638)+($C638),"")</f>
        <v/>
      </c>
      <c r="AC639" s="65" t="str">
        <f t="shared" si="116"/>
        <v/>
      </c>
      <c r="AD639" s="65" t="str">
        <f>IF(AC639="","",AC639/VLOOKUP(VLOOKUP($J639,'Medians, Hi-Lo SDs'!$B:$F,5,FALSE),$H:$I,2,FALSE))</f>
        <v/>
      </c>
      <c r="AE639" s="59" t="s">
        <v>88</v>
      </c>
      <c r="AF639" s="60" t="s">
        <v>88</v>
      </c>
    </row>
    <row r="640" spans="1:32" ht="16" x14ac:dyDescent="0.2">
      <c r="A640" s="99"/>
      <c r="B640" s="100"/>
      <c r="C640" s="87" t="s">
        <v>161</v>
      </c>
      <c r="D640" s="88">
        <v>2</v>
      </c>
      <c r="E640" s="89">
        <v>4.6511627906976747</v>
      </c>
      <c r="F640" s="89">
        <v>4.6511627906976747</v>
      </c>
      <c r="G640" s="90">
        <v>60.465116279069761</v>
      </c>
      <c r="J640" s="64" t="str">
        <f t="shared" si="106"/>
        <v>a1200</v>
      </c>
      <c r="K640" s="71">
        <f t="shared" si="107"/>
        <v>6.9767441860465116</v>
      </c>
      <c r="L640" s="65" t="str">
        <f>IFERROR((IF(AND($G639&lt;(VLOOKUP($J640,'Medians, Hi-Lo SDs'!$B:$F,2,FALSE)),$G640&gt;=(VLOOKUP($J640,'Medians, Hi-Lo SDs'!$B:$F,2,FALSE))),(VLOOKUP($J640,'Medians, Hi-Lo SDs'!$B:$F,2,FALSE))-$G639,""))/($F640)*($C640-$C639)+($C639),"")</f>
        <v/>
      </c>
      <c r="M640" s="65" t="str">
        <f t="shared" si="109"/>
        <v/>
      </c>
      <c r="N640" s="65" t="str">
        <f>IF(M640="","",M640/VLOOKUP(VLOOKUP($J640,'Medians, Hi-Lo SDs'!$B:$F,2,FALSE),$H:$I,2,FALSE))</f>
        <v/>
      </c>
      <c r="O640" s="59" t="s">
        <v>88</v>
      </c>
      <c r="P640" s="60" t="s">
        <v>88</v>
      </c>
      <c r="Q640" s="66" t="str">
        <f>IFERROR((IF(AND($G639&lt;(VLOOKUP($J640,'Medians, Hi-Lo SDs'!$B:$F,3,FALSE)),$G640&gt;=(VLOOKUP($J640,'Medians, Hi-Lo SDs'!$B:$F,3,FALSE))),(VLOOKUP($J640,'Medians, Hi-Lo SDs'!$B:$F,3,FALSE))-$G639,""))/($F640)*($C640-$C639)+($C639),"")</f>
        <v/>
      </c>
      <c r="R640" s="65" t="str">
        <f t="shared" si="110"/>
        <v/>
      </c>
      <c r="S640" s="65" t="str">
        <f>IF(R640="","",R640/VLOOKUP(VLOOKUP($J640,'Medians, Hi-Lo SDs'!$B:$F,3,FALSE),$H:$I,2,FALSE))</f>
        <v/>
      </c>
      <c r="T640" s="70" t="str">
        <f t="shared" si="111"/>
        <v/>
      </c>
      <c r="U640" s="68" t="str">
        <f t="shared" si="112"/>
        <v/>
      </c>
      <c r="V640" s="69" t="str">
        <f t="shared" si="108"/>
        <v/>
      </c>
      <c r="W640" s="66" t="str">
        <f>IFERROR((IF(AND($G639&lt;(VLOOKUP($J640,'Medians, Hi-Lo SDs'!$B:$F,4,FALSE)),$G640&gt;=(VLOOKUP($J640,'Medians, Hi-Lo SDs'!$B:$F,4,FALSE))),(VLOOKUP($J640,'Medians, Hi-Lo SDs'!$B:$F,4,FALSE))-$G639,""))/($F640)*($C640-$C639)+($C639),"")</f>
        <v/>
      </c>
      <c r="X640" s="65" t="str">
        <f t="shared" si="113"/>
        <v/>
      </c>
      <c r="Y640" s="65" t="str">
        <f>IF(X640="","",X640/VLOOKUP(VLOOKUP($J640,'Medians, Hi-Lo SDs'!$B:$F,4,FALSE),$H:$I,2,FALSE))</f>
        <v/>
      </c>
      <c r="Z640" s="70" t="str">
        <f t="shared" si="114"/>
        <v/>
      </c>
      <c r="AA640" s="68" t="str">
        <f t="shared" si="115"/>
        <v/>
      </c>
      <c r="AB640" s="66" t="str">
        <f>IFERROR((IF(AND($G639&lt;(VLOOKUP($J640,'Medians, Hi-Lo SDs'!$B:$F,5,FALSE)),$G640&gt;=(VLOOKUP($J640,'Medians, Hi-Lo SDs'!$B:$F,5,FALSE))),(VLOOKUP($J640,'Medians, Hi-Lo SDs'!$B:$F,5,FALSE))-$G639,""))/($F640)*($C640-$C639)+($C639),"")</f>
        <v/>
      </c>
      <c r="AC640" s="65" t="str">
        <f t="shared" si="116"/>
        <v/>
      </c>
      <c r="AD640" s="65" t="str">
        <f>IF(AC640="","",AC640/VLOOKUP(VLOOKUP($J640,'Medians, Hi-Lo SDs'!$B:$F,5,FALSE),$H:$I,2,FALSE))</f>
        <v/>
      </c>
      <c r="AE640" s="59" t="s">
        <v>88</v>
      </c>
      <c r="AF640" s="60" t="s">
        <v>88</v>
      </c>
    </row>
    <row r="641" spans="1:32" ht="16" x14ac:dyDescent="0.2">
      <c r="A641" s="99"/>
      <c r="B641" s="100"/>
      <c r="C641" s="87" t="s">
        <v>157</v>
      </c>
      <c r="D641" s="88">
        <v>1</v>
      </c>
      <c r="E641" s="89">
        <v>2.3255813953488373</v>
      </c>
      <c r="F641" s="89">
        <v>2.3255813953488373</v>
      </c>
      <c r="G641" s="90">
        <v>62.790697674418603</v>
      </c>
      <c r="J641" s="64" t="str">
        <f t="shared" si="106"/>
        <v>a1200</v>
      </c>
      <c r="K641" s="71">
        <f t="shared" si="107"/>
        <v>6.9767441860465116</v>
      </c>
      <c r="L641" s="65" t="str">
        <f>IFERROR((IF(AND($G640&lt;(VLOOKUP($J641,'Medians, Hi-Lo SDs'!$B:$F,2,FALSE)),$G641&gt;=(VLOOKUP($J641,'Medians, Hi-Lo SDs'!$B:$F,2,FALSE))),(VLOOKUP($J641,'Medians, Hi-Lo SDs'!$B:$F,2,FALSE))-$G640,""))/($F641)*($C641-$C640)+($C640),"")</f>
        <v/>
      </c>
      <c r="M641" s="65" t="str">
        <f t="shared" si="109"/>
        <v/>
      </c>
      <c r="N641" s="65" t="str">
        <f>IF(M641="","",M641/VLOOKUP(VLOOKUP($J641,'Medians, Hi-Lo SDs'!$B:$F,2,FALSE),$H:$I,2,FALSE))</f>
        <v/>
      </c>
      <c r="O641" s="59" t="s">
        <v>88</v>
      </c>
      <c r="P641" s="60" t="s">
        <v>88</v>
      </c>
      <c r="Q641" s="66" t="str">
        <f>IFERROR((IF(AND($G640&lt;(VLOOKUP($J641,'Medians, Hi-Lo SDs'!$B:$F,3,FALSE)),$G641&gt;=(VLOOKUP($J641,'Medians, Hi-Lo SDs'!$B:$F,3,FALSE))),(VLOOKUP($J641,'Medians, Hi-Lo SDs'!$B:$F,3,FALSE))-$G640,""))/($F641)*($C641-$C640)+($C640),"")</f>
        <v/>
      </c>
      <c r="R641" s="65" t="str">
        <f t="shared" si="110"/>
        <v/>
      </c>
      <c r="S641" s="65" t="str">
        <f>IF(R641="","",R641/VLOOKUP(VLOOKUP($J641,'Medians, Hi-Lo SDs'!$B:$F,3,FALSE),$H:$I,2,FALSE))</f>
        <v/>
      </c>
      <c r="T641" s="70" t="str">
        <f t="shared" si="111"/>
        <v/>
      </c>
      <c r="U641" s="68" t="str">
        <f t="shared" si="112"/>
        <v/>
      </c>
      <c r="V641" s="69" t="str">
        <f t="shared" si="108"/>
        <v/>
      </c>
      <c r="W641" s="66" t="str">
        <f>IFERROR((IF(AND($G640&lt;(VLOOKUP($J641,'Medians, Hi-Lo SDs'!$B:$F,4,FALSE)),$G641&gt;=(VLOOKUP($J641,'Medians, Hi-Lo SDs'!$B:$F,4,FALSE))),(VLOOKUP($J641,'Medians, Hi-Lo SDs'!$B:$F,4,FALSE))-$G640,""))/($F641)*($C641-$C640)+($C640),"")</f>
        <v/>
      </c>
      <c r="X641" s="65" t="str">
        <f t="shared" si="113"/>
        <v/>
      </c>
      <c r="Y641" s="65" t="str">
        <f>IF(X641="","",X641/VLOOKUP(VLOOKUP($J641,'Medians, Hi-Lo SDs'!$B:$F,4,FALSE),$H:$I,2,FALSE))</f>
        <v/>
      </c>
      <c r="Z641" s="70" t="str">
        <f t="shared" si="114"/>
        <v/>
      </c>
      <c r="AA641" s="68" t="str">
        <f t="shared" si="115"/>
        <v/>
      </c>
      <c r="AB641" s="66" t="str">
        <f>IFERROR((IF(AND($G640&lt;(VLOOKUP($J641,'Medians, Hi-Lo SDs'!$B:$F,5,FALSE)),$G641&gt;=(VLOOKUP($J641,'Medians, Hi-Lo SDs'!$B:$F,5,FALSE))),(VLOOKUP($J641,'Medians, Hi-Lo SDs'!$B:$F,5,FALSE))-$G640,""))/($F641)*($C641-$C640)+($C640),"")</f>
        <v/>
      </c>
      <c r="AC641" s="65" t="str">
        <f t="shared" si="116"/>
        <v/>
      </c>
      <c r="AD641" s="65" t="str">
        <f>IF(AC641="","",AC641/VLOOKUP(VLOOKUP($J641,'Medians, Hi-Lo SDs'!$B:$F,5,FALSE),$H:$I,2,FALSE))</f>
        <v/>
      </c>
      <c r="AE641" s="59" t="s">
        <v>88</v>
      </c>
      <c r="AF641" s="60" t="s">
        <v>88</v>
      </c>
    </row>
    <row r="642" spans="1:32" ht="16" x14ac:dyDescent="0.2">
      <c r="A642" s="99"/>
      <c r="B642" s="100"/>
      <c r="C642" s="87" t="s">
        <v>148</v>
      </c>
      <c r="D642" s="88">
        <v>3</v>
      </c>
      <c r="E642" s="89">
        <v>6.9767441860465116</v>
      </c>
      <c r="F642" s="89">
        <v>6.9767441860465116</v>
      </c>
      <c r="G642" s="90">
        <v>69.767441860465112</v>
      </c>
      <c r="J642" s="64" t="str">
        <f t="shared" si="106"/>
        <v>a1200</v>
      </c>
      <c r="K642" s="71">
        <f t="shared" si="107"/>
        <v>6.9767441860465116</v>
      </c>
      <c r="L642" s="65" t="str">
        <f>IFERROR((IF(AND($G641&lt;(VLOOKUP($J642,'Medians, Hi-Lo SDs'!$B:$F,2,FALSE)),$G642&gt;=(VLOOKUP($J642,'Medians, Hi-Lo SDs'!$B:$F,2,FALSE))),(VLOOKUP($J642,'Medians, Hi-Lo SDs'!$B:$F,2,FALSE))-$G641,""))/($F642)*($C642-$C641)+($C641),"")</f>
        <v/>
      </c>
      <c r="M642" s="65" t="str">
        <f t="shared" si="109"/>
        <v/>
      </c>
      <c r="N642" s="65" t="str">
        <f>IF(M642="","",M642/VLOOKUP(VLOOKUP($J642,'Medians, Hi-Lo SDs'!$B:$F,2,FALSE),$H:$I,2,FALSE))</f>
        <v/>
      </c>
      <c r="O642" s="59" t="s">
        <v>88</v>
      </c>
      <c r="P642" s="60" t="s">
        <v>88</v>
      </c>
      <c r="Q642" s="66" t="str">
        <f>IFERROR((IF(AND($G641&lt;(VLOOKUP($J642,'Medians, Hi-Lo SDs'!$B:$F,3,FALSE)),$G642&gt;=(VLOOKUP($J642,'Medians, Hi-Lo SDs'!$B:$F,3,FALSE))),(VLOOKUP($J642,'Medians, Hi-Lo SDs'!$B:$F,3,FALSE))-$G641,""))/($F642)*($C642-$C641)+($C641),"")</f>
        <v/>
      </c>
      <c r="R642" s="65" t="str">
        <f t="shared" si="110"/>
        <v/>
      </c>
      <c r="S642" s="65" t="str">
        <f>IF(R642="","",R642/VLOOKUP(VLOOKUP($J642,'Medians, Hi-Lo SDs'!$B:$F,3,FALSE),$H:$I,2,FALSE))</f>
        <v/>
      </c>
      <c r="T642" s="70" t="str">
        <f t="shared" si="111"/>
        <v/>
      </c>
      <c r="U642" s="68" t="str">
        <f t="shared" si="112"/>
        <v/>
      </c>
      <c r="V642" s="69" t="str">
        <f t="shared" si="108"/>
        <v/>
      </c>
      <c r="W642" s="66" t="str">
        <f>IFERROR((IF(AND($G641&lt;(VLOOKUP($J642,'Medians, Hi-Lo SDs'!$B:$F,4,FALSE)),$G642&gt;=(VLOOKUP($J642,'Medians, Hi-Lo SDs'!$B:$F,4,FALSE))),(VLOOKUP($J642,'Medians, Hi-Lo SDs'!$B:$F,4,FALSE))-$G641,""))/($F642)*($C642-$C641)+($C641),"")</f>
        <v/>
      </c>
      <c r="X642" s="65" t="str">
        <f t="shared" si="113"/>
        <v/>
      </c>
      <c r="Y642" s="65" t="str">
        <f>IF(X642="","",X642/VLOOKUP(VLOOKUP($J642,'Medians, Hi-Lo SDs'!$B:$F,4,FALSE),$H:$I,2,FALSE))</f>
        <v/>
      </c>
      <c r="Z642" s="70" t="str">
        <f t="shared" si="114"/>
        <v/>
      </c>
      <c r="AA642" s="68" t="str">
        <f t="shared" si="115"/>
        <v/>
      </c>
      <c r="AB642" s="66" t="str">
        <f>IFERROR((IF(AND($G641&lt;(VLOOKUP($J642,'Medians, Hi-Lo SDs'!$B:$F,5,FALSE)),$G642&gt;=(VLOOKUP($J642,'Medians, Hi-Lo SDs'!$B:$F,5,FALSE))),(VLOOKUP($J642,'Medians, Hi-Lo SDs'!$B:$F,5,FALSE))-$G641,""))/($F642)*($C642-$C641)+($C641),"")</f>
        <v/>
      </c>
      <c r="AC642" s="65" t="str">
        <f t="shared" si="116"/>
        <v/>
      </c>
      <c r="AD642" s="65" t="str">
        <f>IF(AC642="","",AC642/VLOOKUP(VLOOKUP($J642,'Medians, Hi-Lo SDs'!$B:$F,5,FALSE),$H:$I,2,FALSE))</f>
        <v/>
      </c>
      <c r="AE642" s="59" t="s">
        <v>88</v>
      </c>
      <c r="AF642" s="60" t="s">
        <v>88</v>
      </c>
    </row>
    <row r="643" spans="1:32" ht="16" x14ac:dyDescent="0.2">
      <c r="A643" s="99"/>
      <c r="B643" s="100"/>
      <c r="C643" s="87" t="s">
        <v>162</v>
      </c>
      <c r="D643" s="88">
        <v>1</v>
      </c>
      <c r="E643" s="89">
        <v>2.3255813953488373</v>
      </c>
      <c r="F643" s="89">
        <v>2.3255813953488373</v>
      </c>
      <c r="G643" s="90">
        <v>72.093023255813947</v>
      </c>
      <c r="J643" s="64" t="str">
        <f t="shared" si="106"/>
        <v>a1200</v>
      </c>
      <c r="K643" s="71">
        <f t="shared" si="107"/>
        <v>6.9767441860465116</v>
      </c>
      <c r="L643" s="65" t="str">
        <f>IFERROR((IF(AND($G642&lt;(VLOOKUP($J643,'Medians, Hi-Lo SDs'!$B:$F,2,FALSE)),$G643&gt;=(VLOOKUP($J643,'Medians, Hi-Lo SDs'!$B:$F,2,FALSE))),(VLOOKUP($J643,'Medians, Hi-Lo SDs'!$B:$F,2,FALSE))-$G642,""))/($F643)*($C643-$C642)+($C642),"")</f>
        <v/>
      </c>
      <c r="M643" s="65" t="str">
        <f t="shared" si="109"/>
        <v/>
      </c>
      <c r="N643" s="65" t="str">
        <f>IF(M643="","",M643/VLOOKUP(VLOOKUP($J643,'Medians, Hi-Lo SDs'!$B:$F,2,FALSE),$H:$I,2,FALSE))</f>
        <v/>
      </c>
      <c r="O643" s="59" t="s">
        <v>88</v>
      </c>
      <c r="P643" s="60" t="s">
        <v>88</v>
      </c>
      <c r="Q643" s="66" t="str">
        <f>IFERROR((IF(AND($G642&lt;(VLOOKUP($J643,'Medians, Hi-Lo SDs'!$B:$F,3,FALSE)),$G643&gt;=(VLOOKUP($J643,'Medians, Hi-Lo SDs'!$B:$F,3,FALSE))),(VLOOKUP($J643,'Medians, Hi-Lo SDs'!$B:$F,3,FALSE))-$G642,""))/($F643)*($C643-$C642)+($C642),"")</f>
        <v/>
      </c>
      <c r="R643" s="65" t="str">
        <f t="shared" si="110"/>
        <v/>
      </c>
      <c r="S643" s="65" t="str">
        <f>IF(R643="","",R643/VLOOKUP(VLOOKUP($J643,'Medians, Hi-Lo SDs'!$B:$F,3,FALSE),$H:$I,2,FALSE))</f>
        <v/>
      </c>
      <c r="T643" s="70" t="str">
        <f t="shared" si="111"/>
        <v/>
      </c>
      <c r="U643" s="68" t="str">
        <f t="shared" si="112"/>
        <v/>
      </c>
      <c r="V643" s="69" t="str">
        <f t="shared" si="108"/>
        <v/>
      </c>
      <c r="W643" s="66" t="str">
        <f>IFERROR((IF(AND($G642&lt;(VLOOKUP($J643,'Medians, Hi-Lo SDs'!$B:$F,4,FALSE)),$G643&gt;=(VLOOKUP($J643,'Medians, Hi-Lo SDs'!$B:$F,4,FALSE))),(VLOOKUP($J643,'Medians, Hi-Lo SDs'!$B:$F,4,FALSE))-$G642,""))/($F643)*($C643-$C642)+($C642),"")</f>
        <v/>
      </c>
      <c r="X643" s="65" t="str">
        <f t="shared" si="113"/>
        <v/>
      </c>
      <c r="Y643" s="65" t="str">
        <f>IF(X643="","",X643/VLOOKUP(VLOOKUP($J643,'Medians, Hi-Lo SDs'!$B:$F,4,FALSE),$H:$I,2,FALSE))</f>
        <v/>
      </c>
      <c r="Z643" s="70" t="str">
        <f t="shared" si="114"/>
        <v/>
      </c>
      <c r="AA643" s="68" t="str">
        <f t="shared" si="115"/>
        <v/>
      </c>
      <c r="AB643" s="66" t="str">
        <f>IFERROR((IF(AND($G642&lt;(VLOOKUP($J643,'Medians, Hi-Lo SDs'!$B:$F,5,FALSE)),$G643&gt;=(VLOOKUP($J643,'Medians, Hi-Lo SDs'!$B:$F,5,FALSE))),(VLOOKUP($J643,'Medians, Hi-Lo SDs'!$B:$F,5,FALSE))-$G642,""))/($F643)*($C643-$C642)+($C642),"")</f>
        <v/>
      </c>
      <c r="AC643" s="65" t="str">
        <f t="shared" si="116"/>
        <v/>
      </c>
      <c r="AD643" s="65" t="str">
        <f>IF(AC643="","",AC643/VLOOKUP(VLOOKUP($J643,'Medians, Hi-Lo SDs'!$B:$F,5,FALSE),$H:$I,2,FALSE))</f>
        <v/>
      </c>
      <c r="AE643" s="59" t="s">
        <v>88</v>
      </c>
      <c r="AF643" s="60" t="s">
        <v>88</v>
      </c>
    </row>
    <row r="644" spans="1:32" ht="16" x14ac:dyDescent="0.2">
      <c r="A644" s="99"/>
      <c r="B644" s="100"/>
      <c r="C644" s="87" t="s">
        <v>149</v>
      </c>
      <c r="D644" s="88">
        <v>1</v>
      </c>
      <c r="E644" s="89">
        <v>2.3255813953488373</v>
      </c>
      <c r="F644" s="89">
        <v>2.3255813953488373</v>
      </c>
      <c r="G644" s="90">
        <v>74.418604651162795</v>
      </c>
      <c r="J644" s="64" t="str">
        <f t="shared" si="106"/>
        <v>a1200</v>
      </c>
      <c r="K644" s="71">
        <f t="shared" si="107"/>
        <v>6.9767441860465116</v>
      </c>
      <c r="L644" s="65" t="str">
        <f>IFERROR((IF(AND($G643&lt;(VLOOKUP($J644,'Medians, Hi-Lo SDs'!$B:$F,2,FALSE)),$G644&gt;=(VLOOKUP($J644,'Medians, Hi-Lo SDs'!$B:$F,2,FALSE))),(VLOOKUP($J644,'Medians, Hi-Lo SDs'!$B:$F,2,FALSE))-$G643,""))/($F644)*($C644-$C643)+($C643),"")</f>
        <v/>
      </c>
      <c r="M644" s="65" t="str">
        <f t="shared" si="109"/>
        <v/>
      </c>
      <c r="N644" s="65" t="str">
        <f>IF(M644="","",M644/VLOOKUP(VLOOKUP($J644,'Medians, Hi-Lo SDs'!$B:$F,2,FALSE),$H:$I,2,FALSE))</f>
        <v/>
      </c>
      <c r="O644" s="59" t="s">
        <v>88</v>
      </c>
      <c r="P644" s="60" t="s">
        <v>88</v>
      </c>
      <c r="Q644" s="66" t="str">
        <f>IFERROR((IF(AND($G643&lt;(VLOOKUP($J644,'Medians, Hi-Lo SDs'!$B:$F,3,FALSE)),$G644&gt;=(VLOOKUP($J644,'Medians, Hi-Lo SDs'!$B:$F,3,FALSE))),(VLOOKUP($J644,'Medians, Hi-Lo SDs'!$B:$F,3,FALSE))-$G643,""))/($F644)*($C644-$C643)+($C643),"")</f>
        <v/>
      </c>
      <c r="R644" s="65" t="str">
        <f t="shared" si="110"/>
        <v/>
      </c>
      <c r="S644" s="65" t="str">
        <f>IF(R644="","",R644/VLOOKUP(VLOOKUP($J644,'Medians, Hi-Lo SDs'!$B:$F,3,FALSE),$H:$I,2,FALSE))</f>
        <v/>
      </c>
      <c r="T644" s="70" t="str">
        <f t="shared" si="111"/>
        <v/>
      </c>
      <c r="U644" s="68" t="str">
        <f t="shared" si="112"/>
        <v/>
      </c>
      <c r="V644" s="69" t="str">
        <f t="shared" si="108"/>
        <v/>
      </c>
      <c r="W644" s="66" t="str">
        <f>IFERROR((IF(AND($G643&lt;(VLOOKUP($J644,'Medians, Hi-Lo SDs'!$B:$F,4,FALSE)),$G644&gt;=(VLOOKUP($J644,'Medians, Hi-Lo SDs'!$B:$F,4,FALSE))),(VLOOKUP($J644,'Medians, Hi-Lo SDs'!$B:$F,4,FALSE))-$G643,""))/($F644)*($C644-$C643)+($C643),"")</f>
        <v/>
      </c>
      <c r="X644" s="65" t="str">
        <f t="shared" si="113"/>
        <v/>
      </c>
      <c r="Y644" s="65" t="str">
        <f>IF(X644="","",X644/VLOOKUP(VLOOKUP($J644,'Medians, Hi-Lo SDs'!$B:$F,4,FALSE),$H:$I,2,FALSE))</f>
        <v/>
      </c>
      <c r="Z644" s="70" t="str">
        <f t="shared" si="114"/>
        <v/>
      </c>
      <c r="AA644" s="68" t="str">
        <f t="shared" si="115"/>
        <v/>
      </c>
      <c r="AB644" s="66" t="str">
        <f>IFERROR((IF(AND($G643&lt;(VLOOKUP($J644,'Medians, Hi-Lo SDs'!$B:$F,5,FALSE)),$G644&gt;=(VLOOKUP($J644,'Medians, Hi-Lo SDs'!$B:$F,5,FALSE))),(VLOOKUP($J644,'Medians, Hi-Lo SDs'!$B:$F,5,FALSE))-$G643,""))/($F644)*($C644-$C643)+($C643),"")</f>
        <v/>
      </c>
      <c r="AC644" s="65" t="str">
        <f t="shared" si="116"/>
        <v/>
      </c>
      <c r="AD644" s="65" t="str">
        <f>IF(AC644="","",AC644/VLOOKUP(VLOOKUP($J644,'Medians, Hi-Lo SDs'!$B:$F,5,FALSE),$H:$I,2,FALSE))</f>
        <v/>
      </c>
      <c r="AE644" s="59" t="s">
        <v>88</v>
      </c>
      <c r="AF644" s="60" t="s">
        <v>88</v>
      </c>
    </row>
    <row r="645" spans="1:32" ht="16" x14ac:dyDescent="0.2">
      <c r="A645" s="99"/>
      <c r="B645" s="100"/>
      <c r="C645" s="87" t="s">
        <v>170</v>
      </c>
      <c r="D645" s="88">
        <v>1</v>
      </c>
      <c r="E645" s="89">
        <v>2.3255813953488373</v>
      </c>
      <c r="F645" s="89">
        <v>2.3255813953488373</v>
      </c>
      <c r="G645" s="90">
        <v>76.744186046511629</v>
      </c>
      <c r="J645" s="64" t="str">
        <f t="shared" si="106"/>
        <v>a1200</v>
      </c>
      <c r="K645" s="71">
        <f t="shared" si="107"/>
        <v>6.9767441860465116</v>
      </c>
      <c r="L645" s="65" t="str">
        <f>IFERROR((IF(AND($G644&lt;(VLOOKUP($J645,'Medians, Hi-Lo SDs'!$B:$F,2,FALSE)),$G645&gt;=(VLOOKUP($J645,'Medians, Hi-Lo SDs'!$B:$F,2,FALSE))),(VLOOKUP($J645,'Medians, Hi-Lo SDs'!$B:$F,2,FALSE))-$G644,""))/($F645)*($C645-$C644)+($C644),"")</f>
        <v/>
      </c>
      <c r="M645" s="65" t="str">
        <f t="shared" si="109"/>
        <v/>
      </c>
      <c r="N645" s="65" t="str">
        <f>IF(M645="","",M645/VLOOKUP(VLOOKUP($J645,'Medians, Hi-Lo SDs'!$B:$F,2,FALSE),$H:$I,2,FALSE))</f>
        <v/>
      </c>
      <c r="O645" s="59" t="s">
        <v>88</v>
      </c>
      <c r="P645" s="60" t="s">
        <v>88</v>
      </c>
      <c r="Q645" s="66" t="str">
        <f>IFERROR((IF(AND($G644&lt;(VLOOKUP($J645,'Medians, Hi-Lo SDs'!$B:$F,3,FALSE)),$G645&gt;=(VLOOKUP($J645,'Medians, Hi-Lo SDs'!$B:$F,3,FALSE))),(VLOOKUP($J645,'Medians, Hi-Lo SDs'!$B:$F,3,FALSE))-$G644,""))/($F645)*($C645-$C644)+($C644),"")</f>
        <v/>
      </c>
      <c r="R645" s="65" t="str">
        <f t="shared" si="110"/>
        <v/>
      </c>
      <c r="S645" s="65" t="str">
        <f>IF(R645="","",R645/VLOOKUP(VLOOKUP($J645,'Medians, Hi-Lo SDs'!$B:$F,3,FALSE),$H:$I,2,FALSE))</f>
        <v/>
      </c>
      <c r="T645" s="70" t="str">
        <f t="shared" si="111"/>
        <v/>
      </c>
      <c r="U645" s="68" t="str">
        <f t="shared" si="112"/>
        <v/>
      </c>
      <c r="V645" s="69" t="str">
        <f t="shared" si="108"/>
        <v/>
      </c>
      <c r="W645" s="66" t="str">
        <f>IFERROR((IF(AND($G644&lt;(VLOOKUP($J645,'Medians, Hi-Lo SDs'!$B:$F,4,FALSE)),$G645&gt;=(VLOOKUP($J645,'Medians, Hi-Lo SDs'!$B:$F,4,FALSE))),(VLOOKUP($J645,'Medians, Hi-Lo SDs'!$B:$F,4,FALSE))-$G644,""))/($F645)*($C645-$C644)+($C644),"")</f>
        <v/>
      </c>
      <c r="X645" s="65" t="str">
        <f t="shared" si="113"/>
        <v/>
      </c>
      <c r="Y645" s="65" t="str">
        <f>IF(X645="","",X645/VLOOKUP(VLOOKUP($J645,'Medians, Hi-Lo SDs'!$B:$F,4,FALSE),$H:$I,2,FALSE))</f>
        <v/>
      </c>
      <c r="Z645" s="70" t="str">
        <f t="shared" si="114"/>
        <v/>
      </c>
      <c r="AA645" s="68" t="str">
        <f t="shared" si="115"/>
        <v/>
      </c>
      <c r="AB645" s="66" t="str">
        <f>IFERROR((IF(AND($G644&lt;(VLOOKUP($J645,'Medians, Hi-Lo SDs'!$B:$F,5,FALSE)),$G645&gt;=(VLOOKUP($J645,'Medians, Hi-Lo SDs'!$B:$F,5,FALSE))),(VLOOKUP($J645,'Medians, Hi-Lo SDs'!$B:$F,5,FALSE))-$G644,""))/($F645)*($C645-$C644)+($C644),"")</f>
        <v/>
      </c>
      <c r="AC645" s="65" t="str">
        <f t="shared" si="116"/>
        <v/>
      </c>
      <c r="AD645" s="65" t="str">
        <f>IF(AC645="","",AC645/VLOOKUP(VLOOKUP($J645,'Medians, Hi-Lo SDs'!$B:$F,5,FALSE),$H:$I,2,FALSE))</f>
        <v/>
      </c>
      <c r="AE645" s="59" t="s">
        <v>88</v>
      </c>
      <c r="AF645" s="60" t="s">
        <v>88</v>
      </c>
    </row>
    <row r="646" spans="1:32" ht="16" x14ac:dyDescent="0.2">
      <c r="A646" s="99"/>
      <c r="B646" s="100"/>
      <c r="C646" s="87" t="s">
        <v>172</v>
      </c>
      <c r="D646" s="88">
        <v>1</v>
      </c>
      <c r="E646" s="89">
        <v>2.3255813953488373</v>
      </c>
      <c r="F646" s="89">
        <v>2.3255813953488373</v>
      </c>
      <c r="G646" s="90">
        <v>79.069767441860463</v>
      </c>
      <c r="J646" s="64" t="str">
        <f t="shared" si="106"/>
        <v>a1200</v>
      </c>
      <c r="K646" s="71">
        <f t="shared" si="107"/>
        <v>6.9767441860465116</v>
      </c>
      <c r="L646" s="65" t="str">
        <f>IFERROR((IF(AND($G645&lt;(VLOOKUP($J646,'Medians, Hi-Lo SDs'!$B:$F,2,FALSE)),$G646&gt;=(VLOOKUP($J646,'Medians, Hi-Lo SDs'!$B:$F,2,FALSE))),(VLOOKUP($J646,'Medians, Hi-Lo SDs'!$B:$F,2,FALSE))-$G645,""))/($F646)*($C646-$C645)+($C645),"")</f>
        <v/>
      </c>
      <c r="M646" s="65" t="str">
        <f t="shared" si="109"/>
        <v/>
      </c>
      <c r="N646" s="65" t="str">
        <f>IF(M646="","",M646/VLOOKUP(VLOOKUP($J646,'Medians, Hi-Lo SDs'!$B:$F,2,FALSE),$H:$I,2,FALSE))</f>
        <v/>
      </c>
      <c r="O646" s="59" t="s">
        <v>88</v>
      </c>
      <c r="P646" s="60" t="s">
        <v>88</v>
      </c>
      <c r="Q646" s="66" t="str">
        <f>IFERROR((IF(AND($G645&lt;(VLOOKUP($J646,'Medians, Hi-Lo SDs'!$B:$F,3,FALSE)),$G646&gt;=(VLOOKUP($J646,'Medians, Hi-Lo SDs'!$B:$F,3,FALSE))),(VLOOKUP($J646,'Medians, Hi-Lo SDs'!$B:$F,3,FALSE))-$G645,""))/($F646)*($C646-$C645)+($C645),"")</f>
        <v/>
      </c>
      <c r="R646" s="65" t="str">
        <f t="shared" si="110"/>
        <v/>
      </c>
      <c r="S646" s="65" t="str">
        <f>IF(R646="","",R646/VLOOKUP(VLOOKUP($J646,'Medians, Hi-Lo SDs'!$B:$F,3,FALSE),$H:$I,2,FALSE))</f>
        <v/>
      </c>
      <c r="T646" s="70" t="str">
        <f t="shared" si="111"/>
        <v/>
      </c>
      <c r="U646" s="68" t="str">
        <f t="shared" si="112"/>
        <v/>
      </c>
      <c r="V646" s="69" t="str">
        <f t="shared" si="108"/>
        <v/>
      </c>
      <c r="W646" s="66" t="str">
        <f>IFERROR((IF(AND($G645&lt;(VLOOKUP($J646,'Medians, Hi-Lo SDs'!$B:$F,4,FALSE)),$G646&gt;=(VLOOKUP($J646,'Medians, Hi-Lo SDs'!$B:$F,4,FALSE))),(VLOOKUP($J646,'Medians, Hi-Lo SDs'!$B:$F,4,FALSE))-$G645,""))/($F646)*($C646-$C645)+($C645),"")</f>
        <v/>
      </c>
      <c r="X646" s="65" t="str">
        <f t="shared" si="113"/>
        <v/>
      </c>
      <c r="Y646" s="65" t="str">
        <f>IF(X646="","",X646/VLOOKUP(VLOOKUP($J646,'Medians, Hi-Lo SDs'!$B:$F,4,FALSE),$H:$I,2,FALSE))</f>
        <v/>
      </c>
      <c r="Z646" s="70" t="str">
        <f t="shared" si="114"/>
        <v/>
      </c>
      <c r="AA646" s="68" t="str">
        <f t="shared" si="115"/>
        <v/>
      </c>
      <c r="AB646" s="66" t="str">
        <f>IFERROR((IF(AND($G645&lt;(VLOOKUP($J646,'Medians, Hi-Lo SDs'!$B:$F,5,FALSE)),$G646&gt;=(VLOOKUP($J646,'Medians, Hi-Lo SDs'!$B:$F,5,FALSE))),(VLOOKUP($J646,'Medians, Hi-Lo SDs'!$B:$F,5,FALSE))-$G645,""))/($F646)*($C646-$C645)+($C645),"")</f>
        <v/>
      </c>
      <c r="AC646" s="65" t="str">
        <f t="shared" si="116"/>
        <v/>
      </c>
      <c r="AD646" s="65" t="str">
        <f>IF(AC646="","",AC646/VLOOKUP(VLOOKUP($J646,'Medians, Hi-Lo SDs'!$B:$F,5,FALSE),$H:$I,2,FALSE))</f>
        <v/>
      </c>
      <c r="AE646" s="59" t="s">
        <v>88</v>
      </c>
      <c r="AF646" s="60" t="s">
        <v>88</v>
      </c>
    </row>
    <row r="647" spans="1:32" ht="16" x14ac:dyDescent="0.2">
      <c r="A647" s="99"/>
      <c r="B647" s="100"/>
      <c r="C647" s="87" t="s">
        <v>163</v>
      </c>
      <c r="D647" s="88">
        <v>4</v>
      </c>
      <c r="E647" s="89">
        <v>9.3023255813953494</v>
      </c>
      <c r="F647" s="89">
        <v>9.3023255813953494</v>
      </c>
      <c r="G647" s="90">
        <v>88.372093023255815</v>
      </c>
      <c r="J647" s="64" t="str">
        <f t="shared" si="106"/>
        <v>a1200</v>
      </c>
      <c r="K647" s="71">
        <f t="shared" si="107"/>
        <v>6.9767441860465116</v>
      </c>
      <c r="L647" s="65" t="str">
        <f>IFERROR((IF(AND($G646&lt;(VLOOKUP($J647,'Medians, Hi-Lo SDs'!$B:$F,2,FALSE)),$G647&gt;=(VLOOKUP($J647,'Medians, Hi-Lo SDs'!$B:$F,2,FALSE))),(VLOOKUP($J647,'Medians, Hi-Lo SDs'!$B:$F,2,FALSE))-$G646,""))/($F647)*($C647-$C646)+($C646),"")</f>
        <v/>
      </c>
      <c r="M647" s="65" t="str">
        <f t="shared" si="109"/>
        <v/>
      </c>
      <c r="N647" s="65" t="str">
        <f>IF(M647="","",M647/VLOOKUP(VLOOKUP($J647,'Medians, Hi-Lo SDs'!$B:$F,2,FALSE),$H:$I,2,FALSE))</f>
        <v/>
      </c>
      <c r="O647" s="59" t="s">
        <v>88</v>
      </c>
      <c r="P647" s="60" t="s">
        <v>88</v>
      </c>
      <c r="Q647" s="66" t="str">
        <f>IFERROR((IF(AND($G646&lt;(VLOOKUP($J647,'Medians, Hi-Lo SDs'!$B:$F,3,FALSE)),$G647&gt;=(VLOOKUP($J647,'Medians, Hi-Lo SDs'!$B:$F,3,FALSE))),(VLOOKUP($J647,'Medians, Hi-Lo SDs'!$B:$F,3,FALSE))-$G646,""))/($F647)*($C647-$C646)+($C646),"")</f>
        <v/>
      </c>
      <c r="R647" s="65" t="str">
        <f t="shared" si="110"/>
        <v/>
      </c>
      <c r="S647" s="65" t="str">
        <f>IF(R647="","",R647/VLOOKUP(VLOOKUP($J647,'Medians, Hi-Lo SDs'!$B:$F,3,FALSE),$H:$I,2,FALSE))</f>
        <v/>
      </c>
      <c r="T647" s="70" t="str">
        <f t="shared" si="111"/>
        <v/>
      </c>
      <c r="U647" s="68" t="str">
        <f t="shared" si="112"/>
        <v/>
      </c>
      <c r="V647" s="69" t="str">
        <f t="shared" si="108"/>
        <v/>
      </c>
      <c r="W647" s="66" t="str">
        <f>IFERROR((IF(AND($G646&lt;(VLOOKUP($J647,'Medians, Hi-Lo SDs'!$B:$F,4,FALSE)),$G647&gt;=(VLOOKUP($J647,'Medians, Hi-Lo SDs'!$B:$F,4,FALSE))),(VLOOKUP($J647,'Medians, Hi-Lo SDs'!$B:$F,4,FALSE))-$G646,""))/($F647)*($C647-$C646)+($C646),"")</f>
        <v/>
      </c>
      <c r="X647" s="65" t="str">
        <f t="shared" si="113"/>
        <v/>
      </c>
      <c r="Y647" s="65" t="str">
        <f>IF(X647="","",X647/VLOOKUP(VLOOKUP($J647,'Medians, Hi-Lo SDs'!$B:$F,4,FALSE),$H:$I,2,FALSE))</f>
        <v/>
      </c>
      <c r="Z647" s="70" t="str">
        <f t="shared" si="114"/>
        <v/>
      </c>
      <c r="AA647" s="68" t="str">
        <f t="shared" si="115"/>
        <v/>
      </c>
      <c r="AB647" s="66" t="str">
        <f>IFERROR((IF(AND($G646&lt;(VLOOKUP($J647,'Medians, Hi-Lo SDs'!$B:$F,5,FALSE)),$G647&gt;=(VLOOKUP($J647,'Medians, Hi-Lo SDs'!$B:$F,5,FALSE))),(VLOOKUP($J647,'Medians, Hi-Lo SDs'!$B:$F,5,FALSE))-$G646,""))/($F647)*($C647-$C646)+($C646),"")</f>
        <v/>
      </c>
      <c r="AC647" s="65" t="str">
        <f t="shared" si="116"/>
        <v/>
      </c>
      <c r="AD647" s="65" t="str">
        <f>IF(AC647="","",AC647/VLOOKUP(VLOOKUP($J647,'Medians, Hi-Lo SDs'!$B:$F,5,FALSE),$H:$I,2,FALSE))</f>
        <v/>
      </c>
      <c r="AE647" s="59" t="s">
        <v>88</v>
      </c>
      <c r="AF647" s="60" t="s">
        <v>88</v>
      </c>
    </row>
    <row r="648" spans="1:32" ht="16" x14ac:dyDescent="0.2">
      <c r="A648" s="99"/>
      <c r="B648" s="100"/>
      <c r="C648" s="87" t="s">
        <v>174</v>
      </c>
      <c r="D648" s="88">
        <v>1</v>
      </c>
      <c r="E648" s="89">
        <v>2.3255813953488373</v>
      </c>
      <c r="F648" s="89">
        <v>2.3255813953488373</v>
      </c>
      <c r="G648" s="90">
        <v>90.697674418604649</v>
      </c>
      <c r="J648" s="64" t="str">
        <f t="shared" si="106"/>
        <v>a1200</v>
      </c>
      <c r="K648" s="71">
        <f t="shared" si="107"/>
        <v>6.9767441860465116</v>
      </c>
      <c r="L648" s="65" t="str">
        <f>IFERROR((IF(AND($G647&lt;(VLOOKUP($J648,'Medians, Hi-Lo SDs'!$B:$F,2,FALSE)),$G648&gt;=(VLOOKUP($J648,'Medians, Hi-Lo SDs'!$B:$F,2,FALSE))),(VLOOKUP($J648,'Medians, Hi-Lo SDs'!$B:$F,2,FALSE))-$G647,""))/($F648)*($C648-$C647)+($C647),"")</f>
        <v/>
      </c>
      <c r="M648" s="65" t="str">
        <f t="shared" si="109"/>
        <v/>
      </c>
      <c r="N648" s="65" t="str">
        <f>IF(M648="","",M648/VLOOKUP(VLOOKUP($J648,'Medians, Hi-Lo SDs'!$B:$F,2,FALSE),$H:$I,2,FALSE))</f>
        <v/>
      </c>
      <c r="O648" s="59" t="s">
        <v>88</v>
      </c>
      <c r="P648" s="60" t="s">
        <v>88</v>
      </c>
      <c r="Q648" s="66" t="str">
        <f>IFERROR((IF(AND($G647&lt;(VLOOKUP($J648,'Medians, Hi-Lo SDs'!$B:$F,3,FALSE)),$G648&gt;=(VLOOKUP($J648,'Medians, Hi-Lo SDs'!$B:$F,3,FALSE))),(VLOOKUP($J648,'Medians, Hi-Lo SDs'!$B:$F,3,FALSE))-$G647,""))/($F648)*($C648-$C647)+($C647),"")</f>
        <v/>
      </c>
      <c r="R648" s="65" t="str">
        <f t="shared" si="110"/>
        <v/>
      </c>
      <c r="S648" s="65" t="str">
        <f>IF(R648="","",R648/VLOOKUP(VLOOKUP($J648,'Medians, Hi-Lo SDs'!$B:$F,3,FALSE),$H:$I,2,FALSE))</f>
        <v/>
      </c>
      <c r="T648" s="70" t="str">
        <f t="shared" si="111"/>
        <v/>
      </c>
      <c r="U648" s="68" t="str">
        <f t="shared" si="112"/>
        <v/>
      </c>
      <c r="V648" s="69" t="str">
        <f t="shared" si="108"/>
        <v/>
      </c>
      <c r="W648" s="66">
        <f>IFERROR((IF(AND($G647&lt;(VLOOKUP($J648,'Medians, Hi-Lo SDs'!$B:$F,4,FALSE)),$G648&gt;=(VLOOKUP($J648,'Medians, Hi-Lo SDs'!$B:$F,4,FALSE))),(VLOOKUP($J648,'Medians, Hi-Lo SDs'!$B:$F,4,FALSE))-$G647,""))/($F648)*($C648-$C647)+($C647),"")</f>
        <v>71.7</v>
      </c>
      <c r="X648" s="65">
        <f t="shared" si="113"/>
        <v>12.325000000000003</v>
      </c>
      <c r="Y648" s="65">
        <f>IF(X648="","",X648/VLOOKUP(VLOOKUP($J648,'Medians, Hi-Lo SDs'!$B:$F,4,FALSE),$H:$I,2,FALSE))</f>
        <v>9.6168851435705385</v>
      </c>
      <c r="Z648" s="70">
        <f t="shared" si="114"/>
        <v>8.9272339876768108</v>
      </c>
      <c r="AA648" s="68" t="str">
        <f t="shared" si="115"/>
        <v/>
      </c>
      <c r="AB648" s="66" t="str">
        <f>IFERROR((IF(AND($G647&lt;(VLOOKUP($J648,'Medians, Hi-Lo SDs'!$B:$F,5,FALSE)),$G648&gt;=(VLOOKUP($J648,'Medians, Hi-Lo SDs'!$B:$F,5,FALSE))),(VLOOKUP($J648,'Medians, Hi-Lo SDs'!$B:$F,5,FALSE))-$G647,""))/($F648)*($C648-$C647)+($C647),"")</f>
        <v/>
      </c>
      <c r="AC648" s="65" t="str">
        <f t="shared" si="116"/>
        <v/>
      </c>
      <c r="AD648" s="65" t="str">
        <f>IF(AC648="","",AC648/VLOOKUP(VLOOKUP($J648,'Medians, Hi-Lo SDs'!$B:$F,5,FALSE),$H:$I,2,FALSE))</f>
        <v/>
      </c>
      <c r="AE648" s="59" t="s">
        <v>88</v>
      </c>
      <c r="AF648" s="60" t="s">
        <v>88</v>
      </c>
    </row>
    <row r="649" spans="1:32" ht="16" x14ac:dyDescent="0.2">
      <c r="A649" s="99"/>
      <c r="B649" s="100"/>
      <c r="C649" s="87" t="s">
        <v>173</v>
      </c>
      <c r="D649" s="88">
        <v>2</v>
      </c>
      <c r="E649" s="89">
        <v>4.6511627906976747</v>
      </c>
      <c r="F649" s="89">
        <v>4.6511627906976747</v>
      </c>
      <c r="G649" s="90">
        <v>95.348837209302332</v>
      </c>
      <c r="H649" s="14"/>
      <c r="I649" s="24"/>
      <c r="J649" s="64" t="str">
        <f t="shared" si="106"/>
        <v>a1200</v>
      </c>
      <c r="K649" s="71">
        <f t="shared" si="107"/>
        <v>6.9767441860465116</v>
      </c>
      <c r="L649" s="65" t="str">
        <f>IFERROR((IF(AND($G648&lt;(VLOOKUP($J649,'Medians, Hi-Lo SDs'!$B:$F,2,FALSE)),$G649&gt;=(VLOOKUP($J649,'Medians, Hi-Lo SDs'!$B:$F,2,FALSE))),(VLOOKUP($J649,'Medians, Hi-Lo SDs'!$B:$F,2,FALSE))-$G648,""))/($F649)*($C649-$C648)+($C648),"")</f>
        <v/>
      </c>
      <c r="M649" s="65" t="str">
        <f t="shared" si="109"/>
        <v/>
      </c>
      <c r="N649" s="65" t="str">
        <f>IF(M649="","",M649/VLOOKUP(VLOOKUP($J649,'Medians, Hi-Lo SDs'!$B:$F,2,FALSE),$H:$I,2,FALSE))</f>
        <v/>
      </c>
      <c r="O649" s="59" t="s">
        <v>88</v>
      </c>
      <c r="P649" s="60" t="s">
        <v>88</v>
      </c>
      <c r="Q649" s="66" t="str">
        <f>IFERROR((IF(AND($G648&lt;(VLOOKUP($J649,'Medians, Hi-Lo SDs'!$B:$F,3,FALSE)),$G649&gt;=(VLOOKUP($J649,'Medians, Hi-Lo SDs'!$B:$F,3,FALSE))),(VLOOKUP($J649,'Medians, Hi-Lo SDs'!$B:$F,3,FALSE))-$G648,""))/($F649)*($C649-$C648)+($C648),"")</f>
        <v/>
      </c>
      <c r="R649" s="65" t="str">
        <f t="shared" si="110"/>
        <v/>
      </c>
      <c r="S649" s="65" t="str">
        <f>IF(R649="","",R649/VLOOKUP(VLOOKUP($J649,'Medians, Hi-Lo SDs'!$B:$F,3,FALSE),$H:$I,2,FALSE))</f>
        <v/>
      </c>
      <c r="T649" s="70" t="str">
        <f t="shared" si="111"/>
        <v/>
      </c>
      <c r="U649" s="68" t="str">
        <f t="shared" si="112"/>
        <v/>
      </c>
      <c r="V649" s="69" t="str">
        <f t="shared" si="108"/>
        <v/>
      </c>
      <c r="W649" s="66" t="str">
        <f>IFERROR((IF(AND($G648&lt;(VLOOKUP($J649,'Medians, Hi-Lo SDs'!$B:$F,4,FALSE)),$G649&gt;=(VLOOKUP($J649,'Medians, Hi-Lo SDs'!$B:$F,4,FALSE))),(VLOOKUP($J649,'Medians, Hi-Lo SDs'!$B:$F,4,FALSE))-$G648,""))/($F649)*($C649-$C648)+($C648),"")</f>
        <v/>
      </c>
      <c r="X649" s="65" t="str">
        <f t="shared" si="113"/>
        <v/>
      </c>
      <c r="Y649" s="65" t="str">
        <f>IF(X649="","",X649/VLOOKUP(VLOOKUP($J649,'Medians, Hi-Lo SDs'!$B:$F,4,FALSE),$H:$I,2,FALSE))</f>
        <v/>
      </c>
      <c r="Z649" s="70" t="str">
        <f t="shared" si="114"/>
        <v/>
      </c>
      <c r="AA649" s="68">
        <f t="shared" si="115"/>
        <v>8.2375828317830848</v>
      </c>
      <c r="AB649" s="66">
        <f>IFERROR((IF(AND($G648&lt;(VLOOKUP($J649,'Medians, Hi-Lo SDs'!$B:$F,5,FALSE)),$G649&gt;=(VLOOKUP($J649,'Medians, Hi-Lo SDs'!$B:$F,5,FALSE))),(VLOOKUP($J649,'Medians, Hi-Lo SDs'!$B:$F,5,FALSE))-$G648,""))/($F649)*($C649-$C648)+($C648),"")</f>
        <v>72.924999999999997</v>
      </c>
      <c r="AC649" s="65">
        <f t="shared" si="116"/>
        <v>13.549999999999997</v>
      </c>
      <c r="AD649" s="65">
        <f>IF(AC649="","",AC649/VLOOKUP(VLOOKUP($J649,'Medians, Hi-Lo SDs'!$B:$F,5,FALSE),$H:$I,2,FALSE))</f>
        <v>8.2375828317830848</v>
      </c>
      <c r="AE649" s="59" t="s">
        <v>88</v>
      </c>
      <c r="AF649" s="60" t="s">
        <v>88</v>
      </c>
    </row>
    <row r="650" spans="1:32" ht="16" x14ac:dyDescent="0.2">
      <c r="A650" s="99"/>
      <c r="B650" s="100"/>
      <c r="C650" s="87" t="s">
        <v>141</v>
      </c>
      <c r="D650" s="88">
        <v>1</v>
      </c>
      <c r="E650" s="89">
        <v>2.3255813953488373</v>
      </c>
      <c r="F650" s="89">
        <v>2.3255813953488373</v>
      </c>
      <c r="G650" s="90">
        <v>97.674418604651152</v>
      </c>
      <c r="J650" s="64" t="str">
        <f t="shared" si="106"/>
        <v>a1200</v>
      </c>
      <c r="K650" s="71">
        <f t="shared" si="107"/>
        <v>6.9767441860465116</v>
      </c>
      <c r="L650" s="65" t="str">
        <f>IFERROR((IF(AND($G649&lt;(VLOOKUP($J650,'Medians, Hi-Lo SDs'!$B:$F,2,FALSE)),$G650&gt;=(VLOOKUP($J650,'Medians, Hi-Lo SDs'!$B:$F,2,FALSE))),(VLOOKUP($J650,'Medians, Hi-Lo SDs'!$B:$F,2,FALSE))-$G649,""))/($F650)*($C650-$C649)+($C649),"")</f>
        <v/>
      </c>
      <c r="M650" s="65" t="str">
        <f t="shared" si="109"/>
        <v/>
      </c>
      <c r="N650" s="65" t="str">
        <f>IF(M650="","",M650/VLOOKUP(VLOOKUP($J650,'Medians, Hi-Lo SDs'!$B:$F,2,FALSE),$H:$I,2,FALSE))</f>
        <v/>
      </c>
      <c r="O650" s="59" t="s">
        <v>88</v>
      </c>
      <c r="P650" s="60" t="s">
        <v>88</v>
      </c>
      <c r="Q650" s="66" t="str">
        <f>IFERROR((IF(AND($G649&lt;(VLOOKUP($J650,'Medians, Hi-Lo SDs'!$B:$F,3,FALSE)),$G650&gt;=(VLOOKUP($J650,'Medians, Hi-Lo SDs'!$B:$F,3,FALSE))),(VLOOKUP($J650,'Medians, Hi-Lo SDs'!$B:$F,3,FALSE))-$G649,""))/($F650)*($C650-$C649)+($C649),"")</f>
        <v/>
      </c>
      <c r="R650" s="65" t="str">
        <f t="shared" si="110"/>
        <v/>
      </c>
      <c r="S650" s="65" t="str">
        <f>IF(R650="","",R650/VLOOKUP(VLOOKUP($J650,'Medians, Hi-Lo SDs'!$B:$F,3,FALSE),$H:$I,2,FALSE))</f>
        <v/>
      </c>
      <c r="T650" s="70" t="str">
        <f t="shared" si="111"/>
        <v/>
      </c>
      <c r="U650" s="68" t="str">
        <f t="shared" si="112"/>
        <v/>
      </c>
      <c r="V650" s="69" t="str">
        <f t="shared" si="108"/>
        <v/>
      </c>
      <c r="W650" s="66" t="str">
        <f>IFERROR((IF(AND($G649&lt;(VLOOKUP($J650,'Medians, Hi-Lo SDs'!$B:$F,4,FALSE)),$G650&gt;=(VLOOKUP($J650,'Medians, Hi-Lo SDs'!$B:$F,4,FALSE))),(VLOOKUP($J650,'Medians, Hi-Lo SDs'!$B:$F,4,FALSE))-$G649,""))/($F650)*($C650-$C649)+($C649),"")</f>
        <v/>
      </c>
      <c r="X650" s="65" t="str">
        <f t="shared" si="113"/>
        <v/>
      </c>
      <c r="Y650" s="65" t="str">
        <f>IF(X650="","",X650/VLOOKUP(VLOOKUP($J650,'Medians, Hi-Lo SDs'!$B:$F,4,FALSE),$H:$I,2,FALSE))</f>
        <v/>
      </c>
      <c r="Z650" s="70" t="str">
        <f t="shared" si="114"/>
        <v/>
      </c>
      <c r="AA650" s="68" t="str">
        <f t="shared" si="115"/>
        <v/>
      </c>
      <c r="AB650" s="66" t="str">
        <f>IFERROR((IF(AND($G649&lt;(VLOOKUP($J650,'Medians, Hi-Lo SDs'!$B:$F,5,FALSE)),$G650&gt;=(VLOOKUP($J650,'Medians, Hi-Lo SDs'!$B:$F,5,FALSE))),(VLOOKUP($J650,'Medians, Hi-Lo SDs'!$B:$F,5,FALSE))-$G649,""))/($F650)*($C650-$C649)+($C649),"")</f>
        <v/>
      </c>
      <c r="AC650" s="65" t="str">
        <f t="shared" si="116"/>
        <v/>
      </c>
      <c r="AD650" s="65" t="str">
        <f>IF(AC650="","",AC650/VLOOKUP(VLOOKUP($J650,'Medians, Hi-Lo SDs'!$B:$F,5,FALSE),$H:$I,2,FALSE))</f>
        <v/>
      </c>
      <c r="AE650" s="59" t="s">
        <v>88</v>
      </c>
      <c r="AF650" s="60" t="s">
        <v>88</v>
      </c>
    </row>
    <row r="651" spans="1:32" ht="16" x14ac:dyDescent="0.2">
      <c r="A651" s="99"/>
      <c r="B651" s="100"/>
      <c r="C651" s="87" t="s">
        <v>167</v>
      </c>
      <c r="D651" s="88">
        <v>1</v>
      </c>
      <c r="E651" s="89">
        <v>2.3255813953488373</v>
      </c>
      <c r="F651" s="89">
        <v>2.3255813953488373</v>
      </c>
      <c r="G651" s="90">
        <v>100</v>
      </c>
      <c r="J651" s="64" t="str">
        <f t="shared" si="106"/>
        <v>a1200</v>
      </c>
      <c r="K651" s="71">
        <f t="shared" si="107"/>
        <v>6.9767441860465116</v>
      </c>
      <c r="L651" s="65" t="str">
        <f>IFERROR((IF(AND($G650&lt;(VLOOKUP($J651,'Medians, Hi-Lo SDs'!$B:$F,2,FALSE)),$G651&gt;=(VLOOKUP($J651,'Medians, Hi-Lo SDs'!$B:$F,2,FALSE))),(VLOOKUP($J651,'Medians, Hi-Lo SDs'!$B:$F,2,FALSE))-$G650,""))/($F651)*($C651-$C650)+($C650),"")</f>
        <v/>
      </c>
      <c r="M651" s="65" t="str">
        <f t="shared" si="109"/>
        <v/>
      </c>
      <c r="N651" s="65" t="str">
        <f>IF(M651="","",M651/VLOOKUP(VLOOKUP($J651,'Medians, Hi-Lo SDs'!$B:$F,2,FALSE),$H:$I,2,FALSE))</f>
        <v/>
      </c>
      <c r="O651" s="59" t="s">
        <v>88</v>
      </c>
      <c r="P651" s="60" t="s">
        <v>88</v>
      </c>
      <c r="Q651" s="66" t="str">
        <f>IFERROR((IF(AND($G650&lt;(VLOOKUP($J651,'Medians, Hi-Lo SDs'!$B:$F,3,FALSE)),$G651&gt;=(VLOOKUP($J651,'Medians, Hi-Lo SDs'!$B:$F,3,FALSE))),(VLOOKUP($J651,'Medians, Hi-Lo SDs'!$B:$F,3,FALSE))-$G650,""))/($F651)*($C651-$C650)+($C650),"")</f>
        <v/>
      </c>
      <c r="R651" s="65" t="str">
        <f t="shared" si="110"/>
        <v/>
      </c>
      <c r="S651" s="65" t="str">
        <f>IF(R651="","",R651/VLOOKUP(VLOOKUP($J651,'Medians, Hi-Lo SDs'!$B:$F,3,FALSE),$H:$I,2,FALSE))</f>
        <v/>
      </c>
      <c r="T651" s="70" t="str">
        <f t="shared" si="111"/>
        <v/>
      </c>
      <c r="U651" s="68" t="str">
        <f t="shared" si="112"/>
        <v/>
      </c>
      <c r="V651" s="69" t="str">
        <f t="shared" si="108"/>
        <v/>
      </c>
      <c r="W651" s="66" t="str">
        <f>IFERROR((IF(AND($G650&lt;(VLOOKUP($J651,'Medians, Hi-Lo SDs'!$B:$F,4,FALSE)),$G651&gt;=(VLOOKUP($J651,'Medians, Hi-Lo SDs'!$B:$F,4,FALSE))),(VLOOKUP($J651,'Medians, Hi-Lo SDs'!$B:$F,4,FALSE))-$G650,""))/($F651)*($C651-$C650)+($C650),"")</f>
        <v/>
      </c>
      <c r="X651" s="65" t="str">
        <f t="shared" si="113"/>
        <v/>
      </c>
      <c r="Y651" s="65" t="str">
        <f>IF(X651="","",X651/VLOOKUP(VLOOKUP($J651,'Medians, Hi-Lo SDs'!$B:$F,4,FALSE),$H:$I,2,FALSE))</f>
        <v/>
      </c>
      <c r="Z651" s="70" t="str">
        <f t="shared" si="114"/>
        <v/>
      </c>
      <c r="AA651" s="68" t="str">
        <f t="shared" si="115"/>
        <v/>
      </c>
      <c r="AB651" s="66" t="str">
        <f>IFERROR((IF(AND($G650&lt;(VLOOKUP($J651,'Medians, Hi-Lo SDs'!$B:$F,5,FALSE)),$G651&gt;=(VLOOKUP($J651,'Medians, Hi-Lo SDs'!$B:$F,5,FALSE))),(VLOOKUP($J651,'Medians, Hi-Lo SDs'!$B:$F,5,FALSE))-$G650,""))/($F651)*($C651-$C650)+($C650),"")</f>
        <v/>
      </c>
      <c r="AC651" s="65" t="str">
        <f t="shared" si="116"/>
        <v/>
      </c>
      <c r="AD651" s="65" t="str">
        <f>IF(AC651="","",AC651/VLOOKUP(VLOOKUP($J651,'Medians, Hi-Lo SDs'!$B:$F,5,FALSE),$H:$I,2,FALSE))</f>
        <v/>
      </c>
      <c r="AE651" s="59" t="s">
        <v>88</v>
      </c>
      <c r="AF651" s="60" t="s">
        <v>88</v>
      </c>
    </row>
    <row r="652" spans="1:32" ht="17" x14ac:dyDescent="0.2">
      <c r="A652" s="99"/>
      <c r="B652" s="100"/>
      <c r="C652" s="91" t="s">
        <v>134</v>
      </c>
      <c r="D652" s="88">
        <v>43</v>
      </c>
      <c r="E652" s="89">
        <v>100</v>
      </c>
      <c r="F652" s="89">
        <v>100</v>
      </c>
      <c r="G652" s="92"/>
      <c r="J652" s="64" t="str">
        <f t="shared" si="106"/>
        <v>a1200</v>
      </c>
      <c r="K652" s="71">
        <f t="shared" si="107"/>
        <v>6.9767441860465116</v>
      </c>
      <c r="L652" s="65" t="str">
        <f>IFERROR((IF(AND($G651&lt;(VLOOKUP($J652,'Medians, Hi-Lo SDs'!$B:$F,2,FALSE)),$G652&gt;=(VLOOKUP($J652,'Medians, Hi-Lo SDs'!$B:$F,2,FALSE))),(VLOOKUP($J652,'Medians, Hi-Lo SDs'!$B:$F,2,FALSE))-$G651,""))/($F652)*($C652-$C651)+($C651),"")</f>
        <v/>
      </c>
      <c r="M652" s="65" t="str">
        <f t="shared" si="109"/>
        <v/>
      </c>
      <c r="N652" s="65" t="str">
        <f>IF(M652="","",M652/VLOOKUP(VLOOKUP($J652,'Medians, Hi-Lo SDs'!$B:$F,2,FALSE),$H:$I,2,FALSE))</f>
        <v/>
      </c>
      <c r="O652" s="59" t="s">
        <v>88</v>
      </c>
      <c r="P652" s="60" t="s">
        <v>88</v>
      </c>
      <c r="Q652" s="66" t="str">
        <f>IFERROR((IF(AND($G651&lt;(VLOOKUP($J652,'Medians, Hi-Lo SDs'!$B:$F,3,FALSE)),$G652&gt;=(VLOOKUP($J652,'Medians, Hi-Lo SDs'!$B:$F,3,FALSE))),(VLOOKUP($J652,'Medians, Hi-Lo SDs'!$B:$F,3,FALSE))-$G651,""))/($F652)*($C652-$C651)+($C651),"")</f>
        <v/>
      </c>
      <c r="R652" s="65" t="str">
        <f t="shared" si="110"/>
        <v/>
      </c>
      <c r="S652" s="65" t="str">
        <f>IF(R652="","",R652/VLOOKUP(VLOOKUP($J652,'Medians, Hi-Lo SDs'!$B:$F,3,FALSE),$H:$I,2,FALSE))</f>
        <v/>
      </c>
      <c r="T652" s="70" t="str">
        <f t="shared" si="111"/>
        <v/>
      </c>
      <c r="U652" s="68" t="str">
        <f t="shared" si="112"/>
        <v/>
      </c>
      <c r="V652" s="69" t="str">
        <f t="shared" si="108"/>
        <v/>
      </c>
      <c r="W652" s="66" t="str">
        <f>IFERROR((IF(AND($G651&lt;(VLOOKUP($J652,'Medians, Hi-Lo SDs'!$B:$F,4,FALSE)),$G652&gt;=(VLOOKUP($J652,'Medians, Hi-Lo SDs'!$B:$F,4,FALSE))),(VLOOKUP($J652,'Medians, Hi-Lo SDs'!$B:$F,4,FALSE))-$G651,""))/($F652)*($C652-$C651)+($C651),"")</f>
        <v/>
      </c>
      <c r="X652" s="65" t="str">
        <f t="shared" si="113"/>
        <v/>
      </c>
      <c r="Y652" s="65" t="str">
        <f>IF(X652="","",X652/VLOOKUP(VLOOKUP($J652,'Medians, Hi-Lo SDs'!$B:$F,4,FALSE),$H:$I,2,FALSE))</f>
        <v/>
      </c>
      <c r="Z652" s="70" t="str">
        <f t="shared" si="114"/>
        <v/>
      </c>
      <c r="AA652" s="68" t="str">
        <f t="shared" si="115"/>
        <v/>
      </c>
      <c r="AB652" s="66" t="str">
        <f>IFERROR((IF(AND($G651&lt;(VLOOKUP($J652,'Medians, Hi-Lo SDs'!$B:$F,5,FALSE)),$G652&gt;=(VLOOKUP($J652,'Medians, Hi-Lo SDs'!$B:$F,5,FALSE))),(VLOOKUP($J652,'Medians, Hi-Lo SDs'!$B:$F,5,FALSE))-$G651,""))/($F652)*($C652-$C651)+($C651),"")</f>
        <v/>
      </c>
      <c r="AC652" s="65" t="str">
        <f t="shared" si="116"/>
        <v/>
      </c>
      <c r="AD652" s="65" t="str">
        <f>IF(AC652="","",AC652/VLOOKUP(VLOOKUP($J652,'Medians, Hi-Lo SDs'!$B:$F,5,FALSE),$H:$I,2,FALSE))</f>
        <v/>
      </c>
      <c r="AE652" s="59" t="s">
        <v>88</v>
      </c>
      <c r="AF652" s="60" t="s">
        <v>88</v>
      </c>
    </row>
    <row r="653" spans="1:32" ht="16" x14ac:dyDescent="0.2">
      <c r="A653" s="99" t="s">
        <v>68</v>
      </c>
      <c r="B653" s="100" t="s">
        <v>107</v>
      </c>
      <c r="C653" s="87" t="s">
        <v>127</v>
      </c>
      <c r="D653" s="88">
        <v>1</v>
      </c>
      <c r="E653" s="89">
        <v>3.3333333333333335</v>
      </c>
      <c r="F653" s="89">
        <v>3.3333333333333335</v>
      </c>
      <c r="G653" s="90">
        <v>3.3333333333333335</v>
      </c>
      <c r="J653" s="64" t="str">
        <f t="shared" ref="J653:J716" si="117">IF(LEFT(A652,1)="a",A652,J652)</f>
        <v>a1200</v>
      </c>
      <c r="K653" s="71">
        <f t="shared" ref="K653:K716" si="118">INDEX(G:G,MATCH(J653,J:J,0))</f>
        <v>6.9767441860465116</v>
      </c>
      <c r="L653" s="65" t="str">
        <f>IFERROR((IF(AND($G652&lt;(VLOOKUP($J653,'Medians, Hi-Lo SDs'!$B:$F,2,FALSE)),$G653&gt;=(VLOOKUP($J653,'Medians, Hi-Lo SDs'!$B:$F,2,FALSE))),(VLOOKUP($J653,'Medians, Hi-Lo SDs'!$B:$F,2,FALSE))-$G652,""))/($F653)*($C653-$C652)+($C652),"")</f>
        <v/>
      </c>
      <c r="M653" s="65" t="str">
        <f t="shared" si="109"/>
        <v/>
      </c>
      <c r="N653" s="65" t="str">
        <f>IF(M653="","",M653/VLOOKUP(VLOOKUP($J653,'Medians, Hi-Lo SDs'!$B:$F,2,FALSE),$H:$I,2,FALSE))</f>
        <v/>
      </c>
      <c r="O653" s="59" t="s">
        <v>88</v>
      </c>
      <c r="P653" s="60" t="s">
        <v>88</v>
      </c>
      <c r="Q653" s="66" t="str">
        <f>IFERROR((IF(AND($G652&lt;(VLOOKUP($J653,'Medians, Hi-Lo SDs'!$B:$F,3,FALSE)),$G653&gt;=(VLOOKUP($J653,'Medians, Hi-Lo SDs'!$B:$F,3,FALSE))),(VLOOKUP($J653,'Medians, Hi-Lo SDs'!$B:$F,3,FALSE))-$G652,""))/($F653)*($C653-$C652)+($C652),"")</f>
        <v/>
      </c>
      <c r="R653" s="65" t="str">
        <f t="shared" si="110"/>
        <v/>
      </c>
      <c r="S653" s="65" t="str">
        <f>IF(R653="","",R653/VLOOKUP(VLOOKUP($J653,'Medians, Hi-Lo SDs'!$B:$F,3,FALSE),$H:$I,2,FALSE))</f>
        <v/>
      </c>
      <c r="T653" s="70" t="str">
        <f t="shared" si="111"/>
        <v/>
      </c>
      <c r="U653" s="68" t="str">
        <f t="shared" si="112"/>
        <v/>
      </c>
      <c r="V653" s="69" t="str">
        <f t="shared" ref="V653:V716" si="119">IFERROR((IF(AND(G652&lt;(50),G653&gt;=(50)),(50)-G652,""))/(F653)*(C653-C652)+(C652),"")</f>
        <v/>
      </c>
      <c r="W653" s="66" t="str">
        <f>IFERROR((IF(AND($G652&lt;(VLOOKUP($J653,'Medians, Hi-Lo SDs'!$B:$F,4,FALSE)),$G653&gt;=(VLOOKUP($J653,'Medians, Hi-Lo SDs'!$B:$F,4,FALSE))),(VLOOKUP($J653,'Medians, Hi-Lo SDs'!$B:$F,4,FALSE))-$G652,""))/($F653)*($C653-$C652)+($C652),"")</f>
        <v/>
      </c>
      <c r="X653" s="65" t="str">
        <f t="shared" si="113"/>
        <v/>
      </c>
      <c r="Y653" s="65" t="str">
        <f>IF(X653="","",X653/VLOOKUP(VLOOKUP($J653,'Medians, Hi-Lo SDs'!$B:$F,4,FALSE),$H:$I,2,FALSE))</f>
        <v/>
      </c>
      <c r="Z653" s="70" t="str">
        <f t="shared" si="114"/>
        <v/>
      </c>
      <c r="AA653" s="68" t="str">
        <f t="shared" si="115"/>
        <v/>
      </c>
      <c r="AB653" s="66" t="str">
        <f>IFERROR((IF(AND($G652&lt;(VLOOKUP($J653,'Medians, Hi-Lo SDs'!$B:$F,5,FALSE)),$G653&gt;=(VLOOKUP($J653,'Medians, Hi-Lo SDs'!$B:$F,5,FALSE))),(VLOOKUP($J653,'Medians, Hi-Lo SDs'!$B:$F,5,FALSE))-$G652,""))/($F653)*($C653-$C652)+($C652),"")</f>
        <v/>
      </c>
      <c r="AC653" s="65" t="str">
        <f t="shared" si="116"/>
        <v/>
      </c>
      <c r="AD653" s="65" t="str">
        <f>IF(AC653="","",AC653/VLOOKUP(VLOOKUP($J653,'Medians, Hi-Lo SDs'!$B:$F,5,FALSE),$H:$I,2,FALSE))</f>
        <v/>
      </c>
      <c r="AE653" s="59" t="s">
        <v>88</v>
      </c>
      <c r="AF653" s="60" t="s">
        <v>88</v>
      </c>
    </row>
    <row r="654" spans="1:32" ht="16" x14ac:dyDescent="0.2">
      <c r="A654" s="99"/>
      <c r="B654" s="100"/>
      <c r="C654" s="87" t="s">
        <v>153</v>
      </c>
      <c r="D654" s="88">
        <v>1</v>
      </c>
      <c r="E654" s="89">
        <v>3.3333333333333335</v>
      </c>
      <c r="F654" s="89">
        <v>3.3333333333333335</v>
      </c>
      <c r="G654" s="90">
        <v>6.666666666666667</v>
      </c>
      <c r="J654" s="64" t="str">
        <f t="shared" si="117"/>
        <v>a1240</v>
      </c>
      <c r="K654" s="71">
        <f t="shared" si="118"/>
        <v>6.666666666666667</v>
      </c>
      <c r="L654" s="65">
        <f>IFERROR((IF(AND($G653&lt;(VLOOKUP($J654,'Medians, Hi-Lo SDs'!$B:$F,2,FALSE)),$G654&gt;=(VLOOKUP($J654,'Medians, Hi-Lo SDs'!$B:$F,2,FALSE))),(VLOOKUP($J654,'Medians, Hi-Lo SDs'!$B:$F,2,FALSE))-$G653,""))/($F654)*($C654-$C653)+($C653),"")</f>
        <v>41</v>
      </c>
      <c r="M654" s="65">
        <f t="shared" ref="M654:M717" si="120">IF(L654="","",SUMIF($J:$J,$J654,$V:$V)-L654)</f>
        <v>19.666666666666664</v>
      </c>
      <c r="N654" s="65">
        <f>IF(M654="","",M654/VLOOKUP(VLOOKUP($J654,'Medians, Hi-Lo SDs'!$B:$F,2,FALSE),$H:$I,2,FALSE))</f>
        <v>11.956147283522807</v>
      </c>
      <c r="O654" s="59" t="s">
        <v>88</v>
      </c>
      <c r="P654" s="60" t="s">
        <v>88</v>
      </c>
      <c r="Q654" s="66" t="str">
        <f>IFERROR((IF(AND($G653&lt;(VLOOKUP($J654,'Medians, Hi-Lo SDs'!$B:$F,3,FALSE)),$G654&gt;=(VLOOKUP($J654,'Medians, Hi-Lo SDs'!$B:$F,3,FALSE))),(VLOOKUP($J654,'Medians, Hi-Lo SDs'!$B:$F,3,FALSE))-$G653,""))/($F654)*($C654-$C653)+($C653),"")</f>
        <v/>
      </c>
      <c r="R654" s="65" t="str">
        <f t="shared" ref="R654:R717" si="121">IF(Q654="","",SUMIF($J:$J,$J654,$V:$V)-Q654)</f>
        <v/>
      </c>
      <c r="S654" s="65" t="str">
        <f>IF(R654="","",R654/VLOOKUP(VLOOKUP($J654,'Medians, Hi-Lo SDs'!$B:$F,3,FALSE),$H:$I,2,FALSE))</f>
        <v/>
      </c>
      <c r="T654" s="70" t="str">
        <f t="shared" ref="T654:T683" si="122">IF(S654="","",IF(SUMIF($J:$J,$J654,N:N)=0,1/0,(SUMIF($J:$J,$J654,N:N)+SUMIF($J:$J,$J654,S:S))/2))</f>
        <v/>
      </c>
      <c r="U654" s="68">
        <f t="shared" ref="U654:U683" si="123">N654</f>
        <v>11.956147283522807</v>
      </c>
      <c r="V654" s="69" t="str">
        <f t="shared" si="119"/>
        <v/>
      </c>
      <c r="W654" s="66" t="str">
        <f>IFERROR((IF(AND($G653&lt;(VLOOKUP($J654,'Medians, Hi-Lo SDs'!$B:$F,4,FALSE)),$G654&gt;=(VLOOKUP($J654,'Medians, Hi-Lo SDs'!$B:$F,4,FALSE))),(VLOOKUP($J654,'Medians, Hi-Lo SDs'!$B:$F,4,FALSE))-$G653,""))/($F654)*($C654-$C653)+($C653),"")</f>
        <v/>
      </c>
      <c r="X654" s="65" t="str">
        <f t="shared" ref="X654:X717" si="124">IF(W654="","",W654-SUMIF($J:$J,$J654,$V:$V))</f>
        <v/>
      </c>
      <c r="Y654" s="65" t="str">
        <f>IF(X654="","",X654/VLOOKUP(VLOOKUP($J654,'Medians, Hi-Lo SDs'!$B:$F,4,FALSE),$H:$I,2,FALSE))</f>
        <v/>
      </c>
      <c r="Z654" s="70" t="str">
        <f t="shared" ref="Z654:Z683" si="125">IF(Y654="","",(SUMIF($J:$J,$J654,Y:Y)+SUMIF($J:$J,$J654,AD:AD))/2)</f>
        <v/>
      </c>
      <c r="AA654" s="68" t="str">
        <f t="shared" ref="AA654:AA683" si="126">AD654</f>
        <v/>
      </c>
      <c r="AB654" s="66" t="str">
        <f>IFERROR((IF(AND($G653&lt;(VLOOKUP($J654,'Medians, Hi-Lo SDs'!$B:$F,5,FALSE)),$G654&gt;=(VLOOKUP($J654,'Medians, Hi-Lo SDs'!$B:$F,5,FALSE))),(VLOOKUP($J654,'Medians, Hi-Lo SDs'!$B:$F,5,FALSE))-$G653,""))/($F654)*($C654-$C653)+($C653),"")</f>
        <v/>
      </c>
      <c r="AC654" s="65" t="str">
        <f t="shared" ref="AC654:AC717" si="127">IF(AB654="","",AB654-SUMIF($J:$J,$J654,$V:$V))</f>
        <v/>
      </c>
      <c r="AD654" s="65" t="str">
        <f>IF(AC654="","",AC654/VLOOKUP(VLOOKUP($J654,'Medians, Hi-Lo SDs'!$B:$F,5,FALSE),$H:$I,2,FALSE))</f>
        <v/>
      </c>
      <c r="AE654" s="59" t="s">
        <v>88</v>
      </c>
      <c r="AF654" s="60" t="s">
        <v>88</v>
      </c>
    </row>
    <row r="655" spans="1:32" ht="16" x14ac:dyDescent="0.2">
      <c r="A655" s="99"/>
      <c r="B655" s="100"/>
      <c r="C655" s="87" t="s">
        <v>138</v>
      </c>
      <c r="D655" s="88">
        <v>1</v>
      </c>
      <c r="E655" s="89">
        <v>3.3333333333333335</v>
      </c>
      <c r="F655" s="89">
        <v>3.3333333333333335</v>
      </c>
      <c r="G655" s="90">
        <v>10</v>
      </c>
      <c r="J655" s="64" t="str">
        <f t="shared" si="117"/>
        <v>a1240</v>
      </c>
      <c r="K655" s="71">
        <f t="shared" si="118"/>
        <v>6.666666666666667</v>
      </c>
      <c r="L655" s="65" t="str">
        <f>IFERROR((IF(AND($G654&lt;(VLOOKUP($J655,'Medians, Hi-Lo SDs'!$B:$F,2,FALSE)),$G655&gt;=(VLOOKUP($J655,'Medians, Hi-Lo SDs'!$B:$F,2,FALSE))),(VLOOKUP($J655,'Medians, Hi-Lo SDs'!$B:$F,2,FALSE))-$G654,""))/($F655)*($C655-$C654)+($C654),"")</f>
        <v/>
      </c>
      <c r="M655" s="65" t="str">
        <f t="shared" si="120"/>
        <v/>
      </c>
      <c r="N655" s="65" t="str">
        <f>IF(M655="","",M655/VLOOKUP(VLOOKUP($J655,'Medians, Hi-Lo SDs'!$B:$F,2,FALSE),$H:$I,2,FALSE))</f>
        <v/>
      </c>
      <c r="O655" s="59" t="s">
        <v>88</v>
      </c>
      <c r="P655" s="60" t="s">
        <v>88</v>
      </c>
      <c r="Q655" s="66">
        <f>IFERROR((IF(AND($G654&lt;(VLOOKUP($J655,'Medians, Hi-Lo SDs'!$B:$F,3,FALSE)),$G655&gt;=(VLOOKUP($J655,'Medians, Hi-Lo SDs'!$B:$F,3,FALSE))),(VLOOKUP($J655,'Medians, Hi-Lo SDs'!$B:$F,3,FALSE))-$G654,""))/($F655)*($C655-$C654)+($C654),"")</f>
        <v>49</v>
      </c>
      <c r="R655" s="65">
        <f t="shared" si="121"/>
        <v>11.666666666666664</v>
      </c>
      <c r="S655" s="65">
        <f>IF(R655="","",R655/VLOOKUP(VLOOKUP($J655,'Medians, Hi-Lo SDs'!$B:$F,3,FALSE),$H:$I,2,FALSE))</f>
        <v>9.1032043279234269</v>
      </c>
      <c r="T655" s="70">
        <f t="shared" si="122"/>
        <v>10.529675805723116</v>
      </c>
      <c r="U655" s="68" t="str">
        <f t="shared" si="123"/>
        <v/>
      </c>
      <c r="V655" s="69" t="str">
        <f t="shared" si="119"/>
        <v/>
      </c>
      <c r="W655" s="66" t="str">
        <f>IFERROR((IF(AND($G654&lt;(VLOOKUP($J655,'Medians, Hi-Lo SDs'!$B:$F,4,FALSE)),$G655&gt;=(VLOOKUP($J655,'Medians, Hi-Lo SDs'!$B:$F,4,FALSE))),(VLOOKUP($J655,'Medians, Hi-Lo SDs'!$B:$F,4,FALSE))-$G654,""))/($F655)*($C655-$C654)+($C654),"")</f>
        <v/>
      </c>
      <c r="X655" s="65" t="str">
        <f t="shared" si="124"/>
        <v/>
      </c>
      <c r="Y655" s="65" t="str">
        <f>IF(X655="","",X655/VLOOKUP(VLOOKUP($J655,'Medians, Hi-Lo SDs'!$B:$F,4,FALSE),$H:$I,2,FALSE))</f>
        <v/>
      </c>
      <c r="Z655" s="70" t="str">
        <f t="shared" si="125"/>
        <v/>
      </c>
      <c r="AA655" s="68" t="str">
        <f t="shared" si="126"/>
        <v/>
      </c>
      <c r="AB655" s="66" t="str">
        <f>IFERROR((IF(AND($G654&lt;(VLOOKUP($J655,'Medians, Hi-Lo SDs'!$B:$F,5,FALSE)),$G655&gt;=(VLOOKUP($J655,'Medians, Hi-Lo SDs'!$B:$F,5,FALSE))),(VLOOKUP($J655,'Medians, Hi-Lo SDs'!$B:$F,5,FALSE))-$G654,""))/($F655)*($C655-$C654)+($C654),"")</f>
        <v/>
      </c>
      <c r="AC655" s="65" t="str">
        <f t="shared" si="127"/>
        <v/>
      </c>
      <c r="AD655" s="65" t="str">
        <f>IF(AC655="","",AC655/VLOOKUP(VLOOKUP($J655,'Medians, Hi-Lo SDs'!$B:$F,5,FALSE),$H:$I,2,FALSE))</f>
        <v/>
      </c>
      <c r="AE655" s="59" t="s">
        <v>88</v>
      </c>
      <c r="AF655" s="60" t="s">
        <v>88</v>
      </c>
    </row>
    <row r="656" spans="1:32" ht="16" x14ac:dyDescent="0.2">
      <c r="A656" s="99"/>
      <c r="B656" s="100"/>
      <c r="C656" s="87" t="s">
        <v>165</v>
      </c>
      <c r="D656" s="88">
        <v>2</v>
      </c>
      <c r="E656" s="89">
        <v>6.666666666666667</v>
      </c>
      <c r="F656" s="89">
        <v>6.666666666666667</v>
      </c>
      <c r="G656" s="90">
        <v>16.666666666666664</v>
      </c>
      <c r="H656" s="25"/>
      <c r="J656" s="64" t="str">
        <f t="shared" si="117"/>
        <v>a1240</v>
      </c>
      <c r="K656" s="71">
        <f t="shared" si="118"/>
        <v>6.666666666666667</v>
      </c>
      <c r="L656" s="65" t="str">
        <f>IFERROR((IF(AND($G655&lt;(VLOOKUP($J656,'Medians, Hi-Lo SDs'!$B:$F,2,FALSE)),$G656&gt;=(VLOOKUP($J656,'Medians, Hi-Lo SDs'!$B:$F,2,FALSE))),(VLOOKUP($J656,'Medians, Hi-Lo SDs'!$B:$F,2,FALSE))-$G655,""))/($F656)*($C656-$C655)+($C655),"")</f>
        <v/>
      </c>
      <c r="M656" s="65" t="str">
        <f t="shared" si="120"/>
        <v/>
      </c>
      <c r="N656" s="65" t="str">
        <f>IF(M656="","",M656/VLOOKUP(VLOOKUP($J656,'Medians, Hi-Lo SDs'!$B:$F,2,FALSE),$H:$I,2,FALSE))</f>
        <v/>
      </c>
      <c r="O656" s="59" t="s">
        <v>88</v>
      </c>
      <c r="P656" s="60" t="s">
        <v>88</v>
      </c>
      <c r="Q656" s="66" t="str">
        <f>IFERROR((IF(AND($G655&lt;(VLOOKUP($J656,'Medians, Hi-Lo SDs'!$B:$F,3,FALSE)),$G656&gt;=(VLOOKUP($J656,'Medians, Hi-Lo SDs'!$B:$F,3,FALSE))),(VLOOKUP($J656,'Medians, Hi-Lo SDs'!$B:$F,3,FALSE))-$G655,""))/($F656)*($C656-$C655)+($C655),"")</f>
        <v/>
      </c>
      <c r="R656" s="65" t="str">
        <f t="shared" si="121"/>
        <v/>
      </c>
      <c r="S656" s="65" t="str">
        <f>IF(R656="","",R656/VLOOKUP(VLOOKUP($J656,'Medians, Hi-Lo SDs'!$B:$F,3,FALSE),$H:$I,2,FALSE))</f>
        <v/>
      </c>
      <c r="T656" s="70" t="str">
        <f t="shared" si="122"/>
        <v/>
      </c>
      <c r="U656" s="68" t="str">
        <f t="shared" si="123"/>
        <v/>
      </c>
      <c r="V656" s="69" t="str">
        <f t="shared" si="119"/>
        <v/>
      </c>
      <c r="W656" s="66" t="str">
        <f>IFERROR((IF(AND($G655&lt;(VLOOKUP($J656,'Medians, Hi-Lo SDs'!$B:$F,4,FALSE)),$G656&gt;=(VLOOKUP($J656,'Medians, Hi-Lo SDs'!$B:$F,4,FALSE))),(VLOOKUP($J656,'Medians, Hi-Lo SDs'!$B:$F,4,FALSE))-$G655,""))/($F656)*($C656-$C655)+($C655),"")</f>
        <v/>
      </c>
      <c r="X656" s="65" t="str">
        <f t="shared" si="124"/>
        <v/>
      </c>
      <c r="Y656" s="65" t="str">
        <f>IF(X656="","",X656/VLOOKUP(VLOOKUP($J656,'Medians, Hi-Lo SDs'!$B:$F,4,FALSE),$H:$I,2,FALSE))</f>
        <v/>
      </c>
      <c r="Z656" s="70" t="str">
        <f t="shared" si="125"/>
        <v/>
      </c>
      <c r="AA656" s="68" t="str">
        <f t="shared" si="126"/>
        <v/>
      </c>
      <c r="AB656" s="66" t="str">
        <f>IFERROR((IF(AND($G655&lt;(VLOOKUP($J656,'Medians, Hi-Lo SDs'!$B:$F,5,FALSE)),$G656&gt;=(VLOOKUP($J656,'Medians, Hi-Lo SDs'!$B:$F,5,FALSE))),(VLOOKUP($J656,'Medians, Hi-Lo SDs'!$B:$F,5,FALSE))-$G655,""))/($F656)*($C656-$C655)+($C655),"")</f>
        <v/>
      </c>
      <c r="AC656" s="65" t="str">
        <f t="shared" si="127"/>
        <v/>
      </c>
      <c r="AD656" s="65" t="str">
        <f>IF(AC656="","",AC656/VLOOKUP(VLOOKUP($J656,'Medians, Hi-Lo SDs'!$B:$F,5,FALSE),$H:$I,2,FALSE))</f>
        <v/>
      </c>
      <c r="AE656" s="59" t="s">
        <v>88</v>
      </c>
      <c r="AF656" s="60" t="s">
        <v>88</v>
      </c>
    </row>
    <row r="657" spans="1:32" ht="16" x14ac:dyDescent="0.2">
      <c r="A657" s="99"/>
      <c r="B657" s="100"/>
      <c r="C657" s="87" t="s">
        <v>159</v>
      </c>
      <c r="D657" s="88">
        <v>2</v>
      </c>
      <c r="E657" s="89">
        <v>6.666666666666667</v>
      </c>
      <c r="F657" s="89">
        <v>6.666666666666667</v>
      </c>
      <c r="G657" s="90">
        <v>23.333333333333332</v>
      </c>
      <c r="J657" s="64" t="str">
        <f t="shared" si="117"/>
        <v>a1240</v>
      </c>
      <c r="K657" s="71">
        <f t="shared" si="118"/>
        <v>6.666666666666667</v>
      </c>
      <c r="L657" s="65" t="str">
        <f>IFERROR((IF(AND($G656&lt;(VLOOKUP($J657,'Medians, Hi-Lo SDs'!$B:$F,2,FALSE)),$G657&gt;=(VLOOKUP($J657,'Medians, Hi-Lo SDs'!$B:$F,2,FALSE))),(VLOOKUP($J657,'Medians, Hi-Lo SDs'!$B:$F,2,FALSE))-$G656,""))/($F657)*($C657-$C656)+($C656),"")</f>
        <v/>
      </c>
      <c r="M657" s="65" t="str">
        <f t="shared" si="120"/>
        <v/>
      </c>
      <c r="N657" s="65" t="str">
        <f>IF(M657="","",M657/VLOOKUP(VLOOKUP($J657,'Medians, Hi-Lo SDs'!$B:$F,2,FALSE),$H:$I,2,FALSE))</f>
        <v/>
      </c>
      <c r="O657" s="59" t="s">
        <v>88</v>
      </c>
      <c r="P657" s="60" t="s">
        <v>88</v>
      </c>
      <c r="Q657" s="66" t="str">
        <f>IFERROR((IF(AND($G656&lt;(VLOOKUP($J657,'Medians, Hi-Lo SDs'!$B:$F,3,FALSE)),$G657&gt;=(VLOOKUP($J657,'Medians, Hi-Lo SDs'!$B:$F,3,FALSE))),(VLOOKUP($J657,'Medians, Hi-Lo SDs'!$B:$F,3,FALSE))-$G656,""))/($F657)*($C657-$C656)+($C656),"")</f>
        <v/>
      </c>
      <c r="R657" s="65" t="str">
        <f t="shared" si="121"/>
        <v/>
      </c>
      <c r="S657" s="65" t="str">
        <f>IF(R657="","",R657/VLOOKUP(VLOOKUP($J657,'Medians, Hi-Lo SDs'!$B:$F,3,FALSE),$H:$I,2,FALSE))</f>
        <v/>
      </c>
      <c r="T657" s="70" t="str">
        <f t="shared" si="122"/>
        <v/>
      </c>
      <c r="U657" s="68" t="str">
        <f t="shared" si="123"/>
        <v/>
      </c>
      <c r="V657" s="69" t="str">
        <f t="shared" si="119"/>
        <v/>
      </c>
      <c r="W657" s="66" t="str">
        <f>IFERROR((IF(AND($G656&lt;(VLOOKUP($J657,'Medians, Hi-Lo SDs'!$B:$F,4,FALSE)),$G657&gt;=(VLOOKUP($J657,'Medians, Hi-Lo SDs'!$B:$F,4,FALSE))),(VLOOKUP($J657,'Medians, Hi-Lo SDs'!$B:$F,4,FALSE))-$G656,""))/($F657)*($C657-$C656)+($C656),"")</f>
        <v/>
      </c>
      <c r="X657" s="65" t="str">
        <f t="shared" si="124"/>
        <v/>
      </c>
      <c r="Y657" s="65" t="str">
        <f>IF(X657="","",X657/VLOOKUP(VLOOKUP($J657,'Medians, Hi-Lo SDs'!$B:$F,4,FALSE),$H:$I,2,FALSE))</f>
        <v/>
      </c>
      <c r="Z657" s="70" t="str">
        <f t="shared" si="125"/>
        <v/>
      </c>
      <c r="AA657" s="68" t="str">
        <f t="shared" si="126"/>
        <v/>
      </c>
      <c r="AB657" s="66" t="str">
        <f>IFERROR((IF(AND($G656&lt;(VLOOKUP($J657,'Medians, Hi-Lo SDs'!$B:$F,5,FALSE)),$G657&gt;=(VLOOKUP($J657,'Medians, Hi-Lo SDs'!$B:$F,5,FALSE))),(VLOOKUP($J657,'Medians, Hi-Lo SDs'!$B:$F,5,FALSE))-$G656,""))/($F657)*($C657-$C656)+($C656),"")</f>
        <v/>
      </c>
      <c r="AC657" s="65" t="str">
        <f t="shared" si="127"/>
        <v/>
      </c>
      <c r="AD657" s="65" t="str">
        <f>IF(AC657="","",AC657/VLOOKUP(VLOOKUP($J657,'Medians, Hi-Lo SDs'!$B:$F,5,FALSE),$H:$I,2,FALSE))</f>
        <v/>
      </c>
      <c r="AE657" s="59" t="s">
        <v>88</v>
      </c>
      <c r="AF657" s="60" t="s">
        <v>88</v>
      </c>
    </row>
    <row r="658" spans="1:32" ht="16" x14ac:dyDescent="0.2">
      <c r="A658" s="99"/>
      <c r="B658" s="100"/>
      <c r="C658" s="87" t="s">
        <v>155</v>
      </c>
      <c r="D658" s="88">
        <v>1</v>
      </c>
      <c r="E658" s="89">
        <v>3.3333333333333335</v>
      </c>
      <c r="F658" s="89">
        <v>3.3333333333333335</v>
      </c>
      <c r="G658" s="90">
        <v>26.666666666666668</v>
      </c>
      <c r="J658" s="64" t="str">
        <f t="shared" si="117"/>
        <v>a1240</v>
      </c>
      <c r="K658" s="71">
        <f t="shared" si="118"/>
        <v>6.666666666666667</v>
      </c>
      <c r="L658" s="65" t="str">
        <f>IFERROR((IF(AND($G657&lt;(VLOOKUP($J658,'Medians, Hi-Lo SDs'!$B:$F,2,FALSE)),$G658&gt;=(VLOOKUP($J658,'Medians, Hi-Lo SDs'!$B:$F,2,FALSE))),(VLOOKUP($J658,'Medians, Hi-Lo SDs'!$B:$F,2,FALSE))-$G657,""))/($F658)*($C658-$C657)+($C657),"")</f>
        <v/>
      </c>
      <c r="M658" s="65" t="str">
        <f t="shared" si="120"/>
        <v/>
      </c>
      <c r="N658" s="65" t="str">
        <f>IF(M658="","",M658/VLOOKUP(VLOOKUP($J658,'Medians, Hi-Lo SDs'!$B:$F,2,FALSE),$H:$I,2,FALSE))</f>
        <v/>
      </c>
      <c r="O658" s="59" t="s">
        <v>88</v>
      </c>
      <c r="P658" s="60" t="s">
        <v>88</v>
      </c>
      <c r="Q658" s="66" t="str">
        <f>IFERROR((IF(AND($G657&lt;(VLOOKUP($J658,'Medians, Hi-Lo SDs'!$B:$F,3,FALSE)),$G658&gt;=(VLOOKUP($J658,'Medians, Hi-Lo SDs'!$B:$F,3,FALSE))),(VLOOKUP($J658,'Medians, Hi-Lo SDs'!$B:$F,3,FALSE))-$G657,""))/($F658)*($C658-$C657)+($C657),"")</f>
        <v/>
      </c>
      <c r="R658" s="65" t="str">
        <f t="shared" si="121"/>
        <v/>
      </c>
      <c r="S658" s="65" t="str">
        <f>IF(R658="","",R658/VLOOKUP(VLOOKUP($J658,'Medians, Hi-Lo SDs'!$B:$F,3,FALSE),$H:$I,2,FALSE))</f>
        <v/>
      </c>
      <c r="T658" s="70" t="str">
        <f t="shared" si="122"/>
        <v/>
      </c>
      <c r="U658" s="68" t="str">
        <f t="shared" si="123"/>
        <v/>
      </c>
      <c r="V658" s="69" t="str">
        <f t="shared" si="119"/>
        <v/>
      </c>
      <c r="W658" s="66" t="str">
        <f>IFERROR((IF(AND($G657&lt;(VLOOKUP($J658,'Medians, Hi-Lo SDs'!$B:$F,4,FALSE)),$G658&gt;=(VLOOKUP($J658,'Medians, Hi-Lo SDs'!$B:$F,4,FALSE))),(VLOOKUP($J658,'Medians, Hi-Lo SDs'!$B:$F,4,FALSE))-$G657,""))/($F658)*($C658-$C657)+($C657),"")</f>
        <v/>
      </c>
      <c r="X658" s="65" t="str">
        <f t="shared" si="124"/>
        <v/>
      </c>
      <c r="Y658" s="65" t="str">
        <f>IF(X658="","",X658/VLOOKUP(VLOOKUP($J658,'Medians, Hi-Lo SDs'!$B:$F,4,FALSE),$H:$I,2,FALSE))</f>
        <v/>
      </c>
      <c r="Z658" s="70" t="str">
        <f t="shared" si="125"/>
        <v/>
      </c>
      <c r="AA658" s="68" t="str">
        <f t="shared" si="126"/>
        <v/>
      </c>
      <c r="AB658" s="66" t="str">
        <f>IFERROR((IF(AND($G657&lt;(VLOOKUP($J658,'Medians, Hi-Lo SDs'!$B:$F,5,FALSE)),$G658&gt;=(VLOOKUP($J658,'Medians, Hi-Lo SDs'!$B:$F,5,FALSE))),(VLOOKUP($J658,'Medians, Hi-Lo SDs'!$B:$F,5,FALSE))-$G657,""))/($F658)*($C658-$C657)+($C657),"")</f>
        <v/>
      </c>
      <c r="AC658" s="65" t="str">
        <f t="shared" si="127"/>
        <v/>
      </c>
      <c r="AD658" s="65" t="str">
        <f>IF(AC658="","",AC658/VLOOKUP(VLOOKUP($J658,'Medians, Hi-Lo SDs'!$B:$F,5,FALSE),$H:$I,2,FALSE))</f>
        <v/>
      </c>
      <c r="AE658" s="59" t="s">
        <v>88</v>
      </c>
      <c r="AF658" s="60" t="s">
        <v>88</v>
      </c>
    </row>
    <row r="659" spans="1:32" ht="16" x14ac:dyDescent="0.2">
      <c r="A659" s="99"/>
      <c r="B659" s="100"/>
      <c r="C659" s="87" t="s">
        <v>139</v>
      </c>
      <c r="D659" s="88">
        <v>1</v>
      </c>
      <c r="E659" s="89">
        <v>3.3333333333333335</v>
      </c>
      <c r="F659" s="89">
        <v>3.3333333333333335</v>
      </c>
      <c r="G659" s="90">
        <v>30</v>
      </c>
      <c r="J659" s="64" t="str">
        <f t="shared" si="117"/>
        <v>a1240</v>
      </c>
      <c r="K659" s="71">
        <f t="shared" si="118"/>
        <v>6.666666666666667</v>
      </c>
      <c r="L659" s="65" t="str">
        <f>IFERROR((IF(AND($G658&lt;(VLOOKUP($J659,'Medians, Hi-Lo SDs'!$B:$F,2,FALSE)),$G659&gt;=(VLOOKUP($J659,'Medians, Hi-Lo SDs'!$B:$F,2,FALSE))),(VLOOKUP($J659,'Medians, Hi-Lo SDs'!$B:$F,2,FALSE))-$G658,""))/($F659)*($C659-$C658)+($C658),"")</f>
        <v/>
      </c>
      <c r="M659" s="65" t="str">
        <f t="shared" si="120"/>
        <v/>
      </c>
      <c r="N659" s="65" t="str">
        <f>IF(M659="","",M659/VLOOKUP(VLOOKUP($J659,'Medians, Hi-Lo SDs'!$B:$F,2,FALSE),$H:$I,2,FALSE))</f>
        <v/>
      </c>
      <c r="O659" s="59" t="s">
        <v>88</v>
      </c>
      <c r="P659" s="60" t="s">
        <v>88</v>
      </c>
      <c r="Q659" s="66" t="str">
        <f>IFERROR((IF(AND($G658&lt;(VLOOKUP($J659,'Medians, Hi-Lo SDs'!$B:$F,3,FALSE)),$G659&gt;=(VLOOKUP($J659,'Medians, Hi-Lo SDs'!$B:$F,3,FALSE))),(VLOOKUP($J659,'Medians, Hi-Lo SDs'!$B:$F,3,FALSE))-$G658,""))/($F659)*($C659-$C658)+($C658),"")</f>
        <v/>
      </c>
      <c r="R659" s="65" t="str">
        <f t="shared" si="121"/>
        <v/>
      </c>
      <c r="S659" s="65" t="str">
        <f>IF(R659="","",R659/VLOOKUP(VLOOKUP($J659,'Medians, Hi-Lo SDs'!$B:$F,3,FALSE),$H:$I,2,FALSE))</f>
        <v/>
      </c>
      <c r="T659" s="70" t="str">
        <f t="shared" si="122"/>
        <v/>
      </c>
      <c r="U659" s="68" t="str">
        <f t="shared" si="123"/>
        <v/>
      </c>
      <c r="V659" s="69" t="str">
        <f t="shared" si="119"/>
        <v/>
      </c>
      <c r="W659" s="66" t="str">
        <f>IFERROR((IF(AND($G658&lt;(VLOOKUP($J659,'Medians, Hi-Lo SDs'!$B:$F,4,FALSE)),$G659&gt;=(VLOOKUP($J659,'Medians, Hi-Lo SDs'!$B:$F,4,FALSE))),(VLOOKUP($J659,'Medians, Hi-Lo SDs'!$B:$F,4,FALSE))-$G658,""))/($F659)*($C659-$C658)+($C658),"")</f>
        <v/>
      </c>
      <c r="X659" s="65" t="str">
        <f t="shared" si="124"/>
        <v/>
      </c>
      <c r="Y659" s="65" t="str">
        <f>IF(X659="","",X659/VLOOKUP(VLOOKUP($J659,'Medians, Hi-Lo SDs'!$B:$F,4,FALSE),$H:$I,2,FALSE))</f>
        <v/>
      </c>
      <c r="Z659" s="70" t="str">
        <f t="shared" si="125"/>
        <v/>
      </c>
      <c r="AA659" s="68" t="str">
        <f t="shared" si="126"/>
        <v/>
      </c>
      <c r="AB659" s="66" t="str">
        <f>IFERROR((IF(AND($G658&lt;(VLOOKUP($J659,'Medians, Hi-Lo SDs'!$B:$F,5,FALSE)),$G659&gt;=(VLOOKUP($J659,'Medians, Hi-Lo SDs'!$B:$F,5,FALSE))),(VLOOKUP($J659,'Medians, Hi-Lo SDs'!$B:$F,5,FALSE))-$G658,""))/($F659)*($C659-$C658)+($C658),"")</f>
        <v/>
      </c>
      <c r="AC659" s="65" t="str">
        <f t="shared" si="127"/>
        <v/>
      </c>
      <c r="AD659" s="65" t="str">
        <f>IF(AC659="","",AC659/VLOOKUP(VLOOKUP($J659,'Medians, Hi-Lo SDs'!$B:$F,5,FALSE),$H:$I,2,FALSE))</f>
        <v/>
      </c>
      <c r="AE659" s="59" t="s">
        <v>88</v>
      </c>
      <c r="AF659" s="60" t="s">
        <v>88</v>
      </c>
    </row>
    <row r="660" spans="1:32" ht="16" x14ac:dyDescent="0.2">
      <c r="A660" s="99"/>
      <c r="B660" s="100"/>
      <c r="C660" s="87" t="s">
        <v>156</v>
      </c>
      <c r="D660" s="88">
        <v>1</v>
      </c>
      <c r="E660" s="89">
        <v>3.3333333333333335</v>
      </c>
      <c r="F660" s="89">
        <v>3.3333333333333335</v>
      </c>
      <c r="G660" s="90">
        <v>33.333333333333329</v>
      </c>
      <c r="J660" s="64" t="str">
        <f t="shared" si="117"/>
        <v>a1240</v>
      </c>
      <c r="K660" s="71">
        <f t="shared" si="118"/>
        <v>6.666666666666667</v>
      </c>
      <c r="L660" s="65" t="str">
        <f>IFERROR((IF(AND($G659&lt;(VLOOKUP($J660,'Medians, Hi-Lo SDs'!$B:$F,2,FALSE)),$G660&gt;=(VLOOKUP($J660,'Medians, Hi-Lo SDs'!$B:$F,2,FALSE))),(VLOOKUP($J660,'Medians, Hi-Lo SDs'!$B:$F,2,FALSE))-$G659,""))/($F660)*($C660-$C659)+($C659),"")</f>
        <v/>
      </c>
      <c r="M660" s="65" t="str">
        <f t="shared" si="120"/>
        <v/>
      </c>
      <c r="N660" s="65" t="str">
        <f>IF(M660="","",M660/VLOOKUP(VLOOKUP($J660,'Medians, Hi-Lo SDs'!$B:$F,2,FALSE),$H:$I,2,FALSE))</f>
        <v/>
      </c>
      <c r="O660" s="59" t="s">
        <v>88</v>
      </c>
      <c r="P660" s="60" t="s">
        <v>88</v>
      </c>
      <c r="Q660" s="66" t="str">
        <f>IFERROR((IF(AND($G659&lt;(VLOOKUP($J660,'Medians, Hi-Lo SDs'!$B:$F,3,FALSE)),$G660&gt;=(VLOOKUP($J660,'Medians, Hi-Lo SDs'!$B:$F,3,FALSE))),(VLOOKUP($J660,'Medians, Hi-Lo SDs'!$B:$F,3,FALSE))-$G659,""))/($F660)*($C660-$C659)+($C659),"")</f>
        <v/>
      </c>
      <c r="R660" s="65" t="str">
        <f t="shared" si="121"/>
        <v/>
      </c>
      <c r="S660" s="65" t="str">
        <f>IF(R660="","",R660/VLOOKUP(VLOOKUP($J660,'Medians, Hi-Lo SDs'!$B:$F,3,FALSE),$H:$I,2,FALSE))</f>
        <v/>
      </c>
      <c r="T660" s="70" t="str">
        <f t="shared" si="122"/>
        <v/>
      </c>
      <c r="U660" s="68" t="str">
        <f t="shared" si="123"/>
        <v/>
      </c>
      <c r="V660" s="69" t="str">
        <f t="shared" si="119"/>
        <v/>
      </c>
      <c r="W660" s="66" t="str">
        <f>IFERROR((IF(AND($G659&lt;(VLOOKUP($J660,'Medians, Hi-Lo SDs'!$B:$F,4,FALSE)),$G660&gt;=(VLOOKUP($J660,'Medians, Hi-Lo SDs'!$B:$F,4,FALSE))),(VLOOKUP($J660,'Medians, Hi-Lo SDs'!$B:$F,4,FALSE))-$G659,""))/($F660)*($C660-$C659)+($C659),"")</f>
        <v/>
      </c>
      <c r="X660" s="65" t="str">
        <f t="shared" si="124"/>
        <v/>
      </c>
      <c r="Y660" s="65" t="str">
        <f>IF(X660="","",X660/VLOOKUP(VLOOKUP($J660,'Medians, Hi-Lo SDs'!$B:$F,4,FALSE),$H:$I,2,FALSE))</f>
        <v/>
      </c>
      <c r="Z660" s="70" t="str">
        <f t="shared" si="125"/>
        <v/>
      </c>
      <c r="AA660" s="68" t="str">
        <f t="shared" si="126"/>
        <v/>
      </c>
      <c r="AB660" s="66" t="str">
        <f>IFERROR((IF(AND($G659&lt;(VLOOKUP($J660,'Medians, Hi-Lo SDs'!$B:$F,5,FALSE)),$G660&gt;=(VLOOKUP($J660,'Medians, Hi-Lo SDs'!$B:$F,5,FALSE))),(VLOOKUP($J660,'Medians, Hi-Lo SDs'!$B:$F,5,FALSE))-$G659,""))/($F660)*($C660-$C659)+($C659),"")</f>
        <v/>
      </c>
      <c r="AC660" s="65" t="str">
        <f t="shared" si="127"/>
        <v/>
      </c>
      <c r="AD660" s="65" t="str">
        <f>IF(AC660="","",AC660/VLOOKUP(VLOOKUP($J660,'Medians, Hi-Lo SDs'!$B:$F,5,FALSE),$H:$I,2,FALSE))</f>
        <v/>
      </c>
      <c r="AE660" s="59" t="s">
        <v>88</v>
      </c>
      <c r="AF660" s="60" t="s">
        <v>88</v>
      </c>
    </row>
    <row r="661" spans="1:32" ht="16" x14ac:dyDescent="0.2">
      <c r="A661" s="99"/>
      <c r="B661" s="100"/>
      <c r="C661" s="87" t="s">
        <v>169</v>
      </c>
      <c r="D661" s="88">
        <v>1</v>
      </c>
      <c r="E661" s="89">
        <v>3.3333333333333335</v>
      </c>
      <c r="F661" s="89">
        <v>3.3333333333333335</v>
      </c>
      <c r="G661" s="90">
        <v>36.666666666666664</v>
      </c>
      <c r="J661" s="64" t="str">
        <f t="shared" si="117"/>
        <v>a1240</v>
      </c>
      <c r="K661" s="71">
        <f t="shared" si="118"/>
        <v>6.666666666666667</v>
      </c>
      <c r="L661" s="65" t="str">
        <f>IFERROR((IF(AND($G660&lt;(VLOOKUP($J661,'Medians, Hi-Lo SDs'!$B:$F,2,FALSE)),$G661&gt;=(VLOOKUP($J661,'Medians, Hi-Lo SDs'!$B:$F,2,FALSE))),(VLOOKUP($J661,'Medians, Hi-Lo SDs'!$B:$F,2,FALSE))-$G660,""))/($F661)*($C661-$C660)+($C660),"")</f>
        <v/>
      </c>
      <c r="M661" s="65" t="str">
        <f t="shared" si="120"/>
        <v/>
      </c>
      <c r="N661" s="65" t="str">
        <f>IF(M661="","",M661/VLOOKUP(VLOOKUP($J661,'Medians, Hi-Lo SDs'!$B:$F,2,FALSE),$H:$I,2,FALSE))</f>
        <v/>
      </c>
      <c r="O661" s="59" t="s">
        <v>88</v>
      </c>
      <c r="P661" s="60" t="s">
        <v>88</v>
      </c>
      <c r="Q661" s="66" t="str">
        <f>IFERROR((IF(AND($G660&lt;(VLOOKUP($J661,'Medians, Hi-Lo SDs'!$B:$F,3,FALSE)),$G661&gt;=(VLOOKUP($J661,'Medians, Hi-Lo SDs'!$B:$F,3,FALSE))),(VLOOKUP($J661,'Medians, Hi-Lo SDs'!$B:$F,3,FALSE))-$G660,""))/($F661)*($C661-$C660)+($C660),"")</f>
        <v/>
      </c>
      <c r="R661" s="65" t="str">
        <f t="shared" si="121"/>
        <v/>
      </c>
      <c r="S661" s="65" t="str">
        <f>IF(R661="","",R661/VLOOKUP(VLOOKUP($J661,'Medians, Hi-Lo SDs'!$B:$F,3,FALSE),$H:$I,2,FALSE))</f>
        <v/>
      </c>
      <c r="T661" s="70" t="str">
        <f t="shared" si="122"/>
        <v/>
      </c>
      <c r="U661" s="68" t="str">
        <f t="shared" si="123"/>
        <v/>
      </c>
      <c r="V661" s="69" t="str">
        <f t="shared" si="119"/>
        <v/>
      </c>
      <c r="W661" s="66" t="str">
        <f>IFERROR((IF(AND($G660&lt;(VLOOKUP($J661,'Medians, Hi-Lo SDs'!$B:$F,4,FALSE)),$G661&gt;=(VLOOKUP($J661,'Medians, Hi-Lo SDs'!$B:$F,4,FALSE))),(VLOOKUP($J661,'Medians, Hi-Lo SDs'!$B:$F,4,FALSE))-$G660,""))/($F661)*($C661-$C660)+($C660),"")</f>
        <v/>
      </c>
      <c r="X661" s="65" t="str">
        <f t="shared" si="124"/>
        <v/>
      </c>
      <c r="Y661" s="65" t="str">
        <f>IF(X661="","",X661/VLOOKUP(VLOOKUP($J661,'Medians, Hi-Lo SDs'!$B:$F,4,FALSE),$H:$I,2,FALSE))</f>
        <v/>
      </c>
      <c r="Z661" s="70" t="str">
        <f t="shared" si="125"/>
        <v/>
      </c>
      <c r="AA661" s="68" t="str">
        <f t="shared" si="126"/>
        <v/>
      </c>
      <c r="AB661" s="66" t="str">
        <f>IFERROR((IF(AND($G660&lt;(VLOOKUP($J661,'Medians, Hi-Lo SDs'!$B:$F,5,FALSE)),$G661&gt;=(VLOOKUP($J661,'Medians, Hi-Lo SDs'!$B:$F,5,FALSE))),(VLOOKUP($J661,'Medians, Hi-Lo SDs'!$B:$F,5,FALSE))-$G660,""))/($F661)*($C661-$C660)+($C660),"")</f>
        <v/>
      </c>
      <c r="AC661" s="65" t="str">
        <f t="shared" si="127"/>
        <v/>
      </c>
      <c r="AD661" s="65" t="str">
        <f>IF(AC661="","",AC661/VLOOKUP(VLOOKUP($J661,'Medians, Hi-Lo SDs'!$B:$F,5,FALSE),$H:$I,2,FALSE))</f>
        <v/>
      </c>
      <c r="AE661" s="59" t="s">
        <v>88</v>
      </c>
      <c r="AF661" s="60" t="s">
        <v>88</v>
      </c>
    </row>
    <row r="662" spans="1:32" ht="16" x14ac:dyDescent="0.2">
      <c r="A662" s="99"/>
      <c r="B662" s="100"/>
      <c r="C662" s="87" t="s">
        <v>160</v>
      </c>
      <c r="D662" s="88">
        <v>1</v>
      </c>
      <c r="E662" s="89">
        <v>3.3333333333333335</v>
      </c>
      <c r="F662" s="89">
        <v>3.3333333333333335</v>
      </c>
      <c r="G662" s="90">
        <v>40</v>
      </c>
      <c r="J662" s="64" t="str">
        <f t="shared" si="117"/>
        <v>a1240</v>
      </c>
      <c r="K662" s="71">
        <f t="shared" si="118"/>
        <v>6.666666666666667</v>
      </c>
      <c r="L662" s="65" t="str">
        <f>IFERROR((IF(AND($G661&lt;(VLOOKUP($J662,'Medians, Hi-Lo SDs'!$B:$F,2,FALSE)),$G662&gt;=(VLOOKUP($J662,'Medians, Hi-Lo SDs'!$B:$F,2,FALSE))),(VLOOKUP($J662,'Medians, Hi-Lo SDs'!$B:$F,2,FALSE))-$G661,""))/($F662)*($C662-$C661)+($C661),"")</f>
        <v/>
      </c>
      <c r="M662" s="65" t="str">
        <f t="shared" si="120"/>
        <v/>
      </c>
      <c r="N662" s="65" t="str">
        <f>IF(M662="","",M662/VLOOKUP(VLOOKUP($J662,'Medians, Hi-Lo SDs'!$B:$F,2,FALSE),$H:$I,2,FALSE))</f>
        <v/>
      </c>
      <c r="O662" s="59" t="s">
        <v>88</v>
      </c>
      <c r="P662" s="60" t="s">
        <v>88</v>
      </c>
      <c r="Q662" s="66" t="str">
        <f>IFERROR((IF(AND($G661&lt;(VLOOKUP($J662,'Medians, Hi-Lo SDs'!$B:$F,3,FALSE)),$G662&gt;=(VLOOKUP($J662,'Medians, Hi-Lo SDs'!$B:$F,3,FALSE))),(VLOOKUP($J662,'Medians, Hi-Lo SDs'!$B:$F,3,FALSE))-$G661,""))/($F662)*($C662-$C661)+($C661),"")</f>
        <v/>
      </c>
      <c r="R662" s="65" t="str">
        <f t="shared" si="121"/>
        <v/>
      </c>
      <c r="S662" s="65" t="str">
        <f>IF(R662="","",R662/VLOOKUP(VLOOKUP($J662,'Medians, Hi-Lo SDs'!$B:$F,3,FALSE),$H:$I,2,FALSE))</f>
        <v/>
      </c>
      <c r="T662" s="70" t="str">
        <f t="shared" si="122"/>
        <v/>
      </c>
      <c r="U662" s="68" t="str">
        <f t="shared" si="123"/>
        <v/>
      </c>
      <c r="V662" s="69" t="str">
        <f t="shared" si="119"/>
        <v/>
      </c>
      <c r="W662" s="66" t="str">
        <f>IFERROR((IF(AND($G661&lt;(VLOOKUP($J662,'Medians, Hi-Lo SDs'!$B:$F,4,FALSE)),$G662&gt;=(VLOOKUP($J662,'Medians, Hi-Lo SDs'!$B:$F,4,FALSE))),(VLOOKUP($J662,'Medians, Hi-Lo SDs'!$B:$F,4,FALSE))-$G661,""))/($F662)*($C662-$C661)+($C661),"")</f>
        <v/>
      </c>
      <c r="X662" s="65" t="str">
        <f t="shared" si="124"/>
        <v/>
      </c>
      <c r="Y662" s="65" t="str">
        <f>IF(X662="","",X662/VLOOKUP(VLOOKUP($J662,'Medians, Hi-Lo SDs'!$B:$F,4,FALSE),$H:$I,2,FALSE))</f>
        <v/>
      </c>
      <c r="Z662" s="70" t="str">
        <f t="shared" si="125"/>
        <v/>
      </c>
      <c r="AA662" s="68" t="str">
        <f t="shared" si="126"/>
        <v/>
      </c>
      <c r="AB662" s="66" t="str">
        <f>IFERROR((IF(AND($G661&lt;(VLOOKUP($J662,'Medians, Hi-Lo SDs'!$B:$F,5,FALSE)),$G662&gt;=(VLOOKUP($J662,'Medians, Hi-Lo SDs'!$B:$F,5,FALSE))),(VLOOKUP($J662,'Medians, Hi-Lo SDs'!$B:$F,5,FALSE))-$G661,""))/($F662)*($C662-$C661)+($C661),"")</f>
        <v/>
      </c>
      <c r="AC662" s="65" t="str">
        <f t="shared" si="127"/>
        <v/>
      </c>
      <c r="AD662" s="65" t="str">
        <f>IF(AC662="","",AC662/VLOOKUP(VLOOKUP($J662,'Medians, Hi-Lo SDs'!$B:$F,5,FALSE),$H:$I,2,FALSE))</f>
        <v/>
      </c>
      <c r="AE662" s="59" t="s">
        <v>88</v>
      </c>
      <c r="AF662" s="60" t="s">
        <v>88</v>
      </c>
    </row>
    <row r="663" spans="1:32" ht="16" x14ac:dyDescent="0.2">
      <c r="A663" s="99"/>
      <c r="B663" s="100"/>
      <c r="C663" s="87" t="s">
        <v>166</v>
      </c>
      <c r="D663" s="88">
        <v>1</v>
      </c>
      <c r="E663" s="89">
        <v>3.3333333333333335</v>
      </c>
      <c r="F663" s="89">
        <v>3.3333333333333335</v>
      </c>
      <c r="G663" s="90">
        <v>43.333333333333336</v>
      </c>
      <c r="J663" s="64" t="str">
        <f t="shared" si="117"/>
        <v>a1240</v>
      </c>
      <c r="K663" s="71">
        <f t="shared" si="118"/>
        <v>6.666666666666667</v>
      </c>
      <c r="L663" s="65" t="str">
        <f>IFERROR((IF(AND($G662&lt;(VLOOKUP($J663,'Medians, Hi-Lo SDs'!$B:$F,2,FALSE)),$G663&gt;=(VLOOKUP($J663,'Medians, Hi-Lo SDs'!$B:$F,2,FALSE))),(VLOOKUP($J663,'Medians, Hi-Lo SDs'!$B:$F,2,FALSE))-$G662,""))/($F663)*($C663-$C662)+($C662),"")</f>
        <v/>
      </c>
      <c r="M663" s="65" t="str">
        <f t="shared" si="120"/>
        <v/>
      </c>
      <c r="N663" s="65" t="str">
        <f>IF(M663="","",M663/VLOOKUP(VLOOKUP($J663,'Medians, Hi-Lo SDs'!$B:$F,2,FALSE),$H:$I,2,FALSE))</f>
        <v/>
      </c>
      <c r="O663" s="59" t="s">
        <v>88</v>
      </c>
      <c r="P663" s="60" t="s">
        <v>88</v>
      </c>
      <c r="Q663" s="66" t="str">
        <f>IFERROR((IF(AND($G662&lt;(VLOOKUP($J663,'Medians, Hi-Lo SDs'!$B:$F,3,FALSE)),$G663&gt;=(VLOOKUP($J663,'Medians, Hi-Lo SDs'!$B:$F,3,FALSE))),(VLOOKUP($J663,'Medians, Hi-Lo SDs'!$B:$F,3,FALSE))-$G662,""))/($F663)*($C663-$C662)+($C662),"")</f>
        <v/>
      </c>
      <c r="R663" s="65" t="str">
        <f t="shared" si="121"/>
        <v/>
      </c>
      <c r="S663" s="65" t="str">
        <f>IF(R663="","",R663/VLOOKUP(VLOOKUP($J663,'Medians, Hi-Lo SDs'!$B:$F,3,FALSE),$H:$I,2,FALSE))</f>
        <v/>
      </c>
      <c r="T663" s="70" t="str">
        <f t="shared" si="122"/>
        <v/>
      </c>
      <c r="U663" s="68" t="str">
        <f t="shared" si="123"/>
        <v/>
      </c>
      <c r="V663" s="69" t="str">
        <f t="shared" si="119"/>
        <v/>
      </c>
      <c r="W663" s="66" t="str">
        <f>IFERROR((IF(AND($G662&lt;(VLOOKUP($J663,'Medians, Hi-Lo SDs'!$B:$F,4,FALSE)),$G663&gt;=(VLOOKUP($J663,'Medians, Hi-Lo SDs'!$B:$F,4,FALSE))),(VLOOKUP($J663,'Medians, Hi-Lo SDs'!$B:$F,4,FALSE))-$G662,""))/($F663)*($C663-$C662)+($C662),"")</f>
        <v/>
      </c>
      <c r="X663" s="65" t="str">
        <f t="shared" si="124"/>
        <v/>
      </c>
      <c r="Y663" s="65" t="str">
        <f>IF(X663="","",X663/VLOOKUP(VLOOKUP($J663,'Medians, Hi-Lo SDs'!$B:$F,4,FALSE),$H:$I,2,FALSE))</f>
        <v/>
      </c>
      <c r="Z663" s="70" t="str">
        <f t="shared" si="125"/>
        <v/>
      </c>
      <c r="AA663" s="68" t="str">
        <f t="shared" si="126"/>
        <v/>
      </c>
      <c r="AB663" s="66" t="str">
        <f>IFERROR((IF(AND($G662&lt;(VLOOKUP($J663,'Medians, Hi-Lo SDs'!$B:$F,5,FALSE)),$G663&gt;=(VLOOKUP($J663,'Medians, Hi-Lo SDs'!$B:$F,5,FALSE))),(VLOOKUP($J663,'Medians, Hi-Lo SDs'!$B:$F,5,FALSE))-$G662,""))/($F663)*($C663-$C662)+($C662),"")</f>
        <v/>
      </c>
      <c r="AC663" s="65" t="str">
        <f t="shared" si="127"/>
        <v/>
      </c>
      <c r="AD663" s="65" t="str">
        <f>IF(AC663="","",AC663/VLOOKUP(VLOOKUP($J663,'Medians, Hi-Lo SDs'!$B:$F,5,FALSE),$H:$I,2,FALSE))</f>
        <v/>
      </c>
      <c r="AE663" s="59" t="s">
        <v>88</v>
      </c>
      <c r="AF663" s="60" t="s">
        <v>88</v>
      </c>
    </row>
    <row r="664" spans="1:32" ht="16" x14ac:dyDescent="0.2">
      <c r="A664" s="99"/>
      <c r="B664" s="100"/>
      <c r="C664" s="87" t="s">
        <v>161</v>
      </c>
      <c r="D664" s="88">
        <v>3</v>
      </c>
      <c r="E664" s="89">
        <v>10</v>
      </c>
      <c r="F664" s="89">
        <v>10</v>
      </c>
      <c r="G664" s="90">
        <v>53.333333333333336</v>
      </c>
      <c r="J664" s="64" t="str">
        <f t="shared" si="117"/>
        <v>a1240</v>
      </c>
      <c r="K664" s="71">
        <f t="shared" si="118"/>
        <v>6.666666666666667</v>
      </c>
      <c r="L664" s="65" t="str">
        <f>IFERROR((IF(AND($G663&lt;(VLOOKUP($J664,'Medians, Hi-Lo SDs'!$B:$F,2,FALSE)),$G664&gt;=(VLOOKUP($J664,'Medians, Hi-Lo SDs'!$B:$F,2,FALSE))),(VLOOKUP($J664,'Medians, Hi-Lo SDs'!$B:$F,2,FALSE))-$G663,""))/($F664)*($C664-$C663)+($C663),"")</f>
        <v/>
      </c>
      <c r="M664" s="65" t="str">
        <f t="shared" si="120"/>
        <v/>
      </c>
      <c r="N664" s="65" t="str">
        <f>IF(M664="","",M664/VLOOKUP(VLOOKUP($J664,'Medians, Hi-Lo SDs'!$B:$F,2,FALSE),$H:$I,2,FALSE))</f>
        <v/>
      </c>
      <c r="O664" s="59" t="s">
        <v>88</v>
      </c>
      <c r="P664" s="60" t="s">
        <v>88</v>
      </c>
      <c r="Q664" s="66" t="str">
        <f>IFERROR((IF(AND($G663&lt;(VLOOKUP($J664,'Medians, Hi-Lo SDs'!$B:$F,3,FALSE)),$G664&gt;=(VLOOKUP($J664,'Medians, Hi-Lo SDs'!$B:$F,3,FALSE))),(VLOOKUP($J664,'Medians, Hi-Lo SDs'!$B:$F,3,FALSE))-$G663,""))/($F664)*($C664-$C663)+($C663),"")</f>
        <v/>
      </c>
      <c r="R664" s="65" t="str">
        <f t="shared" si="121"/>
        <v/>
      </c>
      <c r="S664" s="65" t="str">
        <f>IF(R664="","",R664/VLOOKUP(VLOOKUP($J664,'Medians, Hi-Lo SDs'!$B:$F,3,FALSE),$H:$I,2,FALSE))</f>
        <v/>
      </c>
      <c r="T664" s="70" t="str">
        <f t="shared" si="122"/>
        <v/>
      </c>
      <c r="U664" s="68" t="str">
        <f t="shared" si="123"/>
        <v/>
      </c>
      <c r="V664" s="69">
        <f t="shared" si="119"/>
        <v>60.666666666666664</v>
      </c>
      <c r="W664" s="66" t="str">
        <f>IFERROR((IF(AND($G663&lt;(VLOOKUP($J664,'Medians, Hi-Lo SDs'!$B:$F,4,FALSE)),$G664&gt;=(VLOOKUP($J664,'Medians, Hi-Lo SDs'!$B:$F,4,FALSE))),(VLOOKUP($J664,'Medians, Hi-Lo SDs'!$B:$F,4,FALSE))-$G663,""))/($F664)*($C664-$C663)+($C663),"")</f>
        <v/>
      </c>
      <c r="X664" s="65" t="str">
        <f t="shared" si="124"/>
        <v/>
      </c>
      <c r="Y664" s="65" t="str">
        <f>IF(X664="","",X664/VLOOKUP(VLOOKUP($J664,'Medians, Hi-Lo SDs'!$B:$F,4,FALSE),$H:$I,2,FALSE))</f>
        <v/>
      </c>
      <c r="Z664" s="70" t="str">
        <f t="shared" si="125"/>
        <v/>
      </c>
      <c r="AA664" s="68" t="str">
        <f t="shared" si="126"/>
        <v/>
      </c>
      <c r="AB664" s="66" t="str">
        <f>IFERROR((IF(AND($G663&lt;(VLOOKUP($J664,'Medians, Hi-Lo SDs'!$B:$F,5,FALSE)),$G664&gt;=(VLOOKUP($J664,'Medians, Hi-Lo SDs'!$B:$F,5,FALSE))),(VLOOKUP($J664,'Medians, Hi-Lo SDs'!$B:$F,5,FALSE))-$G663,""))/($F664)*($C664-$C663)+($C663),"")</f>
        <v/>
      </c>
      <c r="AC664" s="65" t="str">
        <f t="shared" si="127"/>
        <v/>
      </c>
      <c r="AD664" s="65" t="str">
        <f>IF(AC664="","",AC664/VLOOKUP(VLOOKUP($J664,'Medians, Hi-Lo SDs'!$B:$F,5,FALSE),$H:$I,2,FALSE))</f>
        <v/>
      </c>
      <c r="AE664" s="59" t="s">
        <v>88</v>
      </c>
      <c r="AF664" s="60" t="s">
        <v>88</v>
      </c>
    </row>
    <row r="665" spans="1:32" ht="16" x14ac:dyDescent="0.2">
      <c r="A665" s="99"/>
      <c r="B665" s="100"/>
      <c r="C665" s="87" t="s">
        <v>157</v>
      </c>
      <c r="D665" s="88">
        <v>2</v>
      </c>
      <c r="E665" s="89">
        <v>6.666666666666667</v>
      </c>
      <c r="F665" s="89">
        <v>6.666666666666667</v>
      </c>
      <c r="G665" s="90">
        <v>60</v>
      </c>
      <c r="J665" s="64" t="str">
        <f t="shared" si="117"/>
        <v>a1240</v>
      </c>
      <c r="K665" s="71">
        <f t="shared" si="118"/>
        <v>6.666666666666667</v>
      </c>
      <c r="L665" s="65" t="str">
        <f>IFERROR((IF(AND($G664&lt;(VLOOKUP($J665,'Medians, Hi-Lo SDs'!$B:$F,2,FALSE)),$G665&gt;=(VLOOKUP($J665,'Medians, Hi-Lo SDs'!$B:$F,2,FALSE))),(VLOOKUP($J665,'Medians, Hi-Lo SDs'!$B:$F,2,FALSE))-$G664,""))/($F665)*($C665-$C664)+($C664),"")</f>
        <v/>
      </c>
      <c r="M665" s="65" t="str">
        <f t="shared" si="120"/>
        <v/>
      </c>
      <c r="N665" s="65" t="str">
        <f>IF(M665="","",M665/VLOOKUP(VLOOKUP($J665,'Medians, Hi-Lo SDs'!$B:$F,2,FALSE),$H:$I,2,FALSE))</f>
        <v/>
      </c>
      <c r="O665" s="59" t="s">
        <v>88</v>
      </c>
      <c r="P665" s="60" t="s">
        <v>88</v>
      </c>
      <c r="Q665" s="66" t="str">
        <f>IFERROR((IF(AND($G664&lt;(VLOOKUP($J665,'Medians, Hi-Lo SDs'!$B:$F,3,FALSE)),$G665&gt;=(VLOOKUP($J665,'Medians, Hi-Lo SDs'!$B:$F,3,FALSE))),(VLOOKUP($J665,'Medians, Hi-Lo SDs'!$B:$F,3,FALSE))-$G664,""))/($F665)*($C665-$C664)+($C664),"")</f>
        <v/>
      </c>
      <c r="R665" s="65" t="str">
        <f t="shared" si="121"/>
        <v/>
      </c>
      <c r="S665" s="65" t="str">
        <f>IF(R665="","",R665/VLOOKUP(VLOOKUP($J665,'Medians, Hi-Lo SDs'!$B:$F,3,FALSE),$H:$I,2,FALSE))</f>
        <v/>
      </c>
      <c r="T665" s="70" t="str">
        <f t="shared" si="122"/>
        <v/>
      </c>
      <c r="U665" s="68" t="str">
        <f t="shared" si="123"/>
        <v/>
      </c>
      <c r="V665" s="69" t="str">
        <f t="shared" si="119"/>
        <v/>
      </c>
      <c r="W665" s="66" t="str">
        <f>IFERROR((IF(AND($G664&lt;(VLOOKUP($J665,'Medians, Hi-Lo SDs'!$B:$F,4,FALSE)),$G665&gt;=(VLOOKUP($J665,'Medians, Hi-Lo SDs'!$B:$F,4,FALSE))),(VLOOKUP($J665,'Medians, Hi-Lo SDs'!$B:$F,4,FALSE))-$G664,""))/($F665)*($C665-$C664)+($C664),"")</f>
        <v/>
      </c>
      <c r="X665" s="65" t="str">
        <f t="shared" si="124"/>
        <v/>
      </c>
      <c r="Y665" s="65" t="str">
        <f>IF(X665="","",X665/VLOOKUP(VLOOKUP($J665,'Medians, Hi-Lo SDs'!$B:$F,4,FALSE),$H:$I,2,FALSE))</f>
        <v/>
      </c>
      <c r="Z665" s="70" t="str">
        <f t="shared" si="125"/>
        <v/>
      </c>
      <c r="AA665" s="68" t="str">
        <f t="shared" si="126"/>
        <v/>
      </c>
      <c r="AB665" s="66" t="str">
        <f>IFERROR((IF(AND($G664&lt;(VLOOKUP($J665,'Medians, Hi-Lo SDs'!$B:$F,5,FALSE)),$G665&gt;=(VLOOKUP($J665,'Medians, Hi-Lo SDs'!$B:$F,5,FALSE))),(VLOOKUP($J665,'Medians, Hi-Lo SDs'!$B:$F,5,FALSE))-$G664,""))/($F665)*($C665-$C664)+($C664),"")</f>
        <v/>
      </c>
      <c r="AC665" s="65" t="str">
        <f t="shared" si="127"/>
        <v/>
      </c>
      <c r="AD665" s="65" t="str">
        <f>IF(AC665="","",AC665/VLOOKUP(VLOOKUP($J665,'Medians, Hi-Lo SDs'!$B:$F,5,FALSE),$H:$I,2,FALSE))</f>
        <v/>
      </c>
      <c r="AE665" s="59" t="s">
        <v>88</v>
      </c>
      <c r="AF665" s="60" t="s">
        <v>88</v>
      </c>
    </row>
    <row r="666" spans="1:32" ht="16" x14ac:dyDescent="0.2">
      <c r="A666" s="99"/>
      <c r="B666" s="100"/>
      <c r="C666" s="87" t="s">
        <v>147</v>
      </c>
      <c r="D666" s="88">
        <v>1</v>
      </c>
      <c r="E666" s="89">
        <v>3.3333333333333335</v>
      </c>
      <c r="F666" s="89">
        <v>3.3333333333333335</v>
      </c>
      <c r="G666" s="90">
        <v>63.333333333333329</v>
      </c>
      <c r="J666" s="64" t="str">
        <f t="shared" si="117"/>
        <v>a1240</v>
      </c>
      <c r="K666" s="71">
        <f t="shared" si="118"/>
        <v>6.666666666666667</v>
      </c>
      <c r="L666" s="65" t="str">
        <f>IFERROR((IF(AND($G665&lt;(VLOOKUP($J666,'Medians, Hi-Lo SDs'!$B:$F,2,FALSE)),$G666&gt;=(VLOOKUP($J666,'Medians, Hi-Lo SDs'!$B:$F,2,FALSE))),(VLOOKUP($J666,'Medians, Hi-Lo SDs'!$B:$F,2,FALSE))-$G665,""))/($F666)*($C666-$C665)+($C665),"")</f>
        <v/>
      </c>
      <c r="M666" s="65" t="str">
        <f t="shared" si="120"/>
        <v/>
      </c>
      <c r="N666" s="65" t="str">
        <f>IF(M666="","",M666/VLOOKUP(VLOOKUP($J666,'Medians, Hi-Lo SDs'!$B:$F,2,FALSE),$H:$I,2,FALSE))</f>
        <v/>
      </c>
      <c r="O666" s="59" t="s">
        <v>88</v>
      </c>
      <c r="P666" s="60" t="s">
        <v>88</v>
      </c>
      <c r="Q666" s="66" t="str">
        <f>IFERROR((IF(AND($G665&lt;(VLOOKUP($J666,'Medians, Hi-Lo SDs'!$B:$F,3,FALSE)),$G666&gt;=(VLOOKUP($J666,'Medians, Hi-Lo SDs'!$B:$F,3,FALSE))),(VLOOKUP($J666,'Medians, Hi-Lo SDs'!$B:$F,3,FALSE))-$G665,""))/($F666)*($C666-$C665)+($C665),"")</f>
        <v/>
      </c>
      <c r="R666" s="65" t="str">
        <f t="shared" si="121"/>
        <v/>
      </c>
      <c r="S666" s="65" t="str">
        <f>IF(R666="","",R666/VLOOKUP(VLOOKUP($J666,'Medians, Hi-Lo SDs'!$B:$F,3,FALSE),$H:$I,2,FALSE))</f>
        <v/>
      </c>
      <c r="T666" s="70" t="str">
        <f t="shared" si="122"/>
        <v/>
      </c>
      <c r="U666" s="68" t="str">
        <f t="shared" si="123"/>
        <v/>
      </c>
      <c r="V666" s="69" t="str">
        <f t="shared" si="119"/>
        <v/>
      </c>
      <c r="W666" s="66" t="str">
        <f>IFERROR((IF(AND($G665&lt;(VLOOKUP($J666,'Medians, Hi-Lo SDs'!$B:$F,4,FALSE)),$G666&gt;=(VLOOKUP($J666,'Medians, Hi-Lo SDs'!$B:$F,4,FALSE))),(VLOOKUP($J666,'Medians, Hi-Lo SDs'!$B:$F,4,FALSE))-$G665,""))/($F666)*($C666-$C665)+($C665),"")</f>
        <v/>
      </c>
      <c r="X666" s="65" t="str">
        <f t="shared" si="124"/>
        <v/>
      </c>
      <c r="Y666" s="65" t="str">
        <f>IF(X666="","",X666/VLOOKUP(VLOOKUP($J666,'Medians, Hi-Lo SDs'!$B:$F,4,FALSE),$H:$I,2,FALSE))</f>
        <v/>
      </c>
      <c r="Z666" s="70" t="str">
        <f t="shared" si="125"/>
        <v/>
      </c>
      <c r="AA666" s="68" t="str">
        <f t="shared" si="126"/>
        <v/>
      </c>
      <c r="AB666" s="66" t="str">
        <f>IFERROR((IF(AND($G665&lt;(VLOOKUP($J666,'Medians, Hi-Lo SDs'!$B:$F,5,FALSE)),$G666&gt;=(VLOOKUP($J666,'Medians, Hi-Lo SDs'!$B:$F,5,FALSE))),(VLOOKUP($J666,'Medians, Hi-Lo SDs'!$B:$F,5,FALSE))-$G665,""))/($F666)*($C666-$C665)+($C665),"")</f>
        <v/>
      </c>
      <c r="AC666" s="65" t="str">
        <f t="shared" si="127"/>
        <v/>
      </c>
      <c r="AD666" s="65" t="str">
        <f>IF(AC666="","",AC666/VLOOKUP(VLOOKUP($J666,'Medians, Hi-Lo SDs'!$B:$F,5,FALSE),$H:$I,2,FALSE))</f>
        <v/>
      </c>
      <c r="AE666" s="59" t="s">
        <v>88</v>
      </c>
      <c r="AF666" s="60" t="s">
        <v>88</v>
      </c>
    </row>
    <row r="667" spans="1:32" ht="16" x14ac:dyDescent="0.2">
      <c r="A667" s="99"/>
      <c r="B667" s="100"/>
      <c r="C667" s="87" t="s">
        <v>148</v>
      </c>
      <c r="D667" s="88">
        <v>1</v>
      </c>
      <c r="E667" s="89">
        <v>3.3333333333333335</v>
      </c>
      <c r="F667" s="89">
        <v>3.3333333333333335</v>
      </c>
      <c r="G667" s="90">
        <v>66.666666666666657</v>
      </c>
      <c r="J667" s="64" t="str">
        <f t="shared" si="117"/>
        <v>a1240</v>
      </c>
      <c r="K667" s="71">
        <f t="shared" si="118"/>
        <v>6.666666666666667</v>
      </c>
      <c r="L667" s="65" t="str">
        <f>IFERROR((IF(AND($G666&lt;(VLOOKUP($J667,'Medians, Hi-Lo SDs'!$B:$F,2,FALSE)),$G667&gt;=(VLOOKUP($J667,'Medians, Hi-Lo SDs'!$B:$F,2,FALSE))),(VLOOKUP($J667,'Medians, Hi-Lo SDs'!$B:$F,2,FALSE))-$G666,""))/($F667)*($C667-$C666)+($C666),"")</f>
        <v/>
      </c>
      <c r="M667" s="65" t="str">
        <f t="shared" si="120"/>
        <v/>
      </c>
      <c r="N667" s="65" t="str">
        <f>IF(M667="","",M667/VLOOKUP(VLOOKUP($J667,'Medians, Hi-Lo SDs'!$B:$F,2,FALSE),$H:$I,2,FALSE))</f>
        <v/>
      </c>
      <c r="O667" s="59" t="s">
        <v>88</v>
      </c>
      <c r="P667" s="60" t="s">
        <v>88</v>
      </c>
      <c r="Q667" s="66" t="str">
        <f>IFERROR((IF(AND($G666&lt;(VLOOKUP($J667,'Medians, Hi-Lo SDs'!$B:$F,3,FALSE)),$G667&gt;=(VLOOKUP($J667,'Medians, Hi-Lo SDs'!$B:$F,3,FALSE))),(VLOOKUP($J667,'Medians, Hi-Lo SDs'!$B:$F,3,FALSE))-$G666,""))/($F667)*($C667-$C666)+($C666),"")</f>
        <v/>
      </c>
      <c r="R667" s="65" t="str">
        <f t="shared" si="121"/>
        <v/>
      </c>
      <c r="S667" s="65" t="str">
        <f>IF(R667="","",R667/VLOOKUP(VLOOKUP($J667,'Medians, Hi-Lo SDs'!$B:$F,3,FALSE),$H:$I,2,FALSE))</f>
        <v/>
      </c>
      <c r="T667" s="70" t="str">
        <f t="shared" si="122"/>
        <v/>
      </c>
      <c r="U667" s="68" t="str">
        <f t="shared" si="123"/>
        <v/>
      </c>
      <c r="V667" s="69" t="str">
        <f t="shared" si="119"/>
        <v/>
      </c>
      <c r="W667" s="66" t="str">
        <f>IFERROR((IF(AND($G666&lt;(VLOOKUP($J667,'Medians, Hi-Lo SDs'!$B:$F,4,FALSE)),$G667&gt;=(VLOOKUP($J667,'Medians, Hi-Lo SDs'!$B:$F,4,FALSE))),(VLOOKUP($J667,'Medians, Hi-Lo SDs'!$B:$F,4,FALSE))-$G666,""))/($F667)*($C667-$C666)+($C666),"")</f>
        <v/>
      </c>
      <c r="X667" s="65" t="str">
        <f t="shared" si="124"/>
        <v/>
      </c>
      <c r="Y667" s="65" t="str">
        <f>IF(X667="","",X667/VLOOKUP(VLOOKUP($J667,'Medians, Hi-Lo SDs'!$B:$F,4,FALSE),$H:$I,2,FALSE))</f>
        <v/>
      </c>
      <c r="Z667" s="70" t="str">
        <f t="shared" si="125"/>
        <v/>
      </c>
      <c r="AA667" s="68" t="str">
        <f t="shared" si="126"/>
        <v/>
      </c>
      <c r="AB667" s="66" t="str">
        <f>IFERROR((IF(AND($G666&lt;(VLOOKUP($J667,'Medians, Hi-Lo SDs'!$B:$F,5,FALSE)),$G667&gt;=(VLOOKUP($J667,'Medians, Hi-Lo SDs'!$B:$F,5,FALSE))),(VLOOKUP($J667,'Medians, Hi-Lo SDs'!$B:$F,5,FALSE))-$G666,""))/($F667)*($C667-$C666)+($C666),"")</f>
        <v/>
      </c>
      <c r="AC667" s="65" t="str">
        <f t="shared" si="127"/>
        <v/>
      </c>
      <c r="AD667" s="65" t="str">
        <f>IF(AC667="","",AC667/VLOOKUP(VLOOKUP($J667,'Medians, Hi-Lo SDs'!$B:$F,5,FALSE),$H:$I,2,FALSE))</f>
        <v/>
      </c>
      <c r="AE667" s="59" t="s">
        <v>88</v>
      </c>
      <c r="AF667" s="60" t="s">
        <v>88</v>
      </c>
    </row>
    <row r="668" spans="1:32" ht="16" x14ac:dyDescent="0.2">
      <c r="A668" s="99"/>
      <c r="B668" s="100"/>
      <c r="C668" s="87" t="s">
        <v>149</v>
      </c>
      <c r="D668" s="88">
        <v>1</v>
      </c>
      <c r="E668" s="89">
        <v>3.3333333333333335</v>
      </c>
      <c r="F668" s="89">
        <v>3.3333333333333335</v>
      </c>
      <c r="G668" s="90">
        <v>70</v>
      </c>
      <c r="J668" s="64" t="str">
        <f t="shared" si="117"/>
        <v>a1240</v>
      </c>
      <c r="K668" s="71">
        <f t="shared" si="118"/>
        <v>6.666666666666667</v>
      </c>
      <c r="L668" s="65" t="str">
        <f>IFERROR((IF(AND($G667&lt;(VLOOKUP($J668,'Medians, Hi-Lo SDs'!$B:$F,2,FALSE)),$G668&gt;=(VLOOKUP($J668,'Medians, Hi-Lo SDs'!$B:$F,2,FALSE))),(VLOOKUP($J668,'Medians, Hi-Lo SDs'!$B:$F,2,FALSE))-$G667,""))/($F668)*($C668-$C667)+($C667),"")</f>
        <v/>
      </c>
      <c r="M668" s="65" t="str">
        <f t="shared" si="120"/>
        <v/>
      </c>
      <c r="N668" s="65" t="str">
        <f>IF(M668="","",M668/VLOOKUP(VLOOKUP($J668,'Medians, Hi-Lo SDs'!$B:$F,2,FALSE),$H:$I,2,FALSE))</f>
        <v/>
      </c>
      <c r="O668" s="59" t="s">
        <v>88</v>
      </c>
      <c r="P668" s="60" t="s">
        <v>88</v>
      </c>
      <c r="Q668" s="66" t="str">
        <f>IFERROR((IF(AND($G667&lt;(VLOOKUP($J668,'Medians, Hi-Lo SDs'!$B:$F,3,FALSE)),$G668&gt;=(VLOOKUP($J668,'Medians, Hi-Lo SDs'!$B:$F,3,FALSE))),(VLOOKUP($J668,'Medians, Hi-Lo SDs'!$B:$F,3,FALSE))-$G667,""))/($F668)*($C668-$C667)+($C667),"")</f>
        <v/>
      </c>
      <c r="R668" s="65" t="str">
        <f t="shared" si="121"/>
        <v/>
      </c>
      <c r="S668" s="65" t="str">
        <f>IF(R668="","",R668/VLOOKUP(VLOOKUP($J668,'Medians, Hi-Lo SDs'!$B:$F,3,FALSE),$H:$I,2,FALSE))</f>
        <v/>
      </c>
      <c r="T668" s="70" t="str">
        <f t="shared" si="122"/>
        <v/>
      </c>
      <c r="U668" s="68" t="str">
        <f t="shared" si="123"/>
        <v/>
      </c>
      <c r="V668" s="69" t="str">
        <f t="shared" si="119"/>
        <v/>
      </c>
      <c r="W668" s="66" t="str">
        <f>IFERROR((IF(AND($G667&lt;(VLOOKUP($J668,'Medians, Hi-Lo SDs'!$B:$F,4,FALSE)),$G668&gt;=(VLOOKUP($J668,'Medians, Hi-Lo SDs'!$B:$F,4,FALSE))),(VLOOKUP($J668,'Medians, Hi-Lo SDs'!$B:$F,4,FALSE))-$G667,""))/($F668)*($C668-$C667)+($C667),"")</f>
        <v/>
      </c>
      <c r="X668" s="65" t="str">
        <f t="shared" si="124"/>
        <v/>
      </c>
      <c r="Y668" s="65" t="str">
        <f>IF(X668="","",X668/VLOOKUP(VLOOKUP($J668,'Medians, Hi-Lo SDs'!$B:$F,4,FALSE),$H:$I,2,FALSE))</f>
        <v/>
      </c>
      <c r="Z668" s="70" t="str">
        <f t="shared" si="125"/>
        <v/>
      </c>
      <c r="AA668" s="68" t="str">
        <f t="shared" si="126"/>
        <v/>
      </c>
      <c r="AB668" s="66" t="str">
        <f>IFERROR((IF(AND($G667&lt;(VLOOKUP($J668,'Medians, Hi-Lo SDs'!$B:$F,5,FALSE)),$G668&gt;=(VLOOKUP($J668,'Medians, Hi-Lo SDs'!$B:$F,5,FALSE))),(VLOOKUP($J668,'Medians, Hi-Lo SDs'!$B:$F,5,FALSE))-$G667,""))/($F668)*($C668-$C667)+($C667),"")</f>
        <v/>
      </c>
      <c r="AC668" s="65" t="str">
        <f t="shared" si="127"/>
        <v/>
      </c>
      <c r="AD668" s="65" t="str">
        <f>IF(AC668="","",AC668/VLOOKUP(VLOOKUP($J668,'Medians, Hi-Lo SDs'!$B:$F,5,FALSE),$H:$I,2,FALSE))</f>
        <v/>
      </c>
      <c r="AE668" s="59" t="s">
        <v>88</v>
      </c>
      <c r="AF668" s="60" t="s">
        <v>88</v>
      </c>
    </row>
    <row r="669" spans="1:32" ht="16" x14ac:dyDescent="0.2">
      <c r="A669" s="99"/>
      <c r="B669" s="100"/>
      <c r="C669" s="87" t="s">
        <v>150</v>
      </c>
      <c r="D669" s="88">
        <v>1</v>
      </c>
      <c r="E669" s="89">
        <v>3.3333333333333335</v>
      </c>
      <c r="F669" s="89">
        <v>3.3333333333333335</v>
      </c>
      <c r="G669" s="90">
        <v>73.333333333333329</v>
      </c>
      <c r="J669" s="64" t="str">
        <f t="shared" si="117"/>
        <v>a1240</v>
      </c>
      <c r="K669" s="71">
        <f t="shared" si="118"/>
        <v>6.666666666666667</v>
      </c>
      <c r="L669" s="65" t="str">
        <f>IFERROR((IF(AND($G668&lt;(VLOOKUP($J669,'Medians, Hi-Lo SDs'!$B:$F,2,FALSE)),$G669&gt;=(VLOOKUP($J669,'Medians, Hi-Lo SDs'!$B:$F,2,FALSE))),(VLOOKUP($J669,'Medians, Hi-Lo SDs'!$B:$F,2,FALSE))-$G668,""))/($F669)*($C669-$C668)+($C668),"")</f>
        <v/>
      </c>
      <c r="M669" s="65" t="str">
        <f t="shared" si="120"/>
        <v/>
      </c>
      <c r="N669" s="65" t="str">
        <f>IF(M669="","",M669/VLOOKUP(VLOOKUP($J669,'Medians, Hi-Lo SDs'!$B:$F,2,FALSE),$H:$I,2,FALSE))</f>
        <v/>
      </c>
      <c r="O669" s="59" t="s">
        <v>88</v>
      </c>
      <c r="P669" s="60" t="s">
        <v>88</v>
      </c>
      <c r="Q669" s="66" t="str">
        <f>IFERROR((IF(AND($G668&lt;(VLOOKUP($J669,'Medians, Hi-Lo SDs'!$B:$F,3,FALSE)),$G669&gt;=(VLOOKUP($J669,'Medians, Hi-Lo SDs'!$B:$F,3,FALSE))),(VLOOKUP($J669,'Medians, Hi-Lo SDs'!$B:$F,3,FALSE))-$G668,""))/($F669)*($C669-$C668)+($C668),"")</f>
        <v/>
      </c>
      <c r="R669" s="65" t="str">
        <f t="shared" si="121"/>
        <v/>
      </c>
      <c r="S669" s="65" t="str">
        <f>IF(R669="","",R669/VLOOKUP(VLOOKUP($J669,'Medians, Hi-Lo SDs'!$B:$F,3,FALSE),$H:$I,2,FALSE))</f>
        <v/>
      </c>
      <c r="T669" s="70" t="str">
        <f t="shared" si="122"/>
        <v/>
      </c>
      <c r="U669" s="68" t="str">
        <f t="shared" si="123"/>
        <v/>
      </c>
      <c r="V669" s="69" t="str">
        <f t="shared" si="119"/>
        <v/>
      </c>
      <c r="W669" s="66" t="str">
        <f>IFERROR((IF(AND($G668&lt;(VLOOKUP($J669,'Medians, Hi-Lo SDs'!$B:$F,4,FALSE)),$G669&gt;=(VLOOKUP($J669,'Medians, Hi-Lo SDs'!$B:$F,4,FALSE))),(VLOOKUP($J669,'Medians, Hi-Lo SDs'!$B:$F,4,FALSE))-$G668,""))/($F669)*($C669-$C668)+($C668),"")</f>
        <v/>
      </c>
      <c r="X669" s="65" t="str">
        <f t="shared" si="124"/>
        <v/>
      </c>
      <c r="Y669" s="65" t="str">
        <f>IF(X669="","",X669/VLOOKUP(VLOOKUP($J669,'Medians, Hi-Lo SDs'!$B:$F,4,FALSE),$H:$I,2,FALSE))</f>
        <v/>
      </c>
      <c r="Z669" s="70" t="str">
        <f t="shared" si="125"/>
        <v/>
      </c>
      <c r="AA669" s="68" t="str">
        <f t="shared" si="126"/>
        <v/>
      </c>
      <c r="AB669" s="66" t="str">
        <f>IFERROR((IF(AND($G668&lt;(VLOOKUP($J669,'Medians, Hi-Lo SDs'!$B:$F,5,FALSE)),$G669&gt;=(VLOOKUP($J669,'Medians, Hi-Lo SDs'!$B:$F,5,FALSE))),(VLOOKUP($J669,'Medians, Hi-Lo SDs'!$B:$F,5,FALSE))-$G668,""))/($F669)*($C669-$C668)+($C668),"")</f>
        <v/>
      </c>
      <c r="AC669" s="65" t="str">
        <f t="shared" si="127"/>
        <v/>
      </c>
      <c r="AD669" s="65" t="str">
        <f>IF(AC669="","",AC669/VLOOKUP(VLOOKUP($J669,'Medians, Hi-Lo SDs'!$B:$F,5,FALSE),$H:$I,2,FALSE))</f>
        <v/>
      </c>
      <c r="AE669" s="59" t="s">
        <v>88</v>
      </c>
      <c r="AF669" s="60" t="s">
        <v>88</v>
      </c>
    </row>
    <row r="670" spans="1:32" ht="16" x14ac:dyDescent="0.2">
      <c r="A670" s="99"/>
      <c r="B670" s="100"/>
      <c r="C670" s="87" t="s">
        <v>158</v>
      </c>
      <c r="D670" s="88">
        <v>1</v>
      </c>
      <c r="E670" s="89">
        <v>3.3333333333333335</v>
      </c>
      <c r="F670" s="89">
        <v>3.3333333333333335</v>
      </c>
      <c r="G670" s="90">
        <v>76.666666666666671</v>
      </c>
      <c r="J670" s="64" t="str">
        <f t="shared" si="117"/>
        <v>a1240</v>
      </c>
      <c r="K670" s="71">
        <f t="shared" si="118"/>
        <v>6.666666666666667</v>
      </c>
      <c r="L670" s="65" t="str">
        <f>IFERROR((IF(AND($G669&lt;(VLOOKUP($J670,'Medians, Hi-Lo SDs'!$B:$F,2,FALSE)),$G670&gt;=(VLOOKUP($J670,'Medians, Hi-Lo SDs'!$B:$F,2,FALSE))),(VLOOKUP($J670,'Medians, Hi-Lo SDs'!$B:$F,2,FALSE))-$G669,""))/($F670)*($C670-$C669)+($C669),"")</f>
        <v/>
      </c>
      <c r="M670" s="65" t="str">
        <f t="shared" si="120"/>
        <v/>
      </c>
      <c r="N670" s="65" t="str">
        <f>IF(M670="","",M670/VLOOKUP(VLOOKUP($J670,'Medians, Hi-Lo SDs'!$B:$F,2,FALSE),$H:$I,2,FALSE))</f>
        <v/>
      </c>
      <c r="O670" s="59" t="s">
        <v>88</v>
      </c>
      <c r="P670" s="60" t="s">
        <v>88</v>
      </c>
      <c r="Q670" s="66" t="str">
        <f>IFERROR((IF(AND($G669&lt;(VLOOKUP($J670,'Medians, Hi-Lo SDs'!$B:$F,3,FALSE)),$G670&gt;=(VLOOKUP($J670,'Medians, Hi-Lo SDs'!$B:$F,3,FALSE))),(VLOOKUP($J670,'Medians, Hi-Lo SDs'!$B:$F,3,FALSE))-$G669,""))/($F670)*($C670-$C669)+($C669),"")</f>
        <v/>
      </c>
      <c r="R670" s="65" t="str">
        <f t="shared" si="121"/>
        <v/>
      </c>
      <c r="S670" s="65" t="str">
        <f>IF(R670="","",R670/VLOOKUP(VLOOKUP($J670,'Medians, Hi-Lo SDs'!$B:$F,3,FALSE),$H:$I,2,FALSE))</f>
        <v/>
      </c>
      <c r="T670" s="70" t="str">
        <f t="shared" si="122"/>
        <v/>
      </c>
      <c r="U670" s="68" t="str">
        <f t="shared" si="123"/>
        <v/>
      </c>
      <c r="V670" s="69" t="str">
        <f t="shared" si="119"/>
        <v/>
      </c>
      <c r="W670" s="66" t="str">
        <f>IFERROR((IF(AND($G669&lt;(VLOOKUP($J670,'Medians, Hi-Lo SDs'!$B:$F,4,FALSE)),$G670&gt;=(VLOOKUP($J670,'Medians, Hi-Lo SDs'!$B:$F,4,FALSE))),(VLOOKUP($J670,'Medians, Hi-Lo SDs'!$B:$F,4,FALSE))-$G669,""))/($F670)*($C670-$C669)+($C669),"")</f>
        <v/>
      </c>
      <c r="X670" s="65" t="str">
        <f t="shared" si="124"/>
        <v/>
      </c>
      <c r="Y670" s="65" t="str">
        <f>IF(X670="","",X670/VLOOKUP(VLOOKUP($J670,'Medians, Hi-Lo SDs'!$B:$F,4,FALSE),$H:$I,2,FALSE))</f>
        <v/>
      </c>
      <c r="Z670" s="70" t="str">
        <f t="shared" si="125"/>
        <v/>
      </c>
      <c r="AA670" s="68" t="str">
        <f t="shared" si="126"/>
        <v/>
      </c>
      <c r="AB670" s="66" t="str">
        <f>IFERROR((IF(AND($G669&lt;(VLOOKUP($J670,'Medians, Hi-Lo SDs'!$B:$F,5,FALSE)),$G670&gt;=(VLOOKUP($J670,'Medians, Hi-Lo SDs'!$B:$F,5,FALSE))),(VLOOKUP($J670,'Medians, Hi-Lo SDs'!$B:$F,5,FALSE))-$G669,""))/($F670)*($C670-$C669)+($C669),"")</f>
        <v/>
      </c>
      <c r="AC670" s="65" t="str">
        <f t="shared" si="127"/>
        <v/>
      </c>
      <c r="AD670" s="65" t="str">
        <f>IF(AC670="","",AC670/VLOOKUP(VLOOKUP($J670,'Medians, Hi-Lo SDs'!$B:$F,5,FALSE),$H:$I,2,FALSE))</f>
        <v/>
      </c>
      <c r="AE670" s="59" t="s">
        <v>88</v>
      </c>
      <c r="AF670" s="60" t="s">
        <v>88</v>
      </c>
    </row>
    <row r="671" spans="1:32" ht="16" x14ac:dyDescent="0.2">
      <c r="A671" s="99"/>
      <c r="B671" s="100"/>
      <c r="C671" s="87" t="s">
        <v>170</v>
      </c>
      <c r="D671" s="88">
        <v>1</v>
      </c>
      <c r="E671" s="89">
        <v>3.3333333333333335</v>
      </c>
      <c r="F671" s="89">
        <v>3.3333333333333335</v>
      </c>
      <c r="G671" s="90">
        <v>80</v>
      </c>
      <c r="J671" s="64" t="str">
        <f t="shared" si="117"/>
        <v>a1240</v>
      </c>
      <c r="K671" s="71">
        <f t="shared" si="118"/>
        <v>6.666666666666667</v>
      </c>
      <c r="L671" s="65" t="str">
        <f>IFERROR((IF(AND($G670&lt;(VLOOKUP($J671,'Medians, Hi-Lo SDs'!$B:$F,2,FALSE)),$G671&gt;=(VLOOKUP($J671,'Medians, Hi-Lo SDs'!$B:$F,2,FALSE))),(VLOOKUP($J671,'Medians, Hi-Lo SDs'!$B:$F,2,FALSE))-$G670,""))/($F671)*($C671-$C670)+($C670),"")</f>
        <v/>
      </c>
      <c r="M671" s="65" t="str">
        <f t="shared" si="120"/>
        <v/>
      </c>
      <c r="N671" s="65" t="str">
        <f>IF(M671="","",M671/VLOOKUP(VLOOKUP($J671,'Medians, Hi-Lo SDs'!$B:$F,2,FALSE),$H:$I,2,FALSE))</f>
        <v/>
      </c>
      <c r="O671" s="59" t="s">
        <v>88</v>
      </c>
      <c r="P671" s="60" t="s">
        <v>88</v>
      </c>
      <c r="Q671" s="66" t="str">
        <f>IFERROR((IF(AND($G670&lt;(VLOOKUP($J671,'Medians, Hi-Lo SDs'!$B:$F,3,FALSE)),$G671&gt;=(VLOOKUP($J671,'Medians, Hi-Lo SDs'!$B:$F,3,FALSE))),(VLOOKUP($J671,'Medians, Hi-Lo SDs'!$B:$F,3,FALSE))-$G670,""))/($F671)*($C671-$C670)+($C670),"")</f>
        <v/>
      </c>
      <c r="R671" s="65" t="str">
        <f t="shared" si="121"/>
        <v/>
      </c>
      <c r="S671" s="65" t="str">
        <f>IF(R671="","",R671/VLOOKUP(VLOOKUP($J671,'Medians, Hi-Lo SDs'!$B:$F,3,FALSE),$H:$I,2,FALSE))</f>
        <v/>
      </c>
      <c r="T671" s="70" t="str">
        <f t="shared" si="122"/>
        <v/>
      </c>
      <c r="U671" s="68" t="str">
        <f t="shared" si="123"/>
        <v/>
      </c>
      <c r="V671" s="69" t="str">
        <f t="shared" si="119"/>
        <v/>
      </c>
      <c r="W671" s="66" t="str">
        <f>IFERROR((IF(AND($G670&lt;(VLOOKUP($J671,'Medians, Hi-Lo SDs'!$B:$F,4,FALSE)),$G671&gt;=(VLOOKUP($J671,'Medians, Hi-Lo SDs'!$B:$F,4,FALSE))),(VLOOKUP($J671,'Medians, Hi-Lo SDs'!$B:$F,4,FALSE))-$G670,""))/($F671)*($C671-$C670)+($C670),"")</f>
        <v/>
      </c>
      <c r="X671" s="65" t="str">
        <f t="shared" si="124"/>
        <v/>
      </c>
      <c r="Y671" s="65" t="str">
        <f>IF(X671="","",X671/VLOOKUP(VLOOKUP($J671,'Medians, Hi-Lo SDs'!$B:$F,4,FALSE),$H:$I,2,FALSE))</f>
        <v/>
      </c>
      <c r="Z671" s="70" t="str">
        <f t="shared" si="125"/>
        <v/>
      </c>
      <c r="AA671" s="68" t="str">
        <f t="shared" si="126"/>
        <v/>
      </c>
      <c r="AB671" s="66" t="str">
        <f>IFERROR((IF(AND($G670&lt;(VLOOKUP($J671,'Medians, Hi-Lo SDs'!$B:$F,5,FALSE)),$G671&gt;=(VLOOKUP($J671,'Medians, Hi-Lo SDs'!$B:$F,5,FALSE))),(VLOOKUP($J671,'Medians, Hi-Lo SDs'!$B:$F,5,FALSE))-$G670,""))/($F671)*($C671-$C670)+($C670),"")</f>
        <v/>
      </c>
      <c r="AC671" s="65" t="str">
        <f t="shared" si="127"/>
        <v/>
      </c>
      <c r="AD671" s="65" t="str">
        <f>IF(AC671="","",AC671/VLOOKUP(VLOOKUP($J671,'Medians, Hi-Lo SDs'!$B:$F,5,FALSE),$H:$I,2,FALSE))</f>
        <v/>
      </c>
      <c r="AE671" s="59" t="s">
        <v>88</v>
      </c>
      <c r="AF671" s="60" t="s">
        <v>88</v>
      </c>
    </row>
    <row r="672" spans="1:32" ht="16" x14ac:dyDescent="0.2">
      <c r="A672" s="99"/>
      <c r="B672" s="100"/>
      <c r="C672" s="87" t="s">
        <v>172</v>
      </c>
      <c r="D672" s="88">
        <v>1</v>
      </c>
      <c r="E672" s="89">
        <v>3.3333333333333335</v>
      </c>
      <c r="F672" s="89">
        <v>3.3333333333333335</v>
      </c>
      <c r="G672" s="90">
        <v>83.333333333333343</v>
      </c>
      <c r="J672" s="64" t="str">
        <f t="shared" si="117"/>
        <v>a1240</v>
      </c>
      <c r="K672" s="71">
        <f t="shared" si="118"/>
        <v>6.666666666666667</v>
      </c>
      <c r="L672" s="65" t="str">
        <f>IFERROR((IF(AND($G671&lt;(VLOOKUP($J672,'Medians, Hi-Lo SDs'!$B:$F,2,FALSE)),$G672&gt;=(VLOOKUP($J672,'Medians, Hi-Lo SDs'!$B:$F,2,FALSE))),(VLOOKUP($J672,'Medians, Hi-Lo SDs'!$B:$F,2,FALSE))-$G671,""))/($F672)*($C672-$C671)+($C671),"")</f>
        <v/>
      </c>
      <c r="M672" s="65" t="str">
        <f t="shared" si="120"/>
        <v/>
      </c>
      <c r="N672" s="65" t="str">
        <f>IF(M672="","",M672/VLOOKUP(VLOOKUP($J672,'Medians, Hi-Lo SDs'!$B:$F,2,FALSE),$H:$I,2,FALSE))</f>
        <v/>
      </c>
      <c r="O672" s="59" t="s">
        <v>88</v>
      </c>
      <c r="P672" s="60" t="s">
        <v>88</v>
      </c>
      <c r="Q672" s="66" t="str">
        <f>IFERROR((IF(AND($G671&lt;(VLOOKUP($J672,'Medians, Hi-Lo SDs'!$B:$F,3,FALSE)),$G672&gt;=(VLOOKUP($J672,'Medians, Hi-Lo SDs'!$B:$F,3,FALSE))),(VLOOKUP($J672,'Medians, Hi-Lo SDs'!$B:$F,3,FALSE))-$G671,""))/($F672)*($C672-$C671)+($C671),"")</f>
        <v/>
      </c>
      <c r="R672" s="65" t="str">
        <f t="shared" si="121"/>
        <v/>
      </c>
      <c r="S672" s="65" t="str">
        <f>IF(R672="","",R672/VLOOKUP(VLOOKUP($J672,'Medians, Hi-Lo SDs'!$B:$F,3,FALSE),$H:$I,2,FALSE))</f>
        <v/>
      </c>
      <c r="T672" s="70" t="str">
        <f t="shared" si="122"/>
        <v/>
      </c>
      <c r="U672" s="68" t="str">
        <f t="shared" si="123"/>
        <v/>
      </c>
      <c r="V672" s="69" t="str">
        <f t="shared" si="119"/>
        <v/>
      </c>
      <c r="W672" s="66" t="str">
        <f>IFERROR((IF(AND($G671&lt;(VLOOKUP($J672,'Medians, Hi-Lo SDs'!$B:$F,4,FALSE)),$G672&gt;=(VLOOKUP($J672,'Medians, Hi-Lo SDs'!$B:$F,4,FALSE))),(VLOOKUP($J672,'Medians, Hi-Lo SDs'!$B:$F,4,FALSE))-$G671,""))/($F672)*($C672-$C671)+($C671),"")</f>
        <v/>
      </c>
      <c r="X672" s="65" t="str">
        <f t="shared" si="124"/>
        <v/>
      </c>
      <c r="Y672" s="65" t="str">
        <f>IF(X672="","",X672/VLOOKUP(VLOOKUP($J672,'Medians, Hi-Lo SDs'!$B:$F,4,FALSE),$H:$I,2,FALSE))</f>
        <v/>
      </c>
      <c r="Z672" s="70" t="str">
        <f t="shared" si="125"/>
        <v/>
      </c>
      <c r="AA672" s="68" t="str">
        <f t="shared" si="126"/>
        <v/>
      </c>
      <c r="AB672" s="66" t="str">
        <f>IFERROR((IF(AND($G671&lt;(VLOOKUP($J672,'Medians, Hi-Lo SDs'!$B:$F,5,FALSE)),$G672&gt;=(VLOOKUP($J672,'Medians, Hi-Lo SDs'!$B:$F,5,FALSE))),(VLOOKUP($J672,'Medians, Hi-Lo SDs'!$B:$F,5,FALSE))-$G671,""))/($F672)*($C672-$C671)+($C671),"")</f>
        <v/>
      </c>
      <c r="AC672" s="65" t="str">
        <f t="shared" si="127"/>
        <v/>
      </c>
      <c r="AD672" s="65" t="str">
        <f>IF(AC672="","",AC672/VLOOKUP(VLOOKUP($J672,'Medians, Hi-Lo SDs'!$B:$F,5,FALSE),$H:$I,2,FALSE))</f>
        <v/>
      </c>
      <c r="AE672" s="59" t="s">
        <v>88</v>
      </c>
      <c r="AF672" s="60" t="s">
        <v>88</v>
      </c>
    </row>
    <row r="673" spans="1:32" ht="16" x14ac:dyDescent="0.2">
      <c r="A673" s="99"/>
      <c r="B673" s="100"/>
      <c r="C673" s="87" t="s">
        <v>163</v>
      </c>
      <c r="D673" s="88">
        <v>2</v>
      </c>
      <c r="E673" s="89">
        <v>6.666666666666667</v>
      </c>
      <c r="F673" s="89">
        <v>6.666666666666667</v>
      </c>
      <c r="G673" s="90">
        <v>90</v>
      </c>
      <c r="J673" s="64" t="str">
        <f t="shared" si="117"/>
        <v>a1240</v>
      </c>
      <c r="K673" s="71">
        <f t="shared" si="118"/>
        <v>6.666666666666667</v>
      </c>
      <c r="L673" s="65" t="str">
        <f>IFERROR((IF(AND($G672&lt;(VLOOKUP($J673,'Medians, Hi-Lo SDs'!$B:$F,2,FALSE)),$G673&gt;=(VLOOKUP($J673,'Medians, Hi-Lo SDs'!$B:$F,2,FALSE))),(VLOOKUP($J673,'Medians, Hi-Lo SDs'!$B:$F,2,FALSE))-$G672,""))/($F673)*($C673-$C672)+($C672),"")</f>
        <v/>
      </c>
      <c r="M673" s="65" t="str">
        <f t="shared" si="120"/>
        <v/>
      </c>
      <c r="N673" s="65" t="str">
        <f>IF(M673="","",M673/VLOOKUP(VLOOKUP($J673,'Medians, Hi-Lo SDs'!$B:$F,2,FALSE),$H:$I,2,FALSE))</f>
        <v/>
      </c>
      <c r="O673" s="59" t="s">
        <v>88</v>
      </c>
      <c r="P673" s="60" t="s">
        <v>88</v>
      </c>
      <c r="Q673" s="66" t="str">
        <f>IFERROR((IF(AND($G672&lt;(VLOOKUP($J673,'Medians, Hi-Lo SDs'!$B:$F,3,FALSE)),$G673&gt;=(VLOOKUP($J673,'Medians, Hi-Lo SDs'!$B:$F,3,FALSE))),(VLOOKUP($J673,'Medians, Hi-Lo SDs'!$B:$F,3,FALSE))-$G672,""))/($F673)*($C673-$C672)+($C672),"")</f>
        <v/>
      </c>
      <c r="R673" s="65" t="str">
        <f t="shared" si="121"/>
        <v/>
      </c>
      <c r="S673" s="65" t="str">
        <f>IF(R673="","",R673/VLOOKUP(VLOOKUP($J673,'Medians, Hi-Lo SDs'!$B:$F,3,FALSE),$H:$I,2,FALSE))</f>
        <v/>
      </c>
      <c r="T673" s="70" t="str">
        <f t="shared" si="122"/>
        <v/>
      </c>
      <c r="U673" s="68" t="str">
        <f t="shared" si="123"/>
        <v/>
      </c>
      <c r="V673" s="69" t="str">
        <f t="shared" si="119"/>
        <v/>
      </c>
      <c r="W673" s="66">
        <f>IFERROR((IF(AND($G672&lt;(VLOOKUP($J673,'Medians, Hi-Lo SDs'!$B:$F,4,FALSE)),$G673&gt;=(VLOOKUP($J673,'Medians, Hi-Lo SDs'!$B:$F,4,FALSE))),(VLOOKUP($J673,'Medians, Hi-Lo SDs'!$B:$F,4,FALSE))-$G672,""))/($F673)*($C673-$C672)+($C672),"")</f>
        <v>71</v>
      </c>
      <c r="X673" s="65">
        <f t="shared" si="124"/>
        <v>10.333333333333336</v>
      </c>
      <c r="Y673" s="65">
        <f>IF(X673="","",X673/VLOOKUP(VLOOKUP($J673,'Medians, Hi-Lo SDs'!$B:$F,4,FALSE),$H:$I,2,FALSE))</f>
        <v>8.0628381190178953</v>
      </c>
      <c r="Z673" s="70">
        <f t="shared" si="125"/>
        <v>7.7803804958677949</v>
      </c>
      <c r="AA673" s="68" t="str">
        <f t="shared" si="126"/>
        <v/>
      </c>
      <c r="AB673" s="66" t="str">
        <f>IFERROR((IF(AND($G672&lt;(VLOOKUP($J673,'Medians, Hi-Lo SDs'!$B:$F,5,FALSE)),$G673&gt;=(VLOOKUP($J673,'Medians, Hi-Lo SDs'!$B:$F,5,FALSE))),(VLOOKUP($J673,'Medians, Hi-Lo SDs'!$B:$F,5,FALSE))-$G672,""))/($F673)*($C673-$C672)+($C672),"")</f>
        <v/>
      </c>
      <c r="AC673" s="65" t="str">
        <f t="shared" si="127"/>
        <v/>
      </c>
      <c r="AD673" s="65" t="str">
        <f>IF(AC673="","",AC673/VLOOKUP(VLOOKUP($J673,'Medians, Hi-Lo SDs'!$B:$F,5,FALSE),$H:$I,2,FALSE))</f>
        <v/>
      </c>
      <c r="AE673" s="59" t="s">
        <v>88</v>
      </c>
      <c r="AF673" s="60" t="s">
        <v>88</v>
      </c>
    </row>
    <row r="674" spans="1:32" ht="16" x14ac:dyDescent="0.2">
      <c r="A674" s="99"/>
      <c r="B674" s="100"/>
      <c r="C674" s="87" t="s">
        <v>167</v>
      </c>
      <c r="D674" s="88">
        <v>3</v>
      </c>
      <c r="E674" s="89">
        <v>10</v>
      </c>
      <c r="F674" s="89">
        <v>10</v>
      </c>
      <c r="G674" s="90">
        <v>100</v>
      </c>
      <c r="J674" s="64" t="str">
        <f t="shared" si="117"/>
        <v>a1240</v>
      </c>
      <c r="K674" s="71">
        <f t="shared" si="118"/>
        <v>6.666666666666667</v>
      </c>
      <c r="L674" s="65" t="str">
        <f>IFERROR((IF(AND($G673&lt;(VLOOKUP($J674,'Medians, Hi-Lo SDs'!$B:$F,2,FALSE)),$G674&gt;=(VLOOKUP($J674,'Medians, Hi-Lo SDs'!$B:$F,2,FALSE))),(VLOOKUP($J674,'Medians, Hi-Lo SDs'!$B:$F,2,FALSE))-$G673,""))/($F674)*($C674-$C673)+($C673),"")</f>
        <v/>
      </c>
      <c r="M674" s="65" t="str">
        <f t="shared" si="120"/>
        <v/>
      </c>
      <c r="N674" s="65" t="str">
        <f>IF(M674="","",M674/VLOOKUP(VLOOKUP($J674,'Medians, Hi-Lo SDs'!$B:$F,2,FALSE),$H:$I,2,FALSE))</f>
        <v/>
      </c>
      <c r="O674" s="59" t="s">
        <v>88</v>
      </c>
      <c r="P674" s="60" t="s">
        <v>88</v>
      </c>
      <c r="Q674" s="66" t="str">
        <f>IFERROR((IF(AND($G673&lt;(VLOOKUP($J674,'Medians, Hi-Lo SDs'!$B:$F,3,FALSE)),$G674&gt;=(VLOOKUP($J674,'Medians, Hi-Lo SDs'!$B:$F,3,FALSE))),(VLOOKUP($J674,'Medians, Hi-Lo SDs'!$B:$F,3,FALSE))-$G673,""))/($F674)*($C674-$C673)+($C673),"")</f>
        <v/>
      </c>
      <c r="R674" s="65" t="str">
        <f t="shared" si="121"/>
        <v/>
      </c>
      <c r="S674" s="65" t="str">
        <f>IF(R674="","",R674/VLOOKUP(VLOOKUP($J674,'Medians, Hi-Lo SDs'!$B:$F,3,FALSE),$H:$I,2,FALSE))</f>
        <v/>
      </c>
      <c r="T674" s="70" t="str">
        <f t="shared" si="122"/>
        <v/>
      </c>
      <c r="U674" s="68" t="str">
        <f t="shared" si="123"/>
        <v/>
      </c>
      <c r="V674" s="69" t="str">
        <f t="shared" si="119"/>
        <v/>
      </c>
      <c r="W674" s="66" t="str">
        <f>IFERROR((IF(AND($G673&lt;(VLOOKUP($J674,'Medians, Hi-Lo SDs'!$B:$F,4,FALSE)),$G674&gt;=(VLOOKUP($J674,'Medians, Hi-Lo SDs'!$B:$F,4,FALSE))),(VLOOKUP($J674,'Medians, Hi-Lo SDs'!$B:$F,4,FALSE))-$G673,""))/($F674)*($C674-$C673)+($C673),"")</f>
        <v/>
      </c>
      <c r="X674" s="65" t="str">
        <f t="shared" si="124"/>
        <v/>
      </c>
      <c r="Y674" s="65" t="str">
        <f>IF(X674="","",X674/VLOOKUP(VLOOKUP($J674,'Medians, Hi-Lo SDs'!$B:$F,4,FALSE),$H:$I,2,FALSE))</f>
        <v/>
      </c>
      <c r="Z674" s="70" t="str">
        <f t="shared" si="125"/>
        <v/>
      </c>
      <c r="AA674" s="68">
        <f t="shared" si="126"/>
        <v>7.4979228727176945</v>
      </c>
      <c r="AB674" s="66">
        <f>IFERROR((IF(AND($G673&lt;(VLOOKUP($J674,'Medians, Hi-Lo SDs'!$B:$F,5,FALSE)),$G674&gt;=(VLOOKUP($J674,'Medians, Hi-Lo SDs'!$B:$F,5,FALSE))),(VLOOKUP($J674,'Medians, Hi-Lo SDs'!$B:$F,5,FALSE))-$G673,""))/($F674)*($C674-$C673)+($C673),"")</f>
        <v>73</v>
      </c>
      <c r="AC674" s="65">
        <f t="shared" si="127"/>
        <v>12.333333333333336</v>
      </c>
      <c r="AD674" s="65">
        <f>IF(AC674="","",AC674/VLOOKUP(VLOOKUP($J674,'Medians, Hi-Lo SDs'!$B:$F,5,FALSE),$H:$I,2,FALSE))</f>
        <v>7.4979228727176945</v>
      </c>
      <c r="AE674" s="59" t="s">
        <v>88</v>
      </c>
      <c r="AF674" s="60" t="s">
        <v>88</v>
      </c>
    </row>
    <row r="675" spans="1:32" ht="17" x14ac:dyDescent="0.2">
      <c r="A675" s="99"/>
      <c r="B675" s="100"/>
      <c r="C675" s="91" t="s">
        <v>134</v>
      </c>
      <c r="D675" s="88">
        <v>30</v>
      </c>
      <c r="E675" s="89">
        <v>100</v>
      </c>
      <c r="F675" s="89">
        <v>100</v>
      </c>
      <c r="G675" s="92"/>
      <c r="J675" s="64" t="str">
        <f t="shared" si="117"/>
        <v>a1240</v>
      </c>
      <c r="K675" s="71">
        <f t="shared" si="118"/>
        <v>6.666666666666667</v>
      </c>
      <c r="L675" s="65" t="str">
        <f>IFERROR((IF(AND($G674&lt;(VLOOKUP($J675,'Medians, Hi-Lo SDs'!$B:$F,2,FALSE)),$G675&gt;=(VLOOKUP($J675,'Medians, Hi-Lo SDs'!$B:$F,2,FALSE))),(VLOOKUP($J675,'Medians, Hi-Lo SDs'!$B:$F,2,FALSE))-$G674,""))/($F675)*($C675-$C674)+($C674),"")</f>
        <v/>
      </c>
      <c r="M675" s="65" t="str">
        <f t="shared" si="120"/>
        <v/>
      </c>
      <c r="N675" s="65" t="str">
        <f>IF(M675="","",M675/VLOOKUP(VLOOKUP($J675,'Medians, Hi-Lo SDs'!$B:$F,2,FALSE),$H:$I,2,FALSE))</f>
        <v/>
      </c>
      <c r="O675" s="59" t="s">
        <v>88</v>
      </c>
      <c r="P675" s="60" t="s">
        <v>88</v>
      </c>
      <c r="Q675" s="66" t="str">
        <f>IFERROR((IF(AND($G674&lt;(VLOOKUP($J675,'Medians, Hi-Lo SDs'!$B:$F,3,FALSE)),$G675&gt;=(VLOOKUP($J675,'Medians, Hi-Lo SDs'!$B:$F,3,FALSE))),(VLOOKUP($J675,'Medians, Hi-Lo SDs'!$B:$F,3,FALSE))-$G674,""))/($F675)*($C675-$C674)+($C674),"")</f>
        <v/>
      </c>
      <c r="R675" s="65" t="str">
        <f t="shared" si="121"/>
        <v/>
      </c>
      <c r="S675" s="65" t="str">
        <f>IF(R675="","",R675/VLOOKUP(VLOOKUP($J675,'Medians, Hi-Lo SDs'!$B:$F,3,FALSE),$H:$I,2,FALSE))</f>
        <v/>
      </c>
      <c r="T675" s="70" t="str">
        <f t="shared" si="122"/>
        <v/>
      </c>
      <c r="U675" s="68" t="str">
        <f t="shared" si="123"/>
        <v/>
      </c>
      <c r="V675" s="69" t="str">
        <f t="shared" si="119"/>
        <v/>
      </c>
      <c r="W675" s="66" t="str">
        <f>IFERROR((IF(AND($G674&lt;(VLOOKUP($J675,'Medians, Hi-Lo SDs'!$B:$F,4,FALSE)),$G675&gt;=(VLOOKUP($J675,'Medians, Hi-Lo SDs'!$B:$F,4,FALSE))),(VLOOKUP($J675,'Medians, Hi-Lo SDs'!$B:$F,4,FALSE))-$G674,""))/($F675)*($C675-$C674)+($C674),"")</f>
        <v/>
      </c>
      <c r="X675" s="65" t="str">
        <f t="shared" si="124"/>
        <v/>
      </c>
      <c r="Y675" s="65" t="str">
        <f>IF(X675="","",X675/VLOOKUP(VLOOKUP($J675,'Medians, Hi-Lo SDs'!$B:$F,4,FALSE),$H:$I,2,FALSE))</f>
        <v/>
      </c>
      <c r="Z675" s="70" t="str">
        <f t="shared" si="125"/>
        <v/>
      </c>
      <c r="AA675" s="68" t="str">
        <f t="shared" si="126"/>
        <v/>
      </c>
      <c r="AB675" s="66" t="str">
        <f>IFERROR((IF(AND($G674&lt;(VLOOKUP($J675,'Medians, Hi-Lo SDs'!$B:$F,5,FALSE)),$G675&gt;=(VLOOKUP($J675,'Medians, Hi-Lo SDs'!$B:$F,5,FALSE))),(VLOOKUP($J675,'Medians, Hi-Lo SDs'!$B:$F,5,FALSE))-$G674,""))/($F675)*($C675-$C674)+($C674),"")</f>
        <v/>
      </c>
      <c r="AC675" s="65" t="str">
        <f t="shared" si="127"/>
        <v/>
      </c>
      <c r="AD675" s="65" t="str">
        <f>IF(AC675="","",AC675/VLOOKUP(VLOOKUP($J675,'Medians, Hi-Lo SDs'!$B:$F,5,FALSE),$H:$I,2,FALSE))</f>
        <v/>
      </c>
      <c r="AE675" s="59" t="s">
        <v>88</v>
      </c>
      <c r="AF675" s="60" t="s">
        <v>88</v>
      </c>
    </row>
    <row r="676" spans="1:32" ht="16" x14ac:dyDescent="0.2">
      <c r="A676" s="99" t="s">
        <v>69</v>
      </c>
      <c r="B676" s="100" t="s">
        <v>107</v>
      </c>
      <c r="C676" s="87" t="s">
        <v>116</v>
      </c>
      <c r="D676" s="88">
        <v>1</v>
      </c>
      <c r="E676" s="89">
        <v>5.5555555555555554</v>
      </c>
      <c r="F676" s="89">
        <v>5.5555555555555554</v>
      </c>
      <c r="G676" s="90">
        <v>5.5555555555555554</v>
      </c>
      <c r="J676" s="64" t="str">
        <f t="shared" si="117"/>
        <v>a1240</v>
      </c>
      <c r="K676" s="71">
        <f t="shared" si="118"/>
        <v>6.666666666666667</v>
      </c>
      <c r="L676" s="65" t="str">
        <f>IFERROR((IF(AND($G675&lt;(VLOOKUP($J676,'Medians, Hi-Lo SDs'!$B:$F,2,FALSE)),$G676&gt;=(VLOOKUP($J676,'Medians, Hi-Lo SDs'!$B:$F,2,FALSE))),(VLOOKUP($J676,'Medians, Hi-Lo SDs'!$B:$F,2,FALSE))-$G675,""))/($F676)*($C676-$C675)+($C675),"")</f>
        <v/>
      </c>
      <c r="M676" s="65" t="str">
        <f t="shared" si="120"/>
        <v/>
      </c>
      <c r="N676" s="65" t="str">
        <f>IF(M676="","",M676/VLOOKUP(VLOOKUP($J676,'Medians, Hi-Lo SDs'!$B:$F,2,FALSE),$H:$I,2,FALSE))</f>
        <v/>
      </c>
      <c r="O676" s="59" t="s">
        <v>88</v>
      </c>
      <c r="P676" s="60" t="s">
        <v>88</v>
      </c>
      <c r="Q676" s="66" t="str">
        <f>IFERROR((IF(AND($G675&lt;(VLOOKUP($J676,'Medians, Hi-Lo SDs'!$B:$F,3,FALSE)),$G676&gt;=(VLOOKUP($J676,'Medians, Hi-Lo SDs'!$B:$F,3,FALSE))),(VLOOKUP($J676,'Medians, Hi-Lo SDs'!$B:$F,3,FALSE))-$G675,""))/($F676)*($C676-$C675)+($C675),"")</f>
        <v/>
      </c>
      <c r="R676" s="65" t="str">
        <f t="shared" si="121"/>
        <v/>
      </c>
      <c r="S676" s="65" t="str">
        <f>IF(R676="","",R676/VLOOKUP(VLOOKUP($J676,'Medians, Hi-Lo SDs'!$B:$F,3,FALSE),$H:$I,2,FALSE))</f>
        <v/>
      </c>
      <c r="T676" s="70" t="str">
        <f t="shared" si="122"/>
        <v/>
      </c>
      <c r="U676" s="68" t="str">
        <f t="shared" si="123"/>
        <v/>
      </c>
      <c r="V676" s="69" t="str">
        <f t="shared" si="119"/>
        <v/>
      </c>
      <c r="W676" s="66" t="str">
        <f>IFERROR((IF(AND($G675&lt;(VLOOKUP($J676,'Medians, Hi-Lo SDs'!$B:$F,4,FALSE)),$G676&gt;=(VLOOKUP($J676,'Medians, Hi-Lo SDs'!$B:$F,4,FALSE))),(VLOOKUP($J676,'Medians, Hi-Lo SDs'!$B:$F,4,FALSE))-$G675,""))/($F676)*($C676-$C675)+($C675),"")</f>
        <v/>
      </c>
      <c r="X676" s="65" t="str">
        <f t="shared" si="124"/>
        <v/>
      </c>
      <c r="Y676" s="65" t="str">
        <f>IF(X676="","",X676/VLOOKUP(VLOOKUP($J676,'Medians, Hi-Lo SDs'!$B:$F,4,FALSE),$H:$I,2,FALSE))</f>
        <v/>
      </c>
      <c r="Z676" s="70" t="str">
        <f t="shared" si="125"/>
        <v/>
      </c>
      <c r="AA676" s="68" t="str">
        <f t="shared" si="126"/>
        <v/>
      </c>
      <c r="AB676" s="66" t="str">
        <f>IFERROR((IF(AND($G675&lt;(VLOOKUP($J676,'Medians, Hi-Lo SDs'!$B:$F,5,FALSE)),$G676&gt;=(VLOOKUP($J676,'Medians, Hi-Lo SDs'!$B:$F,5,FALSE))),(VLOOKUP($J676,'Medians, Hi-Lo SDs'!$B:$F,5,FALSE))-$G675,""))/($F676)*($C676-$C675)+($C675),"")</f>
        <v/>
      </c>
      <c r="AC676" s="65" t="str">
        <f t="shared" si="127"/>
        <v/>
      </c>
      <c r="AD676" s="65" t="str">
        <f>IF(AC676="","",AC676/VLOOKUP(VLOOKUP($J676,'Medians, Hi-Lo SDs'!$B:$F,5,FALSE),$H:$I,2,FALSE))</f>
        <v/>
      </c>
      <c r="AE676" s="59" t="s">
        <v>88</v>
      </c>
      <c r="AF676" s="60" t="s">
        <v>88</v>
      </c>
    </row>
    <row r="677" spans="1:32" ht="16" x14ac:dyDescent="0.2">
      <c r="A677" s="99"/>
      <c r="B677" s="100"/>
      <c r="C677" s="87" t="s">
        <v>152</v>
      </c>
      <c r="D677" s="88">
        <v>2</v>
      </c>
      <c r="E677" s="89">
        <v>11.111111111111111</v>
      </c>
      <c r="F677" s="89">
        <v>11.111111111111111</v>
      </c>
      <c r="G677" s="90">
        <v>16.666666666666664</v>
      </c>
      <c r="J677" s="64" t="str">
        <f t="shared" si="117"/>
        <v>a1280</v>
      </c>
      <c r="K677" s="71">
        <f t="shared" si="118"/>
        <v>16.666666666666664</v>
      </c>
      <c r="L677" s="65">
        <f>IFERROR((IF(AND($G676&lt;(VLOOKUP($J677,'Medians, Hi-Lo SDs'!$B:$F,2,FALSE)),$G677&gt;=(VLOOKUP($J677,'Medians, Hi-Lo SDs'!$B:$F,2,FALSE))),(VLOOKUP($J677,'Medians, Hi-Lo SDs'!$B:$F,2,FALSE))-$G676,""))/($F677)*($C677-$C676)+($C676),"")</f>
        <v>31.4</v>
      </c>
      <c r="M677" s="65">
        <f t="shared" si="120"/>
        <v>27.6</v>
      </c>
      <c r="N677" s="65">
        <f>IF(M677="","",M677/VLOOKUP(VLOOKUP($J677,'Medians, Hi-Lo SDs'!$B:$F,2,FALSE),$H:$I,2,FALSE))</f>
        <v>21.535580524344571</v>
      </c>
      <c r="O677" s="59" t="s">
        <v>88</v>
      </c>
      <c r="P677" s="60" t="s">
        <v>88</v>
      </c>
      <c r="Q677" s="66" t="str">
        <f>IFERROR((IF(AND($G676&lt;(VLOOKUP($J677,'Medians, Hi-Lo SDs'!$B:$F,3,FALSE)),$G677&gt;=(VLOOKUP($J677,'Medians, Hi-Lo SDs'!$B:$F,3,FALSE))),(VLOOKUP($J677,'Medians, Hi-Lo SDs'!$B:$F,3,FALSE))-$G676,""))/($F677)*($C677-$C676)+($C676),"")</f>
        <v/>
      </c>
      <c r="R677" s="65" t="str">
        <f t="shared" si="121"/>
        <v/>
      </c>
      <c r="S677" s="65" t="str">
        <f>IF(R677="","",R677/VLOOKUP(VLOOKUP($J677,'Medians, Hi-Lo SDs'!$B:$F,3,FALSE),$H:$I,2,FALSE))</f>
        <v/>
      </c>
      <c r="T677" s="70" t="str">
        <f t="shared" si="122"/>
        <v/>
      </c>
      <c r="U677" s="68">
        <f t="shared" si="123"/>
        <v>21.535580524344571</v>
      </c>
      <c r="V677" s="69" t="str">
        <f t="shared" si="119"/>
        <v/>
      </c>
      <c r="W677" s="66" t="str">
        <f>IFERROR((IF(AND($G676&lt;(VLOOKUP($J677,'Medians, Hi-Lo SDs'!$B:$F,4,FALSE)),$G677&gt;=(VLOOKUP($J677,'Medians, Hi-Lo SDs'!$B:$F,4,FALSE))),(VLOOKUP($J677,'Medians, Hi-Lo SDs'!$B:$F,4,FALSE))-$G676,""))/($F677)*($C677-$C676)+($C676),"")</f>
        <v/>
      </c>
      <c r="X677" s="65" t="str">
        <f t="shared" si="124"/>
        <v/>
      </c>
      <c r="Y677" s="65" t="str">
        <f>IF(X677="","",X677/VLOOKUP(VLOOKUP($J677,'Medians, Hi-Lo SDs'!$B:$F,4,FALSE),$H:$I,2,FALSE))</f>
        <v/>
      </c>
      <c r="Z677" s="70" t="str">
        <f t="shared" si="125"/>
        <v/>
      </c>
      <c r="AA677" s="68" t="str">
        <f t="shared" si="126"/>
        <v/>
      </c>
      <c r="AB677" s="66" t="str">
        <f>IFERROR((IF(AND($G676&lt;(VLOOKUP($J677,'Medians, Hi-Lo SDs'!$B:$F,5,FALSE)),$G677&gt;=(VLOOKUP($J677,'Medians, Hi-Lo SDs'!$B:$F,5,FALSE))),(VLOOKUP($J677,'Medians, Hi-Lo SDs'!$B:$F,5,FALSE))-$G676,""))/($F677)*($C677-$C676)+($C676),"")</f>
        <v/>
      </c>
      <c r="AC677" s="65" t="str">
        <f t="shared" si="127"/>
        <v/>
      </c>
      <c r="AD677" s="65" t="str">
        <f>IF(AC677="","",AC677/VLOOKUP(VLOOKUP($J677,'Medians, Hi-Lo SDs'!$B:$F,5,FALSE),$H:$I,2,FALSE))</f>
        <v/>
      </c>
      <c r="AE677" s="59" t="s">
        <v>88</v>
      </c>
      <c r="AF677" s="60" t="s">
        <v>88</v>
      </c>
    </row>
    <row r="678" spans="1:32" ht="16" x14ac:dyDescent="0.2">
      <c r="A678" s="99"/>
      <c r="B678" s="100"/>
      <c r="C678" s="87" t="s">
        <v>138</v>
      </c>
      <c r="D678" s="88">
        <v>2</v>
      </c>
      <c r="E678" s="89">
        <v>11.111111111111111</v>
      </c>
      <c r="F678" s="89">
        <v>11.111111111111111</v>
      </c>
      <c r="G678" s="90">
        <v>27.777777777777779</v>
      </c>
      <c r="J678" s="64" t="str">
        <f t="shared" si="117"/>
        <v>a1280</v>
      </c>
      <c r="K678" s="71">
        <f t="shared" si="118"/>
        <v>16.666666666666664</v>
      </c>
      <c r="L678" s="65" t="str">
        <f>IFERROR((IF(AND($G677&lt;(VLOOKUP($J678,'Medians, Hi-Lo SDs'!$B:$F,2,FALSE)),$G678&gt;=(VLOOKUP($J678,'Medians, Hi-Lo SDs'!$B:$F,2,FALSE))),(VLOOKUP($J678,'Medians, Hi-Lo SDs'!$B:$F,2,FALSE))-$G677,""))/($F678)*($C678-$C677)+($C677),"")</f>
        <v/>
      </c>
      <c r="M678" s="65" t="str">
        <f t="shared" si="120"/>
        <v/>
      </c>
      <c r="N678" s="65" t="str">
        <f>IF(M678="","",M678/VLOOKUP(VLOOKUP($J678,'Medians, Hi-Lo SDs'!$B:$F,2,FALSE),$H:$I,2,FALSE))</f>
        <v/>
      </c>
      <c r="O678" s="59" t="s">
        <v>88</v>
      </c>
      <c r="P678" s="60" t="s">
        <v>88</v>
      </c>
      <c r="Q678" s="66">
        <f>IFERROR((IF(AND($G677&lt;(VLOOKUP($J678,'Medians, Hi-Lo SDs'!$B:$F,3,FALSE)),$G678&gt;=(VLOOKUP($J678,'Medians, Hi-Lo SDs'!$B:$F,3,FALSE))),(VLOOKUP($J678,'Medians, Hi-Lo SDs'!$B:$F,3,FALSE))-$G677,""))/($F678)*($C678-$C677)+($C677),"")</f>
        <v>45.5</v>
      </c>
      <c r="R678" s="65">
        <f t="shared" si="121"/>
        <v>13.5</v>
      </c>
      <c r="S678" s="65">
        <f>IF(R678="","",R678/VLOOKUP(VLOOKUP($J678,'Medians, Hi-Lo SDs'!$B:$F,3,FALSE),$H:$I,2,FALSE))</f>
        <v>16.04087452471483</v>
      </c>
      <c r="T678" s="70">
        <f t="shared" si="122"/>
        <v>18.788227524529702</v>
      </c>
      <c r="U678" s="68" t="str">
        <f t="shared" si="123"/>
        <v/>
      </c>
      <c r="V678" s="69" t="str">
        <f t="shared" si="119"/>
        <v/>
      </c>
      <c r="W678" s="66" t="str">
        <f>IFERROR((IF(AND($G677&lt;(VLOOKUP($J678,'Medians, Hi-Lo SDs'!$B:$F,4,FALSE)),$G678&gt;=(VLOOKUP($J678,'Medians, Hi-Lo SDs'!$B:$F,4,FALSE))),(VLOOKUP($J678,'Medians, Hi-Lo SDs'!$B:$F,4,FALSE))-$G677,""))/($F678)*($C678-$C677)+($C677),"")</f>
        <v/>
      </c>
      <c r="X678" s="65" t="str">
        <f t="shared" si="124"/>
        <v/>
      </c>
      <c r="Y678" s="65" t="str">
        <f>IF(X678="","",X678/VLOOKUP(VLOOKUP($J678,'Medians, Hi-Lo SDs'!$B:$F,4,FALSE),$H:$I,2,FALSE))</f>
        <v/>
      </c>
      <c r="Z678" s="70" t="str">
        <f t="shared" si="125"/>
        <v/>
      </c>
      <c r="AA678" s="68" t="str">
        <f t="shared" si="126"/>
        <v/>
      </c>
      <c r="AB678" s="66" t="str">
        <f>IFERROR((IF(AND($G677&lt;(VLOOKUP($J678,'Medians, Hi-Lo SDs'!$B:$F,5,FALSE)),$G678&gt;=(VLOOKUP($J678,'Medians, Hi-Lo SDs'!$B:$F,5,FALSE))),(VLOOKUP($J678,'Medians, Hi-Lo SDs'!$B:$F,5,FALSE))-$G677,""))/($F678)*($C678-$C677)+($C677),"")</f>
        <v/>
      </c>
      <c r="AC678" s="65" t="str">
        <f t="shared" si="127"/>
        <v/>
      </c>
      <c r="AD678" s="65" t="str">
        <f>IF(AC678="","",AC678/VLOOKUP(VLOOKUP($J678,'Medians, Hi-Lo SDs'!$B:$F,5,FALSE),$H:$I,2,FALSE))</f>
        <v/>
      </c>
      <c r="AE678" s="59" t="s">
        <v>88</v>
      </c>
      <c r="AF678" s="60" t="s">
        <v>88</v>
      </c>
    </row>
    <row r="679" spans="1:32" ht="16" x14ac:dyDescent="0.2">
      <c r="A679" s="99"/>
      <c r="B679" s="100"/>
      <c r="C679" s="87" t="s">
        <v>165</v>
      </c>
      <c r="D679" s="88">
        <v>1</v>
      </c>
      <c r="E679" s="89">
        <v>5.5555555555555554</v>
      </c>
      <c r="F679" s="89">
        <v>5.5555555555555554</v>
      </c>
      <c r="G679" s="90">
        <v>33.333333333333329</v>
      </c>
      <c r="J679" s="64" t="str">
        <f t="shared" si="117"/>
        <v>a1280</v>
      </c>
      <c r="K679" s="71">
        <f t="shared" si="118"/>
        <v>16.666666666666664</v>
      </c>
      <c r="L679" s="65" t="str">
        <f>IFERROR((IF(AND($G678&lt;(VLOOKUP($J679,'Medians, Hi-Lo SDs'!$B:$F,2,FALSE)),$G679&gt;=(VLOOKUP($J679,'Medians, Hi-Lo SDs'!$B:$F,2,FALSE))),(VLOOKUP($J679,'Medians, Hi-Lo SDs'!$B:$F,2,FALSE))-$G678,""))/($F679)*($C679-$C678)+($C678),"")</f>
        <v/>
      </c>
      <c r="M679" s="65" t="str">
        <f t="shared" si="120"/>
        <v/>
      </c>
      <c r="N679" s="65" t="str">
        <f>IF(M679="","",M679/VLOOKUP(VLOOKUP($J679,'Medians, Hi-Lo SDs'!$B:$F,2,FALSE),$H:$I,2,FALSE))</f>
        <v/>
      </c>
      <c r="O679" s="59" t="s">
        <v>88</v>
      </c>
      <c r="P679" s="60" t="s">
        <v>88</v>
      </c>
      <c r="Q679" s="66" t="str">
        <f>IFERROR((IF(AND($G678&lt;(VLOOKUP($J679,'Medians, Hi-Lo SDs'!$B:$F,3,FALSE)),$G679&gt;=(VLOOKUP($J679,'Medians, Hi-Lo SDs'!$B:$F,3,FALSE))),(VLOOKUP($J679,'Medians, Hi-Lo SDs'!$B:$F,3,FALSE))-$G678,""))/($F679)*($C679-$C678)+($C678),"")</f>
        <v/>
      </c>
      <c r="R679" s="65" t="str">
        <f t="shared" si="121"/>
        <v/>
      </c>
      <c r="S679" s="65" t="str">
        <f>IF(R679="","",R679/VLOOKUP(VLOOKUP($J679,'Medians, Hi-Lo SDs'!$B:$F,3,FALSE),$H:$I,2,FALSE))</f>
        <v/>
      </c>
      <c r="T679" s="70" t="str">
        <f t="shared" si="122"/>
        <v/>
      </c>
      <c r="U679" s="68" t="str">
        <f t="shared" si="123"/>
        <v/>
      </c>
      <c r="V679" s="69" t="str">
        <f t="shared" si="119"/>
        <v/>
      </c>
      <c r="W679" s="66" t="str">
        <f>IFERROR((IF(AND($G678&lt;(VLOOKUP($J679,'Medians, Hi-Lo SDs'!$B:$F,4,FALSE)),$G679&gt;=(VLOOKUP($J679,'Medians, Hi-Lo SDs'!$B:$F,4,FALSE))),(VLOOKUP($J679,'Medians, Hi-Lo SDs'!$B:$F,4,FALSE))-$G678,""))/($F679)*($C679-$C678)+($C678),"")</f>
        <v/>
      </c>
      <c r="X679" s="65" t="str">
        <f t="shared" si="124"/>
        <v/>
      </c>
      <c r="Y679" s="65" t="str">
        <f>IF(X679="","",X679/VLOOKUP(VLOOKUP($J679,'Medians, Hi-Lo SDs'!$B:$F,4,FALSE),$H:$I,2,FALSE))</f>
        <v/>
      </c>
      <c r="Z679" s="70" t="str">
        <f t="shared" si="125"/>
        <v/>
      </c>
      <c r="AA679" s="68" t="str">
        <f t="shared" si="126"/>
        <v/>
      </c>
      <c r="AB679" s="66" t="str">
        <f>IFERROR((IF(AND($G678&lt;(VLOOKUP($J679,'Medians, Hi-Lo SDs'!$B:$F,5,FALSE)),$G679&gt;=(VLOOKUP($J679,'Medians, Hi-Lo SDs'!$B:$F,5,FALSE))),(VLOOKUP($J679,'Medians, Hi-Lo SDs'!$B:$F,5,FALSE))-$G678,""))/($F679)*($C679-$C678)+($C678),"")</f>
        <v/>
      </c>
      <c r="AC679" s="65" t="str">
        <f t="shared" si="127"/>
        <v/>
      </c>
      <c r="AD679" s="65" t="str">
        <f>IF(AC679="","",AC679/VLOOKUP(VLOOKUP($J679,'Medians, Hi-Lo SDs'!$B:$F,5,FALSE),$H:$I,2,FALSE))</f>
        <v/>
      </c>
      <c r="AE679" s="59" t="s">
        <v>88</v>
      </c>
      <c r="AF679" s="60" t="s">
        <v>88</v>
      </c>
    </row>
    <row r="680" spans="1:32" ht="16" x14ac:dyDescent="0.2">
      <c r="A680" s="99"/>
      <c r="B680" s="100"/>
      <c r="C680" s="87" t="s">
        <v>146</v>
      </c>
      <c r="D680" s="88">
        <v>1</v>
      </c>
      <c r="E680" s="89">
        <v>5.5555555555555554</v>
      </c>
      <c r="F680" s="89">
        <v>5.5555555555555554</v>
      </c>
      <c r="G680" s="90">
        <v>38.888888888888893</v>
      </c>
      <c r="J680" s="64" t="str">
        <f t="shared" si="117"/>
        <v>a1280</v>
      </c>
      <c r="K680" s="71">
        <f t="shared" si="118"/>
        <v>16.666666666666664</v>
      </c>
      <c r="L680" s="65" t="str">
        <f>IFERROR((IF(AND($G679&lt;(VLOOKUP($J680,'Medians, Hi-Lo SDs'!$B:$F,2,FALSE)),$G680&gt;=(VLOOKUP($J680,'Medians, Hi-Lo SDs'!$B:$F,2,FALSE))),(VLOOKUP($J680,'Medians, Hi-Lo SDs'!$B:$F,2,FALSE))-$G679,""))/($F680)*($C680-$C679)+($C679),"")</f>
        <v/>
      </c>
      <c r="M680" s="65" t="str">
        <f t="shared" si="120"/>
        <v/>
      </c>
      <c r="N680" s="65" t="str">
        <f>IF(M680="","",M680/VLOOKUP(VLOOKUP($J680,'Medians, Hi-Lo SDs'!$B:$F,2,FALSE),$H:$I,2,FALSE))</f>
        <v/>
      </c>
      <c r="O680" s="59" t="s">
        <v>88</v>
      </c>
      <c r="P680" s="60" t="s">
        <v>88</v>
      </c>
      <c r="Q680" s="66" t="str">
        <f>IFERROR((IF(AND($G679&lt;(VLOOKUP($J680,'Medians, Hi-Lo SDs'!$B:$F,3,FALSE)),$G680&gt;=(VLOOKUP($J680,'Medians, Hi-Lo SDs'!$B:$F,3,FALSE))),(VLOOKUP($J680,'Medians, Hi-Lo SDs'!$B:$F,3,FALSE))-$G679,""))/($F680)*($C680-$C679)+($C679),"")</f>
        <v/>
      </c>
      <c r="R680" s="65" t="str">
        <f t="shared" si="121"/>
        <v/>
      </c>
      <c r="S680" s="65" t="str">
        <f>IF(R680="","",R680/VLOOKUP(VLOOKUP($J680,'Medians, Hi-Lo SDs'!$B:$F,3,FALSE),$H:$I,2,FALSE))</f>
        <v/>
      </c>
      <c r="T680" s="70" t="str">
        <f t="shared" si="122"/>
        <v/>
      </c>
      <c r="U680" s="68" t="str">
        <f t="shared" si="123"/>
        <v/>
      </c>
      <c r="V680" s="69" t="str">
        <f t="shared" si="119"/>
        <v/>
      </c>
      <c r="W680" s="66" t="str">
        <f>IFERROR((IF(AND($G679&lt;(VLOOKUP($J680,'Medians, Hi-Lo SDs'!$B:$F,4,FALSE)),$G680&gt;=(VLOOKUP($J680,'Medians, Hi-Lo SDs'!$B:$F,4,FALSE))),(VLOOKUP($J680,'Medians, Hi-Lo SDs'!$B:$F,4,FALSE))-$G679,""))/($F680)*($C680-$C679)+($C679),"")</f>
        <v/>
      </c>
      <c r="X680" s="65" t="str">
        <f t="shared" si="124"/>
        <v/>
      </c>
      <c r="Y680" s="65" t="str">
        <f>IF(X680="","",X680/VLOOKUP(VLOOKUP($J680,'Medians, Hi-Lo SDs'!$B:$F,4,FALSE),$H:$I,2,FALSE))</f>
        <v/>
      </c>
      <c r="Z680" s="70" t="str">
        <f t="shared" si="125"/>
        <v/>
      </c>
      <c r="AA680" s="68" t="str">
        <f t="shared" si="126"/>
        <v/>
      </c>
      <c r="AB680" s="66" t="str">
        <f>IFERROR((IF(AND($G679&lt;(VLOOKUP($J680,'Medians, Hi-Lo SDs'!$B:$F,5,FALSE)),$G680&gt;=(VLOOKUP($J680,'Medians, Hi-Lo SDs'!$B:$F,5,FALSE))),(VLOOKUP($J680,'Medians, Hi-Lo SDs'!$B:$F,5,FALSE))-$G679,""))/($F680)*($C680-$C679)+($C679),"")</f>
        <v/>
      </c>
      <c r="AC680" s="65" t="str">
        <f t="shared" si="127"/>
        <v/>
      </c>
      <c r="AD680" s="65" t="str">
        <f>IF(AC680="","",AC680/VLOOKUP(VLOOKUP($J680,'Medians, Hi-Lo SDs'!$B:$F,5,FALSE),$H:$I,2,FALSE))</f>
        <v/>
      </c>
      <c r="AE680" s="59" t="s">
        <v>88</v>
      </c>
      <c r="AF680" s="60" t="s">
        <v>88</v>
      </c>
    </row>
    <row r="681" spans="1:32" ht="16" x14ac:dyDescent="0.2">
      <c r="A681" s="99"/>
      <c r="B681" s="100"/>
      <c r="C681" s="87" t="s">
        <v>160</v>
      </c>
      <c r="D681" s="88">
        <v>2</v>
      </c>
      <c r="E681" s="89">
        <v>11.111111111111111</v>
      </c>
      <c r="F681" s="89">
        <v>11.111111111111111</v>
      </c>
      <c r="G681" s="90">
        <v>50</v>
      </c>
      <c r="J681" s="64" t="str">
        <f t="shared" si="117"/>
        <v>a1280</v>
      </c>
      <c r="K681" s="71">
        <f t="shared" si="118"/>
        <v>16.666666666666664</v>
      </c>
      <c r="L681" s="65" t="str">
        <f>IFERROR((IF(AND($G680&lt;(VLOOKUP($J681,'Medians, Hi-Lo SDs'!$B:$F,2,FALSE)),$G681&gt;=(VLOOKUP($J681,'Medians, Hi-Lo SDs'!$B:$F,2,FALSE))),(VLOOKUP($J681,'Medians, Hi-Lo SDs'!$B:$F,2,FALSE))-$G680,""))/($F681)*($C681-$C680)+($C680),"")</f>
        <v/>
      </c>
      <c r="M681" s="65" t="str">
        <f t="shared" si="120"/>
        <v/>
      </c>
      <c r="N681" s="65" t="str">
        <f>IF(M681="","",M681/VLOOKUP(VLOOKUP($J681,'Medians, Hi-Lo SDs'!$B:$F,2,FALSE),$H:$I,2,FALSE))</f>
        <v/>
      </c>
      <c r="O681" s="59" t="s">
        <v>88</v>
      </c>
      <c r="P681" s="60" t="s">
        <v>88</v>
      </c>
      <c r="Q681" s="66" t="str">
        <f>IFERROR((IF(AND($G680&lt;(VLOOKUP($J681,'Medians, Hi-Lo SDs'!$B:$F,3,FALSE)),$G681&gt;=(VLOOKUP($J681,'Medians, Hi-Lo SDs'!$B:$F,3,FALSE))),(VLOOKUP($J681,'Medians, Hi-Lo SDs'!$B:$F,3,FALSE))-$G680,""))/($F681)*($C681-$C680)+($C680),"")</f>
        <v/>
      </c>
      <c r="R681" s="65" t="str">
        <f t="shared" si="121"/>
        <v/>
      </c>
      <c r="S681" s="65" t="str">
        <f>IF(R681="","",R681/VLOOKUP(VLOOKUP($J681,'Medians, Hi-Lo SDs'!$B:$F,3,FALSE),$H:$I,2,FALSE))</f>
        <v/>
      </c>
      <c r="T681" s="70" t="str">
        <f t="shared" si="122"/>
        <v/>
      </c>
      <c r="U681" s="68" t="str">
        <f t="shared" si="123"/>
        <v/>
      </c>
      <c r="V681" s="69">
        <f t="shared" si="119"/>
        <v>59</v>
      </c>
      <c r="W681" s="66" t="str">
        <f>IFERROR((IF(AND($G680&lt;(VLOOKUP($J681,'Medians, Hi-Lo SDs'!$B:$F,4,FALSE)),$G681&gt;=(VLOOKUP($J681,'Medians, Hi-Lo SDs'!$B:$F,4,FALSE))),(VLOOKUP($J681,'Medians, Hi-Lo SDs'!$B:$F,4,FALSE))-$G680,""))/($F681)*($C681-$C680)+($C680),"")</f>
        <v/>
      </c>
      <c r="X681" s="65" t="str">
        <f t="shared" si="124"/>
        <v/>
      </c>
      <c r="Y681" s="65" t="str">
        <f>IF(X681="","",X681/VLOOKUP(VLOOKUP($J681,'Medians, Hi-Lo SDs'!$B:$F,4,FALSE),$H:$I,2,FALSE))</f>
        <v/>
      </c>
      <c r="Z681" s="70" t="str">
        <f t="shared" si="125"/>
        <v/>
      </c>
      <c r="AA681" s="68" t="str">
        <f t="shared" si="126"/>
        <v/>
      </c>
      <c r="AB681" s="66" t="str">
        <f>IFERROR((IF(AND($G680&lt;(VLOOKUP($J681,'Medians, Hi-Lo SDs'!$B:$F,5,FALSE)),$G681&gt;=(VLOOKUP($J681,'Medians, Hi-Lo SDs'!$B:$F,5,FALSE))),(VLOOKUP($J681,'Medians, Hi-Lo SDs'!$B:$F,5,FALSE))-$G680,""))/($F681)*($C681-$C680)+($C680),"")</f>
        <v/>
      </c>
      <c r="AC681" s="65" t="str">
        <f t="shared" si="127"/>
        <v/>
      </c>
      <c r="AD681" s="65" t="str">
        <f>IF(AC681="","",AC681/VLOOKUP(VLOOKUP($J681,'Medians, Hi-Lo SDs'!$B:$F,5,FALSE),$H:$I,2,FALSE))</f>
        <v/>
      </c>
      <c r="AE681" s="59" t="s">
        <v>88</v>
      </c>
      <c r="AF681" s="60" t="s">
        <v>88</v>
      </c>
    </row>
    <row r="682" spans="1:32" ht="16" x14ac:dyDescent="0.2">
      <c r="A682" s="99"/>
      <c r="B682" s="100"/>
      <c r="C682" s="87" t="s">
        <v>157</v>
      </c>
      <c r="D682" s="88">
        <v>1</v>
      </c>
      <c r="E682" s="89">
        <v>5.5555555555555554</v>
      </c>
      <c r="F682" s="89">
        <v>5.5555555555555554</v>
      </c>
      <c r="G682" s="90">
        <v>55.555555555555557</v>
      </c>
      <c r="J682" s="64" t="str">
        <f t="shared" si="117"/>
        <v>a1280</v>
      </c>
      <c r="K682" s="71">
        <f t="shared" si="118"/>
        <v>16.666666666666664</v>
      </c>
      <c r="L682" s="65" t="str">
        <f>IFERROR((IF(AND($G681&lt;(VLOOKUP($J682,'Medians, Hi-Lo SDs'!$B:$F,2,FALSE)),$G682&gt;=(VLOOKUP($J682,'Medians, Hi-Lo SDs'!$B:$F,2,FALSE))),(VLOOKUP($J682,'Medians, Hi-Lo SDs'!$B:$F,2,FALSE))-$G681,""))/($F682)*($C682-$C681)+($C681),"")</f>
        <v/>
      </c>
      <c r="M682" s="65" t="str">
        <f t="shared" si="120"/>
        <v/>
      </c>
      <c r="N682" s="65" t="str">
        <f>IF(M682="","",M682/VLOOKUP(VLOOKUP($J682,'Medians, Hi-Lo SDs'!$B:$F,2,FALSE),$H:$I,2,FALSE))</f>
        <v/>
      </c>
      <c r="O682" s="59" t="s">
        <v>88</v>
      </c>
      <c r="P682" s="60" t="s">
        <v>88</v>
      </c>
      <c r="Q682" s="66" t="str">
        <f>IFERROR((IF(AND($G681&lt;(VLOOKUP($J682,'Medians, Hi-Lo SDs'!$B:$F,3,FALSE)),$G682&gt;=(VLOOKUP($J682,'Medians, Hi-Lo SDs'!$B:$F,3,FALSE))),(VLOOKUP($J682,'Medians, Hi-Lo SDs'!$B:$F,3,FALSE))-$G681,""))/($F682)*($C682-$C681)+($C681),"")</f>
        <v/>
      </c>
      <c r="R682" s="65" t="str">
        <f t="shared" si="121"/>
        <v/>
      </c>
      <c r="S682" s="65" t="str">
        <f>IF(R682="","",R682/VLOOKUP(VLOOKUP($J682,'Medians, Hi-Lo SDs'!$B:$F,3,FALSE),$H:$I,2,FALSE))</f>
        <v/>
      </c>
      <c r="T682" s="70" t="str">
        <f t="shared" si="122"/>
        <v/>
      </c>
      <c r="U682" s="68" t="str">
        <f t="shared" si="123"/>
        <v/>
      </c>
      <c r="V682" s="69" t="str">
        <f t="shared" si="119"/>
        <v/>
      </c>
      <c r="W682" s="66" t="str">
        <f>IFERROR((IF(AND($G681&lt;(VLOOKUP($J682,'Medians, Hi-Lo SDs'!$B:$F,4,FALSE)),$G682&gt;=(VLOOKUP($J682,'Medians, Hi-Lo SDs'!$B:$F,4,FALSE))),(VLOOKUP($J682,'Medians, Hi-Lo SDs'!$B:$F,4,FALSE))-$G681,""))/($F682)*($C682-$C681)+($C681),"")</f>
        <v/>
      </c>
      <c r="X682" s="65" t="str">
        <f t="shared" si="124"/>
        <v/>
      </c>
      <c r="Y682" s="65" t="str">
        <f>IF(X682="","",X682/VLOOKUP(VLOOKUP($J682,'Medians, Hi-Lo SDs'!$B:$F,4,FALSE),$H:$I,2,FALSE))</f>
        <v/>
      </c>
      <c r="Z682" s="70" t="str">
        <f t="shared" si="125"/>
        <v/>
      </c>
      <c r="AA682" s="68" t="str">
        <f t="shared" si="126"/>
        <v/>
      </c>
      <c r="AB682" s="66" t="str">
        <f>IFERROR((IF(AND($G681&lt;(VLOOKUP($J682,'Medians, Hi-Lo SDs'!$B:$F,5,FALSE)),$G682&gt;=(VLOOKUP($J682,'Medians, Hi-Lo SDs'!$B:$F,5,FALSE))),(VLOOKUP($J682,'Medians, Hi-Lo SDs'!$B:$F,5,FALSE))-$G681,""))/($F682)*($C682-$C681)+($C681),"")</f>
        <v/>
      </c>
      <c r="AC682" s="65" t="str">
        <f t="shared" si="127"/>
        <v/>
      </c>
      <c r="AD682" s="65" t="str">
        <f>IF(AC682="","",AC682/VLOOKUP(VLOOKUP($J682,'Medians, Hi-Lo SDs'!$B:$F,5,FALSE),$H:$I,2,FALSE))</f>
        <v/>
      </c>
      <c r="AE682" s="59" t="s">
        <v>88</v>
      </c>
      <c r="AF682" s="60" t="s">
        <v>88</v>
      </c>
    </row>
    <row r="683" spans="1:32" ht="16" x14ac:dyDescent="0.2">
      <c r="A683" s="99"/>
      <c r="B683" s="100"/>
      <c r="C683" s="87" t="s">
        <v>148</v>
      </c>
      <c r="D683" s="88">
        <v>2</v>
      </c>
      <c r="E683" s="89">
        <v>11.111111111111111</v>
      </c>
      <c r="F683" s="89">
        <v>11.111111111111111</v>
      </c>
      <c r="G683" s="90">
        <v>66.666666666666657</v>
      </c>
      <c r="J683" s="64" t="str">
        <f t="shared" si="117"/>
        <v>a1280</v>
      </c>
      <c r="K683" s="71">
        <f t="shared" si="118"/>
        <v>16.666666666666664</v>
      </c>
      <c r="L683" s="65" t="str">
        <f>IFERROR((IF(AND($G682&lt;(VLOOKUP($J683,'Medians, Hi-Lo SDs'!$B:$F,2,FALSE)),$G683&gt;=(VLOOKUP($J683,'Medians, Hi-Lo SDs'!$B:$F,2,FALSE))),(VLOOKUP($J683,'Medians, Hi-Lo SDs'!$B:$F,2,FALSE))-$G682,""))/($F683)*($C683-$C682)+($C682),"")</f>
        <v/>
      </c>
      <c r="M683" s="65" t="str">
        <f t="shared" si="120"/>
        <v/>
      </c>
      <c r="N683" s="65" t="str">
        <f>IF(M683="","",M683/VLOOKUP(VLOOKUP($J683,'Medians, Hi-Lo SDs'!$B:$F,2,FALSE),$H:$I,2,FALSE))</f>
        <v/>
      </c>
      <c r="O683" s="59" t="s">
        <v>88</v>
      </c>
      <c r="P683" s="60" t="s">
        <v>88</v>
      </c>
      <c r="Q683" s="66" t="str">
        <f>IFERROR((IF(AND($G682&lt;(VLOOKUP($J683,'Medians, Hi-Lo SDs'!$B:$F,3,FALSE)),$G683&gt;=(VLOOKUP($J683,'Medians, Hi-Lo SDs'!$B:$F,3,FALSE))),(VLOOKUP($J683,'Medians, Hi-Lo SDs'!$B:$F,3,FALSE))-$G682,""))/($F683)*($C683-$C682)+($C682),"")</f>
        <v/>
      </c>
      <c r="R683" s="65" t="str">
        <f t="shared" si="121"/>
        <v/>
      </c>
      <c r="S683" s="65" t="str">
        <f>IF(R683="","",R683/VLOOKUP(VLOOKUP($J683,'Medians, Hi-Lo SDs'!$B:$F,3,FALSE),$H:$I,2,FALSE))</f>
        <v/>
      </c>
      <c r="T683" s="70" t="str">
        <f t="shared" si="122"/>
        <v/>
      </c>
      <c r="U683" s="68" t="str">
        <f t="shared" si="123"/>
        <v/>
      </c>
      <c r="V683" s="69" t="str">
        <f t="shared" si="119"/>
        <v/>
      </c>
      <c r="W683" s="66" t="str">
        <f>IFERROR((IF(AND($G682&lt;(VLOOKUP($J683,'Medians, Hi-Lo SDs'!$B:$F,4,FALSE)),$G683&gt;=(VLOOKUP($J683,'Medians, Hi-Lo SDs'!$B:$F,4,FALSE))),(VLOOKUP($J683,'Medians, Hi-Lo SDs'!$B:$F,4,FALSE))-$G682,""))/($F683)*($C683-$C682)+($C682),"")</f>
        <v/>
      </c>
      <c r="X683" s="65" t="str">
        <f t="shared" si="124"/>
        <v/>
      </c>
      <c r="Y683" s="65" t="str">
        <f>IF(X683="","",X683/VLOOKUP(VLOOKUP($J683,'Medians, Hi-Lo SDs'!$B:$F,4,FALSE),$H:$I,2,FALSE))</f>
        <v/>
      </c>
      <c r="Z683" s="70" t="str">
        <f t="shared" si="125"/>
        <v/>
      </c>
      <c r="AA683" s="68" t="str">
        <f t="shared" si="126"/>
        <v/>
      </c>
      <c r="AB683" s="66" t="str">
        <f>IFERROR((IF(AND($G682&lt;(VLOOKUP($J683,'Medians, Hi-Lo SDs'!$B:$F,5,FALSE)),$G683&gt;=(VLOOKUP($J683,'Medians, Hi-Lo SDs'!$B:$F,5,FALSE))),(VLOOKUP($J683,'Medians, Hi-Lo SDs'!$B:$F,5,FALSE))-$G682,""))/($F683)*($C683-$C682)+($C682),"")</f>
        <v/>
      </c>
      <c r="AC683" s="65" t="str">
        <f t="shared" si="127"/>
        <v/>
      </c>
      <c r="AD683" s="65" t="str">
        <f>IF(AC683="","",AC683/VLOOKUP(VLOOKUP($J683,'Medians, Hi-Lo SDs'!$B:$F,5,FALSE),$H:$I,2,FALSE))</f>
        <v/>
      </c>
      <c r="AE683" s="59" t="s">
        <v>88</v>
      </c>
      <c r="AF683" s="60" t="s">
        <v>88</v>
      </c>
    </row>
    <row r="684" spans="1:32" ht="16" x14ac:dyDescent="0.2">
      <c r="A684" s="99"/>
      <c r="B684" s="100"/>
      <c r="C684" s="87" t="s">
        <v>150</v>
      </c>
      <c r="D684" s="88">
        <v>1</v>
      </c>
      <c r="E684" s="89">
        <v>5.5555555555555554</v>
      </c>
      <c r="F684" s="89">
        <v>5.5555555555555554</v>
      </c>
      <c r="G684" s="90">
        <v>72.222222222222214</v>
      </c>
      <c r="J684" s="64" t="str">
        <f t="shared" si="117"/>
        <v>a1280</v>
      </c>
      <c r="K684" s="71">
        <f t="shared" si="118"/>
        <v>16.666666666666664</v>
      </c>
      <c r="L684" s="65" t="str">
        <f>IFERROR((IF(AND($G683&lt;(VLOOKUP($J684,'Medians, Hi-Lo SDs'!$B:$F,2,FALSE)),$G684&gt;=(VLOOKUP($J684,'Medians, Hi-Lo SDs'!$B:$F,2,FALSE))),(VLOOKUP($J684,'Medians, Hi-Lo SDs'!$B:$F,2,FALSE))-$G683,""))/($F684)*($C684-$C683)+($C683),"")</f>
        <v/>
      </c>
      <c r="M684" s="65" t="str">
        <f t="shared" si="120"/>
        <v/>
      </c>
      <c r="N684" s="65" t="str">
        <f>IF(M684="","",M684/VLOOKUP(VLOOKUP($J684,'Medians, Hi-Lo SDs'!$B:$F,2,FALSE),$H:$I,2,FALSE))</f>
        <v/>
      </c>
      <c r="O684" s="59" t="s">
        <v>88</v>
      </c>
      <c r="P684" s="60" t="s">
        <v>88</v>
      </c>
      <c r="Q684" s="66" t="str">
        <f>IFERROR((IF(AND($G683&lt;(VLOOKUP($J684,'Medians, Hi-Lo SDs'!$B:$F,3,FALSE)),$G684&gt;=(VLOOKUP($J684,'Medians, Hi-Lo SDs'!$B:$F,3,FALSE))),(VLOOKUP($J684,'Medians, Hi-Lo SDs'!$B:$F,3,FALSE))-$G683,""))/($F684)*($C684-$C683)+($C683),"")</f>
        <v/>
      </c>
      <c r="R684" s="65" t="str">
        <f t="shared" si="121"/>
        <v/>
      </c>
      <c r="S684" s="65" t="str">
        <f>IF(R684="","",R684/VLOOKUP(VLOOKUP($J684,'Medians, Hi-Lo SDs'!$B:$F,3,FALSE),$H:$I,2,FALSE))</f>
        <v/>
      </c>
      <c r="T684" s="70" t="str">
        <f t="shared" ref="T684:T747" si="128">IF(S684="","",IF(SUMIF($J:$J,$J684,N:N)=0,1/0,(SUMIF($J:$J,$J684,N:N)+SUMIF($J:$J,$J684,S:S))/2))</f>
        <v/>
      </c>
      <c r="U684" s="68" t="str">
        <f t="shared" ref="U684:U747" si="129">N684</f>
        <v/>
      </c>
      <c r="V684" s="69" t="str">
        <f t="shared" si="119"/>
        <v/>
      </c>
      <c r="W684" s="66" t="str">
        <f>IFERROR((IF(AND($G683&lt;(VLOOKUP($J684,'Medians, Hi-Lo SDs'!$B:$F,4,FALSE)),$G684&gt;=(VLOOKUP($J684,'Medians, Hi-Lo SDs'!$B:$F,4,FALSE))),(VLOOKUP($J684,'Medians, Hi-Lo SDs'!$B:$F,4,FALSE))-$G683,""))/($F684)*($C684-$C683)+($C683),"")</f>
        <v/>
      </c>
      <c r="X684" s="65" t="str">
        <f t="shared" si="124"/>
        <v/>
      </c>
      <c r="Y684" s="65" t="str">
        <f>IF(X684="","",X684/VLOOKUP(VLOOKUP($J684,'Medians, Hi-Lo SDs'!$B:$F,4,FALSE),$H:$I,2,FALSE))</f>
        <v/>
      </c>
      <c r="Z684" s="70" t="str">
        <f t="shared" ref="Z684:Z747" si="130">IF(Y684="","",(SUMIF($J:$J,$J684,Y:Y)+SUMIF($J:$J,$J684,AD:AD))/2)</f>
        <v/>
      </c>
      <c r="AA684" s="68" t="str">
        <f t="shared" ref="AA684:AA747" si="131">AD684</f>
        <v/>
      </c>
      <c r="AB684" s="66" t="str">
        <f>IFERROR((IF(AND($G683&lt;(VLOOKUP($J684,'Medians, Hi-Lo SDs'!$B:$F,5,FALSE)),$G684&gt;=(VLOOKUP($J684,'Medians, Hi-Lo SDs'!$B:$F,5,FALSE))),(VLOOKUP($J684,'Medians, Hi-Lo SDs'!$B:$F,5,FALSE))-$G683,""))/($F684)*($C684-$C683)+($C683),"")</f>
        <v/>
      </c>
      <c r="AC684" s="65" t="str">
        <f t="shared" si="127"/>
        <v/>
      </c>
      <c r="AD684" s="65" t="str">
        <f>IF(AC684="","",AC684/VLOOKUP(VLOOKUP($J684,'Medians, Hi-Lo SDs'!$B:$F,5,FALSE),$H:$I,2,FALSE))</f>
        <v/>
      </c>
      <c r="AE684" s="59" t="s">
        <v>88</v>
      </c>
      <c r="AF684" s="60" t="s">
        <v>88</v>
      </c>
    </row>
    <row r="685" spans="1:32" ht="16" x14ac:dyDescent="0.2">
      <c r="A685" s="99"/>
      <c r="B685" s="100"/>
      <c r="C685" s="87" t="s">
        <v>170</v>
      </c>
      <c r="D685" s="88">
        <v>2</v>
      </c>
      <c r="E685" s="89">
        <v>11.111111111111111</v>
      </c>
      <c r="F685" s="89">
        <v>11.111111111111111</v>
      </c>
      <c r="G685" s="90">
        <v>83.333333333333343</v>
      </c>
      <c r="J685" s="64" t="str">
        <f t="shared" si="117"/>
        <v>a1280</v>
      </c>
      <c r="K685" s="71">
        <f t="shared" si="118"/>
        <v>16.666666666666664</v>
      </c>
      <c r="L685" s="65" t="str">
        <f>IFERROR((IF(AND($G684&lt;(VLOOKUP($J685,'Medians, Hi-Lo SDs'!$B:$F,2,FALSE)),$G685&gt;=(VLOOKUP($J685,'Medians, Hi-Lo SDs'!$B:$F,2,FALSE))),(VLOOKUP($J685,'Medians, Hi-Lo SDs'!$B:$F,2,FALSE))-$G684,""))/($F685)*($C685-$C684)+($C684),"")</f>
        <v/>
      </c>
      <c r="M685" s="65" t="str">
        <f t="shared" si="120"/>
        <v/>
      </c>
      <c r="N685" s="65" t="str">
        <f>IF(M685="","",M685/VLOOKUP(VLOOKUP($J685,'Medians, Hi-Lo SDs'!$B:$F,2,FALSE),$H:$I,2,FALSE))</f>
        <v/>
      </c>
      <c r="O685" s="59" t="s">
        <v>88</v>
      </c>
      <c r="P685" s="60" t="s">
        <v>88</v>
      </c>
      <c r="Q685" s="66" t="str">
        <f>IFERROR((IF(AND($G684&lt;(VLOOKUP($J685,'Medians, Hi-Lo SDs'!$B:$F,3,FALSE)),$G685&gt;=(VLOOKUP($J685,'Medians, Hi-Lo SDs'!$B:$F,3,FALSE))),(VLOOKUP($J685,'Medians, Hi-Lo SDs'!$B:$F,3,FALSE))-$G684,""))/($F685)*($C685-$C684)+($C684),"")</f>
        <v/>
      </c>
      <c r="R685" s="65" t="str">
        <f t="shared" si="121"/>
        <v/>
      </c>
      <c r="S685" s="65" t="str">
        <f>IF(R685="","",R685/VLOOKUP(VLOOKUP($J685,'Medians, Hi-Lo SDs'!$B:$F,3,FALSE),$H:$I,2,FALSE))</f>
        <v/>
      </c>
      <c r="T685" s="70" t="str">
        <f t="shared" si="128"/>
        <v/>
      </c>
      <c r="U685" s="68" t="str">
        <f t="shared" si="129"/>
        <v/>
      </c>
      <c r="V685" s="69" t="str">
        <f t="shared" si="119"/>
        <v/>
      </c>
      <c r="W685" s="66" t="str">
        <f>IFERROR((IF(AND($G684&lt;(VLOOKUP($J685,'Medians, Hi-Lo SDs'!$B:$F,4,FALSE)),$G685&gt;=(VLOOKUP($J685,'Medians, Hi-Lo SDs'!$B:$F,4,FALSE))),(VLOOKUP($J685,'Medians, Hi-Lo SDs'!$B:$F,4,FALSE))-$G684,""))/($F685)*($C685-$C684)+($C684),"")</f>
        <v/>
      </c>
      <c r="X685" s="65" t="str">
        <f t="shared" si="124"/>
        <v/>
      </c>
      <c r="Y685" s="65" t="str">
        <f>IF(X685="","",X685/VLOOKUP(VLOOKUP($J685,'Medians, Hi-Lo SDs'!$B:$F,4,FALSE),$H:$I,2,FALSE))</f>
        <v/>
      </c>
      <c r="Z685" s="70" t="str">
        <f t="shared" si="130"/>
        <v/>
      </c>
      <c r="AA685" s="68" t="str">
        <f t="shared" si="131"/>
        <v/>
      </c>
      <c r="AB685" s="66" t="str">
        <f>IFERROR((IF(AND($G684&lt;(VLOOKUP($J685,'Medians, Hi-Lo SDs'!$B:$F,5,FALSE)),$G685&gt;=(VLOOKUP($J685,'Medians, Hi-Lo SDs'!$B:$F,5,FALSE))),(VLOOKUP($J685,'Medians, Hi-Lo SDs'!$B:$F,5,FALSE))-$G684,""))/($F685)*($C685-$C684)+($C684),"")</f>
        <v/>
      </c>
      <c r="AC685" s="65" t="str">
        <f t="shared" si="127"/>
        <v/>
      </c>
      <c r="AD685" s="65" t="str">
        <f>IF(AC685="","",AC685/VLOOKUP(VLOOKUP($J685,'Medians, Hi-Lo SDs'!$B:$F,5,FALSE),$H:$I,2,FALSE))</f>
        <v/>
      </c>
      <c r="AE685" s="59" t="s">
        <v>88</v>
      </c>
      <c r="AF685" s="60" t="s">
        <v>88</v>
      </c>
    </row>
    <row r="686" spans="1:32" ht="16" x14ac:dyDescent="0.2">
      <c r="A686" s="99"/>
      <c r="B686" s="100"/>
      <c r="C686" s="87" t="s">
        <v>172</v>
      </c>
      <c r="D686" s="88">
        <v>1</v>
      </c>
      <c r="E686" s="89">
        <v>5.5555555555555554</v>
      </c>
      <c r="F686" s="89">
        <v>5.5555555555555554</v>
      </c>
      <c r="G686" s="90">
        <v>88.888888888888886</v>
      </c>
      <c r="J686" s="64" t="str">
        <f t="shared" si="117"/>
        <v>a1280</v>
      </c>
      <c r="K686" s="71">
        <f t="shared" si="118"/>
        <v>16.666666666666664</v>
      </c>
      <c r="L686" s="65" t="str">
        <f>IFERROR((IF(AND($G685&lt;(VLOOKUP($J686,'Medians, Hi-Lo SDs'!$B:$F,2,FALSE)),$G686&gt;=(VLOOKUP($J686,'Medians, Hi-Lo SDs'!$B:$F,2,FALSE))),(VLOOKUP($J686,'Medians, Hi-Lo SDs'!$B:$F,2,FALSE))-$G685,""))/($F686)*($C686-$C685)+($C685),"")</f>
        <v/>
      </c>
      <c r="M686" s="65" t="str">
        <f t="shared" si="120"/>
        <v/>
      </c>
      <c r="N686" s="65" t="str">
        <f>IF(M686="","",M686/VLOOKUP(VLOOKUP($J686,'Medians, Hi-Lo SDs'!$B:$F,2,FALSE),$H:$I,2,FALSE))</f>
        <v/>
      </c>
      <c r="O686" s="59" t="s">
        <v>88</v>
      </c>
      <c r="P686" s="60" t="s">
        <v>88</v>
      </c>
      <c r="Q686" s="66" t="str">
        <f>IFERROR((IF(AND($G685&lt;(VLOOKUP($J686,'Medians, Hi-Lo SDs'!$B:$F,3,FALSE)),$G686&gt;=(VLOOKUP($J686,'Medians, Hi-Lo SDs'!$B:$F,3,FALSE))),(VLOOKUP($J686,'Medians, Hi-Lo SDs'!$B:$F,3,FALSE))-$G685,""))/($F686)*($C686-$C685)+($C685),"")</f>
        <v/>
      </c>
      <c r="R686" s="65" t="str">
        <f t="shared" si="121"/>
        <v/>
      </c>
      <c r="S686" s="65" t="str">
        <f>IF(R686="","",R686/VLOOKUP(VLOOKUP($J686,'Medians, Hi-Lo SDs'!$B:$F,3,FALSE),$H:$I,2,FALSE))</f>
        <v/>
      </c>
      <c r="T686" s="70" t="str">
        <f t="shared" si="128"/>
        <v/>
      </c>
      <c r="U686" s="68" t="str">
        <f t="shared" si="129"/>
        <v/>
      </c>
      <c r="V686" s="69" t="str">
        <f t="shared" si="119"/>
        <v/>
      </c>
      <c r="W686" s="66">
        <f>IFERROR((IF(AND($G685&lt;(VLOOKUP($J686,'Medians, Hi-Lo SDs'!$B:$F,4,FALSE)),$G686&gt;=(VLOOKUP($J686,'Medians, Hi-Lo SDs'!$B:$F,4,FALSE))),(VLOOKUP($J686,'Medians, Hi-Lo SDs'!$B:$F,4,FALSE))-$G685,""))/($F686)*($C686-$C685)+($C685),"")</f>
        <v>69.3</v>
      </c>
      <c r="X686" s="65">
        <f t="shared" si="124"/>
        <v>10.299999999999997</v>
      </c>
      <c r="Y686" s="65">
        <f>IF(X686="","",X686/VLOOKUP(VLOOKUP($J686,'Medians, Hi-Lo SDs'!$B:$F,4,FALSE),$H:$I,2,FALSE))</f>
        <v>9.9382477807796192</v>
      </c>
      <c r="Z686" s="70">
        <f t="shared" si="130"/>
        <v>9.1487092755196038</v>
      </c>
      <c r="AA686" s="68" t="str">
        <f t="shared" si="131"/>
        <v/>
      </c>
      <c r="AB686" s="66" t="str">
        <f>IFERROR((IF(AND($G685&lt;(VLOOKUP($J686,'Medians, Hi-Lo SDs'!$B:$F,5,FALSE)),$G686&gt;=(VLOOKUP($J686,'Medians, Hi-Lo SDs'!$B:$F,5,FALSE))),(VLOOKUP($J686,'Medians, Hi-Lo SDs'!$B:$F,5,FALSE))-$G685,""))/($F686)*($C686-$C685)+($C685),"")</f>
        <v/>
      </c>
      <c r="AC686" s="65" t="str">
        <f t="shared" si="127"/>
        <v/>
      </c>
      <c r="AD686" s="65" t="str">
        <f>IF(AC686="","",AC686/VLOOKUP(VLOOKUP($J686,'Medians, Hi-Lo SDs'!$B:$F,5,FALSE),$H:$I,2,FALSE))</f>
        <v/>
      </c>
      <c r="AE686" s="59" t="s">
        <v>88</v>
      </c>
      <c r="AF686" s="60" t="s">
        <v>88</v>
      </c>
    </row>
    <row r="687" spans="1:32" ht="16" x14ac:dyDescent="0.2">
      <c r="A687" s="99"/>
      <c r="B687" s="100"/>
      <c r="C687" s="87" t="s">
        <v>167</v>
      </c>
      <c r="D687" s="88">
        <v>2</v>
      </c>
      <c r="E687" s="89">
        <v>11.111111111111111</v>
      </c>
      <c r="F687" s="89">
        <v>11.111111111111111</v>
      </c>
      <c r="G687" s="90">
        <v>100</v>
      </c>
      <c r="J687" s="64" t="str">
        <f t="shared" si="117"/>
        <v>a1280</v>
      </c>
      <c r="K687" s="71">
        <f t="shared" si="118"/>
        <v>16.666666666666664</v>
      </c>
      <c r="L687" s="65" t="str">
        <f>IFERROR((IF(AND($G686&lt;(VLOOKUP($J687,'Medians, Hi-Lo SDs'!$B:$F,2,FALSE)),$G687&gt;=(VLOOKUP($J687,'Medians, Hi-Lo SDs'!$B:$F,2,FALSE))),(VLOOKUP($J687,'Medians, Hi-Lo SDs'!$B:$F,2,FALSE))-$G686,""))/($F687)*($C687-$C686)+($C686),"")</f>
        <v/>
      </c>
      <c r="M687" s="65" t="str">
        <f t="shared" si="120"/>
        <v/>
      </c>
      <c r="N687" s="65" t="str">
        <f>IF(M687="","",M687/VLOOKUP(VLOOKUP($J687,'Medians, Hi-Lo SDs'!$B:$F,2,FALSE),$H:$I,2,FALSE))</f>
        <v/>
      </c>
      <c r="O687" s="59" t="s">
        <v>88</v>
      </c>
      <c r="P687" s="60" t="s">
        <v>88</v>
      </c>
      <c r="Q687" s="66" t="str">
        <f>IFERROR((IF(AND($G686&lt;(VLOOKUP($J687,'Medians, Hi-Lo SDs'!$B:$F,3,FALSE)),$G687&gt;=(VLOOKUP($J687,'Medians, Hi-Lo SDs'!$B:$F,3,FALSE))),(VLOOKUP($J687,'Medians, Hi-Lo SDs'!$B:$F,3,FALSE))-$G686,""))/($F687)*($C687-$C686)+($C686),"")</f>
        <v/>
      </c>
      <c r="R687" s="65" t="str">
        <f t="shared" si="121"/>
        <v/>
      </c>
      <c r="S687" s="65" t="str">
        <f>IF(R687="","",R687/VLOOKUP(VLOOKUP($J687,'Medians, Hi-Lo SDs'!$B:$F,3,FALSE),$H:$I,2,FALSE))</f>
        <v/>
      </c>
      <c r="T687" s="70" t="str">
        <f t="shared" si="128"/>
        <v/>
      </c>
      <c r="U687" s="68" t="str">
        <f t="shared" si="129"/>
        <v/>
      </c>
      <c r="V687" s="69" t="str">
        <f t="shared" si="119"/>
        <v/>
      </c>
      <c r="W687" s="66" t="str">
        <f>IFERROR((IF(AND($G686&lt;(VLOOKUP($J687,'Medians, Hi-Lo SDs'!$B:$F,4,FALSE)),$G687&gt;=(VLOOKUP($J687,'Medians, Hi-Lo SDs'!$B:$F,4,FALSE))),(VLOOKUP($J687,'Medians, Hi-Lo SDs'!$B:$F,4,FALSE))-$G686,""))/($F687)*($C687-$C686)+($C686),"")</f>
        <v/>
      </c>
      <c r="X687" s="65" t="str">
        <f t="shared" si="124"/>
        <v/>
      </c>
      <c r="Y687" s="65" t="str">
        <f>IF(X687="","",X687/VLOOKUP(VLOOKUP($J687,'Medians, Hi-Lo SDs'!$B:$F,4,FALSE),$H:$I,2,FALSE))</f>
        <v/>
      </c>
      <c r="Z687" s="70" t="str">
        <f t="shared" si="130"/>
        <v/>
      </c>
      <c r="AA687" s="68">
        <f t="shared" si="131"/>
        <v>8.3591707702595901</v>
      </c>
      <c r="AB687" s="66">
        <f>IFERROR((IF(AND($G686&lt;(VLOOKUP($J687,'Medians, Hi-Lo SDs'!$B:$F,5,FALSE)),$G687&gt;=(VLOOKUP($J687,'Medians, Hi-Lo SDs'!$B:$F,5,FALSE))),(VLOOKUP($J687,'Medians, Hi-Lo SDs'!$B:$F,5,FALSE))-$G686,""))/($F687)*($C687-$C686)+($C686),"")</f>
        <v>72.75</v>
      </c>
      <c r="AC687" s="65">
        <f t="shared" si="127"/>
        <v>13.75</v>
      </c>
      <c r="AD687" s="65">
        <f>IF(AC687="","",AC687/VLOOKUP(VLOOKUP($J687,'Medians, Hi-Lo SDs'!$B:$F,5,FALSE),$H:$I,2,FALSE))</f>
        <v>8.3591707702595901</v>
      </c>
      <c r="AE687" s="59" t="s">
        <v>88</v>
      </c>
      <c r="AF687" s="60" t="s">
        <v>88</v>
      </c>
    </row>
    <row r="688" spans="1:32" ht="17" x14ac:dyDescent="0.2">
      <c r="A688" s="99"/>
      <c r="B688" s="100"/>
      <c r="C688" s="91" t="s">
        <v>134</v>
      </c>
      <c r="D688" s="88">
        <v>18</v>
      </c>
      <c r="E688" s="89">
        <v>100</v>
      </c>
      <c r="F688" s="89">
        <v>100</v>
      </c>
      <c r="G688" s="92"/>
      <c r="J688" s="64" t="str">
        <f t="shared" si="117"/>
        <v>a1280</v>
      </c>
      <c r="K688" s="71">
        <f t="shared" si="118"/>
        <v>16.666666666666664</v>
      </c>
      <c r="L688" s="65" t="str">
        <f>IFERROR((IF(AND($G687&lt;(VLOOKUP($J688,'Medians, Hi-Lo SDs'!$B:$F,2,FALSE)),$G688&gt;=(VLOOKUP($J688,'Medians, Hi-Lo SDs'!$B:$F,2,FALSE))),(VLOOKUP($J688,'Medians, Hi-Lo SDs'!$B:$F,2,FALSE))-$G687,""))/($F688)*($C688-$C687)+($C687),"")</f>
        <v/>
      </c>
      <c r="M688" s="65" t="str">
        <f t="shared" si="120"/>
        <v/>
      </c>
      <c r="N688" s="65" t="str">
        <f>IF(M688="","",M688/VLOOKUP(VLOOKUP($J688,'Medians, Hi-Lo SDs'!$B:$F,2,FALSE),$H:$I,2,FALSE))</f>
        <v/>
      </c>
      <c r="O688" s="59" t="s">
        <v>88</v>
      </c>
      <c r="P688" s="60" t="s">
        <v>88</v>
      </c>
      <c r="Q688" s="66" t="str">
        <f>IFERROR((IF(AND($G687&lt;(VLOOKUP($J688,'Medians, Hi-Lo SDs'!$B:$F,3,FALSE)),$G688&gt;=(VLOOKUP($J688,'Medians, Hi-Lo SDs'!$B:$F,3,FALSE))),(VLOOKUP($J688,'Medians, Hi-Lo SDs'!$B:$F,3,FALSE))-$G687,""))/($F688)*($C688-$C687)+($C687),"")</f>
        <v/>
      </c>
      <c r="R688" s="65" t="str">
        <f t="shared" si="121"/>
        <v/>
      </c>
      <c r="S688" s="65" t="str">
        <f>IF(R688="","",R688/VLOOKUP(VLOOKUP($J688,'Medians, Hi-Lo SDs'!$B:$F,3,FALSE),$H:$I,2,FALSE))</f>
        <v/>
      </c>
      <c r="T688" s="70" t="str">
        <f t="shared" si="128"/>
        <v/>
      </c>
      <c r="U688" s="68" t="str">
        <f t="shared" si="129"/>
        <v/>
      </c>
      <c r="V688" s="69" t="str">
        <f t="shared" si="119"/>
        <v/>
      </c>
      <c r="W688" s="66" t="str">
        <f>IFERROR((IF(AND($G687&lt;(VLOOKUP($J688,'Medians, Hi-Lo SDs'!$B:$F,4,FALSE)),$G688&gt;=(VLOOKUP($J688,'Medians, Hi-Lo SDs'!$B:$F,4,FALSE))),(VLOOKUP($J688,'Medians, Hi-Lo SDs'!$B:$F,4,FALSE))-$G687,""))/($F688)*($C688-$C687)+($C687),"")</f>
        <v/>
      </c>
      <c r="X688" s="65" t="str">
        <f t="shared" si="124"/>
        <v/>
      </c>
      <c r="Y688" s="65" t="str">
        <f>IF(X688="","",X688/VLOOKUP(VLOOKUP($J688,'Medians, Hi-Lo SDs'!$B:$F,4,FALSE),$H:$I,2,FALSE))</f>
        <v/>
      </c>
      <c r="Z688" s="70" t="str">
        <f t="shared" si="130"/>
        <v/>
      </c>
      <c r="AA688" s="68" t="str">
        <f t="shared" si="131"/>
        <v/>
      </c>
      <c r="AB688" s="66" t="str">
        <f>IFERROR((IF(AND($G687&lt;(VLOOKUP($J688,'Medians, Hi-Lo SDs'!$B:$F,5,FALSE)),$G688&gt;=(VLOOKUP($J688,'Medians, Hi-Lo SDs'!$B:$F,5,FALSE))),(VLOOKUP($J688,'Medians, Hi-Lo SDs'!$B:$F,5,FALSE))-$G687,""))/($F688)*($C688-$C687)+($C687),"")</f>
        <v/>
      </c>
      <c r="AC688" s="65" t="str">
        <f t="shared" si="127"/>
        <v/>
      </c>
      <c r="AD688" s="65" t="str">
        <f>IF(AC688="","",AC688/VLOOKUP(VLOOKUP($J688,'Medians, Hi-Lo SDs'!$B:$F,5,FALSE),$H:$I,2,FALSE))</f>
        <v/>
      </c>
      <c r="AE688" s="59" t="s">
        <v>88</v>
      </c>
      <c r="AF688" s="60" t="s">
        <v>88</v>
      </c>
    </row>
    <row r="689" spans="1:32" ht="16" x14ac:dyDescent="0.2">
      <c r="A689" s="99" t="s">
        <v>70</v>
      </c>
      <c r="B689" s="100" t="s">
        <v>107</v>
      </c>
      <c r="C689" s="87" t="s">
        <v>125</v>
      </c>
      <c r="D689" s="88">
        <v>1</v>
      </c>
      <c r="E689" s="89">
        <v>1.25</v>
      </c>
      <c r="F689" s="89">
        <v>1.25</v>
      </c>
      <c r="G689" s="90">
        <v>1.25</v>
      </c>
      <c r="J689" s="64" t="str">
        <f t="shared" si="117"/>
        <v>a1280</v>
      </c>
      <c r="K689" s="71">
        <f t="shared" si="118"/>
        <v>16.666666666666664</v>
      </c>
      <c r="L689" s="65" t="str">
        <f>IFERROR((IF(AND($G688&lt;(VLOOKUP($J689,'Medians, Hi-Lo SDs'!$B:$F,2,FALSE)),$G689&gt;=(VLOOKUP($J689,'Medians, Hi-Lo SDs'!$B:$F,2,FALSE))),(VLOOKUP($J689,'Medians, Hi-Lo SDs'!$B:$F,2,FALSE))-$G688,""))/($F689)*($C689-$C688)+($C688),"")</f>
        <v/>
      </c>
      <c r="M689" s="65" t="str">
        <f t="shared" si="120"/>
        <v/>
      </c>
      <c r="N689" s="65" t="str">
        <f>IF(M689="","",M689/VLOOKUP(VLOOKUP($J689,'Medians, Hi-Lo SDs'!$B:$F,2,FALSE),$H:$I,2,FALSE))</f>
        <v/>
      </c>
      <c r="O689" s="59" t="s">
        <v>88</v>
      </c>
      <c r="P689" s="60" t="s">
        <v>88</v>
      </c>
      <c r="Q689" s="66" t="str">
        <f>IFERROR((IF(AND($G688&lt;(VLOOKUP($J689,'Medians, Hi-Lo SDs'!$B:$F,3,FALSE)),$G689&gt;=(VLOOKUP($J689,'Medians, Hi-Lo SDs'!$B:$F,3,FALSE))),(VLOOKUP($J689,'Medians, Hi-Lo SDs'!$B:$F,3,FALSE))-$G688,""))/($F689)*($C689-$C688)+($C688),"")</f>
        <v/>
      </c>
      <c r="R689" s="65" t="str">
        <f t="shared" si="121"/>
        <v/>
      </c>
      <c r="S689" s="65" t="str">
        <f>IF(R689="","",R689/VLOOKUP(VLOOKUP($J689,'Medians, Hi-Lo SDs'!$B:$F,3,FALSE),$H:$I,2,FALSE))</f>
        <v/>
      </c>
      <c r="T689" s="70" t="str">
        <f t="shared" si="128"/>
        <v/>
      </c>
      <c r="U689" s="68" t="str">
        <f t="shared" si="129"/>
        <v/>
      </c>
      <c r="V689" s="69" t="str">
        <f t="shared" si="119"/>
        <v/>
      </c>
      <c r="W689" s="66" t="str">
        <f>IFERROR((IF(AND($G688&lt;(VLOOKUP($J689,'Medians, Hi-Lo SDs'!$B:$F,4,FALSE)),$G689&gt;=(VLOOKUP($J689,'Medians, Hi-Lo SDs'!$B:$F,4,FALSE))),(VLOOKUP($J689,'Medians, Hi-Lo SDs'!$B:$F,4,FALSE))-$G688,""))/($F689)*($C689-$C688)+($C688),"")</f>
        <v/>
      </c>
      <c r="X689" s="65" t="str">
        <f t="shared" si="124"/>
        <v/>
      </c>
      <c r="Y689" s="65" t="str">
        <f>IF(X689="","",X689/VLOOKUP(VLOOKUP($J689,'Medians, Hi-Lo SDs'!$B:$F,4,FALSE),$H:$I,2,FALSE))</f>
        <v/>
      </c>
      <c r="Z689" s="70" t="str">
        <f t="shared" si="130"/>
        <v/>
      </c>
      <c r="AA689" s="68" t="str">
        <f t="shared" si="131"/>
        <v/>
      </c>
      <c r="AB689" s="66" t="str">
        <f>IFERROR((IF(AND($G688&lt;(VLOOKUP($J689,'Medians, Hi-Lo SDs'!$B:$F,5,FALSE)),$G689&gt;=(VLOOKUP($J689,'Medians, Hi-Lo SDs'!$B:$F,5,FALSE))),(VLOOKUP($J689,'Medians, Hi-Lo SDs'!$B:$F,5,FALSE))-$G688,""))/($F689)*($C689-$C688)+($C688),"")</f>
        <v/>
      </c>
      <c r="AC689" s="65" t="str">
        <f t="shared" si="127"/>
        <v/>
      </c>
      <c r="AD689" s="65" t="str">
        <f>IF(AC689="","",AC689/VLOOKUP(VLOOKUP($J689,'Medians, Hi-Lo SDs'!$B:$F,5,FALSE),$H:$I,2,FALSE))</f>
        <v/>
      </c>
      <c r="AE689" s="59" t="s">
        <v>88</v>
      </c>
      <c r="AF689" s="60" t="s">
        <v>88</v>
      </c>
    </row>
    <row r="690" spans="1:32" ht="16" x14ac:dyDescent="0.2">
      <c r="A690" s="99"/>
      <c r="B690" s="100"/>
      <c r="C690" s="87" t="s">
        <v>128</v>
      </c>
      <c r="D690" s="88">
        <v>1</v>
      </c>
      <c r="E690" s="89">
        <v>1.25</v>
      </c>
      <c r="F690" s="89">
        <v>1.25</v>
      </c>
      <c r="G690" s="90">
        <v>2.5</v>
      </c>
      <c r="J690" s="64" t="str">
        <f t="shared" si="117"/>
        <v>a1300</v>
      </c>
      <c r="K690" s="71">
        <f t="shared" si="118"/>
        <v>2.5</v>
      </c>
      <c r="L690" s="65" t="str">
        <f>IFERROR((IF(AND($G689&lt;(VLOOKUP($J690,'Medians, Hi-Lo SDs'!$B:$F,2,FALSE)),$G690&gt;=(VLOOKUP($J690,'Medians, Hi-Lo SDs'!$B:$F,2,FALSE))),(VLOOKUP($J690,'Medians, Hi-Lo SDs'!$B:$F,2,FALSE))-$G689,""))/($F690)*($C690-$C689)+($C689),"")</f>
        <v/>
      </c>
      <c r="M690" s="65" t="str">
        <f t="shared" si="120"/>
        <v/>
      </c>
      <c r="N690" s="65" t="str">
        <f>IF(M690="","",M690/VLOOKUP(VLOOKUP($J690,'Medians, Hi-Lo SDs'!$B:$F,2,FALSE),$H:$I,2,FALSE))</f>
        <v/>
      </c>
      <c r="O690" s="59" t="s">
        <v>88</v>
      </c>
      <c r="P690" s="60" t="s">
        <v>88</v>
      </c>
      <c r="Q690" s="66" t="str">
        <f>IFERROR((IF(AND($G689&lt;(VLOOKUP($J690,'Medians, Hi-Lo SDs'!$B:$F,3,FALSE)),$G690&gt;=(VLOOKUP($J690,'Medians, Hi-Lo SDs'!$B:$F,3,FALSE))),(VLOOKUP($J690,'Medians, Hi-Lo SDs'!$B:$F,3,FALSE))-$G689,""))/($F690)*($C690-$C689)+($C689),"")</f>
        <v/>
      </c>
      <c r="R690" s="65" t="str">
        <f t="shared" si="121"/>
        <v/>
      </c>
      <c r="S690" s="65" t="str">
        <f>IF(R690="","",R690/VLOOKUP(VLOOKUP($J690,'Medians, Hi-Lo SDs'!$B:$F,3,FALSE),$H:$I,2,FALSE))</f>
        <v/>
      </c>
      <c r="T690" s="70" t="str">
        <f t="shared" si="128"/>
        <v/>
      </c>
      <c r="U690" s="68" t="str">
        <f t="shared" si="129"/>
        <v/>
      </c>
      <c r="V690" s="69" t="str">
        <f t="shared" si="119"/>
        <v/>
      </c>
      <c r="W690" s="66" t="str">
        <f>IFERROR((IF(AND($G689&lt;(VLOOKUP($J690,'Medians, Hi-Lo SDs'!$B:$F,4,FALSE)),$G690&gt;=(VLOOKUP($J690,'Medians, Hi-Lo SDs'!$B:$F,4,FALSE))),(VLOOKUP($J690,'Medians, Hi-Lo SDs'!$B:$F,4,FALSE))-$G689,""))/($F690)*($C690-$C689)+($C689),"")</f>
        <v/>
      </c>
      <c r="X690" s="65" t="str">
        <f t="shared" si="124"/>
        <v/>
      </c>
      <c r="Y690" s="65" t="str">
        <f>IF(X690="","",X690/VLOOKUP(VLOOKUP($J690,'Medians, Hi-Lo SDs'!$B:$F,4,FALSE),$H:$I,2,FALSE))</f>
        <v/>
      </c>
      <c r="Z690" s="70" t="str">
        <f t="shared" si="130"/>
        <v/>
      </c>
      <c r="AA690" s="68" t="str">
        <f t="shared" si="131"/>
        <v/>
      </c>
      <c r="AB690" s="66" t="str">
        <f>IFERROR((IF(AND($G689&lt;(VLOOKUP($J690,'Medians, Hi-Lo SDs'!$B:$F,5,FALSE)),$G690&gt;=(VLOOKUP($J690,'Medians, Hi-Lo SDs'!$B:$F,5,FALSE))),(VLOOKUP($J690,'Medians, Hi-Lo SDs'!$B:$F,5,FALSE))-$G689,""))/($F690)*($C690-$C689)+($C689),"")</f>
        <v/>
      </c>
      <c r="AC690" s="65" t="str">
        <f t="shared" si="127"/>
        <v/>
      </c>
      <c r="AD690" s="65" t="str">
        <f>IF(AC690="","",AC690/VLOOKUP(VLOOKUP($J690,'Medians, Hi-Lo SDs'!$B:$F,5,FALSE),$H:$I,2,FALSE))</f>
        <v/>
      </c>
      <c r="AE690" s="59" t="s">
        <v>88</v>
      </c>
      <c r="AF690" s="60" t="s">
        <v>88</v>
      </c>
    </row>
    <row r="691" spans="1:32" ht="16" x14ac:dyDescent="0.2">
      <c r="A691" s="99"/>
      <c r="B691" s="100"/>
      <c r="C691" s="87" t="s">
        <v>152</v>
      </c>
      <c r="D691" s="88">
        <v>3</v>
      </c>
      <c r="E691" s="89">
        <v>3.75</v>
      </c>
      <c r="F691" s="89">
        <v>3.75</v>
      </c>
      <c r="G691" s="90">
        <v>6.25</v>
      </c>
      <c r="J691" s="64" t="str">
        <f t="shared" si="117"/>
        <v>a1300</v>
      </c>
      <c r="K691" s="71">
        <f t="shared" si="118"/>
        <v>2.5</v>
      </c>
      <c r="L691" s="65">
        <f>IFERROR((IF(AND($G690&lt;(VLOOKUP($J691,'Medians, Hi-Lo SDs'!$B:$F,2,FALSE)),$G691&gt;=(VLOOKUP($J691,'Medians, Hi-Lo SDs'!$B:$F,2,FALSE))),(VLOOKUP($J691,'Medians, Hi-Lo SDs'!$B:$F,2,FALSE))-$G690,""))/($F691)*($C691-$C690)+($C690),"")</f>
        <v>41.666666666666664</v>
      </c>
      <c r="M691" s="65">
        <f t="shared" si="120"/>
        <v>18.333333333333336</v>
      </c>
      <c r="N691" s="65">
        <f>IF(M691="","",M691/VLOOKUP(VLOOKUP($J691,'Medians, Hi-Lo SDs'!$B:$F,2,FALSE),$H:$I,2,FALSE))</f>
        <v>11.145561027012787</v>
      </c>
      <c r="O691" s="59" t="s">
        <v>88</v>
      </c>
      <c r="P691" s="60" t="s">
        <v>88</v>
      </c>
      <c r="Q691" s="66" t="str">
        <f>IFERROR((IF(AND($G690&lt;(VLOOKUP($J691,'Medians, Hi-Lo SDs'!$B:$F,3,FALSE)),$G691&gt;=(VLOOKUP($J691,'Medians, Hi-Lo SDs'!$B:$F,3,FALSE))),(VLOOKUP($J691,'Medians, Hi-Lo SDs'!$B:$F,3,FALSE))-$G690,""))/($F691)*($C691-$C690)+($C690),"")</f>
        <v/>
      </c>
      <c r="R691" s="65" t="str">
        <f t="shared" si="121"/>
        <v/>
      </c>
      <c r="S691" s="65" t="str">
        <f>IF(R691="","",R691/VLOOKUP(VLOOKUP($J691,'Medians, Hi-Lo SDs'!$B:$F,3,FALSE),$H:$I,2,FALSE))</f>
        <v/>
      </c>
      <c r="T691" s="70" t="str">
        <f t="shared" si="128"/>
        <v/>
      </c>
      <c r="U691" s="68">
        <f t="shared" si="129"/>
        <v>11.145561027012787</v>
      </c>
      <c r="V691" s="69" t="str">
        <f t="shared" si="119"/>
        <v/>
      </c>
      <c r="W691" s="66" t="str">
        <f>IFERROR((IF(AND($G690&lt;(VLOOKUP($J691,'Medians, Hi-Lo SDs'!$B:$F,4,FALSE)),$G691&gt;=(VLOOKUP($J691,'Medians, Hi-Lo SDs'!$B:$F,4,FALSE))),(VLOOKUP($J691,'Medians, Hi-Lo SDs'!$B:$F,4,FALSE))-$G690,""))/($F691)*($C691-$C690)+($C690),"")</f>
        <v/>
      </c>
      <c r="X691" s="65" t="str">
        <f t="shared" si="124"/>
        <v/>
      </c>
      <c r="Y691" s="65" t="str">
        <f>IF(X691="","",X691/VLOOKUP(VLOOKUP($J691,'Medians, Hi-Lo SDs'!$B:$F,4,FALSE),$H:$I,2,FALSE))</f>
        <v/>
      </c>
      <c r="Z691" s="70" t="str">
        <f t="shared" si="130"/>
        <v/>
      </c>
      <c r="AA691" s="68" t="str">
        <f t="shared" si="131"/>
        <v/>
      </c>
      <c r="AB691" s="66" t="str">
        <f>IFERROR((IF(AND($G690&lt;(VLOOKUP($J691,'Medians, Hi-Lo SDs'!$B:$F,5,FALSE)),$G691&gt;=(VLOOKUP($J691,'Medians, Hi-Lo SDs'!$B:$F,5,FALSE))),(VLOOKUP($J691,'Medians, Hi-Lo SDs'!$B:$F,5,FALSE))-$G690,""))/($F691)*($C691-$C690)+($C690),"")</f>
        <v/>
      </c>
      <c r="AC691" s="65" t="str">
        <f t="shared" si="127"/>
        <v/>
      </c>
      <c r="AD691" s="65" t="str">
        <f>IF(AC691="","",AC691/VLOOKUP(VLOOKUP($J691,'Medians, Hi-Lo SDs'!$B:$F,5,FALSE),$H:$I,2,FALSE))</f>
        <v/>
      </c>
      <c r="AE691" s="59" t="s">
        <v>88</v>
      </c>
      <c r="AF691" s="60" t="s">
        <v>88</v>
      </c>
    </row>
    <row r="692" spans="1:32" ht="16" x14ac:dyDescent="0.2">
      <c r="A692" s="99"/>
      <c r="B692" s="100"/>
      <c r="C692" s="87" t="s">
        <v>133</v>
      </c>
      <c r="D692" s="88">
        <v>1</v>
      </c>
      <c r="E692" s="89">
        <v>1.25</v>
      </c>
      <c r="F692" s="89">
        <v>1.25</v>
      </c>
      <c r="G692" s="90">
        <v>7.5</v>
      </c>
      <c r="J692" s="64" t="str">
        <f t="shared" si="117"/>
        <v>a1300</v>
      </c>
      <c r="K692" s="71">
        <f t="shared" si="118"/>
        <v>2.5</v>
      </c>
      <c r="L692" s="65" t="str">
        <f>IFERROR((IF(AND($G691&lt;(VLOOKUP($J692,'Medians, Hi-Lo SDs'!$B:$F,2,FALSE)),$G692&gt;=(VLOOKUP($J692,'Medians, Hi-Lo SDs'!$B:$F,2,FALSE))),(VLOOKUP($J692,'Medians, Hi-Lo SDs'!$B:$F,2,FALSE))-$G691,""))/($F692)*($C692-$C691)+($C691),"")</f>
        <v/>
      </c>
      <c r="M692" s="65" t="str">
        <f t="shared" si="120"/>
        <v/>
      </c>
      <c r="N692" s="65" t="str">
        <f>IF(M692="","",M692/VLOOKUP(VLOOKUP($J692,'Medians, Hi-Lo SDs'!$B:$F,2,FALSE),$H:$I,2,FALSE))</f>
        <v/>
      </c>
      <c r="O692" s="59" t="s">
        <v>88</v>
      </c>
      <c r="P692" s="60" t="s">
        <v>88</v>
      </c>
      <c r="Q692" s="66" t="str">
        <f>IFERROR((IF(AND($G691&lt;(VLOOKUP($J692,'Medians, Hi-Lo SDs'!$B:$F,3,FALSE)),$G692&gt;=(VLOOKUP($J692,'Medians, Hi-Lo SDs'!$B:$F,3,FALSE))),(VLOOKUP($J692,'Medians, Hi-Lo SDs'!$B:$F,3,FALSE))-$G691,""))/($F692)*($C692-$C691)+($C691),"")</f>
        <v/>
      </c>
      <c r="R692" s="65" t="str">
        <f t="shared" si="121"/>
        <v/>
      </c>
      <c r="S692" s="65" t="str">
        <f>IF(R692="","",R692/VLOOKUP(VLOOKUP($J692,'Medians, Hi-Lo SDs'!$B:$F,3,FALSE),$H:$I,2,FALSE))</f>
        <v/>
      </c>
      <c r="T692" s="70" t="str">
        <f t="shared" si="128"/>
        <v/>
      </c>
      <c r="U692" s="68" t="str">
        <f t="shared" si="129"/>
        <v/>
      </c>
      <c r="V692" s="69" t="str">
        <f t="shared" si="119"/>
        <v/>
      </c>
      <c r="W692" s="66" t="str">
        <f>IFERROR((IF(AND($G691&lt;(VLOOKUP($J692,'Medians, Hi-Lo SDs'!$B:$F,4,FALSE)),$G692&gt;=(VLOOKUP($J692,'Medians, Hi-Lo SDs'!$B:$F,4,FALSE))),(VLOOKUP($J692,'Medians, Hi-Lo SDs'!$B:$F,4,FALSE))-$G691,""))/($F692)*($C692-$C691)+($C691),"")</f>
        <v/>
      </c>
      <c r="X692" s="65" t="str">
        <f t="shared" si="124"/>
        <v/>
      </c>
      <c r="Y692" s="65" t="str">
        <f>IF(X692="","",X692/VLOOKUP(VLOOKUP($J692,'Medians, Hi-Lo SDs'!$B:$F,4,FALSE),$H:$I,2,FALSE))</f>
        <v/>
      </c>
      <c r="Z692" s="70" t="str">
        <f t="shared" si="130"/>
        <v/>
      </c>
      <c r="AA692" s="68" t="str">
        <f t="shared" si="131"/>
        <v/>
      </c>
      <c r="AB692" s="66" t="str">
        <f>IFERROR((IF(AND($G691&lt;(VLOOKUP($J692,'Medians, Hi-Lo SDs'!$B:$F,5,FALSE)),$G692&gt;=(VLOOKUP($J692,'Medians, Hi-Lo SDs'!$B:$F,5,FALSE))),(VLOOKUP($J692,'Medians, Hi-Lo SDs'!$B:$F,5,FALSE))-$G691,""))/($F692)*($C692-$C691)+($C691),"")</f>
        <v/>
      </c>
      <c r="AC692" s="65" t="str">
        <f t="shared" si="127"/>
        <v/>
      </c>
      <c r="AD692" s="65" t="str">
        <f>IF(AC692="","",AC692/VLOOKUP(VLOOKUP($J692,'Medians, Hi-Lo SDs'!$B:$F,5,FALSE),$H:$I,2,FALSE))</f>
        <v/>
      </c>
      <c r="AE692" s="59" t="s">
        <v>88</v>
      </c>
      <c r="AF692" s="60" t="s">
        <v>88</v>
      </c>
    </row>
    <row r="693" spans="1:32" ht="16" x14ac:dyDescent="0.2">
      <c r="A693" s="99"/>
      <c r="B693" s="100"/>
      <c r="C693" s="87" t="s">
        <v>137</v>
      </c>
      <c r="D693" s="88">
        <v>2</v>
      </c>
      <c r="E693" s="89">
        <v>2.5</v>
      </c>
      <c r="F693" s="89">
        <v>2.5</v>
      </c>
      <c r="G693" s="90">
        <v>10</v>
      </c>
      <c r="J693" s="64" t="str">
        <f t="shared" si="117"/>
        <v>a1300</v>
      </c>
      <c r="K693" s="71">
        <f t="shared" si="118"/>
        <v>2.5</v>
      </c>
      <c r="L693" s="65" t="str">
        <f>IFERROR((IF(AND($G692&lt;(VLOOKUP($J693,'Medians, Hi-Lo SDs'!$B:$F,2,FALSE)),$G693&gt;=(VLOOKUP($J693,'Medians, Hi-Lo SDs'!$B:$F,2,FALSE))),(VLOOKUP($J693,'Medians, Hi-Lo SDs'!$B:$F,2,FALSE))-$G692,""))/($F693)*($C693-$C692)+($C692),"")</f>
        <v/>
      </c>
      <c r="M693" s="65" t="str">
        <f t="shared" si="120"/>
        <v/>
      </c>
      <c r="N693" s="65" t="str">
        <f>IF(M693="","",M693/VLOOKUP(VLOOKUP($J693,'Medians, Hi-Lo SDs'!$B:$F,2,FALSE),$H:$I,2,FALSE))</f>
        <v/>
      </c>
      <c r="O693" s="59" t="s">
        <v>88</v>
      </c>
      <c r="P693" s="60" t="s">
        <v>88</v>
      </c>
      <c r="Q693" s="66">
        <f>IFERROR((IF(AND($G692&lt;(VLOOKUP($J693,'Medians, Hi-Lo SDs'!$B:$F,3,FALSE)),$G693&gt;=(VLOOKUP($J693,'Medians, Hi-Lo SDs'!$B:$F,3,FALSE))),(VLOOKUP($J693,'Medians, Hi-Lo SDs'!$B:$F,3,FALSE))-$G692,""))/($F693)*($C693-$C692)+($C692),"")</f>
        <v>47</v>
      </c>
      <c r="R693" s="65">
        <f t="shared" si="121"/>
        <v>13</v>
      </c>
      <c r="S693" s="65">
        <f>IF(R693="","",R693/VLOOKUP(VLOOKUP($J693,'Medians, Hi-Lo SDs'!$B:$F,3,FALSE),$H:$I,2,FALSE))</f>
        <v>10.143570536828964</v>
      </c>
      <c r="T693" s="70">
        <f t="shared" si="128"/>
        <v>10.644565781920875</v>
      </c>
      <c r="U693" s="68" t="str">
        <f t="shared" si="129"/>
        <v/>
      </c>
      <c r="V693" s="69" t="str">
        <f t="shared" si="119"/>
        <v/>
      </c>
      <c r="W693" s="66" t="str">
        <f>IFERROR((IF(AND($G692&lt;(VLOOKUP($J693,'Medians, Hi-Lo SDs'!$B:$F,4,FALSE)),$G693&gt;=(VLOOKUP($J693,'Medians, Hi-Lo SDs'!$B:$F,4,FALSE))),(VLOOKUP($J693,'Medians, Hi-Lo SDs'!$B:$F,4,FALSE))-$G692,""))/($F693)*($C693-$C692)+($C692),"")</f>
        <v/>
      </c>
      <c r="X693" s="65" t="str">
        <f t="shared" si="124"/>
        <v/>
      </c>
      <c r="Y693" s="65" t="str">
        <f>IF(X693="","",X693/VLOOKUP(VLOOKUP($J693,'Medians, Hi-Lo SDs'!$B:$F,4,FALSE),$H:$I,2,FALSE))</f>
        <v/>
      </c>
      <c r="Z693" s="70" t="str">
        <f t="shared" si="130"/>
        <v/>
      </c>
      <c r="AA693" s="68" t="str">
        <f t="shared" si="131"/>
        <v/>
      </c>
      <c r="AB693" s="66" t="str">
        <f>IFERROR((IF(AND($G692&lt;(VLOOKUP($J693,'Medians, Hi-Lo SDs'!$B:$F,5,FALSE)),$G693&gt;=(VLOOKUP($J693,'Medians, Hi-Lo SDs'!$B:$F,5,FALSE))),(VLOOKUP($J693,'Medians, Hi-Lo SDs'!$B:$F,5,FALSE))-$G692,""))/($F693)*($C693-$C692)+($C692),"")</f>
        <v/>
      </c>
      <c r="AC693" s="65" t="str">
        <f t="shared" si="127"/>
        <v/>
      </c>
      <c r="AD693" s="65" t="str">
        <f>IF(AC693="","",AC693/VLOOKUP(VLOOKUP($J693,'Medians, Hi-Lo SDs'!$B:$F,5,FALSE),$H:$I,2,FALSE))</f>
        <v/>
      </c>
      <c r="AE693" s="59" t="s">
        <v>88</v>
      </c>
      <c r="AF693" s="60" t="s">
        <v>88</v>
      </c>
    </row>
    <row r="694" spans="1:32" ht="16" x14ac:dyDescent="0.2">
      <c r="A694" s="99"/>
      <c r="B694" s="100"/>
      <c r="C694" s="87" t="s">
        <v>138</v>
      </c>
      <c r="D694" s="88">
        <v>1</v>
      </c>
      <c r="E694" s="89">
        <v>1.25</v>
      </c>
      <c r="F694" s="89">
        <v>1.25</v>
      </c>
      <c r="G694" s="90">
        <v>11.25</v>
      </c>
      <c r="J694" s="64" t="str">
        <f t="shared" si="117"/>
        <v>a1300</v>
      </c>
      <c r="K694" s="71">
        <f t="shared" si="118"/>
        <v>2.5</v>
      </c>
      <c r="L694" s="65" t="str">
        <f>IFERROR((IF(AND($G693&lt;(VLOOKUP($J694,'Medians, Hi-Lo SDs'!$B:$F,2,FALSE)),$G694&gt;=(VLOOKUP($J694,'Medians, Hi-Lo SDs'!$B:$F,2,FALSE))),(VLOOKUP($J694,'Medians, Hi-Lo SDs'!$B:$F,2,FALSE))-$G693,""))/($F694)*($C694-$C693)+($C693),"")</f>
        <v/>
      </c>
      <c r="M694" s="65" t="str">
        <f t="shared" si="120"/>
        <v/>
      </c>
      <c r="N694" s="65" t="str">
        <f>IF(M694="","",M694/VLOOKUP(VLOOKUP($J694,'Medians, Hi-Lo SDs'!$B:$F,2,FALSE),$H:$I,2,FALSE))</f>
        <v/>
      </c>
      <c r="O694" s="59" t="s">
        <v>88</v>
      </c>
      <c r="P694" s="60" t="s">
        <v>88</v>
      </c>
      <c r="Q694" s="66" t="str">
        <f>IFERROR((IF(AND($G693&lt;(VLOOKUP($J694,'Medians, Hi-Lo SDs'!$B:$F,3,FALSE)),$G694&gt;=(VLOOKUP($J694,'Medians, Hi-Lo SDs'!$B:$F,3,FALSE))),(VLOOKUP($J694,'Medians, Hi-Lo SDs'!$B:$F,3,FALSE))-$G693,""))/($F694)*($C694-$C693)+($C693),"")</f>
        <v/>
      </c>
      <c r="R694" s="65" t="str">
        <f t="shared" si="121"/>
        <v/>
      </c>
      <c r="S694" s="65" t="str">
        <f>IF(R694="","",R694/VLOOKUP(VLOOKUP($J694,'Medians, Hi-Lo SDs'!$B:$F,3,FALSE),$H:$I,2,FALSE))</f>
        <v/>
      </c>
      <c r="T694" s="70" t="str">
        <f t="shared" si="128"/>
        <v/>
      </c>
      <c r="U694" s="68" t="str">
        <f t="shared" si="129"/>
        <v/>
      </c>
      <c r="V694" s="69" t="str">
        <f t="shared" si="119"/>
        <v/>
      </c>
      <c r="W694" s="66" t="str">
        <f>IFERROR((IF(AND($G693&lt;(VLOOKUP($J694,'Medians, Hi-Lo SDs'!$B:$F,4,FALSE)),$G694&gt;=(VLOOKUP($J694,'Medians, Hi-Lo SDs'!$B:$F,4,FALSE))),(VLOOKUP($J694,'Medians, Hi-Lo SDs'!$B:$F,4,FALSE))-$G693,""))/($F694)*($C694-$C693)+($C693),"")</f>
        <v/>
      </c>
      <c r="X694" s="65" t="str">
        <f t="shared" si="124"/>
        <v/>
      </c>
      <c r="Y694" s="65" t="str">
        <f>IF(X694="","",X694/VLOOKUP(VLOOKUP($J694,'Medians, Hi-Lo SDs'!$B:$F,4,FALSE),$H:$I,2,FALSE))</f>
        <v/>
      </c>
      <c r="Z694" s="70" t="str">
        <f t="shared" si="130"/>
        <v/>
      </c>
      <c r="AA694" s="68" t="str">
        <f t="shared" si="131"/>
        <v/>
      </c>
      <c r="AB694" s="66" t="str">
        <f>IFERROR((IF(AND($G693&lt;(VLOOKUP($J694,'Medians, Hi-Lo SDs'!$B:$F,5,FALSE)),$G694&gt;=(VLOOKUP($J694,'Medians, Hi-Lo SDs'!$B:$F,5,FALSE))),(VLOOKUP($J694,'Medians, Hi-Lo SDs'!$B:$F,5,FALSE))-$G693,""))/($F694)*($C694-$C693)+($C693),"")</f>
        <v/>
      </c>
      <c r="AC694" s="65" t="str">
        <f t="shared" si="127"/>
        <v/>
      </c>
      <c r="AD694" s="65" t="str">
        <f>IF(AC694="","",AC694/VLOOKUP(VLOOKUP($J694,'Medians, Hi-Lo SDs'!$B:$F,5,FALSE),$H:$I,2,FALSE))</f>
        <v/>
      </c>
      <c r="AE694" s="59" t="s">
        <v>88</v>
      </c>
      <c r="AF694" s="60" t="s">
        <v>88</v>
      </c>
    </row>
    <row r="695" spans="1:32" ht="16" x14ac:dyDescent="0.2">
      <c r="A695" s="99"/>
      <c r="B695" s="100"/>
      <c r="C695" s="87" t="s">
        <v>165</v>
      </c>
      <c r="D695" s="88">
        <v>8</v>
      </c>
      <c r="E695" s="89">
        <v>10</v>
      </c>
      <c r="F695" s="89">
        <v>10</v>
      </c>
      <c r="G695" s="90">
        <v>21.25</v>
      </c>
      <c r="J695" s="64" t="str">
        <f t="shared" si="117"/>
        <v>a1300</v>
      </c>
      <c r="K695" s="71">
        <f t="shared" si="118"/>
        <v>2.5</v>
      </c>
      <c r="L695" s="65" t="str">
        <f>IFERROR((IF(AND($G694&lt;(VLOOKUP($J695,'Medians, Hi-Lo SDs'!$B:$F,2,FALSE)),$G695&gt;=(VLOOKUP($J695,'Medians, Hi-Lo SDs'!$B:$F,2,FALSE))),(VLOOKUP($J695,'Medians, Hi-Lo SDs'!$B:$F,2,FALSE))-$G694,""))/($F695)*($C695-$C694)+($C694),"")</f>
        <v/>
      </c>
      <c r="M695" s="65" t="str">
        <f t="shared" si="120"/>
        <v/>
      </c>
      <c r="N695" s="65" t="str">
        <f>IF(M695="","",M695/VLOOKUP(VLOOKUP($J695,'Medians, Hi-Lo SDs'!$B:$F,2,FALSE),$H:$I,2,FALSE))</f>
        <v/>
      </c>
      <c r="O695" s="59" t="s">
        <v>88</v>
      </c>
      <c r="P695" s="60" t="s">
        <v>88</v>
      </c>
      <c r="Q695" s="66" t="str">
        <f>IFERROR((IF(AND($G694&lt;(VLOOKUP($J695,'Medians, Hi-Lo SDs'!$B:$F,3,FALSE)),$G695&gt;=(VLOOKUP($J695,'Medians, Hi-Lo SDs'!$B:$F,3,FALSE))),(VLOOKUP($J695,'Medians, Hi-Lo SDs'!$B:$F,3,FALSE))-$G694,""))/($F695)*($C695-$C694)+($C694),"")</f>
        <v/>
      </c>
      <c r="R695" s="65" t="str">
        <f t="shared" si="121"/>
        <v/>
      </c>
      <c r="S695" s="65" t="str">
        <f>IF(R695="","",R695/VLOOKUP(VLOOKUP($J695,'Medians, Hi-Lo SDs'!$B:$F,3,FALSE),$H:$I,2,FALSE))</f>
        <v/>
      </c>
      <c r="T695" s="70" t="str">
        <f t="shared" si="128"/>
        <v/>
      </c>
      <c r="U695" s="68" t="str">
        <f t="shared" si="129"/>
        <v/>
      </c>
      <c r="V695" s="69" t="str">
        <f t="shared" si="119"/>
        <v/>
      </c>
      <c r="W695" s="66" t="str">
        <f>IFERROR((IF(AND($G694&lt;(VLOOKUP($J695,'Medians, Hi-Lo SDs'!$B:$F,4,FALSE)),$G695&gt;=(VLOOKUP($J695,'Medians, Hi-Lo SDs'!$B:$F,4,FALSE))),(VLOOKUP($J695,'Medians, Hi-Lo SDs'!$B:$F,4,FALSE))-$G694,""))/($F695)*($C695-$C694)+($C694),"")</f>
        <v/>
      </c>
      <c r="X695" s="65" t="str">
        <f t="shared" si="124"/>
        <v/>
      </c>
      <c r="Y695" s="65" t="str">
        <f>IF(X695="","",X695/VLOOKUP(VLOOKUP($J695,'Medians, Hi-Lo SDs'!$B:$F,4,FALSE),$H:$I,2,FALSE))</f>
        <v/>
      </c>
      <c r="Z695" s="70" t="str">
        <f t="shared" si="130"/>
        <v/>
      </c>
      <c r="AA695" s="68" t="str">
        <f t="shared" si="131"/>
        <v/>
      </c>
      <c r="AB695" s="66" t="str">
        <f>IFERROR((IF(AND($G694&lt;(VLOOKUP($J695,'Medians, Hi-Lo SDs'!$B:$F,5,FALSE)),$G695&gt;=(VLOOKUP($J695,'Medians, Hi-Lo SDs'!$B:$F,5,FALSE))),(VLOOKUP($J695,'Medians, Hi-Lo SDs'!$B:$F,5,FALSE))-$G694,""))/($F695)*($C695-$C694)+($C694),"")</f>
        <v/>
      </c>
      <c r="AC695" s="65" t="str">
        <f t="shared" si="127"/>
        <v/>
      </c>
      <c r="AD695" s="65" t="str">
        <f>IF(AC695="","",AC695/VLOOKUP(VLOOKUP($J695,'Medians, Hi-Lo SDs'!$B:$F,5,FALSE),$H:$I,2,FALSE))</f>
        <v/>
      </c>
      <c r="AE695" s="59" t="s">
        <v>88</v>
      </c>
      <c r="AF695" s="60" t="s">
        <v>88</v>
      </c>
    </row>
    <row r="696" spans="1:32" ht="16" x14ac:dyDescent="0.2">
      <c r="A696" s="99"/>
      <c r="B696" s="100"/>
      <c r="C696" s="87" t="s">
        <v>159</v>
      </c>
      <c r="D696" s="88">
        <v>1</v>
      </c>
      <c r="E696" s="89">
        <v>1.25</v>
      </c>
      <c r="F696" s="89">
        <v>1.25</v>
      </c>
      <c r="G696" s="90">
        <v>22.5</v>
      </c>
      <c r="J696" s="64" t="str">
        <f t="shared" si="117"/>
        <v>a1300</v>
      </c>
      <c r="K696" s="71">
        <f t="shared" si="118"/>
        <v>2.5</v>
      </c>
      <c r="L696" s="65" t="str">
        <f>IFERROR((IF(AND($G695&lt;(VLOOKUP($J696,'Medians, Hi-Lo SDs'!$B:$F,2,FALSE)),$G696&gt;=(VLOOKUP($J696,'Medians, Hi-Lo SDs'!$B:$F,2,FALSE))),(VLOOKUP($J696,'Medians, Hi-Lo SDs'!$B:$F,2,FALSE))-$G695,""))/($F696)*($C696-$C695)+($C695),"")</f>
        <v/>
      </c>
      <c r="M696" s="65" t="str">
        <f t="shared" si="120"/>
        <v/>
      </c>
      <c r="N696" s="65" t="str">
        <f>IF(M696="","",M696/VLOOKUP(VLOOKUP($J696,'Medians, Hi-Lo SDs'!$B:$F,2,FALSE),$H:$I,2,FALSE))</f>
        <v/>
      </c>
      <c r="O696" s="59" t="s">
        <v>88</v>
      </c>
      <c r="P696" s="60" t="s">
        <v>88</v>
      </c>
      <c r="Q696" s="66" t="str">
        <f>IFERROR((IF(AND($G695&lt;(VLOOKUP($J696,'Medians, Hi-Lo SDs'!$B:$F,3,FALSE)),$G696&gt;=(VLOOKUP($J696,'Medians, Hi-Lo SDs'!$B:$F,3,FALSE))),(VLOOKUP($J696,'Medians, Hi-Lo SDs'!$B:$F,3,FALSE))-$G695,""))/($F696)*($C696-$C695)+($C695),"")</f>
        <v/>
      </c>
      <c r="R696" s="65" t="str">
        <f t="shared" si="121"/>
        <v/>
      </c>
      <c r="S696" s="65" t="str">
        <f>IF(R696="","",R696/VLOOKUP(VLOOKUP($J696,'Medians, Hi-Lo SDs'!$B:$F,3,FALSE),$H:$I,2,FALSE))</f>
        <v/>
      </c>
      <c r="T696" s="70" t="str">
        <f t="shared" si="128"/>
        <v/>
      </c>
      <c r="U696" s="68" t="str">
        <f t="shared" si="129"/>
        <v/>
      </c>
      <c r="V696" s="69" t="str">
        <f t="shared" si="119"/>
        <v/>
      </c>
      <c r="W696" s="66" t="str">
        <f>IFERROR((IF(AND($G695&lt;(VLOOKUP($J696,'Medians, Hi-Lo SDs'!$B:$F,4,FALSE)),$G696&gt;=(VLOOKUP($J696,'Medians, Hi-Lo SDs'!$B:$F,4,FALSE))),(VLOOKUP($J696,'Medians, Hi-Lo SDs'!$B:$F,4,FALSE))-$G695,""))/($F696)*($C696-$C695)+($C695),"")</f>
        <v/>
      </c>
      <c r="X696" s="65" t="str">
        <f t="shared" si="124"/>
        <v/>
      </c>
      <c r="Y696" s="65" t="str">
        <f>IF(X696="","",X696/VLOOKUP(VLOOKUP($J696,'Medians, Hi-Lo SDs'!$B:$F,4,FALSE),$H:$I,2,FALSE))</f>
        <v/>
      </c>
      <c r="Z696" s="70" t="str">
        <f t="shared" si="130"/>
        <v/>
      </c>
      <c r="AA696" s="68" t="str">
        <f t="shared" si="131"/>
        <v/>
      </c>
      <c r="AB696" s="66" t="str">
        <f>IFERROR((IF(AND($G695&lt;(VLOOKUP($J696,'Medians, Hi-Lo SDs'!$B:$F,5,FALSE)),$G696&gt;=(VLOOKUP($J696,'Medians, Hi-Lo SDs'!$B:$F,5,FALSE))),(VLOOKUP($J696,'Medians, Hi-Lo SDs'!$B:$F,5,FALSE))-$G695,""))/($F696)*($C696-$C695)+($C695),"")</f>
        <v/>
      </c>
      <c r="AC696" s="65" t="str">
        <f t="shared" si="127"/>
        <v/>
      </c>
      <c r="AD696" s="65" t="str">
        <f>IF(AC696="","",AC696/VLOOKUP(VLOOKUP($J696,'Medians, Hi-Lo SDs'!$B:$F,5,FALSE),$H:$I,2,FALSE))</f>
        <v/>
      </c>
      <c r="AE696" s="59" t="s">
        <v>88</v>
      </c>
      <c r="AF696" s="60" t="s">
        <v>88</v>
      </c>
    </row>
    <row r="697" spans="1:32" ht="16" x14ac:dyDescent="0.2">
      <c r="A697" s="99"/>
      <c r="B697" s="100"/>
      <c r="C697" s="87" t="s">
        <v>145</v>
      </c>
      <c r="D697" s="88">
        <v>3</v>
      </c>
      <c r="E697" s="89">
        <v>3.75</v>
      </c>
      <c r="F697" s="89">
        <v>3.75</v>
      </c>
      <c r="G697" s="90">
        <v>26.25</v>
      </c>
      <c r="J697" s="64" t="str">
        <f t="shared" si="117"/>
        <v>a1300</v>
      </c>
      <c r="K697" s="71">
        <f t="shared" si="118"/>
        <v>2.5</v>
      </c>
      <c r="L697" s="65" t="str">
        <f>IFERROR((IF(AND($G696&lt;(VLOOKUP($J697,'Medians, Hi-Lo SDs'!$B:$F,2,FALSE)),$G697&gt;=(VLOOKUP($J697,'Medians, Hi-Lo SDs'!$B:$F,2,FALSE))),(VLOOKUP($J697,'Medians, Hi-Lo SDs'!$B:$F,2,FALSE))-$G696,""))/($F697)*($C697-$C696)+($C696),"")</f>
        <v/>
      </c>
      <c r="M697" s="65" t="str">
        <f t="shared" si="120"/>
        <v/>
      </c>
      <c r="N697" s="65" t="str">
        <f>IF(M697="","",M697/VLOOKUP(VLOOKUP($J697,'Medians, Hi-Lo SDs'!$B:$F,2,FALSE),$H:$I,2,FALSE))</f>
        <v/>
      </c>
      <c r="O697" s="59" t="s">
        <v>88</v>
      </c>
      <c r="P697" s="60" t="s">
        <v>88</v>
      </c>
      <c r="Q697" s="66" t="str">
        <f>IFERROR((IF(AND($G696&lt;(VLOOKUP($J697,'Medians, Hi-Lo SDs'!$B:$F,3,FALSE)),$G697&gt;=(VLOOKUP($J697,'Medians, Hi-Lo SDs'!$B:$F,3,FALSE))),(VLOOKUP($J697,'Medians, Hi-Lo SDs'!$B:$F,3,FALSE))-$G696,""))/($F697)*($C697-$C696)+($C696),"")</f>
        <v/>
      </c>
      <c r="R697" s="65" t="str">
        <f t="shared" si="121"/>
        <v/>
      </c>
      <c r="S697" s="65" t="str">
        <f>IF(R697="","",R697/VLOOKUP(VLOOKUP($J697,'Medians, Hi-Lo SDs'!$B:$F,3,FALSE),$H:$I,2,FALSE))</f>
        <v/>
      </c>
      <c r="T697" s="70" t="str">
        <f t="shared" si="128"/>
        <v/>
      </c>
      <c r="U697" s="68" t="str">
        <f t="shared" si="129"/>
        <v/>
      </c>
      <c r="V697" s="69" t="str">
        <f t="shared" si="119"/>
        <v/>
      </c>
      <c r="W697" s="66" t="str">
        <f>IFERROR((IF(AND($G696&lt;(VLOOKUP($J697,'Medians, Hi-Lo SDs'!$B:$F,4,FALSE)),$G697&gt;=(VLOOKUP($J697,'Medians, Hi-Lo SDs'!$B:$F,4,FALSE))),(VLOOKUP($J697,'Medians, Hi-Lo SDs'!$B:$F,4,FALSE))-$G696,""))/($F697)*($C697-$C696)+($C696),"")</f>
        <v/>
      </c>
      <c r="X697" s="65" t="str">
        <f t="shared" si="124"/>
        <v/>
      </c>
      <c r="Y697" s="65" t="str">
        <f>IF(X697="","",X697/VLOOKUP(VLOOKUP($J697,'Medians, Hi-Lo SDs'!$B:$F,4,FALSE),$H:$I,2,FALSE))</f>
        <v/>
      </c>
      <c r="Z697" s="70" t="str">
        <f t="shared" si="130"/>
        <v/>
      </c>
      <c r="AA697" s="68" t="str">
        <f t="shared" si="131"/>
        <v/>
      </c>
      <c r="AB697" s="66" t="str">
        <f>IFERROR((IF(AND($G696&lt;(VLOOKUP($J697,'Medians, Hi-Lo SDs'!$B:$F,5,FALSE)),$G697&gt;=(VLOOKUP($J697,'Medians, Hi-Lo SDs'!$B:$F,5,FALSE))),(VLOOKUP($J697,'Medians, Hi-Lo SDs'!$B:$F,5,FALSE))-$G696,""))/($F697)*($C697-$C696)+($C696),"")</f>
        <v/>
      </c>
      <c r="AC697" s="65" t="str">
        <f t="shared" si="127"/>
        <v/>
      </c>
      <c r="AD697" s="65" t="str">
        <f>IF(AC697="","",AC697/VLOOKUP(VLOOKUP($J697,'Medians, Hi-Lo SDs'!$B:$F,5,FALSE),$H:$I,2,FALSE))</f>
        <v/>
      </c>
      <c r="AE697" s="59" t="s">
        <v>88</v>
      </c>
      <c r="AF697" s="60" t="s">
        <v>88</v>
      </c>
    </row>
    <row r="698" spans="1:32" ht="16" x14ac:dyDescent="0.2">
      <c r="A698" s="99"/>
      <c r="B698" s="100"/>
      <c r="C698" s="87" t="s">
        <v>155</v>
      </c>
      <c r="D698" s="88">
        <v>1</v>
      </c>
      <c r="E698" s="89">
        <v>1.25</v>
      </c>
      <c r="F698" s="89">
        <v>1.25</v>
      </c>
      <c r="G698" s="90">
        <v>27.500000000000004</v>
      </c>
      <c r="J698" s="64" t="str">
        <f t="shared" si="117"/>
        <v>a1300</v>
      </c>
      <c r="K698" s="71">
        <f t="shared" si="118"/>
        <v>2.5</v>
      </c>
      <c r="L698" s="65" t="str">
        <f>IFERROR((IF(AND($G697&lt;(VLOOKUP($J698,'Medians, Hi-Lo SDs'!$B:$F,2,FALSE)),$G698&gt;=(VLOOKUP($J698,'Medians, Hi-Lo SDs'!$B:$F,2,FALSE))),(VLOOKUP($J698,'Medians, Hi-Lo SDs'!$B:$F,2,FALSE))-$G697,""))/($F698)*($C698-$C697)+($C697),"")</f>
        <v/>
      </c>
      <c r="M698" s="65" t="str">
        <f t="shared" si="120"/>
        <v/>
      </c>
      <c r="N698" s="65" t="str">
        <f>IF(M698="","",M698/VLOOKUP(VLOOKUP($J698,'Medians, Hi-Lo SDs'!$B:$F,2,FALSE),$H:$I,2,FALSE))</f>
        <v/>
      </c>
      <c r="O698" s="59" t="s">
        <v>88</v>
      </c>
      <c r="P698" s="60" t="s">
        <v>88</v>
      </c>
      <c r="Q698" s="66" t="str">
        <f>IFERROR((IF(AND($G697&lt;(VLOOKUP($J698,'Medians, Hi-Lo SDs'!$B:$F,3,FALSE)),$G698&gt;=(VLOOKUP($J698,'Medians, Hi-Lo SDs'!$B:$F,3,FALSE))),(VLOOKUP($J698,'Medians, Hi-Lo SDs'!$B:$F,3,FALSE))-$G697,""))/($F698)*($C698-$C697)+($C697),"")</f>
        <v/>
      </c>
      <c r="R698" s="65" t="str">
        <f t="shared" si="121"/>
        <v/>
      </c>
      <c r="S698" s="65" t="str">
        <f>IF(R698="","",R698/VLOOKUP(VLOOKUP($J698,'Medians, Hi-Lo SDs'!$B:$F,3,FALSE),$H:$I,2,FALSE))</f>
        <v/>
      </c>
      <c r="T698" s="70" t="str">
        <f t="shared" si="128"/>
        <v/>
      </c>
      <c r="U698" s="68" t="str">
        <f t="shared" si="129"/>
        <v/>
      </c>
      <c r="V698" s="69" t="str">
        <f t="shared" si="119"/>
        <v/>
      </c>
      <c r="W698" s="66" t="str">
        <f>IFERROR((IF(AND($G697&lt;(VLOOKUP($J698,'Medians, Hi-Lo SDs'!$B:$F,4,FALSE)),$G698&gt;=(VLOOKUP($J698,'Medians, Hi-Lo SDs'!$B:$F,4,FALSE))),(VLOOKUP($J698,'Medians, Hi-Lo SDs'!$B:$F,4,FALSE))-$G697,""))/($F698)*($C698-$C697)+($C697),"")</f>
        <v/>
      </c>
      <c r="X698" s="65" t="str">
        <f t="shared" si="124"/>
        <v/>
      </c>
      <c r="Y698" s="65" t="str">
        <f>IF(X698="","",X698/VLOOKUP(VLOOKUP($J698,'Medians, Hi-Lo SDs'!$B:$F,4,FALSE),$H:$I,2,FALSE))</f>
        <v/>
      </c>
      <c r="Z698" s="70" t="str">
        <f t="shared" si="130"/>
        <v/>
      </c>
      <c r="AA698" s="68" t="str">
        <f t="shared" si="131"/>
        <v/>
      </c>
      <c r="AB698" s="66" t="str">
        <f>IFERROR((IF(AND($G697&lt;(VLOOKUP($J698,'Medians, Hi-Lo SDs'!$B:$F,5,FALSE)),$G698&gt;=(VLOOKUP($J698,'Medians, Hi-Lo SDs'!$B:$F,5,FALSE))),(VLOOKUP($J698,'Medians, Hi-Lo SDs'!$B:$F,5,FALSE))-$G697,""))/($F698)*($C698-$C697)+($C697),"")</f>
        <v/>
      </c>
      <c r="AC698" s="65" t="str">
        <f t="shared" si="127"/>
        <v/>
      </c>
      <c r="AD698" s="65" t="str">
        <f>IF(AC698="","",AC698/VLOOKUP(VLOOKUP($J698,'Medians, Hi-Lo SDs'!$B:$F,5,FALSE),$H:$I,2,FALSE))</f>
        <v/>
      </c>
      <c r="AE698" s="59" t="s">
        <v>88</v>
      </c>
      <c r="AF698" s="60" t="s">
        <v>88</v>
      </c>
    </row>
    <row r="699" spans="1:32" ht="16" x14ac:dyDescent="0.2">
      <c r="A699" s="99"/>
      <c r="B699" s="100"/>
      <c r="C699" s="87" t="s">
        <v>139</v>
      </c>
      <c r="D699" s="88">
        <v>4</v>
      </c>
      <c r="E699" s="89">
        <v>5</v>
      </c>
      <c r="F699" s="89">
        <v>5</v>
      </c>
      <c r="G699" s="90">
        <v>32.5</v>
      </c>
      <c r="J699" s="64" t="str">
        <f t="shared" si="117"/>
        <v>a1300</v>
      </c>
      <c r="K699" s="71">
        <f t="shared" si="118"/>
        <v>2.5</v>
      </c>
      <c r="L699" s="65" t="str">
        <f>IFERROR((IF(AND($G698&lt;(VLOOKUP($J699,'Medians, Hi-Lo SDs'!$B:$F,2,FALSE)),$G699&gt;=(VLOOKUP($J699,'Medians, Hi-Lo SDs'!$B:$F,2,FALSE))),(VLOOKUP($J699,'Medians, Hi-Lo SDs'!$B:$F,2,FALSE))-$G698,""))/($F699)*($C699-$C698)+($C698),"")</f>
        <v/>
      </c>
      <c r="M699" s="65" t="str">
        <f t="shared" si="120"/>
        <v/>
      </c>
      <c r="N699" s="65" t="str">
        <f>IF(M699="","",M699/VLOOKUP(VLOOKUP($J699,'Medians, Hi-Lo SDs'!$B:$F,2,FALSE),$H:$I,2,FALSE))</f>
        <v/>
      </c>
      <c r="O699" s="59" t="s">
        <v>88</v>
      </c>
      <c r="P699" s="60" t="s">
        <v>88</v>
      </c>
      <c r="Q699" s="66" t="str">
        <f>IFERROR((IF(AND($G698&lt;(VLOOKUP($J699,'Medians, Hi-Lo SDs'!$B:$F,3,FALSE)),$G699&gt;=(VLOOKUP($J699,'Medians, Hi-Lo SDs'!$B:$F,3,FALSE))),(VLOOKUP($J699,'Medians, Hi-Lo SDs'!$B:$F,3,FALSE))-$G698,""))/($F699)*($C699-$C698)+($C698),"")</f>
        <v/>
      </c>
      <c r="R699" s="65" t="str">
        <f t="shared" si="121"/>
        <v/>
      </c>
      <c r="S699" s="65" t="str">
        <f>IF(R699="","",R699/VLOOKUP(VLOOKUP($J699,'Medians, Hi-Lo SDs'!$B:$F,3,FALSE),$H:$I,2,FALSE))</f>
        <v/>
      </c>
      <c r="T699" s="70" t="str">
        <f t="shared" si="128"/>
        <v/>
      </c>
      <c r="U699" s="68" t="str">
        <f t="shared" si="129"/>
        <v/>
      </c>
      <c r="V699" s="69" t="str">
        <f t="shared" si="119"/>
        <v/>
      </c>
      <c r="W699" s="66" t="str">
        <f>IFERROR((IF(AND($G698&lt;(VLOOKUP($J699,'Medians, Hi-Lo SDs'!$B:$F,4,FALSE)),$G699&gt;=(VLOOKUP($J699,'Medians, Hi-Lo SDs'!$B:$F,4,FALSE))),(VLOOKUP($J699,'Medians, Hi-Lo SDs'!$B:$F,4,FALSE))-$G698,""))/($F699)*($C699-$C698)+($C698),"")</f>
        <v/>
      </c>
      <c r="X699" s="65" t="str">
        <f t="shared" si="124"/>
        <v/>
      </c>
      <c r="Y699" s="65" t="str">
        <f>IF(X699="","",X699/VLOOKUP(VLOOKUP($J699,'Medians, Hi-Lo SDs'!$B:$F,4,FALSE),$H:$I,2,FALSE))</f>
        <v/>
      </c>
      <c r="Z699" s="70" t="str">
        <f t="shared" si="130"/>
        <v/>
      </c>
      <c r="AA699" s="68" t="str">
        <f t="shared" si="131"/>
        <v/>
      </c>
      <c r="AB699" s="66" t="str">
        <f>IFERROR((IF(AND($G698&lt;(VLOOKUP($J699,'Medians, Hi-Lo SDs'!$B:$F,5,FALSE)),$G699&gt;=(VLOOKUP($J699,'Medians, Hi-Lo SDs'!$B:$F,5,FALSE))),(VLOOKUP($J699,'Medians, Hi-Lo SDs'!$B:$F,5,FALSE))-$G698,""))/($F699)*($C699-$C698)+($C698),"")</f>
        <v/>
      </c>
      <c r="AC699" s="65" t="str">
        <f t="shared" si="127"/>
        <v/>
      </c>
      <c r="AD699" s="65" t="str">
        <f>IF(AC699="","",AC699/VLOOKUP(VLOOKUP($J699,'Medians, Hi-Lo SDs'!$B:$F,5,FALSE),$H:$I,2,FALSE))</f>
        <v/>
      </c>
      <c r="AE699" s="59" t="s">
        <v>88</v>
      </c>
      <c r="AF699" s="60" t="s">
        <v>88</v>
      </c>
    </row>
    <row r="700" spans="1:32" ht="16" x14ac:dyDescent="0.2">
      <c r="A700" s="99"/>
      <c r="B700" s="100"/>
      <c r="C700" s="87" t="s">
        <v>156</v>
      </c>
      <c r="D700" s="88">
        <v>2</v>
      </c>
      <c r="E700" s="89">
        <v>2.5</v>
      </c>
      <c r="F700" s="89">
        <v>2.5</v>
      </c>
      <c r="G700" s="90">
        <v>35</v>
      </c>
      <c r="J700" s="64" t="str">
        <f t="shared" si="117"/>
        <v>a1300</v>
      </c>
      <c r="K700" s="71">
        <f t="shared" si="118"/>
        <v>2.5</v>
      </c>
      <c r="L700" s="65" t="str">
        <f>IFERROR((IF(AND($G699&lt;(VLOOKUP($J700,'Medians, Hi-Lo SDs'!$B:$F,2,FALSE)),$G700&gt;=(VLOOKUP($J700,'Medians, Hi-Lo SDs'!$B:$F,2,FALSE))),(VLOOKUP($J700,'Medians, Hi-Lo SDs'!$B:$F,2,FALSE))-$G699,""))/($F700)*($C700-$C699)+($C699),"")</f>
        <v/>
      </c>
      <c r="M700" s="65" t="str">
        <f t="shared" si="120"/>
        <v/>
      </c>
      <c r="N700" s="65" t="str">
        <f>IF(M700="","",M700/VLOOKUP(VLOOKUP($J700,'Medians, Hi-Lo SDs'!$B:$F,2,FALSE),$H:$I,2,FALSE))</f>
        <v/>
      </c>
      <c r="O700" s="59" t="s">
        <v>88</v>
      </c>
      <c r="P700" s="60" t="s">
        <v>88</v>
      </c>
      <c r="Q700" s="66" t="str">
        <f>IFERROR((IF(AND($G699&lt;(VLOOKUP($J700,'Medians, Hi-Lo SDs'!$B:$F,3,FALSE)),$G700&gt;=(VLOOKUP($J700,'Medians, Hi-Lo SDs'!$B:$F,3,FALSE))),(VLOOKUP($J700,'Medians, Hi-Lo SDs'!$B:$F,3,FALSE))-$G699,""))/($F700)*($C700-$C699)+($C699),"")</f>
        <v/>
      </c>
      <c r="R700" s="65" t="str">
        <f t="shared" si="121"/>
        <v/>
      </c>
      <c r="S700" s="65" t="str">
        <f>IF(R700="","",R700/VLOOKUP(VLOOKUP($J700,'Medians, Hi-Lo SDs'!$B:$F,3,FALSE),$H:$I,2,FALSE))</f>
        <v/>
      </c>
      <c r="T700" s="70" t="str">
        <f t="shared" si="128"/>
        <v/>
      </c>
      <c r="U700" s="68" t="str">
        <f t="shared" si="129"/>
        <v/>
      </c>
      <c r="V700" s="69" t="str">
        <f t="shared" si="119"/>
        <v/>
      </c>
      <c r="W700" s="66" t="str">
        <f>IFERROR((IF(AND($G699&lt;(VLOOKUP($J700,'Medians, Hi-Lo SDs'!$B:$F,4,FALSE)),$G700&gt;=(VLOOKUP($J700,'Medians, Hi-Lo SDs'!$B:$F,4,FALSE))),(VLOOKUP($J700,'Medians, Hi-Lo SDs'!$B:$F,4,FALSE))-$G699,""))/($F700)*($C700-$C699)+($C699),"")</f>
        <v/>
      </c>
      <c r="X700" s="65" t="str">
        <f t="shared" si="124"/>
        <v/>
      </c>
      <c r="Y700" s="65" t="str">
        <f>IF(X700="","",X700/VLOOKUP(VLOOKUP($J700,'Medians, Hi-Lo SDs'!$B:$F,4,FALSE),$H:$I,2,FALSE))</f>
        <v/>
      </c>
      <c r="Z700" s="70" t="str">
        <f t="shared" si="130"/>
        <v/>
      </c>
      <c r="AA700" s="68" t="str">
        <f t="shared" si="131"/>
        <v/>
      </c>
      <c r="AB700" s="66" t="str">
        <f>IFERROR((IF(AND($G699&lt;(VLOOKUP($J700,'Medians, Hi-Lo SDs'!$B:$F,5,FALSE)),$G700&gt;=(VLOOKUP($J700,'Medians, Hi-Lo SDs'!$B:$F,5,FALSE))),(VLOOKUP($J700,'Medians, Hi-Lo SDs'!$B:$F,5,FALSE))-$G699,""))/($F700)*($C700-$C699)+($C699),"")</f>
        <v/>
      </c>
      <c r="AC700" s="65" t="str">
        <f t="shared" si="127"/>
        <v/>
      </c>
      <c r="AD700" s="65" t="str">
        <f>IF(AC700="","",AC700/VLOOKUP(VLOOKUP($J700,'Medians, Hi-Lo SDs'!$B:$F,5,FALSE),$H:$I,2,FALSE))</f>
        <v/>
      </c>
      <c r="AE700" s="59" t="s">
        <v>88</v>
      </c>
      <c r="AF700" s="60" t="s">
        <v>88</v>
      </c>
    </row>
    <row r="701" spans="1:32" ht="16" x14ac:dyDescent="0.2">
      <c r="A701" s="99"/>
      <c r="B701" s="100"/>
      <c r="C701" s="87" t="s">
        <v>169</v>
      </c>
      <c r="D701" s="88">
        <v>1</v>
      </c>
      <c r="E701" s="89">
        <v>1.25</v>
      </c>
      <c r="F701" s="89">
        <v>1.25</v>
      </c>
      <c r="G701" s="90">
        <v>36.25</v>
      </c>
      <c r="J701" s="64" t="str">
        <f t="shared" si="117"/>
        <v>a1300</v>
      </c>
      <c r="K701" s="71">
        <f t="shared" si="118"/>
        <v>2.5</v>
      </c>
      <c r="L701" s="65" t="str">
        <f>IFERROR((IF(AND($G700&lt;(VLOOKUP($J701,'Medians, Hi-Lo SDs'!$B:$F,2,FALSE)),$G701&gt;=(VLOOKUP($J701,'Medians, Hi-Lo SDs'!$B:$F,2,FALSE))),(VLOOKUP($J701,'Medians, Hi-Lo SDs'!$B:$F,2,FALSE))-$G700,""))/($F701)*($C701-$C700)+($C700),"")</f>
        <v/>
      </c>
      <c r="M701" s="65" t="str">
        <f t="shared" si="120"/>
        <v/>
      </c>
      <c r="N701" s="65" t="str">
        <f>IF(M701="","",M701/VLOOKUP(VLOOKUP($J701,'Medians, Hi-Lo SDs'!$B:$F,2,FALSE),$H:$I,2,FALSE))</f>
        <v/>
      </c>
      <c r="O701" s="59" t="s">
        <v>88</v>
      </c>
      <c r="P701" s="60" t="s">
        <v>88</v>
      </c>
      <c r="Q701" s="66" t="str">
        <f>IFERROR((IF(AND($G700&lt;(VLOOKUP($J701,'Medians, Hi-Lo SDs'!$B:$F,3,FALSE)),$G701&gt;=(VLOOKUP($J701,'Medians, Hi-Lo SDs'!$B:$F,3,FALSE))),(VLOOKUP($J701,'Medians, Hi-Lo SDs'!$B:$F,3,FALSE))-$G700,""))/($F701)*($C701-$C700)+($C700),"")</f>
        <v/>
      </c>
      <c r="R701" s="65" t="str">
        <f t="shared" si="121"/>
        <v/>
      </c>
      <c r="S701" s="65" t="str">
        <f>IF(R701="","",R701/VLOOKUP(VLOOKUP($J701,'Medians, Hi-Lo SDs'!$B:$F,3,FALSE),$H:$I,2,FALSE))</f>
        <v/>
      </c>
      <c r="T701" s="70" t="str">
        <f t="shared" si="128"/>
        <v/>
      </c>
      <c r="U701" s="68" t="str">
        <f t="shared" si="129"/>
        <v/>
      </c>
      <c r="V701" s="69" t="str">
        <f t="shared" si="119"/>
        <v/>
      </c>
      <c r="W701" s="66" t="str">
        <f>IFERROR((IF(AND($G700&lt;(VLOOKUP($J701,'Medians, Hi-Lo SDs'!$B:$F,4,FALSE)),$G701&gt;=(VLOOKUP($J701,'Medians, Hi-Lo SDs'!$B:$F,4,FALSE))),(VLOOKUP($J701,'Medians, Hi-Lo SDs'!$B:$F,4,FALSE))-$G700,""))/($F701)*($C701-$C700)+($C700),"")</f>
        <v/>
      </c>
      <c r="X701" s="65" t="str">
        <f t="shared" si="124"/>
        <v/>
      </c>
      <c r="Y701" s="65" t="str">
        <f>IF(X701="","",X701/VLOOKUP(VLOOKUP($J701,'Medians, Hi-Lo SDs'!$B:$F,4,FALSE),$H:$I,2,FALSE))</f>
        <v/>
      </c>
      <c r="Z701" s="70" t="str">
        <f t="shared" si="130"/>
        <v/>
      </c>
      <c r="AA701" s="68" t="str">
        <f t="shared" si="131"/>
        <v/>
      </c>
      <c r="AB701" s="66" t="str">
        <f>IFERROR((IF(AND($G700&lt;(VLOOKUP($J701,'Medians, Hi-Lo SDs'!$B:$F,5,FALSE)),$G701&gt;=(VLOOKUP($J701,'Medians, Hi-Lo SDs'!$B:$F,5,FALSE))),(VLOOKUP($J701,'Medians, Hi-Lo SDs'!$B:$F,5,FALSE))-$G700,""))/($F701)*($C701-$C700)+($C700),"")</f>
        <v/>
      </c>
      <c r="AC701" s="65" t="str">
        <f t="shared" si="127"/>
        <v/>
      </c>
      <c r="AD701" s="65" t="str">
        <f>IF(AC701="","",AC701/VLOOKUP(VLOOKUP($J701,'Medians, Hi-Lo SDs'!$B:$F,5,FALSE),$H:$I,2,FALSE))</f>
        <v/>
      </c>
      <c r="AE701" s="59" t="s">
        <v>88</v>
      </c>
      <c r="AF701" s="60" t="s">
        <v>88</v>
      </c>
    </row>
    <row r="702" spans="1:32" ht="16" x14ac:dyDescent="0.2">
      <c r="A702" s="99"/>
      <c r="B702" s="100"/>
      <c r="C702" s="87" t="s">
        <v>146</v>
      </c>
      <c r="D702" s="88">
        <v>2</v>
      </c>
      <c r="E702" s="89">
        <v>2.5</v>
      </c>
      <c r="F702" s="89">
        <v>2.5</v>
      </c>
      <c r="G702" s="90">
        <v>38.75</v>
      </c>
      <c r="J702" s="64" t="str">
        <f t="shared" si="117"/>
        <v>a1300</v>
      </c>
      <c r="K702" s="71">
        <f t="shared" si="118"/>
        <v>2.5</v>
      </c>
      <c r="L702" s="65" t="str">
        <f>IFERROR((IF(AND($G701&lt;(VLOOKUP($J702,'Medians, Hi-Lo SDs'!$B:$F,2,FALSE)),$G702&gt;=(VLOOKUP($J702,'Medians, Hi-Lo SDs'!$B:$F,2,FALSE))),(VLOOKUP($J702,'Medians, Hi-Lo SDs'!$B:$F,2,FALSE))-$G701,""))/($F702)*($C702-$C701)+($C701),"")</f>
        <v/>
      </c>
      <c r="M702" s="65" t="str">
        <f t="shared" si="120"/>
        <v/>
      </c>
      <c r="N702" s="65" t="str">
        <f>IF(M702="","",M702/VLOOKUP(VLOOKUP($J702,'Medians, Hi-Lo SDs'!$B:$F,2,FALSE),$H:$I,2,FALSE))</f>
        <v/>
      </c>
      <c r="O702" s="59" t="s">
        <v>88</v>
      </c>
      <c r="P702" s="60" t="s">
        <v>88</v>
      </c>
      <c r="Q702" s="66" t="str">
        <f>IFERROR((IF(AND($G701&lt;(VLOOKUP($J702,'Medians, Hi-Lo SDs'!$B:$F,3,FALSE)),$G702&gt;=(VLOOKUP($J702,'Medians, Hi-Lo SDs'!$B:$F,3,FALSE))),(VLOOKUP($J702,'Medians, Hi-Lo SDs'!$B:$F,3,FALSE))-$G701,""))/($F702)*($C702-$C701)+($C701),"")</f>
        <v/>
      </c>
      <c r="R702" s="65" t="str">
        <f t="shared" si="121"/>
        <v/>
      </c>
      <c r="S702" s="65" t="str">
        <f>IF(R702="","",R702/VLOOKUP(VLOOKUP($J702,'Medians, Hi-Lo SDs'!$B:$F,3,FALSE),$H:$I,2,FALSE))</f>
        <v/>
      </c>
      <c r="T702" s="70" t="str">
        <f t="shared" si="128"/>
        <v/>
      </c>
      <c r="U702" s="68" t="str">
        <f t="shared" si="129"/>
        <v/>
      </c>
      <c r="V702" s="69" t="str">
        <f t="shared" si="119"/>
        <v/>
      </c>
      <c r="W702" s="66" t="str">
        <f>IFERROR((IF(AND($G701&lt;(VLOOKUP($J702,'Medians, Hi-Lo SDs'!$B:$F,4,FALSE)),$G702&gt;=(VLOOKUP($J702,'Medians, Hi-Lo SDs'!$B:$F,4,FALSE))),(VLOOKUP($J702,'Medians, Hi-Lo SDs'!$B:$F,4,FALSE))-$G701,""))/($F702)*($C702-$C701)+($C701),"")</f>
        <v/>
      </c>
      <c r="X702" s="65" t="str">
        <f t="shared" si="124"/>
        <v/>
      </c>
      <c r="Y702" s="65" t="str">
        <f>IF(X702="","",X702/VLOOKUP(VLOOKUP($J702,'Medians, Hi-Lo SDs'!$B:$F,4,FALSE),$H:$I,2,FALSE))</f>
        <v/>
      </c>
      <c r="Z702" s="70" t="str">
        <f t="shared" si="130"/>
        <v/>
      </c>
      <c r="AA702" s="68" t="str">
        <f t="shared" si="131"/>
        <v/>
      </c>
      <c r="AB702" s="66" t="str">
        <f>IFERROR((IF(AND($G701&lt;(VLOOKUP($J702,'Medians, Hi-Lo SDs'!$B:$F,5,FALSE)),$G702&gt;=(VLOOKUP($J702,'Medians, Hi-Lo SDs'!$B:$F,5,FALSE))),(VLOOKUP($J702,'Medians, Hi-Lo SDs'!$B:$F,5,FALSE))-$G701,""))/($F702)*($C702-$C701)+($C701),"")</f>
        <v/>
      </c>
      <c r="AC702" s="65" t="str">
        <f t="shared" si="127"/>
        <v/>
      </c>
      <c r="AD702" s="65" t="str">
        <f>IF(AC702="","",AC702/VLOOKUP(VLOOKUP($J702,'Medians, Hi-Lo SDs'!$B:$F,5,FALSE),$H:$I,2,FALSE))</f>
        <v/>
      </c>
      <c r="AE702" s="59" t="s">
        <v>88</v>
      </c>
      <c r="AF702" s="60" t="s">
        <v>88</v>
      </c>
    </row>
    <row r="703" spans="1:32" ht="16" x14ac:dyDescent="0.2">
      <c r="A703" s="99"/>
      <c r="B703" s="100"/>
      <c r="C703" s="87" t="s">
        <v>140</v>
      </c>
      <c r="D703" s="88">
        <v>1</v>
      </c>
      <c r="E703" s="89">
        <v>1.25</v>
      </c>
      <c r="F703" s="89">
        <v>1.25</v>
      </c>
      <c r="G703" s="90">
        <v>40</v>
      </c>
      <c r="J703" s="64" t="str">
        <f t="shared" si="117"/>
        <v>a1300</v>
      </c>
      <c r="K703" s="71">
        <f t="shared" si="118"/>
        <v>2.5</v>
      </c>
      <c r="L703" s="65" t="str">
        <f>IFERROR((IF(AND($G702&lt;(VLOOKUP($J703,'Medians, Hi-Lo SDs'!$B:$F,2,FALSE)),$G703&gt;=(VLOOKUP($J703,'Medians, Hi-Lo SDs'!$B:$F,2,FALSE))),(VLOOKUP($J703,'Medians, Hi-Lo SDs'!$B:$F,2,FALSE))-$G702,""))/($F703)*($C703-$C702)+($C702),"")</f>
        <v/>
      </c>
      <c r="M703" s="65" t="str">
        <f t="shared" si="120"/>
        <v/>
      </c>
      <c r="N703" s="65" t="str">
        <f>IF(M703="","",M703/VLOOKUP(VLOOKUP($J703,'Medians, Hi-Lo SDs'!$B:$F,2,FALSE),$H:$I,2,FALSE))</f>
        <v/>
      </c>
      <c r="O703" s="59" t="s">
        <v>88</v>
      </c>
      <c r="P703" s="60" t="s">
        <v>88</v>
      </c>
      <c r="Q703" s="66" t="str">
        <f>IFERROR((IF(AND($G702&lt;(VLOOKUP($J703,'Medians, Hi-Lo SDs'!$B:$F,3,FALSE)),$G703&gt;=(VLOOKUP($J703,'Medians, Hi-Lo SDs'!$B:$F,3,FALSE))),(VLOOKUP($J703,'Medians, Hi-Lo SDs'!$B:$F,3,FALSE))-$G702,""))/($F703)*($C703-$C702)+($C702),"")</f>
        <v/>
      </c>
      <c r="R703" s="65" t="str">
        <f t="shared" si="121"/>
        <v/>
      </c>
      <c r="S703" s="65" t="str">
        <f>IF(R703="","",R703/VLOOKUP(VLOOKUP($J703,'Medians, Hi-Lo SDs'!$B:$F,3,FALSE),$H:$I,2,FALSE))</f>
        <v/>
      </c>
      <c r="T703" s="70" t="str">
        <f t="shared" si="128"/>
        <v/>
      </c>
      <c r="U703" s="68" t="str">
        <f t="shared" si="129"/>
        <v/>
      </c>
      <c r="V703" s="69" t="str">
        <f t="shared" si="119"/>
        <v/>
      </c>
      <c r="W703" s="66" t="str">
        <f>IFERROR((IF(AND($G702&lt;(VLOOKUP($J703,'Medians, Hi-Lo SDs'!$B:$F,4,FALSE)),$G703&gt;=(VLOOKUP($J703,'Medians, Hi-Lo SDs'!$B:$F,4,FALSE))),(VLOOKUP($J703,'Medians, Hi-Lo SDs'!$B:$F,4,FALSE))-$G702,""))/($F703)*($C703-$C702)+($C702),"")</f>
        <v/>
      </c>
      <c r="X703" s="65" t="str">
        <f t="shared" si="124"/>
        <v/>
      </c>
      <c r="Y703" s="65" t="str">
        <f>IF(X703="","",X703/VLOOKUP(VLOOKUP($J703,'Medians, Hi-Lo SDs'!$B:$F,4,FALSE),$H:$I,2,FALSE))</f>
        <v/>
      </c>
      <c r="Z703" s="70" t="str">
        <f t="shared" si="130"/>
        <v/>
      </c>
      <c r="AA703" s="68" t="str">
        <f t="shared" si="131"/>
        <v/>
      </c>
      <c r="AB703" s="66" t="str">
        <f>IFERROR((IF(AND($G702&lt;(VLOOKUP($J703,'Medians, Hi-Lo SDs'!$B:$F,5,FALSE)),$G703&gt;=(VLOOKUP($J703,'Medians, Hi-Lo SDs'!$B:$F,5,FALSE))),(VLOOKUP($J703,'Medians, Hi-Lo SDs'!$B:$F,5,FALSE))-$G702,""))/($F703)*($C703-$C702)+($C702),"")</f>
        <v/>
      </c>
      <c r="AC703" s="65" t="str">
        <f t="shared" si="127"/>
        <v/>
      </c>
      <c r="AD703" s="65" t="str">
        <f>IF(AC703="","",AC703/VLOOKUP(VLOOKUP($J703,'Medians, Hi-Lo SDs'!$B:$F,5,FALSE),$H:$I,2,FALSE))</f>
        <v/>
      </c>
      <c r="AE703" s="59" t="s">
        <v>88</v>
      </c>
      <c r="AF703" s="60" t="s">
        <v>88</v>
      </c>
    </row>
    <row r="704" spans="1:32" ht="16" x14ac:dyDescent="0.2">
      <c r="A704" s="99"/>
      <c r="B704" s="100"/>
      <c r="C704" s="87" t="s">
        <v>160</v>
      </c>
      <c r="D704" s="88">
        <v>3</v>
      </c>
      <c r="E704" s="89">
        <v>3.75</v>
      </c>
      <c r="F704" s="89">
        <v>3.75</v>
      </c>
      <c r="G704" s="90">
        <v>43.75</v>
      </c>
      <c r="J704" s="64" t="str">
        <f t="shared" si="117"/>
        <v>a1300</v>
      </c>
      <c r="K704" s="71">
        <f t="shared" si="118"/>
        <v>2.5</v>
      </c>
      <c r="L704" s="65" t="str">
        <f>IFERROR((IF(AND($G703&lt;(VLOOKUP($J704,'Medians, Hi-Lo SDs'!$B:$F,2,FALSE)),$G704&gt;=(VLOOKUP($J704,'Medians, Hi-Lo SDs'!$B:$F,2,FALSE))),(VLOOKUP($J704,'Medians, Hi-Lo SDs'!$B:$F,2,FALSE))-$G703,""))/($F704)*($C704-$C703)+($C703),"")</f>
        <v/>
      </c>
      <c r="M704" s="65" t="str">
        <f t="shared" si="120"/>
        <v/>
      </c>
      <c r="N704" s="65" t="str">
        <f>IF(M704="","",M704/VLOOKUP(VLOOKUP($J704,'Medians, Hi-Lo SDs'!$B:$F,2,FALSE),$H:$I,2,FALSE))</f>
        <v/>
      </c>
      <c r="O704" s="59" t="s">
        <v>88</v>
      </c>
      <c r="P704" s="60" t="s">
        <v>88</v>
      </c>
      <c r="Q704" s="66" t="str">
        <f>IFERROR((IF(AND($G703&lt;(VLOOKUP($J704,'Medians, Hi-Lo SDs'!$B:$F,3,FALSE)),$G704&gt;=(VLOOKUP($J704,'Medians, Hi-Lo SDs'!$B:$F,3,FALSE))),(VLOOKUP($J704,'Medians, Hi-Lo SDs'!$B:$F,3,FALSE))-$G703,""))/($F704)*($C704-$C703)+($C703),"")</f>
        <v/>
      </c>
      <c r="R704" s="65" t="str">
        <f t="shared" si="121"/>
        <v/>
      </c>
      <c r="S704" s="65" t="str">
        <f>IF(R704="","",R704/VLOOKUP(VLOOKUP($J704,'Medians, Hi-Lo SDs'!$B:$F,3,FALSE),$H:$I,2,FALSE))</f>
        <v/>
      </c>
      <c r="T704" s="70" t="str">
        <f t="shared" si="128"/>
        <v/>
      </c>
      <c r="U704" s="68" t="str">
        <f t="shared" si="129"/>
        <v/>
      </c>
      <c r="V704" s="69" t="str">
        <f t="shared" si="119"/>
        <v/>
      </c>
      <c r="W704" s="66" t="str">
        <f>IFERROR((IF(AND($G703&lt;(VLOOKUP($J704,'Medians, Hi-Lo SDs'!$B:$F,4,FALSE)),$G704&gt;=(VLOOKUP($J704,'Medians, Hi-Lo SDs'!$B:$F,4,FALSE))),(VLOOKUP($J704,'Medians, Hi-Lo SDs'!$B:$F,4,FALSE))-$G703,""))/($F704)*($C704-$C703)+($C703),"")</f>
        <v/>
      </c>
      <c r="X704" s="65" t="str">
        <f t="shared" si="124"/>
        <v/>
      </c>
      <c r="Y704" s="65" t="str">
        <f>IF(X704="","",X704/VLOOKUP(VLOOKUP($J704,'Medians, Hi-Lo SDs'!$B:$F,4,FALSE),$H:$I,2,FALSE))</f>
        <v/>
      </c>
      <c r="Z704" s="70" t="str">
        <f t="shared" si="130"/>
        <v/>
      </c>
      <c r="AA704" s="68" t="str">
        <f t="shared" si="131"/>
        <v/>
      </c>
      <c r="AB704" s="66" t="str">
        <f>IFERROR((IF(AND($G703&lt;(VLOOKUP($J704,'Medians, Hi-Lo SDs'!$B:$F,5,FALSE)),$G704&gt;=(VLOOKUP($J704,'Medians, Hi-Lo SDs'!$B:$F,5,FALSE))),(VLOOKUP($J704,'Medians, Hi-Lo SDs'!$B:$F,5,FALSE))-$G703,""))/($F704)*($C704-$C703)+($C703),"")</f>
        <v/>
      </c>
      <c r="AC704" s="65" t="str">
        <f t="shared" si="127"/>
        <v/>
      </c>
      <c r="AD704" s="65" t="str">
        <f>IF(AC704="","",AC704/VLOOKUP(VLOOKUP($J704,'Medians, Hi-Lo SDs'!$B:$F,5,FALSE),$H:$I,2,FALSE))</f>
        <v/>
      </c>
      <c r="AE704" s="59" t="s">
        <v>88</v>
      </c>
      <c r="AF704" s="60" t="s">
        <v>88</v>
      </c>
    </row>
    <row r="705" spans="1:32" ht="16" x14ac:dyDescent="0.2">
      <c r="A705" s="99"/>
      <c r="B705" s="100"/>
      <c r="C705" s="87" t="s">
        <v>166</v>
      </c>
      <c r="D705" s="88">
        <v>5</v>
      </c>
      <c r="E705" s="89">
        <v>6.25</v>
      </c>
      <c r="F705" s="89">
        <v>6.25</v>
      </c>
      <c r="G705" s="90">
        <v>50</v>
      </c>
      <c r="J705" s="64" t="str">
        <f t="shared" si="117"/>
        <v>a1300</v>
      </c>
      <c r="K705" s="71">
        <f t="shared" si="118"/>
        <v>2.5</v>
      </c>
      <c r="L705" s="65" t="str">
        <f>IFERROR((IF(AND($G704&lt;(VLOOKUP($J705,'Medians, Hi-Lo SDs'!$B:$F,2,FALSE)),$G705&gt;=(VLOOKUP($J705,'Medians, Hi-Lo SDs'!$B:$F,2,FALSE))),(VLOOKUP($J705,'Medians, Hi-Lo SDs'!$B:$F,2,FALSE))-$G704,""))/($F705)*($C705-$C704)+($C704),"")</f>
        <v/>
      </c>
      <c r="M705" s="65" t="str">
        <f t="shared" si="120"/>
        <v/>
      </c>
      <c r="N705" s="65" t="str">
        <f>IF(M705="","",M705/VLOOKUP(VLOOKUP($J705,'Medians, Hi-Lo SDs'!$B:$F,2,FALSE),$H:$I,2,FALSE))</f>
        <v/>
      </c>
      <c r="O705" s="59" t="s">
        <v>88</v>
      </c>
      <c r="P705" s="60" t="s">
        <v>88</v>
      </c>
      <c r="Q705" s="66" t="str">
        <f>IFERROR((IF(AND($G704&lt;(VLOOKUP($J705,'Medians, Hi-Lo SDs'!$B:$F,3,FALSE)),$G705&gt;=(VLOOKUP($J705,'Medians, Hi-Lo SDs'!$B:$F,3,FALSE))),(VLOOKUP($J705,'Medians, Hi-Lo SDs'!$B:$F,3,FALSE))-$G704,""))/($F705)*($C705-$C704)+($C704),"")</f>
        <v/>
      </c>
      <c r="R705" s="65" t="str">
        <f t="shared" si="121"/>
        <v/>
      </c>
      <c r="S705" s="65" t="str">
        <f>IF(R705="","",R705/VLOOKUP(VLOOKUP($J705,'Medians, Hi-Lo SDs'!$B:$F,3,FALSE),$H:$I,2,FALSE))</f>
        <v/>
      </c>
      <c r="T705" s="70" t="str">
        <f t="shared" si="128"/>
        <v/>
      </c>
      <c r="U705" s="68" t="str">
        <f t="shared" si="129"/>
        <v/>
      </c>
      <c r="V705" s="69">
        <f t="shared" si="119"/>
        <v>60</v>
      </c>
      <c r="W705" s="66" t="str">
        <f>IFERROR((IF(AND($G704&lt;(VLOOKUP($J705,'Medians, Hi-Lo SDs'!$B:$F,4,FALSE)),$G705&gt;=(VLOOKUP($J705,'Medians, Hi-Lo SDs'!$B:$F,4,FALSE))),(VLOOKUP($J705,'Medians, Hi-Lo SDs'!$B:$F,4,FALSE))-$G704,""))/($F705)*($C705-$C704)+($C704),"")</f>
        <v/>
      </c>
      <c r="X705" s="65" t="str">
        <f t="shared" si="124"/>
        <v/>
      </c>
      <c r="Y705" s="65" t="str">
        <f>IF(X705="","",X705/VLOOKUP(VLOOKUP($J705,'Medians, Hi-Lo SDs'!$B:$F,4,FALSE),$H:$I,2,FALSE))</f>
        <v/>
      </c>
      <c r="Z705" s="70" t="str">
        <f t="shared" si="130"/>
        <v/>
      </c>
      <c r="AA705" s="68" t="str">
        <f t="shared" si="131"/>
        <v/>
      </c>
      <c r="AB705" s="66" t="str">
        <f>IFERROR((IF(AND($G704&lt;(VLOOKUP($J705,'Medians, Hi-Lo SDs'!$B:$F,5,FALSE)),$G705&gt;=(VLOOKUP($J705,'Medians, Hi-Lo SDs'!$B:$F,5,FALSE))),(VLOOKUP($J705,'Medians, Hi-Lo SDs'!$B:$F,5,FALSE))-$G704,""))/($F705)*($C705-$C704)+($C704),"")</f>
        <v/>
      </c>
      <c r="AC705" s="65" t="str">
        <f t="shared" si="127"/>
        <v/>
      </c>
      <c r="AD705" s="65" t="str">
        <f>IF(AC705="","",AC705/VLOOKUP(VLOOKUP($J705,'Medians, Hi-Lo SDs'!$B:$F,5,FALSE),$H:$I,2,FALSE))</f>
        <v/>
      </c>
      <c r="AE705" s="59" t="s">
        <v>88</v>
      </c>
      <c r="AF705" s="60" t="s">
        <v>88</v>
      </c>
    </row>
    <row r="706" spans="1:32" ht="16" x14ac:dyDescent="0.2">
      <c r="A706" s="99"/>
      <c r="B706" s="100"/>
      <c r="C706" s="87" t="s">
        <v>161</v>
      </c>
      <c r="D706" s="88">
        <v>4</v>
      </c>
      <c r="E706" s="89">
        <v>5</v>
      </c>
      <c r="F706" s="89">
        <v>5</v>
      </c>
      <c r="G706" s="90">
        <v>55.000000000000007</v>
      </c>
      <c r="J706" s="64" t="str">
        <f t="shared" si="117"/>
        <v>a1300</v>
      </c>
      <c r="K706" s="71">
        <f t="shared" si="118"/>
        <v>2.5</v>
      </c>
      <c r="L706" s="65" t="str">
        <f>IFERROR((IF(AND($G705&lt;(VLOOKUP($J706,'Medians, Hi-Lo SDs'!$B:$F,2,FALSE)),$G706&gt;=(VLOOKUP($J706,'Medians, Hi-Lo SDs'!$B:$F,2,FALSE))),(VLOOKUP($J706,'Medians, Hi-Lo SDs'!$B:$F,2,FALSE))-$G705,""))/($F706)*($C706-$C705)+($C705),"")</f>
        <v/>
      </c>
      <c r="M706" s="65" t="str">
        <f t="shared" si="120"/>
        <v/>
      </c>
      <c r="N706" s="65" t="str">
        <f>IF(M706="","",M706/VLOOKUP(VLOOKUP($J706,'Medians, Hi-Lo SDs'!$B:$F,2,FALSE),$H:$I,2,FALSE))</f>
        <v/>
      </c>
      <c r="O706" s="59" t="s">
        <v>88</v>
      </c>
      <c r="P706" s="60" t="s">
        <v>88</v>
      </c>
      <c r="Q706" s="66" t="str">
        <f>IFERROR((IF(AND($G705&lt;(VLOOKUP($J706,'Medians, Hi-Lo SDs'!$B:$F,3,FALSE)),$G706&gt;=(VLOOKUP($J706,'Medians, Hi-Lo SDs'!$B:$F,3,FALSE))),(VLOOKUP($J706,'Medians, Hi-Lo SDs'!$B:$F,3,FALSE))-$G705,""))/($F706)*($C706-$C705)+($C705),"")</f>
        <v/>
      </c>
      <c r="R706" s="65" t="str">
        <f t="shared" si="121"/>
        <v/>
      </c>
      <c r="S706" s="65" t="str">
        <f>IF(R706="","",R706/VLOOKUP(VLOOKUP($J706,'Medians, Hi-Lo SDs'!$B:$F,3,FALSE),$H:$I,2,FALSE))</f>
        <v/>
      </c>
      <c r="T706" s="70" t="str">
        <f t="shared" si="128"/>
        <v/>
      </c>
      <c r="U706" s="68" t="str">
        <f t="shared" si="129"/>
        <v/>
      </c>
      <c r="V706" s="69" t="str">
        <f t="shared" si="119"/>
        <v/>
      </c>
      <c r="W706" s="66" t="str">
        <f>IFERROR((IF(AND($G705&lt;(VLOOKUP($J706,'Medians, Hi-Lo SDs'!$B:$F,4,FALSE)),$G706&gt;=(VLOOKUP($J706,'Medians, Hi-Lo SDs'!$B:$F,4,FALSE))),(VLOOKUP($J706,'Medians, Hi-Lo SDs'!$B:$F,4,FALSE))-$G705,""))/($F706)*($C706-$C705)+($C705),"")</f>
        <v/>
      </c>
      <c r="X706" s="65" t="str">
        <f t="shared" si="124"/>
        <v/>
      </c>
      <c r="Y706" s="65" t="str">
        <f>IF(X706="","",X706/VLOOKUP(VLOOKUP($J706,'Medians, Hi-Lo SDs'!$B:$F,4,FALSE),$H:$I,2,FALSE))</f>
        <v/>
      </c>
      <c r="Z706" s="70" t="str">
        <f t="shared" si="130"/>
        <v/>
      </c>
      <c r="AA706" s="68" t="str">
        <f t="shared" si="131"/>
        <v/>
      </c>
      <c r="AB706" s="66" t="str">
        <f>IFERROR((IF(AND($G705&lt;(VLOOKUP($J706,'Medians, Hi-Lo SDs'!$B:$F,5,FALSE)),$G706&gt;=(VLOOKUP($J706,'Medians, Hi-Lo SDs'!$B:$F,5,FALSE))),(VLOOKUP($J706,'Medians, Hi-Lo SDs'!$B:$F,5,FALSE))-$G705,""))/($F706)*($C706-$C705)+($C705),"")</f>
        <v/>
      </c>
      <c r="AC706" s="65" t="str">
        <f t="shared" si="127"/>
        <v/>
      </c>
      <c r="AD706" s="65" t="str">
        <f>IF(AC706="","",AC706/VLOOKUP(VLOOKUP($J706,'Medians, Hi-Lo SDs'!$B:$F,5,FALSE),$H:$I,2,FALSE))</f>
        <v/>
      </c>
      <c r="AE706" s="59" t="s">
        <v>88</v>
      </c>
      <c r="AF706" s="60" t="s">
        <v>88</v>
      </c>
    </row>
    <row r="707" spans="1:32" ht="16" x14ac:dyDescent="0.2">
      <c r="A707" s="99"/>
      <c r="B707" s="100"/>
      <c r="C707" s="87" t="s">
        <v>157</v>
      </c>
      <c r="D707" s="88">
        <v>3</v>
      </c>
      <c r="E707" s="89">
        <v>3.75</v>
      </c>
      <c r="F707" s="89">
        <v>3.75</v>
      </c>
      <c r="G707" s="90">
        <v>58.75</v>
      </c>
      <c r="J707" s="64" t="str">
        <f t="shared" si="117"/>
        <v>a1300</v>
      </c>
      <c r="K707" s="71">
        <f t="shared" si="118"/>
        <v>2.5</v>
      </c>
      <c r="L707" s="65" t="str">
        <f>IFERROR((IF(AND($G706&lt;(VLOOKUP($J707,'Medians, Hi-Lo SDs'!$B:$F,2,FALSE)),$G707&gt;=(VLOOKUP($J707,'Medians, Hi-Lo SDs'!$B:$F,2,FALSE))),(VLOOKUP($J707,'Medians, Hi-Lo SDs'!$B:$F,2,FALSE))-$G706,""))/($F707)*($C707-$C706)+($C706),"")</f>
        <v/>
      </c>
      <c r="M707" s="65" t="str">
        <f t="shared" si="120"/>
        <v/>
      </c>
      <c r="N707" s="65" t="str">
        <f>IF(M707="","",M707/VLOOKUP(VLOOKUP($J707,'Medians, Hi-Lo SDs'!$B:$F,2,FALSE),$H:$I,2,FALSE))</f>
        <v/>
      </c>
      <c r="O707" s="59" t="s">
        <v>88</v>
      </c>
      <c r="P707" s="60" t="s">
        <v>88</v>
      </c>
      <c r="Q707" s="66" t="str">
        <f>IFERROR((IF(AND($G706&lt;(VLOOKUP($J707,'Medians, Hi-Lo SDs'!$B:$F,3,FALSE)),$G707&gt;=(VLOOKUP($J707,'Medians, Hi-Lo SDs'!$B:$F,3,FALSE))),(VLOOKUP($J707,'Medians, Hi-Lo SDs'!$B:$F,3,FALSE))-$G706,""))/($F707)*($C707-$C706)+($C706),"")</f>
        <v/>
      </c>
      <c r="R707" s="65" t="str">
        <f t="shared" si="121"/>
        <v/>
      </c>
      <c r="S707" s="65" t="str">
        <f>IF(R707="","",R707/VLOOKUP(VLOOKUP($J707,'Medians, Hi-Lo SDs'!$B:$F,3,FALSE),$H:$I,2,FALSE))</f>
        <v/>
      </c>
      <c r="T707" s="70" t="str">
        <f t="shared" si="128"/>
        <v/>
      </c>
      <c r="U707" s="68" t="str">
        <f t="shared" si="129"/>
        <v/>
      </c>
      <c r="V707" s="69" t="str">
        <f t="shared" si="119"/>
        <v/>
      </c>
      <c r="W707" s="66" t="str">
        <f>IFERROR((IF(AND($G706&lt;(VLOOKUP($J707,'Medians, Hi-Lo SDs'!$B:$F,4,FALSE)),$G707&gt;=(VLOOKUP($J707,'Medians, Hi-Lo SDs'!$B:$F,4,FALSE))),(VLOOKUP($J707,'Medians, Hi-Lo SDs'!$B:$F,4,FALSE))-$G706,""))/($F707)*($C707-$C706)+($C706),"")</f>
        <v/>
      </c>
      <c r="X707" s="65" t="str">
        <f t="shared" si="124"/>
        <v/>
      </c>
      <c r="Y707" s="65" t="str">
        <f>IF(X707="","",X707/VLOOKUP(VLOOKUP($J707,'Medians, Hi-Lo SDs'!$B:$F,4,FALSE),$H:$I,2,FALSE))</f>
        <v/>
      </c>
      <c r="Z707" s="70" t="str">
        <f t="shared" si="130"/>
        <v/>
      </c>
      <c r="AA707" s="68" t="str">
        <f t="shared" si="131"/>
        <v/>
      </c>
      <c r="AB707" s="66" t="str">
        <f>IFERROR((IF(AND($G706&lt;(VLOOKUP($J707,'Medians, Hi-Lo SDs'!$B:$F,5,FALSE)),$G707&gt;=(VLOOKUP($J707,'Medians, Hi-Lo SDs'!$B:$F,5,FALSE))),(VLOOKUP($J707,'Medians, Hi-Lo SDs'!$B:$F,5,FALSE))-$G706,""))/($F707)*($C707-$C706)+($C706),"")</f>
        <v/>
      </c>
      <c r="AC707" s="65" t="str">
        <f t="shared" si="127"/>
        <v/>
      </c>
      <c r="AD707" s="65" t="str">
        <f>IF(AC707="","",AC707/VLOOKUP(VLOOKUP($J707,'Medians, Hi-Lo SDs'!$B:$F,5,FALSE),$H:$I,2,FALSE))</f>
        <v/>
      </c>
      <c r="AE707" s="59" t="s">
        <v>88</v>
      </c>
      <c r="AF707" s="60" t="s">
        <v>88</v>
      </c>
    </row>
    <row r="708" spans="1:32" ht="16" x14ac:dyDescent="0.2">
      <c r="A708" s="99"/>
      <c r="B708" s="100"/>
      <c r="C708" s="87" t="s">
        <v>147</v>
      </c>
      <c r="D708" s="88">
        <v>3</v>
      </c>
      <c r="E708" s="89">
        <v>3.75</v>
      </c>
      <c r="F708" s="89">
        <v>3.75</v>
      </c>
      <c r="G708" s="90">
        <v>62.5</v>
      </c>
      <c r="J708" s="64" t="str">
        <f t="shared" si="117"/>
        <v>a1300</v>
      </c>
      <c r="K708" s="71">
        <f t="shared" si="118"/>
        <v>2.5</v>
      </c>
      <c r="L708" s="65" t="str">
        <f>IFERROR((IF(AND($G707&lt;(VLOOKUP($J708,'Medians, Hi-Lo SDs'!$B:$F,2,FALSE)),$G708&gt;=(VLOOKUP($J708,'Medians, Hi-Lo SDs'!$B:$F,2,FALSE))),(VLOOKUP($J708,'Medians, Hi-Lo SDs'!$B:$F,2,FALSE))-$G707,""))/($F708)*($C708-$C707)+($C707),"")</f>
        <v/>
      </c>
      <c r="M708" s="65" t="str">
        <f t="shared" si="120"/>
        <v/>
      </c>
      <c r="N708" s="65" t="str">
        <f>IF(M708="","",M708/VLOOKUP(VLOOKUP($J708,'Medians, Hi-Lo SDs'!$B:$F,2,FALSE),$H:$I,2,FALSE))</f>
        <v/>
      </c>
      <c r="O708" s="59" t="s">
        <v>88</v>
      </c>
      <c r="P708" s="60" t="s">
        <v>88</v>
      </c>
      <c r="Q708" s="66" t="str">
        <f>IFERROR((IF(AND($G707&lt;(VLOOKUP($J708,'Medians, Hi-Lo SDs'!$B:$F,3,FALSE)),$G708&gt;=(VLOOKUP($J708,'Medians, Hi-Lo SDs'!$B:$F,3,FALSE))),(VLOOKUP($J708,'Medians, Hi-Lo SDs'!$B:$F,3,FALSE))-$G707,""))/($F708)*($C708-$C707)+($C707),"")</f>
        <v/>
      </c>
      <c r="R708" s="65" t="str">
        <f t="shared" si="121"/>
        <v/>
      </c>
      <c r="S708" s="65" t="str">
        <f>IF(R708="","",R708/VLOOKUP(VLOOKUP($J708,'Medians, Hi-Lo SDs'!$B:$F,3,FALSE),$H:$I,2,FALSE))</f>
        <v/>
      </c>
      <c r="T708" s="70" t="str">
        <f t="shared" si="128"/>
        <v/>
      </c>
      <c r="U708" s="68" t="str">
        <f t="shared" si="129"/>
        <v/>
      </c>
      <c r="V708" s="69" t="str">
        <f t="shared" si="119"/>
        <v/>
      </c>
      <c r="W708" s="66" t="str">
        <f>IFERROR((IF(AND($G707&lt;(VLOOKUP($J708,'Medians, Hi-Lo SDs'!$B:$F,4,FALSE)),$G708&gt;=(VLOOKUP($J708,'Medians, Hi-Lo SDs'!$B:$F,4,FALSE))),(VLOOKUP($J708,'Medians, Hi-Lo SDs'!$B:$F,4,FALSE))-$G707,""))/($F708)*($C708-$C707)+($C707),"")</f>
        <v/>
      </c>
      <c r="X708" s="65" t="str">
        <f t="shared" si="124"/>
        <v/>
      </c>
      <c r="Y708" s="65" t="str">
        <f>IF(X708="","",X708/VLOOKUP(VLOOKUP($J708,'Medians, Hi-Lo SDs'!$B:$F,4,FALSE),$H:$I,2,FALSE))</f>
        <v/>
      </c>
      <c r="Z708" s="70" t="str">
        <f t="shared" si="130"/>
        <v/>
      </c>
      <c r="AA708" s="68" t="str">
        <f t="shared" si="131"/>
        <v/>
      </c>
      <c r="AB708" s="66" t="str">
        <f>IFERROR((IF(AND($G707&lt;(VLOOKUP($J708,'Medians, Hi-Lo SDs'!$B:$F,5,FALSE)),$G708&gt;=(VLOOKUP($J708,'Medians, Hi-Lo SDs'!$B:$F,5,FALSE))),(VLOOKUP($J708,'Medians, Hi-Lo SDs'!$B:$F,5,FALSE))-$G707,""))/($F708)*($C708-$C707)+($C707),"")</f>
        <v/>
      </c>
      <c r="AC708" s="65" t="str">
        <f t="shared" si="127"/>
        <v/>
      </c>
      <c r="AD708" s="65" t="str">
        <f>IF(AC708="","",AC708/VLOOKUP(VLOOKUP($J708,'Medians, Hi-Lo SDs'!$B:$F,5,FALSE),$H:$I,2,FALSE))</f>
        <v/>
      </c>
      <c r="AE708" s="59" t="s">
        <v>88</v>
      </c>
      <c r="AF708" s="60" t="s">
        <v>88</v>
      </c>
    </row>
    <row r="709" spans="1:32" ht="16" x14ac:dyDescent="0.2">
      <c r="A709" s="99"/>
      <c r="B709" s="100"/>
      <c r="C709" s="87" t="s">
        <v>162</v>
      </c>
      <c r="D709" s="88">
        <v>1</v>
      </c>
      <c r="E709" s="89">
        <v>1.25</v>
      </c>
      <c r="F709" s="89">
        <v>1.25</v>
      </c>
      <c r="G709" s="90">
        <v>63.749999999999993</v>
      </c>
      <c r="J709" s="64" t="str">
        <f t="shared" si="117"/>
        <v>a1300</v>
      </c>
      <c r="K709" s="71">
        <f t="shared" si="118"/>
        <v>2.5</v>
      </c>
      <c r="L709" s="65" t="str">
        <f>IFERROR((IF(AND($G708&lt;(VLOOKUP($J709,'Medians, Hi-Lo SDs'!$B:$F,2,FALSE)),$G709&gt;=(VLOOKUP($J709,'Medians, Hi-Lo SDs'!$B:$F,2,FALSE))),(VLOOKUP($J709,'Medians, Hi-Lo SDs'!$B:$F,2,FALSE))-$G708,""))/($F709)*($C709-$C708)+($C708),"")</f>
        <v/>
      </c>
      <c r="M709" s="65" t="str">
        <f t="shared" si="120"/>
        <v/>
      </c>
      <c r="N709" s="65" t="str">
        <f>IF(M709="","",M709/VLOOKUP(VLOOKUP($J709,'Medians, Hi-Lo SDs'!$B:$F,2,FALSE),$H:$I,2,FALSE))</f>
        <v/>
      </c>
      <c r="O709" s="59" t="s">
        <v>88</v>
      </c>
      <c r="P709" s="60" t="s">
        <v>88</v>
      </c>
      <c r="Q709" s="66" t="str">
        <f>IFERROR((IF(AND($G708&lt;(VLOOKUP($J709,'Medians, Hi-Lo SDs'!$B:$F,3,FALSE)),$G709&gt;=(VLOOKUP($J709,'Medians, Hi-Lo SDs'!$B:$F,3,FALSE))),(VLOOKUP($J709,'Medians, Hi-Lo SDs'!$B:$F,3,FALSE))-$G708,""))/($F709)*($C709-$C708)+($C708),"")</f>
        <v/>
      </c>
      <c r="R709" s="65" t="str">
        <f t="shared" si="121"/>
        <v/>
      </c>
      <c r="S709" s="65" t="str">
        <f>IF(R709="","",R709/VLOOKUP(VLOOKUP($J709,'Medians, Hi-Lo SDs'!$B:$F,3,FALSE),$H:$I,2,FALSE))</f>
        <v/>
      </c>
      <c r="T709" s="70" t="str">
        <f t="shared" si="128"/>
        <v/>
      </c>
      <c r="U709" s="68" t="str">
        <f t="shared" si="129"/>
        <v/>
      </c>
      <c r="V709" s="69" t="str">
        <f t="shared" si="119"/>
        <v/>
      </c>
      <c r="W709" s="66" t="str">
        <f>IFERROR((IF(AND($G708&lt;(VLOOKUP($J709,'Medians, Hi-Lo SDs'!$B:$F,4,FALSE)),$G709&gt;=(VLOOKUP($J709,'Medians, Hi-Lo SDs'!$B:$F,4,FALSE))),(VLOOKUP($J709,'Medians, Hi-Lo SDs'!$B:$F,4,FALSE))-$G708,""))/($F709)*($C709-$C708)+($C708),"")</f>
        <v/>
      </c>
      <c r="X709" s="65" t="str">
        <f t="shared" si="124"/>
        <v/>
      </c>
      <c r="Y709" s="65" t="str">
        <f>IF(X709="","",X709/VLOOKUP(VLOOKUP($J709,'Medians, Hi-Lo SDs'!$B:$F,4,FALSE),$H:$I,2,FALSE))</f>
        <v/>
      </c>
      <c r="Z709" s="70" t="str">
        <f t="shared" si="130"/>
        <v/>
      </c>
      <c r="AA709" s="68" t="str">
        <f t="shared" si="131"/>
        <v/>
      </c>
      <c r="AB709" s="66" t="str">
        <f>IFERROR((IF(AND($G708&lt;(VLOOKUP($J709,'Medians, Hi-Lo SDs'!$B:$F,5,FALSE)),$G709&gt;=(VLOOKUP($J709,'Medians, Hi-Lo SDs'!$B:$F,5,FALSE))),(VLOOKUP($J709,'Medians, Hi-Lo SDs'!$B:$F,5,FALSE))-$G708,""))/($F709)*($C709-$C708)+($C708),"")</f>
        <v/>
      </c>
      <c r="AC709" s="65" t="str">
        <f t="shared" si="127"/>
        <v/>
      </c>
      <c r="AD709" s="65" t="str">
        <f>IF(AC709="","",AC709/VLOOKUP(VLOOKUP($J709,'Medians, Hi-Lo SDs'!$B:$F,5,FALSE),$H:$I,2,FALSE))</f>
        <v/>
      </c>
      <c r="AE709" s="59" t="s">
        <v>88</v>
      </c>
      <c r="AF709" s="60" t="s">
        <v>88</v>
      </c>
    </row>
    <row r="710" spans="1:32" ht="16" x14ac:dyDescent="0.2">
      <c r="A710" s="99"/>
      <c r="B710" s="100"/>
      <c r="C710" s="87" t="s">
        <v>149</v>
      </c>
      <c r="D710" s="88">
        <v>3</v>
      </c>
      <c r="E710" s="89">
        <v>3.75</v>
      </c>
      <c r="F710" s="89">
        <v>3.75</v>
      </c>
      <c r="G710" s="90">
        <v>67.5</v>
      </c>
      <c r="J710" s="64" t="str">
        <f t="shared" si="117"/>
        <v>a1300</v>
      </c>
      <c r="K710" s="71">
        <f t="shared" si="118"/>
        <v>2.5</v>
      </c>
      <c r="L710" s="65" t="str">
        <f>IFERROR((IF(AND($G709&lt;(VLOOKUP($J710,'Medians, Hi-Lo SDs'!$B:$F,2,FALSE)),$G710&gt;=(VLOOKUP($J710,'Medians, Hi-Lo SDs'!$B:$F,2,FALSE))),(VLOOKUP($J710,'Medians, Hi-Lo SDs'!$B:$F,2,FALSE))-$G709,""))/($F710)*($C710-$C709)+($C709),"")</f>
        <v/>
      </c>
      <c r="M710" s="65" t="str">
        <f t="shared" si="120"/>
        <v/>
      </c>
      <c r="N710" s="65" t="str">
        <f>IF(M710="","",M710/VLOOKUP(VLOOKUP($J710,'Medians, Hi-Lo SDs'!$B:$F,2,FALSE),$H:$I,2,FALSE))</f>
        <v/>
      </c>
      <c r="O710" s="59" t="s">
        <v>88</v>
      </c>
      <c r="P710" s="60" t="s">
        <v>88</v>
      </c>
      <c r="Q710" s="66" t="str">
        <f>IFERROR((IF(AND($G709&lt;(VLOOKUP($J710,'Medians, Hi-Lo SDs'!$B:$F,3,FALSE)),$G710&gt;=(VLOOKUP($J710,'Medians, Hi-Lo SDs'!$B:$F,3,FALSE))),(VLOOKUP($J710,'Medians, Hi-Lo SDs'!$B:$F,3,FALSE))-$G709,""))/($F710)*($C710-$C709)+($C709),"")</f>
        <v/>
      </c>
      <c r="R710" s="65" t="str">
        <f t="shared" si="121"/>
        <v/>
      </c>
      <c r="S710" s="65" t="str">
        <f>IF(R710="","",R710/VLOOKUP(VLOOKUP($J710,'Medians, Hi-Lo SDs'!$B:$F,3,FALSE),$H:$I,2,FALSE))</f>
        <v/>
      </c>
      <c r="T710" s="70" t="str">
        <f t="shared" si="128"/>
        <v/>
      </c>
      <c r="U710" s="68" t="str">
        <f t="shared" si="129"/>
        <v/>
      </c>
      <c r="V710" s="69" t="str">
        <f t="shared" si="119"/>
        <v/>
      </c>
      <c r="W710" s="66" t="str">
        <f>IFERROR((IF(AND($G709&lt;(VLOOKUP($J710,'Medians, Hi-Lo SDs'!$B:$F,4,FALSE)),$G710&gt;=(VLOOKUP($J710,'Medians, Hi-Lo SDs'!$B:$F,4,FALSE))),(VLOOKUP($J710,'Medians, Hi-Lo SDs'!$B:$F,4,FALSE))-$G709,""))/($F710)*($C710-$C709)+($C709),"")</f>
        <v/>
      </c>
      <c r="X710" s="65" t="str">
        <f t="shared" si="124"/>
        <v/>
      </c>
      <c r="Y710" s="65" t="str">
        <f>IF(X710="","",X710/VLOOKUP(VLOOKUP($J710,'Medians, Hi-Lo SDs'!$B:$F,4,FALSE),$H:$I,2,FALSE))</f>
        <v/>
      </c>
      <c r="Z710" s="70" t="str">
        <f t="shared" si="130"/>
        <v/>
      </c>
      <c r="AA710" s="68" t="str">
        <f t="shared" si="131"/>
        <v/>
      </c>
      <c r="AB710" s="66" t="str">
        <f>IFERROR((IF(AND($G709&lt;(VLOOKUP($J710,'Medians, Hi-Lo SDs'!$B:$F,5,FALSE)),$G710&gt;=(VLOOKUP($J710,'Medians, Hi-Lo SDs'!$B:$F,5,FALSE))),(VLOOKUP($J710,'Medians, Hi-Lo SDs'!$B:$F,5,FALSE))-$G709,""))/($F710)*($C710-$C709)+($C709),"")</f>
        <v/>
      </c>
      <c r="AC710" s="65" t="str">
        <f t="shared" si="127"/>
        <v/>
      </c>
      <c r="AD710" s="65" t="str">
        <f>IF(AC710="","",AC710/VLOOKUP(VLOOKUP($J710,'Medians, Hi-Lo SDs'!$B:$F,5,FALSE),$H:$I,2,FALSE))</f>
        <v/>
      </c>
      <c r="AE710" s="59" t="s">
        <v>88</v>
      </c>
      <c r="AF710" s="60" t="s">
        <v>88</v>
      </c>
    </row>
    <row r="711" spans="1:32" ht="16" x14ac:dyDescent="0.2">
      <c r="A711" s="99"/>
      <c r="B711" s="100"/>
      <c r="C711" s="87" t="s">
        <v>150</v>
      </c>
      <c r="D711" s="88">
        <v>3</v>
      </c>
      <c r="E711" s="89">
        <v>3.75</v>
      </c>
      <c r="F711" s="89">
        <v>3.75</v>
      </c>
      <c r="G711" s="90">
        <v>71.25</v>
      </c>
      <c r="J711" s="64" t="str">
        <f t="shared" si="117"/>
        <v>a1300</v>
      </c>
      <c r="K711" s="71">
        <f t="shared" si="118"/>
        <v>2.5</v>
      </c>
      <c r="L711" s="65" t="str">
        <f>IFERROR((IF(AND($G710&lt;(VLOOKUP($J711,'Medians, Hi-Lo SDs'!$B:$F,2,FALSE)),$G711&gt;=(VLOOKUP($J711,'Medians, Hi-Lo SDs'!$B:$F,2,FALSE))),(VLOOKUP($J711,'Medians, Hi-Lo SDs'!$B:$F,2,FALSE))-$G710,""))/($F711)*($C711-$C710)+($C710),"")</f>
        <v/>
      </c>
      <c r="M711" s="65" t="str">
        <f t="shared" si="120"/>
        <v/>
      </c>
      <c r="N711" s="65" t="str">
        <f>IF(M711="","",M711/VLOOKUP(VLOOKUP($J711,'Medians, Hi-Lo SDs'!$B:$F,2,FALSE),$H:$I,2,FALSE))</f>
        <v/>
      </c>
      <c r="O711" s="59" t="s">
        <v>88</v>
      </c>
      <c r="P711" s="60" t="s">
        <v>88</v>
      </c>
      <c r="Q711" s="66" t="str">
        <f>IFERROR((IF(AND($G710&lt;(VLOOKUP($J711,'Medians, Hi-Lo SDs'!$B:$F,3,FALSE)),$G711&gt;=(VLOOKUP($J711,'Medians, Hi-Lo SDs'!$B:$F,3,FALSE))),(VLOOKUP($J711,'Medians, Hi-Lo SDs'!$B:$F,3,FALSE))-$G710,""))/($F711)*($C711-$C710)+($C710),"")</f>
        <v/>
      </c>
      <c r="R711" s="65" t="str">
        <f t="shared" si="121"/>
        <v/>
      </c>
      <c r="S711" s="65" t="str">
        <f>IF(R711="","",R711/VLOOKUP(VLOOKUP($J711,'Medians, Hi-Lo SDs'!$B:$F,3,FALSE),$H:$I,2,FALSE))</f>
        <v/>
      </c>
      <c r="T711" s="70" t="str">
        <f t="shared" si="128"/>
        <v/>
      </c>
      <c r="U711" s="68" t="str">
        <f t="shared" si="129"/>
        <v/>
      </c>
      <c r="V711" s="69" t="str">
        <f t="shared" si="119"/>
        <v/>
      </c>
      <c r="W711" s="66" t="str">
        <f>IFERROR((IF(AND($G710&lt;(VLOOKUP($J711,'Medians, Hi-Lo SDs'!$B:$F,4,FALSE)),$G711&gt;=(VLOOKUP($J711,'Medians, Hi-Lo SDs'!$B:$F,4,FALSE))),(VLOOKUP($J711,'Medians, Hi-Lo SDs'!$B:$F,4,FALSE))-$G710,""))/($F711)*($C711-$C710)+($C710),"")</f>
        <v/>
      </c>
      <c r="X711" s="65" t="str">
        <f t="shared" si="124"/>
        <v/>
      </c>
      <c r="Y711" s="65" t="str">
        <f>IF(X711="","",X711/VLOOKUP(VLOOKUP($J711,'Medians, Hi-Lo SDs'!$B:$F,4,FALSE),$H:$I,2,FALSE))</f>
        <v/>
      </c>
      <c r="Z711" s="70" t="str">
        <f t="shared" si="130"/>
        <v/>
      </c>
      <c r="AA711" s="68" t="str">
        <f t="shared" si="131"/>
        <v/>
      </c>
      <c r="AB711" s="66" t="str">
        <f>IFERROR((IF(AND($G710&lt;(VLOOKUP($J711,'Medians, Hi-Lo SDs'!$B:$F,5,FALSE)),$G711&gt;=(VLOOKUP($J711,'Medians, Hi-Lo SDs'!$B:$F,5,FALSE))),(VLOOKUP($J711,'Medians, Hi-Lo SDs'!$B:$F,5,FALSE))-$G710,""))/($F711)*($C711-$C710)+($C710),"")</f>
        <v/>
      </c>
      <c r="AC711" s="65" t="str">
        <f t="shared" si="127"/>
        <v/>
      </c>
      <c r="AD711" s="65" t="str">
        <f>IF(AC711="","",AC711/VLOOKUP(VLOOKUP($J711,'Medians, Hi-Lo SDs'!$B:$F,5,FALSE),$H:$I,2,FALSE))</f>
        <v/>
      </c>
      <c r="AE711" s="59" t="s">
        <v>88</v>
      </c>
      <c r="AF711" s="60" t="s">
        <v>88</v>
      </c>
    </row>
    <row r="712" spans="1:32" ht="16" x14ac:dyDescent="0.2">
      <c r="A712" s="99"/>
      <c r="B712" s="100"/>
      <c r="C712" s="87" t="s">
        <v>158</v>
      </c>
      <c r="D712" s="88">
        <v>4</v>
      </c>
      <c r="E712" s="89">
        <v>5</v>
      </c>
      <c r="F712" s="89">
        <v>5</v>
      </c>
      <c r="G712" s="90">
        <v>76.25</v>
      </c>
      <c r="J712" s="64" t="str">
        <f t="shared" si="117"/>
        <v>a1300</v>
      </c>
      <c r="K712" s="71">
        <f t="shared" si="118"/>
        <v>2.5</v>
      </c>
      <c r="L712" s="65" t="str">
        <f>IFERROR((IF(AND($G711&lt;(VLOOKUP($J712,'Medians, Hi-Lo SDs'!$B:$F,2,FALSE)),$G712&gt;=(VLOOKUP($J712,'Medians, Hi-Lo SDs'!$B:$F,2,FALSE))),(VLOOKUP($J712,'Medians, Hi-Lo SDs'!$B:$F,2,FALSE))-$G711,""))/($F712)*($C712-$C711)+($C711),"")</f>
        <v/>
      </c>
      <c r="M712" s="65" t="str">
        <f t="shared" si="120"/>
        <v/>
      </c>
      <c r="N712" s="65" t="str">
        <f>IF(M712="","",M712/VLOOKUP(VLOOKUP($J712,'Medians, Hi-Lo SDs'!$B:$F,2,FALSE),$H:$I,2,FALSE))</f>
        <v/>
      </c>
      <c r="O712" s="59" t="s">
        <v>88</v>
      </c>
      <c r="P712" s="60" t="s">
        <v>88</v>
      </c>
      <c r="Q712" s="66" t="str">
        <f>IFERROR((IF(AND($G711&lt;(VLOOKUP($J712,'Medians, Hi-Lo SDs'!$B:$F,3,FALSE)),$G712&gt;=(VLOOKUP($J712,'Medians, Hi-Lo SDs'!$B:$F,3,FALSE))),(VLOOKUP($J712,'Medians, Hi-Lo SDs'!$B:$F,3,FALSE))-$G711,""))/($F712)*($C712-$C711)+($C711),"")</f>
        <v/>
      </c>
      <c r="R712" s="65" t="str">
        <f t="shared" si="121"/>
        <v/>
      </c>
      <c r="S712" s="65" t="str">
        <f>IF(R712="","",R712/VLOOKUP(VLOOKUP($J712,'Medians, Hi-Lo SDs'!$B:$F,3,FALSE),$H:$I,2,FALSE))</f>
        <v/>
      </c>
      <c r="T712" s="70" t="str">
        <f t="shared" si="128"/>
        <v/>
      </c>
      <c r="U712" s="68" t="str">
        <f t="shared" si="129"/>
        <v/>
      </c>
      <c r="V712" s="69" t="str">
        <f t="shared" si="119"/>
        <v/>
      </c>
      <c r="W712" s="66" t="str">
        <f>IFERROR((IF(AND($G711&lt;(VLOOKUP($J712,'Medians, Hi-Lo SDs'!$B:$F,4,FALSE)),$G712&gt;=(VLOOKUP($J712,'Medians, Hi-Lo SDs'!$B:$F,4,FALSE))),(VLOOKUP($J712,'Medians, Hi-Lo SDs'!$B:$F,4,FALSE))-$G711,""))/($F712)*($C712-$C711)+($C711),"")</f>
        <v/>
      </c>
      <c r="X712" s="65" t="str">
        <f t="shared" si="124"/>
        <v/>
      </c>
      <c r="Y712" s="65" t="str">
        <f>IF(X712="","",X712/VLOOKUP(VLOOKUP($J712,'Medians, Hi-Lo SDs'!$B:$F,4,FALSE),$H:$I,2,FALSE))</f>
        <v/>
      </c>
      <c r="Z712" s="70" t="str">
        <f t="shared" si="130"/>
        <v/>
      </c>
      <c r="AA712" s="68" t="str">
        <f t="shared" si="131"/>
        <v/>
      </c>
      <c r="AB712" s="66" t="str">
        <f>IFERROR((IF(AND($G711&lt;(VLOOKUP($J712,'Medians, Hi-Lo SDs'!$B:$F,5,FALSE)),$G712&gt;=(VLOOKUP($J712,'Medians, Hi-Lo SDs'!$B:$F,5,FALSE))),(VLOOKUP($J712,'Medians, Hi-Lo SDs'!$B:$F,5,FALSE))-$G711,""))/($F712)*($C712-$C711)+($C711),"")</f>
        <v/>
      </c>
      <c r="AC712" s="65" t="str">
        <f t="shared" si="127"/>
        <v/>
      </c>
      <c r="AD712" s="65" t="str">
        <f>IF(AC712="","",AC712/VLOOKUP(VLOOKUP($J712,'Medians, Hi-Lo SDs'!$B:$F,5,FALSE),$H:$I,2,FALSE))</f>
        <v/>
      </c>
      <c r="AE712" s="59" t="s">
        <v>88</v>
      </c>
      <c r="AF712" s="60" t="s">
        <v>88</v>
      </c>
    </row>
    <row r="713" spans="1:32" ht="16" x14ac:dyDescent="0.2">
      <c r="A713" s="99"/>
      <c r="B713" s="100"/>
      <c r="C713" s="87" t="s">
        <v>170</v>
      </c>
      <c r="D713" s="88">
        <v>2</v>
      </c>
      <c r="E713" s="89">
        <v>2.5</v>
      </c>
      <c r="F713" s="89">
        <v>2.5</v>
      </c>
      <c r="G713" s="90">
        <v>78.75</v>
      </c>
      <c r="J713" s="64" t="str">
        <f t="shared" si="117"/>
        <v>a1300</v>
      </c>
      <c r="K713" s="71">
        <f t="shared" si="118"/>
        <v>2.5</v>
      </c>
      <c r="L713" s="65" t="str">
        <f>IFERROR((IF(AND($G712&lt;(VLOOKUP($J713,'Medians, Hi-Lo SDs'!$B:$F,2,FALSE)),$G713&gt;=(VLOOKUP($J713,'Medians, Hi-Lo SDs'!$B:$F,2,FALSE))),(VLOOKUP($J713,'Medians, Hi-Lo SDs'!$B:$F,2,FALSE))-$G712,""))/($F713)*($C713-$C712)+($C712),"")</f>
        <v/>
      </c>
      <c r="M713" s="65" t="str">
        <f t="shared" si="120"/>
        <v/>
      </c>
      <c r="N713" s="65" t="str">
        <f>IF(M713="","",M713/VLOOKUP(VLOOKUP($J713,'Medians, Hi-Lo SDs'!$B:$F,2,FALSE),$H:$I,2,FALSE))</f>
        <v/>
      </c>
      <c r="O713" s="59" t="s">
        <v>88</v>
      </c>
      <c r="P713" s="60" t="s">
        <v>88</v>
      </c>
      <c r="Q713" s="66" t="str">
        <f>IFERROR((IF(AND($G712&lt;(VLOOKUP($J713,'Medians, Hi-Lo SDs'!$B:$F,3,FALSE)),$G713&gt;=(VLOOKUP($J713,'Medians, Hi-Lo SDs'!$B:$F,3,FALSE))),(VLOOKUP($J713,'Medians, Hi-Lo SDs'!$B:$F,3,FALSE))-$G712,""))/($F713)*($C713-$C712)+($C712),"")</f>
        <v/>
      </c>
      <c r="R713" s="65" t="str">
        <f t="shared" si="121"/>
        <v/>
      </c>
      <c r="S713" s="65" t="str">
        <f>IF(R713="","",R713/VLOOKUP(VLOOKUP($J713,'Medians, Hi-Lo SDs'!$B:$F,3,FALSE),$H:$I,2,FALSE))</f>
        <v/>
      </c>
      <c r="T713" s="70" t="str">
        <f t="shared" si="128"/>
        <v/>
      </c>
      <c r="U713" s="68" t="str">
        <f t="shared" si="129"/>
        <v/>
      </c>
      <c r="V713" s="69" t="str">
        <f t="shared" si="119"/>
        <v/>
      </c>
      <c r="W713" s="66" t="str">
        <f>IFERROR((IF(AND($G712&lt;(VLOOKUP($J713,'Medians, Hi-Lo SDs'!$B:$F,4,FALSE)),$G713&gt;=(VLOOKUP($J713,'Medians, Hi-Lo SDs'!$B:$F,4,FALSE))),(VLOOKUP($J713,'Medians, Hi-Lo SDs'!$B:$F,4,FALSE))-$G712,""))/($F713)*($C713-$C712)+($C712),"")</f>
        <v/>
      </c>
      <c r="X713" s="65" t="str">
        <f t="shared" si="124"/>
        <v/>
      </c>
      <c r="Y713" s="65" t="str">
        <f>IF(X713="","",X713/VLOOKUP(VLOOKUP($J713,'Medians, Hi-Lo SDs'!$B:$F,4,FALSE),$H:$I,2,FALSE))</f>
        <v/>
      </c>
      <c r="Z713" s="70" t="str">
        <f t="shared" si="130"/>
        <v/>
      </c>
      <c r="AA713" s="68" t="str">
        <f t="shared" si="131"/>
        <v/>
      </c>
      <c r="AB713" s="66" t="str">
        <f>IFERROR((IF(AND($G712&lt;(VLOOKUP($J713,'Medians, Hi-Lo SDs'!$B:$F,5,FALSE)),$G713&gt;=(VLOOKUP($J713,'Medians, Hi-Lo SDs'!$B:$F,5,FALSE))),(VLOOKUP($J713,'Medians, Hi-Lo SDs'!$B:$F,5,FALSE))-$G712,""))/($F713)*($C713-$C712)+($C712),"")</f>
        <v/>
      </c>
      <c r="AC713" s="65" t="str">
        <f t="shared" si="127"/>
        <v/>
      </c>
      <c r="AD713" s="65" t="str">
        <f>IF(AC713="","",AC713/VLOOKUP(VLOOKUP($J713,'Medians, Hi-Lo SDs'!$B:$F,5,FALSE),$H:$I,2,FALSE))</f>
        <v/>
      </c>
      <c r="AE713" s="59" t="s">
        <v>88</v>
      </c>
      <c r="AF713" s="60" t="s">
        <v>88</v>
      </c>
    </row>
    <row r="714" spans="1:32" ht="16" x14ac:dyDescent="0.2">
      <c r="A714" s="99"/>
      <c r="B714" s="100"/>
      <c r="C714" s="87" t="s">
        <v>172</v>
      </c>
      <c r="D714" s="88">
        <v>4</v>
      </c>
      <c r="E714" s="89">
        <v>5</v>
      </c>
      <c r="F714" s="89">
        <v>5</v>
      </c>
      <c r="G714" s="90">
        <v>83.75</v>
      </c>
      <c r="J714" s="64" t="str">
        <f t="shared" si="117"/>
        <v>a1300</v>
      </c>
      <c r="K714" s="71">
        <f t="shared" si="118"/>
        <v>2.5</v>
      </c>
      <c r="L714" s="65" t="str">
        <f>IFERROR((IF(AND($G713&lt;(VLOOKUP($J714,'Medians, Hi-Lo SDs'!$B:$F,2,FALSE)),$G714&gt;=(VLOOKUP($J714,'Medians, Hi-Lo SDs'!$B:$F,2,FALSE))),(VLOOKUP($J714,'Medians, Hi-Lo SDs'!$B:$F,2,FALSE))-$G713,""))/($F714)*($C714-$C713)+($C713),"")</f>
        <v/>
      </c>
      <c r="M714" s="65" t="str">
        <f t="shared" si="120"/>
        <v/>
      </c>
      <c r="N714" s="65" t="str">
        <f>IF(M714="","",M714/VLOOKUP(VLOOKUP($J714,'Medians, Hi-Lo SDs'!$B:$F,2,FALSE),$H:$I,2,FALSE))</f>
        <v/>
      </c>
      <c r="O714" s="59" t="s">
        <v>88</v>
      </c>
      <c r="P714" s="60" t="s">
        <v>88</v>
      </c>
      <c r="Q714" s="66" t="str">
        <f>IFERROR((IF(AND($G713&lt;(VLOOKUP($J714,'Medians, Hi-Lo SDs'!$B:$F,3,FALSE)),$G714&gt;=(VLOOKUP($J714,'Medians, Hi-Lo SDs'!$B:$F,3,FALSE))),(VLOOKUP($J714,'Medians, Hi-Lo SDs'!$B:$F,3,FALSE))-$G713,""))/($F714)*($C714-$C713)+($C713),"")</f>
        <v/>
      </c>
      <c r="R714" s="65" t="str">
        <f t="shared" si="121"/>
        <v/>
      </c>
      <c r="S714" s="65" t="str">
        <f>IF(R714="","",R714/VLOOKUP(VLOOKUP($J714,'Medians, Hi-Lo SDs'!$B:$F,3,FALSE),$H:$I,2,FALSE))</f>
        <v/>
      </c>
      <c r="T714" s="70" t="str">
        <f t="shared" si="128"/>
        <v/>
      </c>
      <c r="U714" s="68" t="str">
        <f t="shared" si="129"/>
        <v/>
      </c>
      <c r="V714" s="69" t="str">
        <f t="shared" si="119"/>
        <v/>
      </c>
      <c r="W714" s="66" t="str">
        <f>IFERROR((IF(AND($G713&lt;(VLOOKUP($J714,'Medians, Hi-Lo SDs'!$B:$F,4,FALSE)),$G714&gt;=(VLOOKUP($J714,'Medians, Hi-Lo SDs'!$B:$F,4,FALSE))),(VLOOKUP($J714,'Medians, Hi-Lo SDs'!$B:$F,4,FALSE))-$G713,""))/($F714)*($C714-$C713)+($C713),"")</f>
        <v/>
      </c>
      <c r="X714" s="65" t="str">
        <f t="shared" si="124"/>
        <v/>
      </c>
      <c r="Y714" s="65" t="str">
        <f>IF(X714="","",X714/VLOOKUP(VLOOKUP($J714,'Medians, Hi-Lo SDs'!$B:$F,4,FALSE),$H:$I,2,FALSE))</f>
        <v/>
      </c>
      <c r="Z714" s="70" t="str">
        <f t="shared" si="130"/>
        <v/>
      </c>
      <c r="AA714" s="68" t="str">
        <f t="shared" si="131"/>
        <v/>
      </c>
      <c r="AB714" s="66" t="str">
        <f>IFERROR((IF(AND($G713&lt;(VLOOKUP($J714,'Medians, Hi-Lo SDs'!$B:$F,5,FALSE)),$G714&gt;=(VLOOKUP($J714,'Medians, Hi-Lo SDs'!$B:$F,5,FALSE))),(VLOOKUP($J714,'Medians, Hi-Lo SDs'!$B:$F,5,FALSE))-$G713,""))/($F714)*($C714-$C713)+($C713),"")</f>
        <v/>
      </c>
      <c r="AC714" s="65" t="str">
        <f t="shared" si="127"/>
        <v/>
      </c>
      <c r="AD714" s="65" t="str">
        <f>IF(AC714="","",AC714/VLOOKUP(VLOOKUP($J714,'Medians, Hi-Lo SDs'!$B:$F,5,FALSE),$H:$I,2,FALSE))</f>
        <v/>
      </c>
      <c r="AE714" s="59" t="s">
        <v>88</v>
      </c>
      <c r="AF714" s="60" t="s">
        <v>88</v>
      </c>
    </row>
    <row r="715" spans="1:32" ht="16" x14ac:dyDescent="0.2">
      <c r="A715" s="99"/>
      <c r="B715" s="100"/>
      <c r="C715" s="87" t="s">
        <v>163</v>
      </c>
      <c r="D715" s="88">
        <v>6</v>
      </c>
      <c r="E715" s="89">
        <v>7.5</v>
      </c>
      <c r="F715" s="89">
        <v>7.5</v>
      </c>
      <c r="G715" s="90">
        <v>91.25</v>
      </c>
      <c r="J715" s="64" t="str">
        <f t="shared" si="117"/>
        <v>a1300</v>
      </c>
      <c r="K715" s="71">
        <f t="shared" si="118"/>
        <v>2.5</v>
      </c>
      <c r="L715" s="65" t="str">
        <f>IFERROR((IF(AND($G714&lt;(VLOOKUP($J715,'Medians, Hi-Lo SDs'!$B:$F,2,FALSE)),$G715&gt;=(VLOOKUP($J715,'Medians, Hi-Lo SDs'!$B:$F,2,FALSE))),(VLOOKUP($J715,'Medians, Hi-Lo SDs'!$B:$F,2,FALSE))-$G714,""))/($F715)*($C715-$C714)+($C714),"")</f>
        <v/>
      </c>
      <c r="M715" s="65" t="str">
        <f t="shared" si="120"/>
        <v/>
      </c>
      <c r="N715" s="65" t="str">
        <f>IF(M715="","",M715/VLOOKUP(VLOOKUP($J715,'Medians, Hi-Lo SDs'!$B:$F,2,FALSE),$H:$I,2,FALSE))</f>
        <v/>
      </c>
      <c r="O715" s="59" t="s">
        <v>88</v>
      </c>
      <c r="P715" s="60" t="s">
        <v>88</v>
      </c>
      <c r="Q715" s="66" t="str">
        <f>IFERROR((IF(AND($G714&lt;(VLOOKUP($J715,'Medians, Hi-Lo SDs'!$B:$F,3,FALSE)),$G715&gt;=(VLOOKUP($J715,'Medians, Hi-Lo SDs'!$B:$F,3,FALSE))),(VLOOKUP($J715,'Medians, Hi-Lo SDs'!$B:$F,3,FALSE))-$G714,""))/($F715)*($C715-$C714)+($C714),"")</f>
        <v/>
      </c>
      <c r="R715" s="65" t="str">
        <f t="shared" si="121"/>
        <v/>
      </c>
      <c r="S715" s="65" t="str">
        <f>IF(R715="","",R715/VLOOKUP(VLOOKUP($J715,'Medians, Hi-Lo SDs'!$B:$F,3,FALSE),$H:$I,2,FALSE))</f>
        <v/>
      </c>
      <c r="T715" s="70" t="str">
        <f t="shared" si="128"/>
        <v/>
      </c>
      <c r="U715" s="68" t="str">
        <f t="shared" si="129"/>
        <v/>
      </c>
      <c r="V715" s="69" t="str">
        <f t="shared" si="119"/>
        <v/>
      </c>
      <c r="W715" s="66">
        <f>IFERROR((IF(AND($G714&lt;(VLOOKUP($J715,'Medians, Hi-Lo SDs'!$B:$F,4,FALSE)),$G715&gt;=(VLOOKUP($J715,'Medians, Hi-Lo SDs'!$B:$F,4,FALSE))),(VLOOKUP($J715,'Medians, Hi-Lo SDs'!$B:$F,4,FALSE))-$G714,""))/($F715)*($C715-$C714)+($C714),"")</f>
        <v>70.833333333333329</v>
      </c>
      <c r="X715" s="65">
        <f t="shared" si="124"/>
        <v>10.833333333333329</v>
      </c>
      <c r="Y715" s="65">
        <f>IF(X715="","",X715/VLOOKUP(VLOOKUP($J715,'Medians, Hi-Lo SDs'!$B:$F,4,FALSE),$H:$I,2,FALSE))</f>
        <v>8.4529754473574652</v>
      </c>
      <c r="Z715" s="70">
        <f t="shared" si="130"/>
        <v>7.8741258779738263</v>
      </c>
      <c r="AA715" s="68" t="str">
        <f t="shared" si="131"/>
        <v/>
      </c>
      <c r="AB715" s="66" t="str">
        <f>IFERROR((IF(AND($G714&lt;(VLOOKUP($J715,'Medians, Hi-Lo SDs'!$B:$F,5,FALSE)),$G715&gt;=(VLOOKUP($J715,'Medians, Hi-Lo SDs'!$B:$F,5,FALSE))),(VLOOKUP($J715,'Medians, Hi-Lo SDs'!$B:$F,5,FALSE))-$G714,""))/($F715)*($C715-$C714)+($C714),"")</f>
        <v/>
      </c>
      <c r="AC715" s="65" t="str">
        <f t="shared" si="127"/>
        <v/>
      </c>
      <c r="AD715" s="65" t="str">
        <f>IF(AC715="","",AC715/VLOOKUP(VLOOKUP($J715,'Medians, Hi-Lo SDs'!$B:$F,5,FALSE),$H:$I,2,FALSE))</f>
        <v/>
      </c>
      <c r="AE715" s="59" t="s">
        <v>88</v>
      </c>
      <c r="AF715" s="60" t="s">
        <v>88</v>
      </c>
    </row>
    <row r="716" spans="1:32" ht="16" x14ac:dyDescent="0.2">
      <c r="A716" s="99"/>
      <c r="B716" s="100"/>
      <c r="C716" s="87" t="s">
        <v>174</v>
      </c>
      <c r="D716" s="88">
        <v>3</v>
      </c>
      <c r="E716" s="89">
        <v>3.75</v>
      </c>
      <c r="F716" s="89">
        <v>3.75</v>
      </c>
      <c r="G716" s="90">
        <v>95</v>
      </c>
      <c r="J716" s="64" t="str">
        <f t="shared" si="117"/>
        <v>a1300</v>
      </c>
      <c r="K716" s="71">
        <f t="shared" si="118"/>
        <v>2.5</v>
      </c>
      <c r="L716" s="65" t="str">
        <f>IFERROR((IF(AND($G715&lt;(VLOOKUP($J716,'Medians, Hi-Lo SDs'!$B:$F,2,FALSE)),$G716&gt;=(VLOOKUP($J716,'Medians, Hi-Lo SDs'!$B:$F,2,FALSE))),(VLOOKUP($J716,'Medians, Hi-Lo SDs'!$B:$F,2,FALSE))-$G715,""))/($F716)*($C716-$C715)+($C715),"")</f>
        <v/>
      </c>
      <c r="M716" s="65" t="str">
        <f t="shared" si="120"/>
        <v/>
      </c>
      <c r="N716" s="65" t="str">
        <f>IF(M716="","",M716/VLOOKUP(VLOOKUP($J716,'Medians, Hi-Lo SDs'!$B:$F,2,FALSE),$H:$I,2,FALSE))</f>
        <v/>
      </c>
      <c r="O716" s="59" t="s">
        <v>88</v>
      </c>
      <c r="P716" s="60" t="s">
        <v>88</v>
      </c>
      <c r="Q716" s="66" t="str">
        <f>IFERROR((IF(AND($G715&lt;(VLOOKUP($J716,'Medians, Hi-Lo SDs'!$B:$F,3,FALSE)),$G716&gt;=(VLOOKUP($J716,'Medians, Hi-Lo SDs'!$B:$F,3,FALSE))),(VLOOKUP($J716,'Medians, Hi-Lo SDs'!$B:$F,3,FALSE))-$G715,""))/($F716)*($C716-$C715)+($C715),"")</f>
        <v/>
      </c>
      <c r="R716" s="65" t="str">
        <f t="shared" si="121"/>
        <v/>
      </c>
      <c r="S716" s="65" t="str">
        <f>IF(R716="","",R716/VLOOKUP(VLOOKUP($J716,'Medians, Hi-Lo SDs'!$B:$F,3,FALSE),$H:$I,2,FALSE))</f>
        <v/>
      </c>
      <c r="T716" s="70" t="str">
        <f t="shared" si="128"/>
        <v/>
      </c>
      <c r="U716" s="68" t="str">
        <f t="shared" si="129"/>
        <v/>
      </c>
      <c r="V716" s="69" t="str">
        <f t="shared" si="119"/>
        <v/>
      </c>
      <c r="W716" s="66" t="str">
        <f>IFERROR((IF(AND($G715&lt;(VLOOKUP($J716,'Medians, Hi-Lo SDs'!$B:$F,4,FALSE)),$G716&gt;=(VLOOKUP($J716,'Medians, Hi-Lo SDs'!$B:$F,4,FALSE))),(VLOOKUP($J716,'Medians, Hi-Lo SDs'!$B:$F,4,FALSE))-$G715,""))/($F716)*($C716-$C715)+($C715),"")</f>
        <v/>
      </c>
      <c r="X716" s="65" t="str">
        <f t="shared" si="124"/>
        <v/>
      </c>
      <c r="Y716" s="65" t="str">
        <f>IF(X716="","",X716/VLOOKUP(VLOOKUP($J716,'Medians, Hi-Lo SDs'!$B:$F,4,FALSE),$H:$I,2,FALSE))</f>
        <v/>
      </c>
      <c r="Z716" s="70" t="str">
        <f t="shared" si="130"/>
        <v/>
      </c>
      <c r="AA716" s="68">
        <f t="shared" si="131"/>
        <v>7.2952763085901875</v>
      </c>
      <c r="AB716" s="66">
        <f>IFERROR((IF(AND($G715&lt;(VLOOKUP($J716,'Medians, Hi-Lo SDs'!$B:$F,5,FALSE)),$G716&gt;=(VLOOKUP($J716,'Medians, Hi-Lo SDs'!$B:$F,5,FALSE))),(VLOOKUP($J716,'Medians, Hi-Lo SDs'!$B:$F,5,FALSE))-$G715,""))/($F716)*($C716-$C715)+($C715),"")</f>
        <v>72</v>
      </c>
      <c r="AC716" s="65">
        <f t="shared" si="127"/>
        <v>12</v>
      </c>
      <c r="AD716" s="65">
        <f>IF(AC716="","",AC716/VLOOKUP(VLOOKUP($J716,'Medians, Hi-Lo SDs'!$B:$F,5,FALSE),$H:$I,2,FALSE))</f>
        <v>7.2952763085901875</v>
      </c>
      <c r="AE716" s="59" t="s">
        <v>88</v>
      </c>
      <c r="AF716" s="60" t="s">
        <v>88</v>
      </c>
    </row>
    <row r="717" spans="1:32" ht="16" x14ac:dyDescent="0.2">
      <c r="A717" s="99"/>
      <c r="B717" s="100"/>
      <c r="C717" s="87" t="s">
        <v>173</v>
      </c>
      <c r="D717" s="88">
        <v>3</v>
      </c>
      <c r="E717" s="89">
        <v>3.75</v>
      </c>
      <c r="F717" s="89">
        <v>3.75</v>
      </c>
      <c r="G717" s="90">
        <v>98.75</v>
      </c>
      <c r="J717" s="64" t="str">
        <f t="shared" ref="J717:J780" si="132">IF(LEFT(A716,1)="a",A716,J716)</f>
        <v>a1300</v>
      </c>
      <c r="K717" s="71">
        <f t="shared" ref="K717:K780" si="133">INDEX(G:G,MATCH(J717,J:J,0))</f>
        <v>2.5</v>
      </c>
      <c r="L717" s="65" t="str">
        <f>IFERROR((IF(AND($G716&lt;(VLOOKUP($J717,'Medians, Hi-Lo SDs'!$B:$F,2,FALSE)),$G717&gt;=(VLOOKUP($J717,'Medians, Hi-Lo SDs'!$B:$F,2,FALSE))),(VLOOKUP($J717,'Medians, Hi-Lo SDs'!$B:$F,2,FALSE))-$G716,""))/($F717)*($C717-$C716)+($C716),"")</f>
        <v/>
      </c>
      <c r="M717" s="65" t="str">
        <f t="shared" si="120"/>
        <v/>
      </c>
      <c r="N717" s="65" t="str">
        <f>IF(M717="","",M717/VLOOKUP(VLOOKUP($J717,'Medians, Hi-Lo SDs'!$B:$F,2,FALSE),$H:$I,2,FALSE))</f>
        <v/>
      </c>
      <c r="O717" s="59" t="s">
        <v>88</v>
      </c>
      <c r="P717" s="60" t="s">
        <v>88</v>
      </c>
      <c r="Q717" s="66" t="str">
        <f>IFERROR((IF(AND($G716&lt;(VLOOKUP($J717,'Medians, Hi-Lo SDs'!$B:$F,3,FALSE)),$G717&gt;=(VLOOKUP($J717,'Medians, Hi-Lo SDs'!$B:$F,3,FALSE))),(VLOOKUP($J717,'Medians, Hi-Lo SDs'!$B:$F,3,FALSE))-$G716,""))/($F717)*($C717-$C716)+($C716),"")</f>
        <v/>
      </c>
      <c r="R717" s="65" t="str">
        <f t="shared" si="121"/>
        <v/>
      </c>
      <c r="S717" s="65" t="str">
        <f>IF(R717="","",R717/VLOOKUP(VLOOKUP($J717,'Medians, Hi-Lo SDs'!$B:$F,3,FALSE),$H:$I,2,FALSE))</f>
        <v/>
      </c>
      <c r="T717" s="70" t="str">
        <f t="shared" si="128"/>
        <v/>
      </c>
      <c r="U717" s="68" t="str">
        <f t="shared" si="129"/>
        <v/>
      </c>
      <c r="V717" s="69" t="str">
        <f t="shared" ref="V717:V780" si="134">IFERROR((IF(AND(G716&lt;(50),G717&gt;=(50)),(50)-G716,""))/(F717)*(C717-C716)+(C716),"")</f>
        <v/>
      </c>
      <c r="W717" s="66" t="str">
        <f>IFERROR((IF(AND($G716&lt;(VLOOKUP($J717,'Medians, Hi-Lo SDs'!$B:$F,4,FALSE)),$G717&gt;=(VLOOKUP($J717,'Medians, Hi-Lo SDs'!$B:$F,4,FALSE))),(VLOOKUP($J717,'Medians, Hi-Lo SDs'!$B:$F,4,FALSE))-$G716,""))/($F717)*($C717-$C716)+($C716),"")</f>
        <v/>
      </c>
      <c r="X717" s="65" t="str">
        <f t="shared" si="124"/>
        <v/>
      </c>
      <c r="Y717" s="65" t="str">
        <f>IF(X717="","",X717/VLOOKUP(VLOOKUP($J717,'Medians, Hi-Lo SDs'!$B:$F,4,FALSE),$H:$I,2,FALSE))</f>
        <v/>
      </c>
      <c r="Z717" s="70" t="str">
        <f t="shared" si="130"/>
        <v/>
      </c>
      <c r="AA717" s="68" t="str">
        <f t="shared" si="131"/>
        <v/>
      </c>
      <c r="AB717" s="66" t="str">
        <f>IFERROR((IF(AND($G716&lt;(VLOOKUP($J717,'Medians, Hi-Lo SDs'!$B:$F,5,FALSE)),$G717&gt;=(VLOOKUP($J717,'Medians, Hi-Lo SDs'!$B:$F,5,FALSE))),(VLOOKUP($J717,'Medians, Hi-Lo SDs'!$B:$F,5,FALSE))-$G716,""))/($F717)*($C717-$C716)+($C716),"")</f>
        <v/>
      </c>
      <c r="AC717" s="65" t="str">
        <f t="shared" si="127"/>
        <v/>
      </c>
      <c r="AD717" s="65" t="str">
        <f>IF(AC717="","",AC717/VLOOKUP(VLOOKUP($J717,'Medians, Hi-Lo SDs'!$B:$F,5,FALSE),$H:$I,2,FALSE))</f>
        <v/>
      </c>
      <c r="AE717" s="59" t="s">
        <v>88</v>
      </c>
      <c r="AF717" s="60" t="s">
        <v>88</v>
      </c>
    </row>
    <row r="718" spans="1:32" ht="16" x14ac:dyDescent="0.2">
      <c r="A718" s="99"/>
      <c r="B718" s="100"/>
      <c r="C718" s="87" t="s">
        <v>141</v>
      </c>
      <c r="D718" s="88">
        <v>1</v>
      </c>
      <c r="E718" s="89">
        <v>1.25</v>
      </c>
      <c r="F718" s="89">
        <v>1.25</v>
      </c>
      <c r="G718" s="90">
        <v>100</v>
      </c>
      <c r="J718" s="64" t="str">
        <f t="shared" si="132"/>
        <v>a1300</v>
      </c>
      <c r="K718" s="71">
        <f t="shared" si="133"/>
        <v>2.5</v>
      </c>
      <c r="L718" s="65" t="str">
        <f>IFERROR((IF(AND($G717&lt;(VLOOKUP($J718,'Medians, Hi-Lo SDs'!$B:$F,2,FALSE)),$G718&gt;=(VLOOKUP($J718,'Medians, Hi-Lo SDs'!$B:$F,2,FALSE))),(VLOOKUP($J718,'Medians, Hi-Lo SDs'!$B:$F,2,FALSE))-$G717,""))/($F718)*($C718-$C717)+($C717),"")</f>
        <v/>
      </c>
      <c r="M718" s="65" t="str">
        <f t="shared" ref="M718:M781" si="135">IF(L718="","",SUMIF($J:$J,$J718,$V:$V)-L718)</f>
        <v/>
      </c>
      <c r="N718" s="65" t="str">
        <f>IF(M718="","",M718/VLOOKUP(VLOOKUP($J718,'Medians, Hi-Lo SDs'!$B:$F,2,FALSE),$H:$I,2,FALSE))</f>
        <v/>
      </c>
      <c r="O718" s="59" t="s">
        <v>88</v>
      </c>
      <c r="P718" s="60" t="s">
        <v>88</v>
      </c>
      <c r="Q718" s="66" t="str">
        <f>IFERROR((IF(AND($G717&lt;(VLOOKUP($J718,'Medians, Hi-Lo SDs'!$B:$F,3,FALSE)),$G718&gt;=(VLOOKUP($J718,'Medians, Hi-Lo SDs'!$B:$F,3,FALSE))),(VLOOKUP($J718,'Medians, Hi-Lo SDs'!$B:$F,3,FALSE))-$G717,""))/($F718)*($C718-$C717)+($C717),"")</f>
        <v/>
      </c>
      <c r="R718" s="65" t="str">
        <f t="shared" ref="R718:R781" si="136">IF(Q718="","",SUMIF($J:$J,$J718,$V:$V)-Q718)</f>
        <v/>
      </c>
      <c r="S718" s="65" t="str">
        <f>IF(R718="","",R718/VLOOKUP(VLOOKUP($J718,'Medians, Hi-Lo SDs'!$B:$F,3,FALSE),$H:$I,2,FALSE))</f>
        <v/>
      </c>
      <c r="T718" s="70" t="str">
        <f t="shared" si="128"/>
        <v/>
      </c>
      <c r="U718" s="68" t="str">
        <f t="shared" si="129"/>
        <v/>
      </c>
      <c r="V718" s="69" t="str">
        <f t="shared" si="134"/>
        <v/>
      </c>
      <c r="W718" s="66" t="str">
        <f>IFERROR((IF(AND($G717&lt;(VLOOKUP($J718,'Medians, Hi-Lo SDs'!$B:$F,4,FALSE)),$G718&gt;=(VLOOKUP($J718,'Medians, Hi-Lo SDs'!$B:$F,4,FALSE))),(VLOOKUP($J718,'Medians, Hi-Lo SDs'!$B:$F,4,FALSE))-$G717,""))/($F718)*($C718-$C717)+($C717),"")</f>
        <v/>
      </c>
      <c r="X718" s="65" t="str">
        <f t="shared" ref="X718:X781" si="137">IF(W718="","",W718-SUMIF($J:$J,$J718,$V:$V))</f>
        <v/>
      </c>
      <c r="Y718" s="65" t="str">
        <f>IF(X718="","",X718/VLOOKUP(VLOOKUP($J718,'Medians, Hi-Lo SDs'!$B:$F,4,FALSE),$H:$I,2,FALSE))</f>
        <v/>
      </c>
      <c r="Z718" s="70" t="str">
        <f t="shared" si="130"/>
        <v/>
      </c>
      <c r="AA718" s="68" t="str">
        <f t="shared" si="131"/>
        <v/>
      </c>
      <c r="AB718" s="66" t="str">
        <f>IFERROR((IF(AND($G717&lt;(VLOOKUP($J718,'Medians, Hi-Lo SDs'!$B:$F,5,FALSE)),$G718&gt;=(VLOOKUP($J718,'Medians, Hi-Lo SDs'!$B:$F,5,FALSE))),(VLOOKUP($J718,'Medians, Hi-Lo SDs'!$B:$F,5,FALSE))-$G717,""))/($F718)*($C718-$C717)+($C717),"")</f>
        <v/>
      </c>
      <c r="AC718" s="65" t="str">
        <f t="shared" ref="AC718:AC781" si="138">IF(AB718="","",AB718-SUMIF($J:$J,$J718,$V:$V))</f>
        <v/>
      </c>
      <c r="AD718" s="65" t="str">
        <f>IF(AC718="","",AC718/VLOOKUP(VLOOKUP($J718,'Medians, Hi-Lo SDs'!$B:$F,5,FALSE),$H:$I,2,FALSE))</f>
        <v/>
      </c>
      <c r="AE718" s="59" t="s">
        <v>88</v>
      </c>
      <c r="AF718" s="60" t="s">
        <v>88</v>
      </c>
    </row>
    <row r="719" spans="1:32" ht="17" x14ac:dyDescent="0.2">
      <c r="A719" s="99"/>
      <c r="B719" s="100"/>
      <c r="C719" s="91" t="s">
        <v>134</v>
      </c>
      <c r="D719" s="88">
        <v>80</v>
      </c>
      <c r="E719" s="89">
        <v>100</v>
      </c>
      <c r="F719" s="89">
        <v>100</v>
      </c>
      <c r="G719" s="92"/>
      <c r="J719" s="64" t="str">
        <f t="shared" si="132"/>
        <v>a1300</v>
      </c>
      <c r="K719" s="71">
        <f t="shared" si="133"/>
        <v>2.5</v>
      </c>
      <c r="L719" s="65" t="str">
        <f>IFERROR((IF(AND($G718&lt;(VLOOKUP($J719,'Medians, Hi-Lo SDs'!$B:$F,2,FALSE)),$G719&gt;=(VLOOKUP($J719,'Medians, Hi-Lo SDs'!$B:$F,2,FALSE))),(VLOOKUP($J719,'Medians, Hi-Lo SDs'!$B:$F,2,FALSE))-$G718,""))/($F719)*($C719-$C718)+($C718),"")</f>
        <v/>
      </c>
      <c r="M719" s="65" t="str">
        <f t="shared" si="135"/>
        <v/>
      </c>
      <c r="N719" s="65" t="str">
        <f>IF(M719="","",M719/VLOOKUP(VLOOKUP($J719,'Medians, Hi-Lo SDs'!$B:$F,2,FALSE),$H:$I,2,FALSE))</f>
        <v/>
      </c>
      <c r="O719" s="59" t="s">
        <v>88</v>
      </c>
      <c r="P719" s="60" t="s">
        <v>88</v>
      </c>
      <c r="Q719" s="66" t="str">
        <f>IFERROR((IF(AND($G718&lt;(VLOOKUP($J719,'Medians, Hi-Lo SDs'!$B:$F,3,FALSE)),$G719&gt;=(VLOOKUP($J719,'Medians, Hi-Lo SDs'!$B:$F,3,FALSE))),(VLOOKUP($J719,'Medians, Hi-Lo SDs'!$B:$F,3,FALSE))-$G718,""))/($F719)*($C719-$C718)+($C718),"")</f>
        <v/>
      </c>
      <c r="R719" s="65" t="str">
        <f t="shared" si="136"/>
        <v/>
      </c>
      <c r="S719" s="65" t="str">
        <f>IF(R719="","",R719/VLOOKUP(VLOOKUP($J719,'Medians, Hi-Lo SDs'!$B:$F,3,FALSE),$H:$I,2,FALSE))</f>
        <v/>
      </c>
      <c r="T719" s="70" t="str">
        <f t="shared" si="128"/>
        <v/>
      </c>
      <c r="U719" s="68" t="str">
        <f t="shared" si="129"/>
        <v/>
      </c>
      <c r="V719" s="69" t="str">
        <f t="shared" si="134"/>
        <v/>
      </c>
      <c r="W719" s="66" t="str">
        <f>IFERROR((IF(AND($G718&lt;(VLOOKUP($J719,'Medians, Hi-Lo SDs'!$B:$F,4,FALSE)),$G719&gt;=(VLOOKUP($J719,'Medians, Hi-Lo SDs'!$B:$F,4,FALSE))),(VLOOKUP($J719,'Medians, Hi-Lo SDs'!$B:$F,4,FALSE))-$G718,""))/($F719)*($C719-$C718)+($C718),"")</f>
        <v/>
      </c>
      <c r="X719" s="65" t="str">
        <f t="shared" si="137"/>
        <v/>
      </c>
      <c r="Y719" s="65" t="str">
        <f>IF(X719="","",X719/VLOOKUP(VLOOKUP($J719,'Medians, Hi-Lo SDs'!$B:$F,4,FALSE),$H:$I,2,FALSE))</f>
        <v/>
      </c>
      <c r="Z719" s="70" t="str">
        <f t="shared" si="130"/>
        <v/>
      </c>
      <c r="AA719" s="68" t="str">
        <f t="shared" si="131"/>
        <v/>
      </c>
      <c r="AB719" s="66" t="str">
        <f>IFERROR((IF(AND($G718&lt;(VLOOKUP($J719,'Medians, Hi-Lo SDs'!$B:$F,5,FALSE)),$G719&gt;=(VLOOKUP($J719,'Medians, Hi-Lo SDs'!$B:$F,5,FALSE))),(VLOOKUP($J719,'Medians, Hi-Lo SDs'!$B:$F,5,FALSE))-$G718,""))/($F719)*($C719-$C718)+($C718),"")</f>
        <v/>
      </c>
      <c r="AC719" s="65" t="str">
        <f t="shared" si="138"/>
        <v/>
      </c>
      <c r="AD719" s="65" t="str">
        <f>IF(AC719="","",AC719/VLOOKUP(VLOOKUP($J719,'Medians, Hi-Lo SDs'!$B:$F,5,FALSE),$H:$I,2,FALSE))</f>
        <v/>
      </c>
      <c r="AE719" s="59" t="s">
        <v>88</v>
      </c>
      <c r="AF719" s="60" t="s">
        <v>88</v>
      </c>
    </row>
    <row r="720" spans="1:32" ht="16" x14ac:dyDescent="0.2">
      <c r="A720" s="99" t="s">
        <v>71</v>
      </c>
      <c r="B720" s="100" t="s">
        <v>107</v>
      </c>
      <c r="C720" s="87" t="s">
        <v>175</v>
      </c>
      <c r="D720" s="88">
        <v>2</v>
      </c>
      <c r="E720" s="89">
        <v>2.5641025641025639</v>
      </c>
      <c r="F720" s="89">
        <v>2.5641025641025639</v>
      </c>
      <c r="G720" s="90">
        <v>2.5641025641025639</v>
      </c>
      <c r="J720" s="64" t="str">
        <f t="shared" si="132"/>
        <v>a1300</v>
      </c>
      <c r="K720" s="71">
        <f t="shared" si="133"/>
        <v>2.5</v>
      </c>
      <c r="L720" s="65" t="str">
        <f>IFERROR((IF(AND($G719&lt;(VLOOKUP($J720,'Medians, Hi-Lo SDs'!$B:$F,2,FALSE)),$G720&gt;=(VLOOKUP($J720,'Medians, Hi-Lo SDs'!$B:$F,2,FALSE))),(VLOOKUP($J720,'Medians, Hi-Lo SDs'!$B:$F,2,FALSE))-$G719,""))/($F720)*($C720-$C719)+($C719),"")</f>
        <v/>
      </c>
      <c r="M720" s="65" t="str">
        <f t="shared" si="135"/>
        <v/>
      </c>
      <c r="N720" s="65" t="str">
        <f>IF(M720="","",M720/VLOOKUP(VLOOKUP($J720,'Medians, Hi-Lo SDs'!$B:$F,2,FALSE),$H:$I,2,FALSE))</f>
        <v/>
      </c>
      <c r="O720" s="59" t="s">
        <v>88</v>
      </c>
      <c r="P720" s="60" t="s">
        <v>88</v>
      </c>
      <c r="Q720" s="66" t="str">
        <f>IFERROR((IF(AND($G719&lt;(VLOOKUP($J720,'Medians, Hi-Lo SDs'!$B:$F,3,FALSE)),$G720&gt;=(VLOOKUP($J720,'Medians, Hi-Lo SDs'!$B:$F,3,FALSE))),(VLOOKUP($J720,'Medians, Hi-Lo SDs'!$B:$F,3,FALSE))-$G719,""))/($F720)*($C720-$C719)+($C719),"")</f>
        <v/>
      </c>
      <c r="R720" s="65" t="str">
        <f t="shared" si="136"/>
        <v/>
      </c>
      <c r="S720" s="65" t="str">
        <f>IF(R720="","",R720/VLOOKUP(VLOOKUP($J720,'Medians, Hi-Lo SDs'!$B:$F,3,FALSE),$H:$I,2,FALSE))</f>
        <v/>
      </c>
      <c r="T720" s="70" t="str">
        <f t="shared" si="128"/>
        <v/>
      </c>
      <c r="U720" s="68" t="str">
        <f t="shared" si="129"/>
        <v/>
      </c>
      <c r="V720" s="69" t="str">
        <f t="shared" si="134"/>
        <v/>
      </c>
      <c r="W720" s="66" t="str">
        <f>IFERROR((IF(AND($G719&lt;(VLOOKUP($J720,'Medians, Hi-Lo SDs'!$B:$F,4,FALSE)),$G720&gt;=(VLOOKUP($J720,'Medians, Hi-Lo SDs'!$B:$F,4,FALSE))),(VLOOKUP($J720,'Medians, Hi-Lo SDs'!$B:$F,4,FALSE))-$G719,""))/($F720)*($C720-$C719)+($C719),"")</f>
        <v/>
      </c>
      <c r="X720" s="65" t="str">
        <f t="shared" si="137"/>
        <v/>
      </c>
      <c r="Y720" s="65" t="str">
        <f>IF(X720="","",X720/VLOOKUP(VLOOKUP($J720,'Medians, Hi-Lo SDs'!$B:$F,4,FALSE),$H:$I,2,FALSE))</f>
        <v/>
      </c>
      <c r="Z720" s="70" t="str">
        <f t="shared" si="130"/>
        <v/>
      </c>
      <c r="AA720" s="68" t="str">
        <f t="shared" si="131"/>
        <v/>
      </c>
      <c r="AB720" s="66" t="str">
        <f>IFERROR((IF(AND($G719&lt;(VLOOKUP($J720,'Medians, Hi-Lo SDs'!$B:$F,5,FALSE)),$G720&gt;=(VLOOKUP($J720,'Medians, Hi-Lo SDs'!$B:$F,5,FALSE))),(VLOOKUP($J720,'Medians, Hi-Lo SDs'!$B:$F,5,FALSE))-$G719,""))/($F720)*($C720-$C719)+($C719),"")</f>
        <v/>
      </c>
      <c r="AC720" s="65" t="str">
        <f t="shared" si="138"/>
        <v/>
      </c>
      <c r="AD720" s="65" t="str">
        <f>IF(AC720="","",AC720/VLOOKUP(VLOOKUP($J720,'Medians, Hi-Lo SDs'!$B:$F,5,FALSE),$H:$I,2,FALSE))</f>
        <v/>
      </c>
      <c r="AE720" s="59" t="s">
        <v>88</v>
      </c>
      <c r="AF720" s="60" t="s">
        <v>88</v>
      </c>
    </row>
    <row r="721" spans="1:32" ht="16" x14ac:dyDescent="0.2">
      <c r="A721" s="99"/>
      <c r="B721" s="100"/>
      <c r="C721" s="87" t="s">
        <v>176</v>
      </c>
      <c r="D721" s="88">
        <v>1</v>
      </c>
      <c r="E721" s="89">
        <v>1.2820512820512819</v>
      </c>
      <c r="F721" s="89">
        <v>1.2820512820512819</v>
      </c>
      <c r="G721" s="90">
        <v>3.8461538461538463</v>
      </c>
      <c r="J721" s="64" t="str">
        <f t="shared" si="132"/>
        <v>a1400</v>
      </c>
      <c r="K721" s="71">
        <f t="shared" si="133"/>
        <v>3.8461538461538463</v>
      </c>
      <c r="L721" s="65" t="str">
        <f>IFERROR((IF(AND($G720&lt;(VLOOKUP($J721,'Medians, Hi-Lo SDs'!$B:$F,2,FALSE)),$G721&gt;=(VLOOKUP($J721,'Medians, Hi-Lo SDs'!$B:$F,2,FALSE))),(VLOOKUP($J721,'Medians, Hi-Lo SDs'!$B:$F,2,FALSE))-$G720,""))/($F721)*($C721-$C720)+($C720),"")</f>
        <v/>
      </c>
      <c r="M721" s="65" t="str">
        <f t="shared" si="135"/>
        <v/>
      </c>
      <c r="N721" s="65" t="str">
        <f>IF(M721="","",M721/VLOOKUP(VLOOKUP($J721,'Medians, Hi-Lo SDs'!$B:$F,2,FALSE),$H:$I,2,FALSE))</f>
        <v/>
      </c>
      <c r="O721" s="59" t="s">
        <v>88</v>
      </c>
      <c r="P721" s="60" t="s">
        <v>88</v>
      </c>
      <c r="Q721" s="66" t="str">
        <f>IFERROR((IF(AND($G720&lt;(VLOOKUP($J721,'Medians, Hi-Lo SDs'!$B:$F,3,FALSE)),$G721&gt;=(VLOOKUP($J721,'Medians, Hi-Lo SDs'!$B:$F,3,FALSE))),(VLOOKUP($J721,'Medians, Hi-Lo SDs'!$B:$F,3,FALSE))-$G720,""))/($F721)*($C721-$C720)+($C720),"")</f>
        <v/>
      </c>
      <c r="R721" s="65" t="str">
        <f t="shared" si="136"/>
        <v/>
      </c>
      <c r="S721" s="65" t="str">
        <f>IF(R721="","",R721/VLOOKUP(VLOOKUP($J721,'Medians, Hi-Lo SDs'!$B:$F,3,FALSE),$H:$I,2,FALSE))</f>
        <v/>
      </c>
      <c r="T721" s="70" t="str">
        <f t="shared" si="128"/>
        <v/>
      </c>
      <c r="U721" s="68" t="str">
        <f t="shared" si="129"/>
        <v/>
      </c>
      <c r="V721" s="69" t="str">
        <f t="shared" si="134"/>
        <v/>
      </c>
      <c r="W721" s="66" t="str">
        <f>IFERROR((IF(AND($G720&lt;(VLOOKUP($J721,'Medians, Hi-Lo SDs'!$B:$F,4,FALSE)),$G721&gt;=(VLOOKUP($J721,'Medians, Hi-Lo SDs'!$B:$F,4,FALSE))),(VLOOKUP($J721,'Medians, Hi-Lo SDs'!$B:$F,4,FALSE))-$G720,""))/($F721)*($C721-$C720)+($C720),"")</f>
        <v/>
      </c>
      <c r="X721" s="65" t="str">
        <f t="shared" si="137"/>
        <v/>
      </c>
      <c r="Y721" s="65" t="str">
        <f>IF(X721="","",X721/VLOOKUP(VLOOKUP($J721,'Medians, Hi-Lo SDs'!$B:$F,4,FALSE),$H:$I,2,FALSE))</f>
        <v/>
      </c>
      <c r="Z721" s="70" t="str">
        <f t="shared" si="130"/>
        <v/>
      </c>
      <c r="AA721" s="68" t="str">
        <f t="shared" si="131"/>
        <v/>
      </c>
      <c r="AB721" s="66" t="str">
        <f>IFERROR((IF(AND($G720&lt;(VLOOKUP($J721,'Medians, Hi-Lo SDs'!$B:$F,5,FALSE)),$G721&gt;=(VLOOKUP($J721,'Medians, Hi-Lo SDs'!$B:$F,5,FALSE))),(VLOOKUP($J721,'Medians, Hi-Lo SDs'!$B:$F,5,FALSE))-$G720,""))/($F721)*($C721-$C720)+($C720),"")</f>
        <v/>
      </c>
      <c r="AC721" s="65" t="str">
        <f t="shared" si="138"/>
        <v/>
      </c>
      <c r="AD721" s="65" t="str">
        <f>IF(AC721="","",AC721/VLOOKUP(VLOOKUP($J721,'Medians, Hi-Lo SDs'!$B:$F,5,FALSE),$H:$I,2,FALSE))</f>
        <v/>
      </c>
      <c r="AE721" s="59" t="s">
        <v>88</v>
      </c>
      <c r="AF721" s="60" t="s">
        <v>88</v>
      </c>
    </row>
    <row r="722" spans="1:32" ht="16" x14ac:dyDescent="0.2">
      <c r="A722" s="99"/>
      <c r="B722" s="100"/>
      <c r="C722" s="87" t="s">
        <v>121</v>
      </c>
      <c r="D722" s="88">
        <v>1</v>
      </c>
      <c r="E722" s="89">
        <v>1.2820512820512819</v>
      </c>
      <c r="F722" s="89">
        <v>1.2820512820512819</v>
      </c>
      <c r="G722" s="90">
        <v>5.1282051282051277</v>
      </c>
      <c r="J722" s="64" t="str">
        <f t="shared" si="132"/>
        <v>a1400</v>
      </c>
      <c r="K722" s="71">
        <f t="shared" si="133"/>
        <v>3.8461538461538463</v>
      </c>
      <c r="L722" s="65">
        <f>IFERROR((IF(AND($G721&lt;(VLOOKUP($J722,'Medians, Hi-Lo SDs'!$B:$F,2,FALSE)),$G722&gt;=(VLOOKUP($J722,'Medians, Hi-Lo SDs'!$B:$F,2,FALSE))),(VLOOKUP($J722,'Medians, Hi-Lo SDs'!$B:$F,2,FALSE))-$G721,""))/($F722)*($C722-$C721)+($C721),"")</f>
        <v>27</v>
      </c>
      <c r="M722" s="65">
        <f t="shared" si="135"/>
        <v>33.75</v>
      </c>
      <c r="N722" s="65">
        <f>IF(M722="","",M722/VLOOKUP(VLOOKUP($J722,'Medians, Hi-Lo SDs'!$B:$F,2,FALSE),$H:$I,2,FALSE))</f>
        <v>20.517964617909904</v>
      </c>
      <c r="O722" s="59" t="s">
        <v>88</v>
      </c>
      <c r="P722" s="60" t="s">
        <v>88</v>
      </c>
      <c r="Q722" s="66" t="str">
        <f>IFERROR((IF(AND($G721&lt;(VLOOKUP($J722,'Medians, Hi-Lo SDs'!$B:$F,3,FALSE)),$G722&gt;=(VLOOKUP($J722,'Medians, Hi-Lo SDs'!$B:$F,3,FALSE))),(VLOOKUP($J722,'Medians, Hi-Lo SDs'!$B:$F,3,FALSE))-$G721,""))/($F722)*($C722-$C721)+($C721),"")</f>
        <v/>
      </c>
      <c r="R722" s="65" t="str">
        <f t="shared" si="136"/>
        <v/>
      </c>
      <c r="S722" s="65" t="str">
        <f>IF(R722="","",R722/VLOOKUP(VLOOKUP($J722,'Medians, Hi-Lo SDs'!$B:$F,3,FALSE),$H:$I,2,FALSE))</f>
        <v/>
      </c>
      <c r="T722" s="70" t="str">
        <f t="shared" si="128"/>
        <v/>
      </c>
      <c r="U722" s="68">
        <f t="shared" si="129"/>
        <v>20.517964617909904</v>
      </c>
      <c r="V722" s="69" t="str">
        <f t="shared" si="134"/>
        <v/>
      </c>
      <c r="W722" s="66" t="str">
        <f>IFERROR((IF(AND($G721&lt;(VLOOKUP($J722,'Medians, Hi-Lo SDs'!$B:$F,4,FALSE)),$G722&gt;=(VLOOKUP($J722,'Medians, Hi-Lo SDs'!$B:$F,4,FALSE))),(VLOOKUP($J722,'Medians, Hi-Lo SDs'!$B:$F,4,FALSE))-$G721,""))/($F722)*($C722-$C721)+($C721),"")</f>
        <v/>
      </c>
      <c r="X722" s="65" t="str">
        <f t="shared" si="137"/>
        <v/>
      </c>
      <c r="Y722" s="65" t="str">
        <f>IF(X722="","",X722/VLOOKUP(VLOOKUP($J722,'Medians, Hi-Lo SDs'!$B:$F,4,FALSE),$H:$I,2,FALSE))</f>
        <v/>
      </c>
      <c r="Z722" s="70" t="str">
        <f t="shared" si="130"/>
        <v/>
      </c>
      <c r="AA722" s="68" t="str">
        <f t="shared" si="131"/>
        <v/>
      </c>
      <c r="AB722" s="66" t="str">
        <f>IFERROR((IF(AND($G721&lt;(VLOOKUP($J722,'Medians, Hi-Lo SDs'!$B:$F,5,FALSE)),$G722&gt;=(VLOOKUP($J722,'Medians, Hi-Lo SDs'!$B:$F,5,FALSE))),(VLOOKUP($J722,'Medians, Hi-Lo SDs'!$B:$F,5,FALSE))-$G721,""))/($F722)*($C722-$C721)+($C721),"")</f>
        <v/>
      </c>
      <c r="AC722" s="65" t="str">
        <f t="shared" si="138"/>
        <v/>
      </c>
      <c r="AD722" s="65" t="str">
        <f>IF(AC722="","",AC722/VLOOKUP(VLOOKUP($J722,'Medians, Hi-Lo SDs'!$B:$F,5,FALSE),$H:$I,2,FALSE))</f>
        <v/>
      </c>
      <c r="AE722" s="59" t="s">
        <v>88</v>
      </c>
      <c r="AF722" s="60" t="s">
        <v>88</v>
      </c>
    </row>
    <row r="723" spans="1:32" ht="16" x14ac:dyDescent="0.2">
      <c r="A723" s="99"/>
      <c r="B723" s="100"/>
      <c r="C723" s="87" t="s">
        <v>152</v>
      </c>
      <c r="D723" s="88">
        <v>2</v>
      </c>
      <c r="E723" s="89">
        <v>2.5641025641025639</v>
      </c>
      <c r="F723" s="89">
        <v>2.5641025641025639</v>
      </c>
      <c r="G723" s="90">
        <v>7.6923076923076925</v>
      </c>
      <c r="J723" s="64" t="str">
        <f t="shared" si="132"/>
        <v>a1400</v>
      </c>
      <c r="K723" s="71">
        <f t="shared" si="133"/>
        <v>3.8461538461538463</v>
      </c>
      <c r="L723" s="65" t="str">
        <f>IFERROR((IF(AND($G722&lt;(VLOOKUP($J723,'Medians, Hi-Lo SDs'!$B:$F,2,FALSE)),$G723&gt;=(VLOOKUP($J723,'Medians, Hi-Lo SDs'!$B:$F,2,FALSE))),(VLOOKUP($J723,'Medians, Hi-Lo SDs'!$B:$F,2,FALSE))-$G722,""))/($F723)*($C723-$C722)+($C722),"")</f>
        <v/>
      </c>
      <c r="M723" s="65" t="str">
        <f t="shared" si="135"/>
        <v/>
      </c>
      <c r="N723" s="65" t="str">
        <f>IF(M723="","",M723/VLOOKUP(VLOOKUP($J723,'Medians, Hi-Lo SDs'!$B:$F,2,FALSE),$H:$I,2,FALSE))</f>
        <v/>
      </c>
      <c r="O723" s="59" t="s">
        <v>88</v>
      </c>
      <c r="P723" s="60" t="s">
        <v>88</v>
      </c>
      <c r="Q723" s="66" t="str">
        <f>IFERROR((IF(AND($G722&lt;(VLOOKUP($J723,'Medians, Hi-Lo SDs'!$B:$F,3,FALSE)),$G723&gt;=(VLOOKUP($J723,'Medians, Hi-Lo SDs'!$B:$F,3,FALSE))),(VLOOKUP($J723,'Medians, Hi-Lo SDs'!$B:$F,3,FALSE))-$G722,""))/($F723)*($C723-$C722)+($C722),"")</f>
        <v/>
      </c>
      <c r="R723" s="65" t="str">
        <f t="shared" si="136"/>
        <v/>
      </c>
      <c r="S723" s="65" t="str">
        <f>IF(R723="","",R723/VLOOKUP(VLOOKUP($J723,'Medians, Hi-Lo SDs'!$B:$F,3,FALSE),$H:$I,2,FALSE))</f>
        <v/>
      </c>
      <c r="T723" s="70" t="str">
        <f t="shared" si="128"/>
        <v/>
      </c>
      <c r="U723" s="68" t="str">
        <f t="shared" si="129"/>
        <v/>
      </c>
      <c r="V723" s="69" t="str">
        <f t="shared" si="134"/>
        <v/>
      </c>
      <c r="W723" s="66" t="str">
        <f>IFERROR((IF(AND($G722&lt;(VLOOKUP($J723,'Medians, Hi-Lo SDs'!$B:$F,4,FALSE)),$G723&gt;=(VLOOKUP($J723,'Medians, Hi-Lo SDs'!$B:$F,4,FALSE))),(VLOOKUP($J723,'Medians, Hi-Lo SDs'!$B:$F,4,FALSE))-$G722,""))/($F723)*($C723-$C722)+($C722),"")</f>
        <v/>
      </c>
      <c r="X723" s="65" t="str">
        <f t="shared" si="137"/>
        <v/>
      </c>
      <c r="Y723" s="65" t="str">
        <f>IF(X723="","",X723/VLOOKUP(VLOOKUP($J723,'Medians, Hi-Lo SDs'!$B:$F,4,FALSE),$H:$I,2,FALSE))</f>
        <v/>
      </c>
      <c r="Z723" s="70" t="str">
        <f t="shared" si="130"/>
        <v/>
      </c>
      <c r="AA723" s="68" t="str">
        <f t="shared" si="131"/>
        <v/>
      </c>
      <c r="AB723" s="66" t="str">
        <f>IFERROR((IF(AND($G722&lt;(VLOOKUP($J723,'Medians, Hi-Lo SDs'!$B:$F,5,FALSE)),$G723&gt;=(VLOOKUP($J723,'Medians, Hi-Lo SDs'!$B:$F,5,FALSE))),(VLOOKUP($J723,'Medians, Hi-Lo SDs'!$B:$F,5,FALSE))-$G722,""))/($F723)*($C723-$C722)+($C722),"")</f>
        <v/>
      </c>
      <c r="AC723" s="65" t="str">
        <f t="shared" si="138"/>
        <v/>
      </c>
      <c r="AD723" s="65" t="str">
        <f>IF(AC723="","",AC723/VLOOKUP(VLOOKUP($J723,'Medians, Hi-Lo SDs'!$B:$F,5,FALSE),$H:$I,2,FALSE))</f>
        <v/>
      </c>
      <c r="AE723" s="59" t="s">
        <v>88</v>
      </c>
      <c r="AF723" s="60" t="s">
        <v>88</v>
      </c>
    </row>
    <row r="724" spans="1:32" ht="16" x14ac:dyDescent="0.2">
      <c r="A724" s="99"/>
      <c r="B724" s="100"/>
      <c r="C724" s="87" t="s">
        <v>133</v>
      </c>
      <c r="D724" s="88">
        <v>1</v>
      </c>
      <c r="E724" s="89">
        <v>1.2820512820512819</v>
      </c>
      <c r="F724" s="89">
        <v>1.2820512820512819</v>
      </c>
      <c r="G724" s="90">
        <v>8.9743589743589745</v>
      </c>
      <c r="J724" s="64" t="str">
        <f t="shared" si="132"/>
        <v>a1400</v>
      </c>
      <c r="K724" s="71">
        <f t="shared" si="133"/>
        <v>3.8461538461538463</v>
      </c>
      <c r="L724" s="65" t="str">
        <f>IFERROR((IF(AND($G723&lt;(VLOOKUP($J724,'Medians, Hi-Lo SDs'!$B:$F,2,FALSE)),$G724&gt;=(VLOOKUP($J724,'Medians, Hi-Lo SDs'!$B:$F,2,FALSE))),(VLOOKUP($J724,'Medians, Hi-Lo SDs'!$B:$F,2,FALSE))-$G723,""))/($F724)*($C724-$C723)+($C723),"")</f>
        <v/>
      </c>
      <c r="M724" s="65" t="str">
        <f t="shared" si="135"/>
        <v/>
      </c>
      <c r="N724" s="65" t="str">
        <f>IF(M724="","",M724/VLOOKUP(VLOOKUP($J724,'Medians, Hi-Lo SDs'!$B:$F,2,FALSE),$H:$I,2,FALSE))</f>
        <v/>
      </c>
      <c r="O724" s="59" t="s">
        <v>88</v>
      </c>
      <c r="P724" s="60" t="s">
        <v>88</v>
      </c>
      <c r="Q724" s="66" t="str">
        <f>IFERROR((IF(AND($G723&lt;(VLOOKUP($J724,'Medians, Hi-Lo SDs'!$B:$F,3,FALSE)),$G724&gt;=(VLOOKUP($J724,'Medians, Hi-Lo SDs'!$B:$F,3,FALSE))),(VLOOKUP($J724,'Medians, Hi-Lo SDs'!$B:$F,3,FALSE))-$G723,""))/($F724)*($C724-$C723)+($C723),"")</f>
        <v/>
      </c>
      <c r="R724" s="65" t="str">
        <f t="shared" si="136"/>
        <v/>
      </c>
      <c r="S724" s="65" t="str">
        <f>IF(R724="","",R724/VLOOKUP(VLOOKUP($J724,'Medians, Hi-Lo SDs'!$B:$F,3,FALSE),$H:$I,2,FALSE))</f>
        <v/>
      </c>
      <c r="T724" s="70" t="str">
        <f t="shared" si="128"/>
        <v/>
      </c>
      <c r="U724" s="68" t="str">
        <f t="shared" si="129"/>
        <v/>
      </c>
      <c r="V724" s="69" t="str">
        <f t="shared" si="134"/>
        <v/>
      </c>
      <c r="W724" s="66" t="str">
        <f>IFERROR((IF(AND($G723&lt;(VLOOKUP($J724,'Medians, Hi-Lo SDs'!$B:$F,4,FALSE)),$G724&gt;=(VLOOKUP($J724,'Medians, Hi-Lo SDs'!$B:$F,4,FALSE))),(VLOOKUP($J724,'Medians, Hi-Lo SDs'!$B:$F,4,FALSE))-$G723,""))/($F724)*($C724-$C723)+($C723),"")</f>
        <v/>
      </c>
      <c r="X724" s="65" t="str">
        <f t="shared" si="137"/>
        <v/>
      </c>
      <c r="Y724" s="65" t="str">
        <f>IF(X724="","",X724/VLOOKUP(VLOOKUP($J724,'Medians, Hi-Lo SDs'!$B:$F,4,FALSE),$H:$I,2,FALSE))</f>
        <v/>
      </c>
      <c r="Z724" s="70" t="str">
        <f t="shared" si="130"/>
        <v/>
      </c>
      <c r="AA724" s="68" t="str">
        <f t="shared" si="131"/>
        <v/>
      </c>
      <c r="AB724" s="66" t="str">
        <f>IFERROR((IF(AND($G723&lt;(VLOOKUP($J724,'Medians, Hi-Lo SDs'!$B:$F,5,FALSE)),$G724&gt;=(VLOOKUP($J724,'Medians, Hi-Lo SDs'!$B:$F,5,FALSE))),(VLOOKUP($J724,'Medians, Hi-Lo SDs'!$B:$F,5,FALSE))-$G723,""))/($F724)*($C724-$C723)+($C723),"")</f>
        <v/>
      </c>
      <c r="AC724" s="65" t="str">
        <f t="shared" si="138"/>
        <v/>
      </c>
      <c r="AD724" s="65" t="str">
        <f>IF(AC724="","",AC724/VLOOKUP(VLOOKUP($J724,'Medians, Hi-Lo SDs'!$B:$F,5,FALSE),$H:$I,2,FALSE))</f>
        <v/>
      </c>
      <c r="AE724" s="59" t="s">
        <v>88</v>
      </c>
      <c r="AF724" s="60" t="s">
        <v>88</v>
      </c>
    </row>
    <row r="725" spans="1:32" ht="16" x14ac:dyDescent="0.2">
      <c r="A725" s="99"/>
      <c r="B725" s="100"/>
      <c r="C725" s="87" t="s">
        <v>137</v>
      </c>
      <c r="D725" s="88">
        <v>1</v>
      </c>
      <c r="E725" s="89">
        <v>1.2820512820512819</v>
      </c>
      <c r="F725" s="89">
        <v>1.2820512820512819</v>
      </c>
      <c r="G725" s="90">
        <v>10.256410256410255</v>
      </c>
      <c r="J725" s="64" t="str">
        <f t="shared" si="132"/>
        <v>a1400</v>
      </c>
      <c r="K725" s="71">
        <f t="shared" si="133"/>
        <v>3.8461538461538463</v>
      </c>
      <c r="L725" s="65" t="str">
        <f>IFERROR((IF(AND($G724&lt;(VLOOKUP($J725,'Medians, Hi-Lo SDs'!$B:$F,2,FALSE)),$G725&gt;=(VLOOKUP($J725,'Medians, Hi-Lo SDs'!$B:$F,2,FALSE))),(VLOOKUP($J725,'Medians, Hi-Lo SDs'!$B:$F,2,FALSE))-$G724,""))/($F725)*($C725-$C724)+($C724),"")</f>
        <v/>
      </c>
      <c r="M725" s="65" t="str">
        <f t="shared" si="135"/>
        <v/>
      </c>
      <c r="N725" s="65" t="str">
        <f>IF(M725="","",M725/VLOOKUP(VLOOKUP($J725,'Medians, Hi-Lo SDs'!$B:$F,2,FALSE),$H:$I,2,FALSE))</f>
        <v/>
      </c>
      <c r="O725" s="59" t="s">
        <v>88</v>
      </c>
      <c r="P725" s="60" t="s">
        <v>88</v>
      </c>
      <c r="Q725" s="66">
        <f>IFERROR((IF(AND($G724&lt;(VLOOKUP($J725,'Medians, Hi-Lo SDs'!$B:$F,3,FALSE)),$G725&gt;=(VLOOKUP($J725,'Medians, Hi-Lo SDs'!$B:$F,3,FALSE))),(VLOOKUP($J725,'Medians, Hi-Lo SDs'!$B:$F,3,FALSE))-$G724,""))/($F725)*($C725-$C724)+($C724),"")</f>
        <v>46.6</v>
      </c>
      <c r="R725" s="65">
        <f t="shared" si="136"/>
        <v>14.149999999999999</v>
      </c>
      <c r="S725" s="65">
        <f>IF(R725="","",R725/VLOOKUP(VLOOKUP($J725,'Medians, Hi-Lo SDs'!$B:$F,3,FALSE),$H:$I,2,FALSE))</f>
        <v>11.040886392009986</v>
      </c>
      <c r="T725" s="70">
        <f t="shared" si="128"/>
        <v>15.779425504959946</v>
      </c>
      <c r="U725" s="68" t="str">
        <f t="shared" si="129"/>
        <v/>
      </c>
      <c r="V725" s="69" t="str">
        <f t="shared" si="134"/>
        <v/>
      </c>
      <c r="W725" s="66" t="str">
        <f>IFERROR((IF(AND($G724&lt;(VLOOKUP($J725,'Medians, Hi-Lo SDs'!$B:$F,4,FALSE)),$G725&gt;=(VLOOKUP($J725,'Medians, Hi-Lo SDs'!$B:$F,4,FALSE))),(VLOOKUP($J725,'Medians, Hi-Lo SDs'!$B:$F,4,FALSE))-$G724,""))/($F725)*($C725-$C724)+($C724),"")</f>
        <v/>
      </c>
      <c r="X725" s="65" t="str">
        <f t="shared" si="137"/>
        <v/>
      </c>
      <c r="Y725" s="65" t="str">
        <f>IF(X725="","",X725/VLOOKUP(VLOOKUP($J725,'Medians, Hi-Lo SDs'!$B:$F,4,FALSE),$H:$I,2,FALSE))</f>
        <v/>
      </c>
      <c r="Z725" s="70" t="str">
        <f t="shared" si="130"/>
        <v/>
      </c>
      <c r="AA725" s="68" t="str">
        <f t="shared" si="131"/>
        <v/>
      </c>
      <c r="AB725" s="66" t="str">
        <f>IFERROR((IF(AND($G724&lt;(VLOOKUP($J725,'Medians, Hi-Lo SDs'!$B:$F,5,FALSE)),$G725&gt;=(VLOOKUP($J725,'Medians, Hi-Lo SDs'!$B:$F,5,FALSE))),(VLOOKUP($J725,'Medians, Hi-Lo SDs'!$B:$F,5,FALSE))-$G724,""))/($F725)*($C725-$C724)+($C724),"")</f>
        <v/>
      </c>
      <c r="AC725" s="65" t="str">
        <f t="shared" si="138"/>
        <v/>
      </c>
      <c r="AD725" s="65" t="str">
        <f>IF(AC725="","",AC725/VLOOKUP(VLOOKUP($J725,'Medians, Hi-Lo SDs'!$B:$F,5,FALSE),$H:$I,2,FALSE))</f>
        <v/>
      </c>
      <c r="AE725" s="59" t="s">
        <v>88</v>
      </c>
      <c r="AF725" s="60" t="s">
        <v>88</v>
      </c>
    </row>
    <row r="726" spans="1:32" ht="16" x14ac:dyDescent="0.2">
      <c r="A726" s="99"/>
      <c r="B726" s="100"/>
      <c r="C726" s="87" t="s">
        <v>154</v>
      </c>
      <c r="D726" s="88">
        <v>2</v>
      </c>
      <c r="E726" s="89">
        <v>2.5641025641025639</v>
      </c>
      <c r="F726" s="89">
        <v>2.5641025641025639</v>
      </c>
      <c r="G726" s="90">
        <v>12.820512820512819</v>
      </c>
      <c r="J726" s="64" t="str">
        <f t="shared" si="132"/>
        <v>a1400</v>
      </c>
      <c r="K726" s="71">
        <f t="shared" si="133"/>
        <v>3.8461538461538463</v>
      </c>
      <c r="L726" s="65" t="str">
        <f>IFERROR((IF(AND($G725&lt;(VLOOKUP($J726,'Medians, Hi-Lo SDs'!$B:$F,2,FALSE)),$G726&gt;=(VLOOKUP($J726,'Medians, Hi-Lo SDs'!$B:$F,2,FALSE))),(VLOOKUP($J726,'Medians, Hi-Lo SDs'!$B:$F,2,FALSE))-$G725,""))/($F726)*($C726-$C725)+($C725),"")</f>
        <v/>
      </c>
      <c r="M726" s="65" t="str">
        <f t="shared" si="135"/>
        <v/>
      </c>
      <c r="N726" s="65" t="str">
        <f>IF(M726="","",M726/VLOOKUP(VLOOKUP($J726,'Medians, Hi-Lo SDs'!$B:$F,2,FALSE),$H:$I,2,FALSE))</f>
        <v/>
      </c>
      <c r="O726" s="59" t="s">
        <v>88</v>
      </c>
      <c r="P726" s="60" t="s">
        <v>88</v>
      </c>
      <c r="Q726" s="66" t="str">
        <f>IFERROR((IF(AND($G725&lt;(VLOOKUP($J726,'Medians, Hi-Lo SDs'!$B:$F,3,FALSE)),$G726&gt;=(VLOOKUP($J726,'Medians, Hi-Lo SDs'!$B:$F,3,FALSE))),(VLOOKUP($J726,'Medians, Hi-Lo SDs'!$B:$F,3,FALSE))-$G725,""))/($F726)*($C726-$C725)+($C725),"")</f>
        <v/>
      </c>
      <c r="R726" s="65" t="str">
        <f t="shared" si="136"/>
        <v/>
      </c>
      <c r="S726" s="65" t="str">
        <f>IF(R726="","",R726/VLOOKUP(VLOOKUP($J726,'Medians, Hi-Lo SDs'!$B:$F,3,FALSE),$H:$I,2,FALSE))</f>
        <v/>
      </c>
      <c r="T726" s="70" t="str">
        <f t="shared" si="128"/>
        <v/>
      </c>
      <c r="U726" s="68" t="str">
        <f t="shared" si="129"/>
        <v/>
      </c>
      <c r="V726" s="69" t="str">
        <f t="shared" si="134"/>
        <v/>
      </c>
      <c r="W726" s="66" t="str">
        <f>IFERROR((IF(AND($G725&lt;(VLOOKUP($J726,'Medians, Hi-Lo SDs'!$B:$F,4,FALSE)),$G726&gt;=(VLOOKUP($J726,'Medians, Hi-Lo SDs'!$B:$F,4,FALSE))),(VLOOKUP($J726,'Medians, Hi-Lo SDs'!$B:$F,4,FALSE))-$G725,""))/($F726)*($C726-$C725)+($C725),"")</f>
        <v/>
      </c>
      <c r="X726" s="65" t="str">
        <f t="shared" si="137"/>
        <v/>
      </c>
      <c r="Y726" s="65" t="str">
        <f>IF(X726="","",X726/VLOOKUP(VLOOKUP($J726,'Medians, Hi-Lo SDs'!$B:$F,4,FALSE),$H:$I,2,FALSE))</f>
        <v/>
      </c>
      <c r="Z726" s="70" t="str">
        <f t="shared" si="130"/>
        <v/>
      </c>
      <c r="AA726" s="68" t="str">
        <f t="shared" si="131"/>
        <v/>
      </c>
      <c r="AB726" s="66" t="str">
        <f>IFERROR((IF(AND($G725&lt;(VLOOKUP($J726,'Medians, Hi-Lo SDs'!$B:$F,5,FALSE)),$G726&gt;=(VLOOKUP($J726,'Medians, Hi-Lo SDs'!$B:$F,5,FALSE))),(VLOOKUP($J726,'Medians, Hi-Lo SDs'!$B:$F,5,FALSE))-$G725,""))/($F726)*($C726-$C725)+($C725),"")</f>
        <v/>
      </c>
      <c r="AC726" s="65" t="str">
        <f t="shared" si="138"/>
        <v/>
      </c>
      <c r="AD726" s="65" t="str">
        <f>IF(AC726="","",AC726/VLOOKUP(VLOOKUP($J726,'Medians, Hi-Lo SDs'!$B:$F,5,FALSE),$H:$I,2,FALSE))</f>
        <v/>
      </c>
      <c r="AE726" s="59" t="s">
        <v>88</v>
      </c>
      <c r="AF726" s="60" t="s">
        <v>88</v>
      </c>
    </row>
    <row r="727" spans="1:32" ht="16" x14ac:dyDescent="0.2">
      <c r="A727" s="99"/>
      <c r="B727" s="100"/>
      <c r="C727" s="87" t="s">
        <v>138</v>
      </c>
      <c r="D727" s="88">
        <v>4</v>
      </c>
      <c r="E727" s="89">
        <v>5.1282051282051277</v>
      </c>
      <c r="F727" s="89">
        <v>5.1282051282051277</v>
      </c>
      <c r="G727" s="90">
        <v>17.948717948717949</v>
      </c>
      <c r="J727" s="64" t="str">
        <f t="shared" si="132"/>
        <v>a1400</v>
      </c>
      <c r="K727" s="71">
        <f t="shared" si="133"/>
        <v>3.8461538461538463</v>
      </c>
      <c r="L727" s="65" t="str">
        <f>IFERROR((IF(AND($G726&lt;(VLOOKUP($J727,'Medians, Hi-Lo SDs'!$B:$F,2,FALSE)),$G727&gt;=(VLOOKUP($J727,'Medians, Hi-Lo SDs'!$B:$F,2,FALSE))),(VLOOKUP($J727,'Medians, Hi-Lo SDs'!$B:$F,2,FALSE))-$G726,""))/($F727)*($C727-$C726)+($C726),"")</f>
        <v/>
      </c>
      <c r="M727" s="65" t="str">
        <f t="shared" si="135"/>
        <v/>
      </c>
      <c r="N727" s="65" t="str">
        <f>IF(M727="","",M727/VLOOKUP(VLOOKUP($J727,'Medians, Hi-Lo SDs'!$B:$F,2,FALSE),$H:$I,2,FALSE))</f>
        <v/>
      </c>
      <c r="O727" s="59" t="s">
        <v>88</v>
      </c>
      <c r="P727" s="60" t="s">
        <v>88</v>
      </c>
      <c r="Q727" s="66" t="str">
        <f>IFERROR((IF(AND($G726&lt;(VLOOKUP($J727,'Medians, Hi-Lo SDs'!$B:$F,3,FALSE)),$G727&gt;=(VLOOKUP($J727,'Medians, Hi-Lo SDs'!$B:$F,3,FALSE))),(VLOOKUP($J727,'Medians, Hi-Lo SDs'!$B:$F,3,FALSE))-$G726,""))/($F727)*($C727-$C726)+($C726),"")</f>
        <v/>
      </c>
      <c r="R727" s="65" t="str">
        <f t="shared" si="136"/>
        <v/>
      </c>
      <c r="S727" s="65" t="str">
        <f>IF(R727="","",R727/VLOOKUP(VLOOKUP($J727,'Medians, Hi-Lo SDs'!$B:$F,3,FALSE),$H:$I,2,FALSE))</f>
        <v/>
      </c>
      <c r="T727" s="70" t="str">
        <f t="shared" si="128"/>
        <v/>
      </c>
      <c r="U727" s="68" t="str">
        <f t="shared" si="129"/>
        <v/>
      </c>
      <c r="V727" s="69" t="str">
        <f t="shared" si="134"/>
        <v/>
      </c>
      <c r="W727" s="66" t="str">
        <f>IFERROR((IF(AND($G726&lt;(VLOOKUP($J727,'Medians, Hi-Lo SDs'!$B:$F,4,FALSE)),$G727&gt;=(VLOOKUP($J727,'Medians, Hi-Lo SDs'!$B:$F,4,FALSE))),(VLOOKUP($J727,'Medians, Hi-Lo SDs'!$B:$F,4,FALSE))-$G726,""))/($F727)*($C727-$C726)+($C726),"")</f>
        <v/>
      </c>
      <c r="X727" s="65" t="str">
        <f t="shared" si="137"/>
        <v/>
      </c>
      <c r="Y727" s="65" t="str">
        <f>IF(X727="","",X727/VLOOKUP(VLOOKUP($J727,'Medians, Hi-Lo SDs'!$B:$F,4,FALSE),$H:$I,2,FALSE))</f>
        <v/>
      </c>
      <c r="Z727" s="70" t="str">
        <f t="shared" si="130"/>
        <v/>
      </c>
      <c r="AA727" s="68" t="str">
        <f t="shared" si="131"/>
        <v/>
      </c>
      <c r="AB727" s="66" t="str">
        <f>IFERROR((IF(AND($G726&lt;(VLOOKUP($J727,'Medians, Hi-Lo SDs'!$B:$F,5,FALSE)),$G727&gt;=(VLOOKUP($J727,'Medians, Hi-Lo SDs'!$B:$F,5,FALSE))),(VLOOKUP($J727,'Medians, Hi-Lo SDs'!$B:$F,5,FALSE))-$G726,""))/($F727)*($C727-$C726)+($C726),"")</f>
        <v/>
      </c>
      <c r="AC727" s="65" t="str">
        <f t="shared" si="138"/>
        <v/>
      </c>
      <c r="AD727" s="65" t="str">
        <f>IF(AC727="","",AC727/VLOOKUP(VLOOKUP($J727,'Medians, Hi-Lo SDs'!$B:$F,5,FALSE),$H:$I,2,FALSE))</f>
        <v/>
      </c>
      <c r="AE727" s="59" t="s">
        <v>88</v>
      </c>
      <c r="AF727" s="60" t="s">
        <v>88</v>
      </c>
    </row>
    <row r="728" spans="1:32" ht="16" x14ac:dyDescent="0.2">
      <c r="A728" s="99"/>
      <c r="B728" s="100"/>
      <c r="C728" s="87" t="s">
        <v>165</v>
      </c>
      <c r="D728" s="88">
        <v>2</v>
      </c>
      <c r="E728" s="89">
        <v>2.5641025641025639</v>
      </c>
      <c r="F728" s="89">
        <v>2.5641025641025639</v>
      </c>
      <c r="G728" s="90">
        <v>20.512820512820511</v>
      </c>
      <c r="J728" s="64" t="str">
        <f t="shared" si="132"/>
        <v>a1400</v>
      </c>
      <c r="K728" s="71">
        <f t="shared" si="133"/>
        <v>3.8461538461538463</v>
      </c>
      <c r="L728" s="65" t="str">
        <f>IFERROR((IF(AND($G727&lt;(VLOOKUP($J728,'Medians, Hi-Lo SDs'!$B:$F,2,FALSE)),$G728&gt;=(VLOOKUP($J728,'Medians, Hi-Lo SDs'!$B:$F,2,FALSE))),(VLOOKUP($J728,'Medians, Hi-Lo SDs'!$B:$F,2,FALSE))-$G727,""))/($F728)*($C728-$C727)+($C727),"")</f>
        <v/>
      </c>
      <c r="M728" s="65" t="str">
        <f t="shared" si="135"/>
        <v/>
      </c>
      <c r="N728" s="65" t="str">
        <f>IF(M728="","",M728/VLOOKUP(VLOOKUP($J728,'Medians, Hi-Lo SDs'!$B:$F,2,FALSE),$H:$I,2,FALSE))</f>
        <v/>
      </c>
      <c r="O728" s="59" t="s">
        <v>88</v>
      </c>
      <c r="P728" s="60" t="s">
        <v>88</v>
      </c>
      <c r="Q728" s="66" t="str">
        <f>IFERROR((IF(AND($G727&lt;(VLOOKUP($J728,'Medians, Hi-Lo SDs'!$B:$F,3,FALSE)),$G728&gt;=(VLOOKUP($J728,'Medians, Hi-Lo SDs'!$B:$F,3,FALSE))),(VLOOKUP($J728,'Medians, Hi-Lo SDs'!$B:$F,3,FALSE))-$G727,""))/($F728)*($C728-$C727)+($C727),"")</f>
        <v/>
      </c>
      <c r="R728" s="65" t="str">
        <f t="shared" si="136"/>
        <v/>
      </c>
      <c r="S728" s="65" t="str">
        <f>IF(R728="","",R728/VLOOKUP(VLOOKUP($J728,'Medians, Hi-Lo SDs'!$B:$F,3,FALSE),$H:$I,2,FALSE))</f>
        <v/>
      </c>
      <c r="T728" s="70" t="str">
        <f t="shared" si="128"/>
        <v/>
      </c>
      <c r="U728" s="68" t="str">
        <f t="shared" si="129"/>
        <v/>
      </c>
      <c r="V728" s="69" t="str">
        <f t="shared" si="134"/>
        <v/>
      </c>
      <c r="W728" s="66" t="str">
        <f>IFERROR((IF(AND($G727&lt;(VLOOKUP($J728,'Medians, Hi-Lo SDs'!$B:$F,4,FALSE)),$G728&gt;=(VLOOKUP($J728,'Medians, Hi-Lo SDs'!$B:$F,4,FALSE))),(VLOOKUP($J728,'Medians, Hi-Lo SDs'!$B:$F,4,FALSE))-$G727,""))/($F728)*($C728-$C727)+($C727),"")</f>
        <v/>
      </c>
      <c r="X728" s="65" t="str">
        <f t="shared" si="137"/>
        <v/>
      </c>
      <c r="Y728" s="65" t="str">
        <f>IF(X728="","",X728/VLOOKUP(VLOOKUP($J728,'Medians, Hi-Lo SDs'!$B:$F,4,FALSE),$H:$I,2,FALSE))</f>
        <v/>
      </c>
      <c r="Z728" s="70" t="str">
        <f t="shared" si="130"/>
        <v/>
      </c>
      <c r="AA728" s="68" t="str">
        <f t="shared" si="131"/>
        <v/>
      </c>
      <c r="AB728" s="66" t="str">
        <f>IFERROR((IF(AND($G727&lt;(VLOOKUP($J728,'Medians, Hi-Lo SDs'!$B:$F,5,FALSE)),$G728&gt;=(VLOOKUP($J728,'Medians, Hi-Lo SDs'!$B:$F,5,FALSE))),(VLOOKUP($J728,'Medians, Hi-Lo SDs'!$B:$F,5,FALSE))-$G727,""))/($F728)*($C728-$C727)+($C727),"")</f>
        <v/>
      </c>
      <c r="AC728" s="65" t="str">
        <f t="shared" si="138"/>
        <v/>
      </c>
      <c r="AD728" s="65" t="str">
        <f>IF(AC728="","",AC728/VLOOKUP(VLOOKUP($J728,'Medians, Hi-Lo SDs'!$B:$F,5,FALSE),$H:$I,2,FALSE))</f>
        <v/>
      </c>
      <c r="AE728" s="59" t="s">
        <v>88</v>
      </c>
      <c r="AF728" s="60" t="s">
        <v>88</v>
      </c>
    </row>
    <row r="729" spans="1:32" ht="16" x14ac:dyDescent="0.2">
      <c r="A729" s="99"/>
      <c r="B729" s="100"/>
      <c r="C729" s="87" t="s">
        <v>159</v>
      </c>
      <c r="D729" s="88">
        <v>1</v>
      </c>
      <c r="E729" s="89">
        <v>1.2820512820512819</v>
      </c>
      <c r="F729" s="89">
        <v>1.2820512820512819</v>
      </c>
      <c r="G729" s="90">
        <v>21.794871794871796</v>
      </c>
      <c r="J729" s="64" t="str">
        <f t="shared" si="132"/>
        <v>a1400</v>
      </c>
      <c r="K729" s="71">
        <f t="shared" si="133"/>
        <v>3.8461538461538463</v>
      </c>
      <c r="L729" s="65" t="str">
        <f>IFERROR((IF(AND($G728&lt;(VLOOKUP($J729,'Medians, Hi-Lo SDs'!$B:$F,2,FALSE)),$G729&gt;=(VLOOKUP($J729,'Medians, Hi-Lo SDs'!$B:$F,2,FALSE))),(VLOOKUP($J729,'Medians, Hi-Lo SDs'!$B:$F,2,FALSE))-$G728,""))/($F729)*($C729-$C728)+($C728),"")</f>
        <v/>
      </c>
      <c r="M729" s="65" t="str">
        <f t="shared" si="135"/>
        <v/>
      </c>
      <c r="N729" s="65" t="str">
        <f>IF(M729="","",M729/VLOOKUP(VLOOKUP($J729,'Medians, Hi-Lo SDs'!$B:$F,2,FALSE),$H:$I,2,FALSE))</f>
        <v/>
      </c>
      <c r="O729" s="59" t="s">
        <v>88</v>
      </c>
      <c r="P729" s="60" t="s">
        <v>88</v>
      </c>
      <c r="Q729" s="66" t="str">
        <f>IFERROR((IF(AND($G728&lt;(VLOOKUP($J729,'Medians, Hi-Lo SDs'!$B:$F,3,FALSE)),$G729&gt;=(VLOOKUP($J729,'Medians, Hi-Lo SDs'!$B:$F,3,FALSE))),(VLOOKUP($J729,'Medians, Hi-Lo SDs'!$B:$F,3,FALSE))-$G728,""))/($F729)*($C729-$C728)+($C728),"")</f>
        <v/>
      </c>
      <c r="R729" s="65" t="str">
        <f t="shared" si="136"/>
        <v/>
      </c>
      <c r="S729" s="65" t="str">
        <f>IF(R729="","",R729/VLOOKUP(VLOOKUP($J729,'Medians, Hi-Lo SDs'!$B:$F,3,FALSE),$H:$I,2,FALSE))</f>
        <v/>
      </c>
      <c r="T729" s="70" t="str">
        <f t="shared" si="128"/>
        <v/>
      </c>
      <c r="U729" s="68" t="str">
        <f t="shared" si="129"/>
        <v/>
      </c>
      <c r="V729" s="69" t="str">
        <f t="shared" si="134"/>
        <v/>
      </c>
      <c r="W729" s="66" t="str">
        <f>IFERROR((IF(AND($G728&lt;(VLOOKUP($J729,'Medians, Hi-Lo SDs'!$B:$F,4,FALSE)),$G729&gt;=(VLOOKUP($J729,'Medians, Hi-Lo SDs'!$B:$F,4,FALSE))),(VLOOKUP($J729,'Medians, Hi-Lo SDs'!$B:$F,4,FALSE))-$G728,""))/($F729)*($C729-$C728)+($C728),"")</f>
        <v/>
      </c>
      <c r="X729" s="65" t="str">
        <f t="shared" si="137"/>
        <v/>
      </c>
      <c r="Y729" s="65" t="str">
        <f>IF(X729="","",X729/VLOOKUP(VLOOKUP($J729,'Medians, Hi-Lo SDs'!$B:$F,4,FALSE),$H:$I,2,FALSE))</f>
        <v/>
      </c>
      <c r="Z729" s="70" t="str">
        <f t="shared" si="130"/>
        <v/>
      </c>
      <c r="AA729" s="68" t="str">
        <f t="shared" si="131"/>
        <v/>
      </c>
      <c r="AB729" s="66" t="str">
        <f>IFERROR((IF(AND($G728&lt;(VLOOKUP($J729,'Medians, Hi-Lo SDs'!$B:$F,5,FALSE)),$G729&gt;=(VLOOKUP($J729,'Medians, Hi-Lo SDs'!$B:$F,5,FALSE))),(VLOOKUP($J729,'Medians, Hi-Lo SDs'!$B:$F,5,FALSE))-$G728,""))/($F729)*($C729-$C728)+($C728),"")</f>
        <v/>
      </c>
      <c r="AC729" s="65" t="str">
        <f t="shared" si="138"/>
        <v/>
      </c>
      <c r="AD729" s="65" t="str">
        <f>IF(AC729="","",AC729/VLOOKUP(VLOOKUP($J729,'Medians, Hi-Lo SDs'!$B:$F,5,FALSE),$H:$I,2,FALSE))</f>
        <v/>
      </c>
      <c r="AE729" s="59" t="s">
        <v>88</v>
      </c>
      <c r="AF729" s="60" t="s">
        <v>88</v>
      </c>
    </row>
    <row r="730" spans="1:32" ht="16" x14ac:dyDescent="0.2">
      <c r="A730" s="99"/>
      <c r="B730" s="100"/>
      <c r="C730" s="87" t="s">
        <v>155</v>
      </c>
      <c r="D730" s="88">
        <v>3</v>
      </c>
      <c r="E730" s="89">
        <v>3.8461538461538463</v>
      </c>
      <c r="F730" s="89">
        <v>3.8461538461538463</v>
      </c>
      <c r="G730" s="90">
        <v>25.641025641025639</v>
      </c>
      <c r="J730" s="64" t="str">
        <f t="shared" si="132"/>
        <v>a1400</v>
      </c>
      <c r="K730" s="71">
        <f t="shared" si="133"/>
        <v>3.8461538461538463</v>
      </c>
      <c r="L730" s="65" t="str">
        <f>IFERROR((IF(AND($G729&lt;(VLOOKUP($J730,'Medians, Hi-Lo SDs'!$B:$F,2,FALSE)),$G730&gt;=(VLOOKUP($J730,'Medians, Hi-Lo SDs'!$B:$F,2,FALSE))),(VLOOKUP($J730,'Medians, Hi-Lo SDs'!$B:$F,2,FALSE))-$G729,""))/($F730)*($C730-$C729)+($C729),"")</f>
        <v/>
      </c>
      <c r="M730" s="65" t="str">
        <f t="shared" si="135"/>
        <v/>
      </c>
      <c r="N730" s="65" t="str">
        <f>IF(M730="","",M730/VLOOKUP(VLOOKUP($J730,'Medians, Hi-Lo SDs'!$B:$F,2,FALSE),$H:$I,2,FALSE))</f>
        <v/>
      </c>
      <c r="O730" s="59" t="s">
        <v>88</v>
      </c>
      <c r="P730" s="60" t="s">
        <v>88</v>
      </c>
      <c r="Q730" s="66" t="str">
        <f>IFERROR((IF(AND($G729&lt;(VLOOKUP($J730,'Medians, Hi-Lo SDs'!$B:$F,3,FALSE)),$G730&gt;=(VLOOKUP($J730,'Medians, Hi-Lo SDs'!$B:$F,3,FALSE))),(VLOOKUP($J730,'Medians, Hi-Lo SDs'!$B:$F,3,FALSE))-$G729,""))/($F730)*($C730-$C729)+($C729),"")</f>
        <v/>
      </c>
      <c r="R730" s="65" t="str">
        <f t="shared" si="136"/>
        <v/>
      </c>
      <c r="S730" s="65" t="str">
        <f>IF(R730="","",R730/VLOOKUP(VLOOKUP($J730,'Medians, Hi-Lo SDs'!$B:$F,3,FALSE),$H:$I,2,FALSE))</f>
        <v/>
      </c>
      <c r="T730" s="70" t="str">
        <f t="shared" si="128"/>
        <v/>
      </c>
      <c r="U730" s="68" t="str">
        <f t="shared" si="129"/>
        <v/>
      </c>
      <c r="V730" s="69" t="str">
        <f t="shared" si="134"/>
        <v/>
      </c>
      <c r="W730" s="66" t="str">
        <f>IFERROR((IF(AND($G729&lt;(VLOOKUP($J730,'Medians, Hi-Lo SDs'!$B:$F,4,FALSE)),$G730&gt;=(VLOOKUP($J730,'Medians, Hi-Lo SDs'!$B:$F,4,FALSE))),(VLOOKUP($J730,'Medians, Hi-Lo SDs'!$B:$F,4,FALSE))-$G729,""))/($F730)*($C730-$C729)+($C729),"")</f>
        <v/>
      </c>
      <c r="X730" s="65" t="str">
        <f t="shared" si="137"/>
        <v/>
      </c>
      <c r="Y730" s="65" t="str">
        <f>IF(X730="","",X730/VLOOKUP(VLOOKUP($J730,'Medians, Hi-Lo SDs'!$B:$F,4,FALSE),$H:$I,2,FALSE))</f>
        <v/>
      </c>
      <c r="Z730" s="70" t="str">
        <f t="shared" si="130"/>
        <v/>
      </c>
      <c r="AA730" s="68" t="str">
        <f t="shared" si="131"/>
        <v/>
      </c>
      <c r="AB730" s="66" t="str">
        <f>IFERROR((IF(AND($G729&lt;(VLOOKUP($J730,'Medians, Hi-Lo SDs'!$B:$F,5,FALSE)),$G730&gt;=(VLOOKUP($J730,'Medians, Hi-Lo SDs'!$B:$F,5,FALSE))),(VLOOKUP($J730,'Medians, Hi-Lo SDs'!$B:$F,5,FALSE))-$G729,""))/($F730)*($C730-$C729)+($C729),"")</f>
        <v/>
      </c>
      <c r="AC730" s="65" t="str">
        <f t="shared" si="138"/>
        <v/>
      </c>
      <c r="AD730" s="65" t="str">
        <f>IF(AC730="","",AC730/VLOOKUP(VLOOKUP($J730,'Medians, Hi-Lo SDs'!$B:$F,5,FALSE),$H:$I,2,FALSE))</f>
        <v/>
      </c>
      <c r="AE730" s="59" t="s">
        <v>88</v>
      </c>
      <c r="AF730" s="60" t="s">
        <v>88</v>
      </c>
    </row>
    <row r="731" spans="1:32" ht="16" x14ac:dyDescent="0.2">
      <c r="A731" s="99"/>
      <c r="B731" s="100"/>
      <c r="C731" s="87" t="s">
        <v>139</v>
      </c>
      <c r="D731" s="88">
        <v>2</v>
      </c>
      <c r="E731" s="89">
        <v>2.5641025641025639</v>
      </c>
      <c r="F731" s="89">
        <v>2.5641025641025639</v>
      </c>
      <c r="G731" s="90">
        <v>28.205128205128204</v>
      </c>
      <c r="J731" s="64" t="str">
        <f t="shared" si="132"/>
        <v>a1400</v>
      </c>
      <c r="K731" s="71">
        <f t="shared" si="133"/>
        <v>3.8461538461538463</v>
      </c>
      <c r="L731" s="65" t="str">
        <f>IFERROR((IF(AND($G730&lt;(VLOOKUP($J731,'Medians, Hi-Lo SDs'!$B:$F,2,FALSE)),$G731&gt;=(VLOOKUP($J731,'Medians, Hi-Lo SDs'!$B:$F,2,FALSE))),(VLOOKUP($J731,'Medians, Hi-Lo SDs'!$B:$F,2,FALSE))-$G730,""))/($F731)*($C731-$C730)+($C730),"")</f>
        <v/>
      </c>
      <c r="M731" s="65" t="str">
        <f t="shared" si="135"/>
        <v/>
      </c>
      <c r="N731" s="65" t="str">
        <f>IF(M731="","",M731/VLOOKUP(VLOOKUP($J731,'Medians, Hi-Lo SDs'!$B:$F,2,FALSE),$H:$I,2,FALSE))</f>
        <v/>
      </c>
      <c r="O731" s="59" t="s">
        <v>88</v>
      </c>
      <c r="P731" s="60" t="s">
        <v>88</v>
      </c>
      <c r="Q731" s="66" t="str">
        <f>IFERROR((IF(AND($G730&lt;(VLOOKUP($J731,'Medians, Hi-Lo SDs'!$B:$F,3,FALSE)),$G731&gt;=(VLOOKUP($J731,'Medians, Hi-Lo SDs'!$B:$F,3,FALSE))),(VLOOKUP($J731,'Medians, Hi-Lo SDs'!$B:$F,3,FALSE))-$G730,""))/($F731)*($C731-$C730)+($C730),"")</f>
        <v/>
      </c>
      <c r="R731" s="65" t="str">
        <f t="shared" si="136"/>
        <v/>
      </c>
      <c r="S731" s="65" t="str">
        <f>IF(R731="","",R731/VLOOKUP(VLOOKUP($J731,'Medians, Hi-Lo SDs'!$B:$F,3,FALSE),$H:$I,2,FALSE))</f>
        <v/>
      </c>
      <c r="T731" s="70" t="str">
        <f t="shared" si="128"/>
        <v/>
      </c>
      <c r="U731" s="68" t="str">
        <f t="shared" si="129"/>
        <v/>
      </c>
      <c r="V731" s="69" t="str">
        <f t="shared" si="134"/>
        <v/>
      </c>
      <c r="W731" s="66" t="str">
        <f>IFERROR((IF(AND($G730&lt;(VLOOKUP($J731,'Medians, Hi-Lo SDs'!$B:$F,4,FALSE)),$G731&gt;=(VLOOKUP($J731,'Medians, Hi-Lo SDs'!$B:$F,4,FALSE))),(VLOOKUP($J731,'Medians, Hi-Lo SDs'!$B:$F,4,FALSE))-$G730,""))/($F731)*($C731-$C730)+($C730),"")</f>
        <v/>
      </c>
      <c r="X731" s="65" t="str">
        <f t="shared" si="137"/>
        <v/>
      </c>
      <c r="Y731" s="65" t="str">
        <f>IF(X731="","",X731/VLOOKUP(VLOOKUP($J731,'Medians, Hi-Lo SDs'!$B:$F,4,FALSE),$H:$I,2,FALSE))</f>
        <v/>
      </c>
      <c r="Z731" s="70" t="str">
        <f t="shared" si="130"/>
        <v/>
      </c>
      <c r="AA731" s="68" t="str">
        <f t="shared" si="131"/>
        <v/>
      </c>
      <c r="AB731" s="66" t="str">
        <f>IFERROR((IF(AND($G730&lt;(VLOOKUP($J731,'Medians, Hi-Lo SDs'!$B:$F,5,FALSE)),$G731&gt;=(VLOOKUP($J731,'Medians, Hi-Lo SDs'!$B:$F,5,FALSE))),(VLOOKUP($J731,'Medians, Hi-Lo SDs'!$B:$F,5,FALSE))-$G730,""))/($F731)*($C731-$C730)+($C730),"")</f>
        <v/>
      </c>
      <c r="AC731" s="65" t="str">
        <f t="shared" si="138"/>
        <v/>
      </c>
      <c r="AD731" s="65" t="str">
        <f>IF(AC731="","",AC731/VLOOKUP(VLOOKUP($J731,'Medians, Hi-Lo SDs'!$B:$F,5,FALSE),$H:$I,2,FALSE))</f>
        <v/>
      </c>
      <c r="AE731" s="59" t="s">
        <v>88</v>
      </c>
      <c r="AF731" s="60" t="s">
        <v>88</v>
      </c>
    </row>
    <row r="732" spans="1:32" ht="16" x14ac:dyDescent="0.2">
      <c r="A732" s="99"/>
      <c r="B732" s="100"/>
      <c r="C732" s="87" t="s">
        <v>169</v>
      </c>
      <c r="D732" s="88">
        <v>3</v>
      </c>
      <c r="E732" s="89">
        <v>3.8461538461538463</v>
      </c>
      <c r="F732" s="89">
        <v>3.8461538461538463</v>
      </c>
      <c r="G732" s="90">
        <v>32.051282051282051</v>
      </c>
      <c r="J732" s="64" t="str">
        <f t="shared" si="132"/>
        <v>a1400</v>
      </c>
      <c r="K732" s="71">
        <f t="shared" si="133"/>
        <v>3.8461538461538463</v>
      </c>
      <c r="L732" s="65" t="str">
        <f>IFERROR((IF(AND($G731&lt;(VLOOKUP($J732,'Medians, Hi-Lo SDs'!$B:$F,2,FALSE)),$G732&gt;=(VLOOKUP($J732,'Medians, Hi-Lo SDs'!$B:$F,2,FALSE))),(VLOOKUP($J732,'Medians, Hi-Lo SDs'!$B:$F,2,FALSE))-$G731,""))/($F732)*($C732-$C731)+($C731),"")</f>
        <v/>
      </c>
      <c r="M732" s="65" t="str">
        <f t="shared" si="135"/>
        <v/>
      </c>
      <c r="N732" s="65" t="str">
        <f>IF(M732="","",M732/VLOOKUP(VLOOKUP($J732,'Medians, Hi-Lo SDs'!$B:$F,2,FALSE),$H:$I,2,FALSE))</f>
        <v/>
      </c>
      <c r="O732" s="59" t="s">
        <v>88</v>
      </c>
      <c r="P732" s="60" t="s">
        <v>88</v>
      </c>
      <c r="Q732" s="66" t="str">
        <f>IFERROR((IF(AND($G731&lt;(VLOOKUP($J732,'Medians, Hi-Lo SDs'!$B:$F,3,FALSE)),$G732&gt;=(VLOOKUP($J732,'Medians, Hi-Lo SDs'!$B:$F,3,FALSE))),(VLOOKUP($J732,'Medians, Hi-Lo SDs'!$B:$F,3,FALSE))-$G731,""))/($F732)*($C732-$C731)+($C731),"")</f>
        <v/>
      </c>
      <c r="R732" s="65" t="str">
        <f t="shared" si="136"/>
        <v/>
      </c>
      <c r="S732" s="65" t="str">
        <f>IF(R732="","",R732/VLOOKUP(VLOOKUP($J732,'Medians, Hi-Lo SDs'!$B:$F,3,FALSE),$H:$I,2,FALSE))</f>
        <v/>
      </c>
      <c r="T732" s="70" t="str">
        <f t="shared" si="128"/>
        <v/>
      </c>
      <c r="U732" s="68" t="str">
        <f t="shared" si="129"/>
        <v/>
      </c>
      <c r="V732" s="69" t="str">
        <f t="shared" si="134"/>
        <v/>
      </c>
      <c r="W732" s="66" t="str">
        <f>IFERROR((IF(AND($G731&lt;(VLOOKUP($J732,'Medians, Hi-Lo SDs'!$B:$F,4,FALSE)),$G732&gt;=(VLOOKUP($J732,'Medians, Hi-Lo SDs'!$B:$F,4,FALSE))),(VLOOKUP($J732,'Medians, Hi-Lo SDs'!$B:$F,4,FALSE))-$G731,""))/($F732)*($C732-$C731)+($C731),"")</f>
        <v/>
      </c>
      <c r="X732" s="65" t="str">
        <f t="shared" si="137"/>
        <v/>
      </c>
      <c r="Y732" s="65" t="str">
        <f>IF(X732="","",X732/VLOOKUP(VLOOKUP($J732,'Medians, Hi-Lo SDs'!$B:$F,4,FALSE),$H:$I,2,FALSE))</f>
        <v/>
      </c>
      <c r="Z732" s="70" t="str">
        <f t="shared" si="130"/>
        <v/>
      </c>
      <c r="AA732" s="68" t="str">
        <f t="shared" si="131"/>
        <v/>
      </c>
      <c r="AB732" s="66" t="str">
        <f>IFERROR((IF(AND($G731&lt;(VLOOKUP($J732,'Medians, Hi-Lo SDs'!$B:$F,5,FALSE)),$G732&gt;=(VLOOKUP($J732,'Medians, Hi-Lo SDs'!$B:$F,5,FALSE))),(VLOOKUP($J732,'Medians, Hi-Lo SDs'!$B:$F,5,FALSE))-$G731,""))/($F732)*($C732-$C731)+($C731),"")</f>
        <v/>
      </c>
      <c r="AC732" s="65" t="str">
        <f t="shared" si="138"/>
        <v/>
      </c>
      <c r="AD732" s="65" t="str">
        <f>IF(AC732="","",AC732/VLOOKUP(VLOOKUP($J732,'Medians, Hi-Lo SDs'!$B:$F,5,FALSE),$H:$I,2,FALSE))</f>
        <v/>
      </c>
      <c r="AE732" s="59" t="s">
        <v>88</v>
      </c>
      <c r="AF732" s="60" t="s">
        <v>88</v>
      </c>
    </row>
    <row r="733" spans="1:32" ht="16" x14ac:dyDescent="0.2">
      <c r="A733" s="99"/>
      <c r="B733" s="100"/>
      <c r="C733" s="87" t="s">
        <v>146</v>
      </c>
      <c r="D733" s="88">
        <v>1</v>
      </c>
      <c r="E733" s="89">
        <v>1.2820512820512819</v>
      </c>
      <c r="F733" s="89">
        <v>1.2820512820512819</v>
      </c>
      <c r="G733" s="90">
        <v>33.333333333333329</v>
      </c>
      <c r="J733" s="64" t="str">
        <f t="shared" si="132"/>
        <v>a1400</v>
      </c>
      <c r="K733" s="71">
        <f t="shared" si="133"/>
        <v>3.8461538461538463</v>
      </c>
      <c r="L733" s="65" t="str">
        <f>IFERROR((IF(AND($G732&lt;(VLOOKUP($J733,'Medians, Hi-Lo SDs'!$B:$F,2,FALSE)),$G733&gt;=(VLOOKUP($J733,'Medians, Hi-Lo SDs'!$B:$F,2,FALSE))),(VLOOKUP($J733,'Medians, Hi-Lo SDs'!$B:$F,2,FALSE))-$G732,""))/($F733)*($C733-$C732)+($C732),"")</f>
        <v/>
      </c>
      <c r="M733" s="65" t="str">
        <f t="shared" si="135"/>
        <v/>
      </c>
      <c r="N733" s="65" t="str">
        <f>IF(M733="","",M733/VLOOKUP(VLOOKUP($J733,'Medians, Hi-Lo SDs'!$B:$F,2,FALSE),$H:$I,2,FALSE))</f>
        <v/>
      </c>
      <c r="O733" s="59" t="s">
        <v>88</v>
      </c>
      <c r="P733" s="60" t="s">
        <v>88</v>
      </c>
      <c r="Q733" s="66" t="str">
        <f>IFERROR((IF(AND($G732&lt;(VLOOKUP($J733,'Medians, Hi-Lo SDs'!$B:$F,3,FALSE)),$G733&gt;=(VLOOKUP($J733,'Medians, Hi-Lo SDs'!$B:$F,3,FALSE))),(VLOOKUP($J733,'Medians, Hi-Lo SDs'!$B:$F,3,FALSE))-$G732,""))/($F733)*($C733-$C732)+($C732),"")</f>
        <v/>
      </c>
      <c r="R733" s="65" t="str">
        <f t="shared" si="136"/>
        <v/>
      </c>
      <c r="S733" s="65" t="str">
        <f>IF(R733="","",R733/VLOOKUP(VLOOKUP($J733,'Medians, Hi-Lo SDs'!$B:$F,3,FALSE),$H:$I,2,FALSE))</f>
        <v/>
      </c>
      <c r="T733" s="70" t="str">
        <f t="shared" si="128"/>
        <v/>
      </c>
      <c r="U733" s="68" t="str">
        <f t="shared" si="129"/>
        <v/>
      </c>
      <c r="V733" s="69" t="str">
        <f t="shared" si="134"/>
        <v/>
      </c>
      <c r="W733" s="66" t="str">
        <f>IFERROR((IF(AND($G732&lt;(VLOOKUP($J733,'Medians, Hi-Lo SDs'!$B:$F,4,FALSE)),$G733&gt;=(VLOOKUP($J733,'Medians, Hi-Lo SDs'!$B:$F,4,FALSE))),(VLOOKUP($J733,'Medians, Hi-Lo SDs'!$B:$F,4,FALSE))-$G732,""))/($F733)*($C733-$C732)+($C732),"")</f>
        <v/>
      </c>
      <c r="X733" s="65" t="str">
        <f t="shared" si="137"/>
        <v/>
      </c>
      <c r="Y733" s="65" t="str">
        <f>IF(X733="","",X733/VLOOKUP(VLOOKUP($J733,'Medians, Hi-Lo SDs'!$B:$F,4,FALSE),$H:$I,2,FALSE))</f>
        <v/>
      </c>
      <c r="Z733" s="70" t="str">
        <f t="shared" si="130"/>
        <v/>
      </c>
      <c r="AA733" s="68" t="str">
        <f t="shared" si="131"/>
        <v/>
      </c>
      <c r="AB733" s="66" t="str">
        <f>IFERROR((IF(AND($G732&lt;(VLOOKUP($J733,'Medians, Hi-Lo SDs'!$B:$F,5,FALSE)),$G733&gt;=(VLOOKUP($J733,'Medians, Hi-Lo SDs'!$B:$F,5,FALSE))),(VLOOKUP($J733,'Medians, Hi-Lo SDs'!$B:$F,5,FALSE))-$G732,""))/($F733)*($C733-$C732)+($C732),"")</f>
        <v/>
      </c>
      <c r="AC733" s="65" t="str">
        <f t="shared" si="138"/>
        <v/>
      </c>
      <c r="AD733" s="65" t="str">
        <f>IF(AC733="","",AC733/VLOOKUP(VLOOKUP($J733,'Medians, Hi-Lo SDs'!$B:$F,5,FALSE),$H:$I,2,FALSE))</f>
        <v/>
      </c>
      <c r="AE733" s="59" t="s">
        <v>88</v>
      </c>
      <c r="AF733" s="60" t="s">
        <v>88</v>
      </c>
    </row>
    <row r="734" spans="1:32" ht="16" x14ac:dyDescent="0.2">
      <c r="A734" s="99"/>
      <c r="B734" s="100"/>
      <c r="C734" s="87" t="s">
        <v>140</v>
      </c>
      <c r="D734" s="88">
        <v>3</v>
      </c>
      <c r="E734" s="89">
        <v>3.8461538461538463</v>
      </c>
      <c r="F734" s="89">
        <v>3.8461538461538463</v>
      </c>
      <c r="G734" s="90">
        <v>37.179487179487182</v>
      </c>
      <c r="J734" s="64" t="str">
        <f t="shared" si="132"/>
        <v>a1400</v>
      </c>
      <c r="K734" s="71">
        <f t="shared" si="133"/>
        <v>3.8461538461538463</v>
      </c>
      <c r="L734" s="65" t="str">
        <f>IFERROR((IF(AND($G733&lt;(VLOOKUP($J734,'Medians, Hi-Lo SDs'!$B:$F,2,FALSE)),$G734&gt;=(VLOOKUP($J734,'Medians, Hi-Lo SDs'!$B:$F,2,FALSE))),(VLOOKUP($J734,'Medians, Hi-Lo SDs'!$B:$F,2,FALSE))-$G733,""))/($F734)*($C734-$C733)+($C733),"")</f>
        <v/>
      </c>
      <c r="M734" s="65" t="str">
        <f t="shared" si="135"/>
        <v/>
      </c>
      <c r="N734" s="65" t="str">
        <f>IF(M734="","",M734/VLOOKUP(VLOOKUP($J734,'Medians, Hi-Lo SDs'!$B:$F,2,FALSE),$H:$I,2,FALSE))</f>
        <v/>
      </c>
      <c r="O734" s="59" t="s">
        <v>88</v>
      </c>
      <c r="P734" s="60" t="s">
        <v>88</v>
      </c>
      <c r="Q734" s="66" t="str">
        <f>IFERROR((IF(AND($G733&lt;(VLOOKUP($J734,'Medians, Hi-Lo SDs'!$B:$F,3,FALSE)),$G734&gt;=(VLOOKUP($J734,'Medians, Hi-Lo SDs'!$B:$F,3,FALSE))),(VLOOKUP($J734,'Medians, Hi-Lo SDs'!$B:$F,3,FALSE))-$G733,""))/($F734)*($C734-$C733)+($C733),"")</f>
        <v/>
      </c>
      <c r="R734" s="65" t="str">
        <f t="shared" si="136"/>
        <v/>
      </c>
      <c r="S734" s="65" t="str">
        <f>IF(R734="","",R734/VLOOKUP(VLOOKUP($J734,'Medians, Hi-Lo SDs'!$B:$F,3,FALSE),$H:$I,2,FALSE))</f>
        <v/>
      </c>
      <c r="T734" s="70" t="str">
        <f t="shared" si="128"/>
        <v/>
      </c>
      <c r="U734" s="68" t="str">
        <f t="shared" si="129"/>
        <v/>
      </c>
      <c r="V734" s="69" t="str">
        <f t="shared" si="134"/>
        <v/>
      </c>
      <c r="W734" s="66" t="str">
        <f>IFERROR((IF(AND($G733&lt;(VLOOKUP($J734,'Medians, Hi-Lo SDs'!$B:$F,4,FALSE)),$G734&gt;=(VLOOKUP($J734,'Medians, Hi-Lo SDs'!$B:$F,4,FALSE))),(VLOOKUP($J734,'Medians, Hi-Lo SDs'!$B:$F,4,FALSE))-$G733,""))/($F734)*($C734-$C733)+($C733),"")</f>
        <v/>
      </c>
      <c r="X734" s="65" t="str">
        <f t="shared" si="137"/>
        <v/>
      </c>
      <c r="Y734" s="65" t="str">
        <f>IF(X734="","",X734/VLOOKUP(VLOOKUP($J734,'Medians, Hi-Lo SDs'!$B:$F,4,FALSE),$H:$I,2,FALSE))</f>
        <v/>
      </c>
      <c r="Z734" s="70" t="str">
        <f t="shared" si="130"/>
        <v/>
      </c>
      <c r="AA734" s="68" t="str">
        <f t="shared" si="131"/>
        <v/>
      </c>
      <c r="AB734" s="66" t="str">
        <f>IFERROR((IF(AND($G733&lt;(VLOOKUP($J734,'Medians, Hi-Lo SDs'!$B:$F,5,FALSE)),$G734&gt;=(VLOOKUP($J734,'Medians, Hi-Lo SDs'!$B:$F,5,FALSE))),(VLOOKUP($J734,'Medians, Hi-Lo SDs'!$B:$F,5,FALSE))-$G733,""))/($F734)*($C734-$C733)+($C733),"")</f>
        <v/>
      </c>
      <c r="AC734" s="65" t="str">
        <f t="shared" si="138"/>
        <v/>
      </c>
      <c r="AD734" s="65" t="str">
        <f>IF(AC734="","",AC734/VLOOKUP(VLOOKUP($J734,'Medians, Hi-Lo SDs'!$B:$F,5,FALSE),$H:$I,2,FALSE))</f>
        <v/>
      </c>
      <c r="AE734" s="59" t="s">
        <v>88</v>
      </c>
      <c r="AF734" s="60" t="s">
        <v>88</v>
      </c>
    </row>
    <row r="735" spans="1:32" ht="16" x14ac:dyDescent="0.2">
      <c r="A735" s="99"/>
      <c r="B735" s="100"/>
      <c r="C735" s="87" t="s">
        <v>160</v>
      </c>
      <c r="D735" s="88">
        <v>2</v>
      </c>
      <c r="E735" s="89">
        <v>2.5641025641025639</v>
      </c>
      <c r="F735" s="89">
        <v>2.5641025641025639</v>
      </c>
      <c r="G735" s="90">
        <v>39.743589743589745</v>
      </c>
      <c r="J735" s="64" t="str">
        <f t="shared" si="132"/>
        <v>a1400</v>
      </c>
      <c r="K735" s="71">
        <f t="shared" si="133"/>
        <v>3.8461538461538463</v>
      </c>
      <c r="L735" s="65" t="str">
        <f>IFERROR((IF(AND($G734&lt;(VLOOKUP($J735,'Medians, Hi-Lo SDs'!$B:$F,2,FALSE)),$G735&gt;=(VLOOKUP($J735,'Medians, Hi-Lo SDs'!$B:$F,2,FALSE))),(VLOOKUP($J735,'Medians, Hi-Lo SDs'!$B:$F,2,FALSE))-$G734,""))/($F735)*($C735-$C734)+($C734),"")</f>
        <v/>
      </c>
      <c r="M735" s="65" t="str">
        <f t="shared" si="135"/>
        <v/>
      </c>
      <c r="N735" s="65" t="str">
        <f>IF(M735="","",M735/VLOOKUP(VLOOKUP($J735,'Medians, Hi-Lo SDs'!$B:$F,2,FALSE),$H:$I,2,FALSE))</f>
        <v/>
      </c>
      <c r="O735" s="59" t="s">
        <v>88</v>
      </c>
      <c r="P735" s="60" t="s">
        <v>88</v>
      </c>
      <c r="Q735" s="66" t="str">
        <f>IFERROR((IF(AND($G734&lt;(VLOOKUP($J735,'Medians, Hi-Lo SDs'!$B:$F,3,FALSE)),$G735&gt;=(VLOOKUP($J735,'Medians, Hi-Lo SDs'!$B:$F,3,FALSE))),(VLOOKUP($J735,'Medians, Hi-Lo SDs'!$B:$F,3,FALSE))-$G734,""))/($F735)*($C735-$C734)+($C734),"")</f>
        <v/>
      </c>
      <c r="R735" s="65" t="str">
        <f t="shared" si="136"/>
        <v/>
      </c>
      <c r="S735" s="65" t="str">
        <f>IF(R735="","",R735/VLOOKUP(VLOOKUP($J735,'Medians, Hi-Lo SDs'!$B:$F,3,FALSE),$H:$I,2,FALSE))</f>
        <v/>
      </c>
      <c r="T735" s="70" t="str">
        <f t="shared" si="128"/>
        <v/>
      </c>
      <c r="U735" s="68" t="str">
        <f t="shared" si="129"/>
        <v/>
      </c>
      <c r="V735" s="69" t="str">
        <f t="shared" si="134"/>
        <v/>
      </c>
      <c r="W735" s="66" t="str">
        <f>IFERROR((IF(AND($G734&lt;(VLOOKUP($J735,'Medians, Hi-Lo SDs'!$B:$F,4,FALSE)),$G735&gt;=(VLOOKUP($J735,'Medians, Hi-Lo SDs'!$B:$F,4,FALSE))),(VLOOKUP($J735,'Medians, Hi-Lo SDs'!$B:$F,4,FALSE))-$G734,""))/($F735)*($C735-$C734)+($C734),"")</f>
        <v/>
      </c>
      <c r="X735" s="65" t="str">
        <f t="shared" si="137"/>
        <v/>
      </c>
      <c r="Y735" s="65" t="str">
        <f>IF(X735="","",X735/VLOOKUP(VLOOKUP($J735,'Medians, Hi-Lo SDs'!$B:$F,4,FALSE),$H:$I,2,FALSE))</f>
        <v/>
      </c>
      <c r="Z735" s="70" t="str">
        <f t="shared" si="130"/>
        <v/>
      </c>
      <c r="AA735" s="68" t="str">
        <f t="shared" si="131"/>
        <v/>
      </c>
      <c r="AB735" s="66" t="str">
        <f>IFERROR((IF(AND($G734&lt;(VLOOKUP($J735,'Medians, Hi-Lo SDs'!$B:$F,5,FALSE)),$G735&gt;=(VLOOKUP($J735,'Medians, Hi-Lo SDs'!$B:$F,5,FALSE))),(VLOOKUP($J735,'Medians, Hi-Lo SDs'!$B:$F,5,FALSE))-$G734,""))/($F735)*($C735-$C734)+($C734),"")</f>
        <v/>
      </c>
      <c r="AC735" s="65" t="str">
        <f t="shared" si="138"/>
        <v/>
      </c>
      <c r="AD735" s="65" t="str">
        <f>IF(AC735="","",AC735/VLOOKUP(VLOOKUP($J735,'Medians, Hi-Lo SDs'!$B:$F,5,FALSE),$H:$I,2,FALSE))</f>
        <v/>
      </c>
      <c r="AE735" s="59" t="s">
        <v>88</v>
      </c>
      <c r="AF735" s="60" t="s">
        <v>88</v>
      </c>
    </row>
    <row r="736" spans="1:32" ht="16" x14ac:dyDescent="0.2">
      <c r="A736" s="99"/>
      <c r="B736" s="100"/>
      <c r="C736" s="87" t="s">
        <v>166</v>
      </c>
      <c r="D736" s="88">
        <v>5</v>
      </c>
      <c r="E736" s="89">
        <v>6.4102564102564097</v>
      </c>
      <c r="F736" s="89">
        <v>6.4102564102564097</v>
      </c>
      <c r="G736" s="90">
        <v>46.153846153846153</v>
      </c>
      <c r="J736" s="64" t="str">
        <f t="shared" si="132"/>
        <v>a1400</v>
      </c>
      <c r="K736" s="71">
        <f t="shared" si="133"/>
        <v>3.8461538461538463</v>
      </c>
      <c r="L736" s="65" t="str">
        <f>IFERROR((IF(AND($G735&lt;(VLOOKUP($J736,'Medians, Hi-Lo SDs'!$B:$F,2,FALSE)),$G736&gt;=(VLOOKUP($J736,'Medians, Hi-Lo SDs'!$B:$F,2,FALSE))),(VLOOKUP($J736,'Medians, Hi-Lo SDs'!$B:$F,2,FALSE))-$G735,""))/($F736)*($C736-$C735)+($C735),"")</f>
        <v/>
      </c>
      <c r="M736" s="65" t="str">
        <f t="shared" si="135"/>
        <v/>
      </c>
      <c r="N736" s="65" t="str">
        <f>IF(M736="","",M736/VLOOKUP(VLOOKUP($J736,'Medians, Hi-Lo SDs'!$B:$F,2,FALSE),$H:$I,2,FALSE))</f>
        <v/>
      </c>
      <c r="O736" s="59" t="s">
        <v>88</v>
      </c>
      <c r="P736" s="60" t="s">
        <v>88</v>
      </c>
      <c r="Q736" s="66" t="str">
        <f>IFERROR((IF(AND($G735&lt;(VLOOKUP($J736,'Medians, Hi-Lo SDs'!$B:$F,3,FALSE)),$G736&gt;=(VLOOKUP($J736,'Medians, Hi-Lo SDs'!$B:$F,3,FALSE))),(VLOOKUP($J736,'Medians, Hi-Lo SDs'!$B:$F,3,FALSE))-$G735,""))/($F736)*($C736-$C735)+($C735),"")</f>
        <v/>
      </c>
      <c r="R736" s="65" t="str">
        <f t="shared" si="136"/>
        <v/>
      </c>
      <c r="S736" s="65" t="str">
        <f>IF(R736="","",R736/VLOOKUP(VLOOKUP($J736,'Medians, Hi-Lo SDs'!$B:$F,3,FALSE),$H:$I,2,FALSE))</f>
        <v/>
      </c>
      <c r="T736" s="70" t="str">
        <f t="shared" si="128"/>
        <v/>
      </c>
      <c r="U736" s="68" t="str">
        <f t="shared" si="129"/>
        <v/>
      </c>
      <c r="V736" s="69" t="str">
        <f t="shared" si="134"/>
        <v/>
      </c>
      <c r="W736" s="66" t="str">
        <f>IFERROR((IF(AND($G735&lt;(VLOOKUP($J736,'Medians, Hi-Lo SDs'!$B:$F,4,FALSE)),$G736&gt;=(VLOOKUP($J736,'Medians, Hi-Lo SDs'!$B:$F,4,FALSE))),(VLOOKUP($J736,'Medians, Hi-Lo SDs'!$B:$F,4,FALSE))-$G735,""))/($F736)*($C736-$C735)+($C735),"")</f>
        <v/>
      </c>
      <c r="X736" s="65" t="str">
        <f t="shared" si="137"/>
        <v/>
      </c>
      <c r="Y736" s="65" t="str">
        <f>IF(X736="","",X736/VLOOKUP(VLOOKUP($J736,'Medians, Hi-Lo SDs'!$B:$F,4,FALSE),$H:$I,2,FALSE))</f>
        <v/>
      </c>
      <c r="Z736" s="70" t="str">
        <f t="shared" si="130"/>
        <v/>
      </c>
      <c r="AA736" s="68" t="str">
        <f t="shared" si="131"/>
        <v/>
      </c>
      <c r="AB736" s="66" t="str">
        <f>IFERROR((IF(AND($G735&lt;(VLOOKUP($J736,'Medians, Hi-Lo SDs'!$B:$F,5,FALSE)),$G736&gt;=(VLOOKUP($J736,'Medians, Hi-Lo SDs'!$B:$F,5,FALSE))),(VLOOKUP($J736,'Medians, Hi-Lo SDs'!$B:$F,5,FALSE))-$G735,""))/($F736)*($C736-$C735)+($C735),"")</f>
        <v/>
      </c>
      <c r="AC736" s="65" t="str">
        <f t="shared" si="138"/>
        <v/>
      </c>
      <c r="AD736" s="65" t="str">
        <f>IF(AC736="","",AC736/VLOOKUP(VLOOKUP($J736,'Medians, Hi-Lo SDs'!$B:$F,5,FALSE),$H:$I,2,FALSE))</f>
        <v/>
      </c>
      <c r="AE736" s="59" t="s">
        <v>88</v>
      </c>
      <c r="AF736" s="60" t="s">
        <v>88</v>
      </c>
    </row>
    <row r="737" spans="1:32" ht="16" x14ac:dyDescent="0.2">
      <c r="A737" s="99"/>
      <c r="B737" s="100"/>
      <c r="C737" s="87" t="s">
        <v>161</v>
      </c>
      <c r="D737" s="88">
        <v>4</v>
      </c>
      <c r="E737" s="89">
        <v>5.1282051282051277</v>
      </c>
      <c r="F737" s="89">
        <v>5.1282051282051277</v>
      </c>
      <c r="G737" s="90">
        <v>51.282051282051277</v>
      </c>
      <c r="J737" s="64" t="str">
        <f t="shared" si="132"/>
        <v>a1400</v>
      </c>
      <c r="K737" s="71">
        <f t="shared" si="133"/>
        <v>3.8461538461538463</v>
      </c>
      <c r="L737" s="65" t="str">
        <f>IFERROR((IF(AND($G736&lt;(VLOOKUP($J737,'Medians, Hi-Lo SDs'!$B:$F,2,FALSE)),$G737&gt;=(VLOOKUP($J737,'Medians, Hi-Lo SDs'!$B:$F,2,FALSE))),(VLOOKUP($J737,'Medians, Hi-Lo SDs'!$B:$F,2,FALSE))-$G736,""))/($F737)*($C737-$C736)+($C736),"")</f>
        <v/>
      </c>
      <c r="M737" s="65" t="str">
        <f t="shared" si="135"/>
        <v/>
      </c>
      <c r="N737" s="65" t="str">
        <f>IF(M737="","",M737/VLOOKUP(VLOOKUP($J737,'Medians, Hi-Lo SDs'!$B:$F,2,FALSE),$H:$I,2,FALSE))</f>
        <v/>
      </c>
      <c r="O737" s="59" t="s">
        <v>88</v>
      </c>
      <c r="P737" s="60" t="s">
        <v>88</v>
      </c>
      <c r="Q737" s="66" t="str">
        <f>IFERROR((IF(AND($G736&lt;(VLOOKUP($J737,'Medians, Hi-Lo SDs'!$B:$F,3,FALSE)),$G737&gt;=(VLOOKUP($J737,'Medians, Hi-Lo SDs'!$B:$F,3,FALSE))),(VLOOKUP($J737,'Medians, Hi-Lo SDs'!$B:$F,3,FALSE))-$G736,""))/($F737)*($C737-$C736)+($C736),"")</f>
        <v/>
      </c>
      <c r="R737" s="65" t="str">
        <f t="shared" si="136"/>
        <v/>
      </c>
      <c r="S737" s="65" t="str">
        <f>IF(R737="","",R737/VLOOKUP(VLOOKUP($J737,'Medians, Hi-Lo SDs'!$B:$F,3,FALSE),$H:$I,2,FALSE))</f>
        <v/>
      </c>
      <c r="T737" s="70" t="str">
        <f t="shared" si="128"/>
        <v/>
      </c>
      <c r="U737" s="68" t="str">
        <f t="shared" si="129"/>
        <v/>
      </c>
      <c r="V737" s="69">
        <f t="shared" si="134"/>
        <v>60.75</v>
      </c>
      <c r="W737" s="66" t="str">
        <f>IFERROR((IF(AND($G736&lt;(VLOOKUP($J737,'Medians, Hi-Lo SDs'!$B:$F,4,FALSE)),$G737&gt;=(VLOOKUP($J737,'Medians, Hi-Lo SDs'!$B:$F,4,FALSE))),(VLOOKUP($J737,'Medians, Hi-Lo SDs'!$B:$F,4,FALSE))-$G736,""))/($F737)*($C737-$C736)+($C736),"")</f>
        <v/>
      </c>
      <c r="X737" s="65" t="str">
        <f t="shared" si="137"/>
        <v/>
      </c>
      <c r="Y737" s="65" t="str">
        <f>IF(X737="","",X737/VLOOKUP(VLOOKUP($J737,'Medians, Hi-Lo SDs'!$B:$F,4,FALSE),$H:$I,2,FALSE))</f>
        <v/>
      </c>
      <c r="Z737" s="70" t="str">
        <f t="shared" si="130"/>
        <v/>
      </c>
      <c r="AA737" s="68" t="str">
        <f t="shared" si="131"/>
        <v/>
      </c>
      <c r="AB737" s="66" t="str">
        <f>IFERROR((IF(AND($G736&lt;(VLOOKUP($J737,'Medians, Hi-Lo SDs'!$B:$F,5,FALSE)),$G737&gt;=(VLOOKUP($J737,'Medians, Hi-Lo SDs'!$B:$F,5,FALSE))),(VLOOKUP($J737,'Medians, Hi-Lo SDs'!$B:$F,5,FALSE))-$G736,""))/($F737)*($C737-$C736)+($C736),"")</f>
        <v/>
      </c>
      <c r="AC737" s="65" t="str">
        <f t="shared" si="138"/>
        <v/>
      </c>
      <c r="AD737" s="65" t="str">
        <f>IF(AC737="","",AC737/VLOOKUP(VLOOKUP($J737,'Medians, Hi-Lo SDs'!$B:$F,5,FALSE),$H:$I,2,FALSE))</f>
        <v/>
      </c>
      <c r="AE737" s="59" t="s">
        <v>88</v>
      </c>
      <c r="AF737" s="60" t="s">
        <v>88</v>
      </c>
    </row>
    <row r="738" spans="1:32" ht="16" x14ac:dyDescent="0.2">
      <c r="A738" s="99"/>
      <c r="B738" s="100"/>
      <c r="C738" s="87" t="s">
        <v>157</v>
      </c>
      <c r="D738" s="88">
        <v>3</v>
      </c>
      <c r="E738" s="89">
        <v>3.8461538461538463</v>
      </c>
      <c r="F738" s="89">
        <v>3.8461538461538463</v>
      </c>
      <c r="G738" s="90">
        <v>55.128205128205131</v>
      </c>
      <c r="J738" s="64" t="str">
        <f t="shared" si="132"/>
        <v>a1400</v>
      </c>
      <c r="K738" s="71">
        <f t="shared" si="133"/>
        <v>3.8461538461538463</v>
      </c>
      <c r="L738" s="65" t="str">
        <f>IFERROR((IF(AND($G737&lt;(VLOOKUP($J738,'Medians, Hi-Lo SDs'!$B:$F,2,FALSE)),$G738&gt;=(VLOOKUP($J738,'Medians, Hi-Lo SDs'!$B:$F,2,FALSE))),(VLOOKUP($J738,'Medians, Hi-Lo SDs'!$B:$F,2,FALSE))-$G737,""))/($F738)*($C738-$C737)+($C737),"")</f>
        <v/>
      </c>
      <c r="M738" s="65" t="str">
        <f t="shared" si="135"/>
        <v/>
      </c>
      <c r="N738" s="65" t="str">
        <f>IF(M738="","",M738/VLOOKUP(VLOOKUP($J738,'Medians, Hi-Lo SDs'!$B:$F,2,FALSE),$H:$I,2,FALSE))</f>
        <v/>
      </c>
      <c r="O738" s="59" t="s">
        <v>88</v>
      </c>
      <c r="P738" s="60" t="s">
        <v>88</v>
      </c>
      <c r="Q738" s="66" t="str">
        <f>IFERROR((IF(AND($G737&lt;(VLOOKUP($J738,'Medians, Hi-Lo SDs'!$B:$F,3,FALSE)),$G738&gt;=(VLOOKUP($J738,'Medians, Hi-Lo SDs'!$B:$F,3,FALSE))),(VLOOKUP($J738,'Medians, Hi-Lo SDs'!$B:$F,3,FALSE))-$G737,""))/($F738)*($C738-$C737)+($C737),"")</f>
        <v/>
      </c>
      <c r="R738" s="65" t="str">
        <f t="shared" si="136"/>
        <v/>
      </c>
      <c r="S738" s="65" t="str">
        <f>IF(R738="","",R738/VLOOKUP(VLOOKUP($J738,'Medians, Hi-Lo SDs'!$B:$F,3,FALSE),$H:$I,2,FALSE))</f>
        <v/>
      </c>
      <c r="T738" s="70" t="str">
        <f t="shared" si="128"/>
        <v/>
      </c>
      <c r="U738" s="68" t="str">
        <f t="shared" si="129"/>
        <v/>
      </c>
      <c r="V738" s="69" t="str">
        <f t="shared" si="134"/>
        <v/>
      </c>
      <c r="W738" s="66" t="str">
        <f>IFERROR((IF(AND($G737&lt;(VLOOKUP($J738,'Medians, Hi-Lo SDs'!$B:$F,4,FALSE)),$G738&gt;=(VLOOKUP($J738,'Medians, Hi-Lo SDs'!$B:$F,4,FALSE))),(VLOOKUP($J738,'Medians, Hi-Lo SDs'!$B:$F,4,FALSE))-$G737,""))/($F738)*($C738-$C737)+($C737),"")</f>
        <v/>
      </c>
      <c r="X738" s="65" t="str">
        <f t="shared" si="137"/>
        <v/>
      </c>
      <c r="Y738" s="65" t="str">
        <f>IF(X738="","",X738/VLOOKUP(VLOOKUP($J738,'Medians, Hi-Lo SDs'!$B:$F,4,FALSE),$H:$I,2,FALSE))</f>
        <v/>
      </c>
      <c r="Z738" s="70" t="str">
        <f t="shared" si="130"/>
        <v/>
      </c>
      <c r="AA738" s="68" t="str">
        <f t="shared" si="131"/>
        <v/>
      </c>
      <c r="AB738" s="66" t="str">
        <f>IFERROR((IF(AND($G737&lt;(VLOOKUP($J738,'Medians, Hi-Lo SDs'!$B:$F,5,FALSE)),$G738&gt;=(VLOOKUP($J738,'Medians, Hi-Lo SDs'!$B:$F,5,FALSE))),(VLOOKUP($J738,'Medians, Hi-Lo SDs'!$B:$F,5,FALSE))-$G737,""))/($F738)*($C738-$C737)+($C737),"")</f>
        <v/>
      </c>
      <c r="AC738" s="65" t="str">
        <f t="shared" si="138"/>
        <v/>
      </c>
      <c r="AD738" s="65" t="str">
        <f>IF(AC738="","",AC738/VLOOKUP(VLOOKUP($J738,'Medians, Hi-Lo SDs'!$B:$F,5,FALSE),$H:$I,2,FALSE))</f>
        <v/>
      </c>
      <c r="AE738" s="59" t="s">
        <v>88</v>
      </c>
      <c r="AF738" s="60" t="s">
        <v>88</v>
      </c>
    </row>
    <row r="739" spans="1:32" ht="16" x14ac:dyDescent="0.2">
      <c r="A739" s="99"/>
      <c r="B739" s="100"/>
      <c r="C739" s="87" t="s">
        <v>147</v>
      </c>
      <c r="D739" s="88">
        <v>4</v>
      </c>
      <c r="E739" s="89">
        <v>5.1282051282051277</v>
      </c>
      <c r="F739" s="89">
        <v>5.1282051282051277</v>
      </c>
      <c r="G739" s="90">
        <v>60.256410256410255</v>
      </c>
      <c r="J739" s="64" t="str">
        <f t="shared" si="132"/>
        <v>a1400</v>
      </c>
      <c r="K739" s="71">
        <f t="shared" si="133"/>
        <v>3.8461538461538463</v>
      </c>
      <c r="L739" s="65" t="str">
        <f>IFERROR((IF(AND($G738&lt;(VLOOKUP($J739,'Medians, Hi-Lo SDs'!$B:$F,2,FALSE)),$G739&gt;=(VLOOKUP($J739,'Medians, Hi-Lo SDs'!$B:$F,2,FALSE))),(VLOOKUP($J739,'Medians, Hi-Lo SDs'!$B:$F,2,FALSE))-$G738,""))/($F739)*($C739-$C738)+($C738),"")</f>
        <v/>
      </c>
      <c r="M739" s="65" t="str">
        <f t="shared" si="135"/>
        <v/>
      </c>
      <c r="N739" s="65" t="str">
        <f>IF(M739="","",M739/VLOOKUP(VLOOKUP($J739,'Medians, Hi-Lo SDs'!$B:$F,2,FALSE),$H:$I,2,FALSE))</f>
        <v/>
      </c>
      <c r="O739" s="59" t="s">
        <v>88</v>
      </c>
      <c r="P739" s="60" t="s">
        <v>88</v>
      </c>
      <c r="Q739" s="66" t="str">
        <f>IFERROR((IF(AND($G738&lt;(VLOOKUP($J739,'Medians, Hi-Lo SDs'!$B:$F,3,FALSE)),$G739&gt;=(VLOOKUP($J739,'Medians, Hi-Lo SDs'!$B:$F,3,FALSE))),(VLOOKUP($J739,'Medians, Hi-Lo SDs'!$B:$F,3,FALSE))-$G738,""))/($F739)*($C739-$C738)+($C738),"")</f>
        <v/>
      </c>
      <c r="R739" s="65" t="str">
        <f t="shared" si="136"/>
        <v/>
      </c>
      <c r="S739" s="65" t="str">
        <f>IF(R739="","",R739/VLOOKUP(VLOOKUP($J739,'Medians, Hi-Lo SDs'!$B:$F,3,FALSE),$H:$I,2,FALSE))</f>
        <v/>
      </c>
      <c r="T739" s="70" t="str">
        <f t="shared" si="128"/>
        <v/>
      </c>
      <c r="U739" s="68" t="str">
        <f t="shared" si="129"/>
        <v/>
      </c>
      <c r="V739" s="69" t="str">
        <f t="shared" si="134"/>
        <v/>
      </c>
      <c r="W739" s="66" t="str">
        <f>IFERROR((IF(AND($G738&lt;(VLOOKUP($J739,'Medians, Hi-Lo SDs'!$B:$F,4,FALSE)),$G739&gt;=(VLOOKUP($J739,'Medians, Hi-Lo SDs'!$B:$F,4,FALSE))),(VLOOKUP($J739,'Medians, Hi-Lo SDs'!$B:$F,4,FALSE))-$G738,""))/($F739)*($C739-$C738)+($C738),"")</f>
        <v/>
      </c>
      <c r="X739" s="65" t="str">
        <f t="shared" si="137"/>
        <v/>
      </c>
      <c r="Y739" s="65" t="str">
        <f>IF(X739="","",X739/VLOOKUP(VLOOKUP($J739,'Medians, Hi-Lo SDs'!$B:$F,4,FALSE),$H:$I,2,FALSE))</f>
        <v/>
      </c>
      <c r="Z739" s="70" t="str">
        <f t="shared" si="130"/>
        <v/>
      </c>
      <c r="AA739" s="68" t="str">
        <f t="shared" si="131"/>
        <v/>
      </c>
      <c r="AB739" s="66" t="str">
        <f>IFERROR((IF(AND($G738&lt;(VLOOKUP($J739,'Medians, Hi-Lo SDs'!$B:$F,5,FALSE)),$G739&gt;=(VLOOKUP($J739,'Medians, Hi-Lo SDs'!$B:$F,5,FALSE))),(VLOOKUP($J739,'Medians, Hi-Lo SDs'!$B:$F,5,FALSE))-$G738,""))/($F739)*($C739-$C738)+($C738),"")</f>
        <v/>
      </c>
      <c r="AC739" s="65" t="str">
        <f t="shared" si="138"/>
        <v/>
      </c>
      <c r="AD739" s="65" t="str">
        <f>IF(AC739="","",AC739/VLOOKUP(VLOOKUP($J739,'Medians, Hi-Lo SDs'!$B:$F,5,FALSE),$H:$I,2,FALSE))</f>
        <v/>
      </c>
      <c r="AE739" s="59" t="s">
        <v>88</v>
      </c>
      <c r="AF739" s="60" t="s">
        <v>88</v>
      </c>
    </row>
    <row r="740" spans="1:32" ht="16" x14ac:dyDescent="0.2">
      <c r="A740" s="99"/>
      <c r="B740" s="100"/>
      <c r="C740" s="87" t="s">
        <v>148</v>
      </c>
      <c r="D740" s="88">
        <v>2</v>
      </c>
      <c r="E740" s="89">
        <v>2.5641025641025639</v>
      </c>
      <c r="F740" s="89">
        <v>2.5641025641025639</v>
      </c>
      <c r="G740" s="90">
        <v>62.820512820512818</v>
      </c>
      <c r="J740" s="64" t="str">
        <f t="shared" si="132"/>
        <v>a1400</v>
      </c>
      <c r="K740" s="71">
        <f t="shared" si="133"/>
        <v>3.8461538461538463</v>
      </c>
      <c r="L740" s="65" t="str">
        <f>IFERROR((IF(AND($G739&lt;(VLOOKUP($J740,'Medians, Hi-Lo SDs'!$B:$F,2,FALSE)),$G740&gt;=(VLOOKUP($J740,'Medians, Hi-Lo SDs'!$B:$F,2,FALSE))),(VLOOKUP($J740,'Medians, Hi-Lo SDs'!$B:$F,2,FALSE))-$G739,""))/($F740)*($C740-$C739)+($C739),"")</f>
        <v/>
      </c>
      <c r="M740" s="65" t="str">
        <f t="shared" si="135"/>
        <v/>
      </c>
      <c r="N740" s="65" t="str">
        <f>IF(M740="","",M740/VLOOKUP(VLOOKUP($J740,'Medians, Hi-Lo SDs'!$B:$F,2,FALSE),$H:$I,2,FALSE))</f>
        <v/>
      </c>
      <c r="O740" s="59" t="s">
        <v>88</v>
      </c>
      <c r="P740" s="60" t="s">
        <v>88</v>
      </c>
      <c r="Q740" s="66" t="str">
        <f>IFERROR((IF(AND($G739&lt;(VLOOKUP($J740,'Medians, Hi-Lo SDs'!$B:$F,3,FALSE)),$G740&gt;=(VLOOKUP($J740,'Medians, Hi-Lo SDs'!$B:$F,3,FALSE))),(VLOOKUP($J740,'Medians, Hi-Lo SDs'!$B:$F,3,FALSE))-$G739,""))/($F740)*($C740-$C739)+($C739),"")</f>
        <v/>
      </c>
      <c r="R740" s="65" t="str">
        <f t="shared" si="136"/>
        <v/>
      </c>
      <c r="S740" s="65" t="str">
        <f>IF(R740="","",R740/VLOOKUP(VLOOKUP($J740,'Medians, Hi-Lo SDs'!$B:$F,3,FALSE),$H:$I,2,FALSE))</f>
        <v/>
      </c>
      <c r="T740" s="70" t="str">
        <f t="shared" si="128"/>
        <v/>
      </c>
      <c r="U740" s="68" t="str">
        <f t="shared" si="129"/>
        <v/>
      </c>
      <c r="V740" s="69" t="str">
        <f t="shared" si="134"/>
        <v/>
      </c>
      <c r="W740" s="66" t="str">
        <f>IFERROR((IF(AND($G739&lt;(VLOOKUP($J740,'Medians, Hi-Lo SDs'!$B:$F,4,FALSE)),$G740&gt;=(VLOOKUP($J740,'Medians, Hi-Lo SDs'!$B:$F,4,FALSE))),(VLOOKUP($J740,'Medians, Hi-Lo SDs'!$B:$F,4,FALSE))-$G739,""))/($F740)*($C740-$C739)+($C739),"")</f>
        <v/>
      </c>
      <c r="X740" s="65" t="str">
        <f t="shared" si="137"/>
        <v/>
      </c>
      <c r="Y740" s="65" t="str">
        <f>IF(X740="","",X740/VLOOKUP(VLOOKUP($J740,'Medians, Hi-Lo SDs'!$B:$F,4,FALSE),$H:$I,2,FALSE))</f>
        <v/>
      </c>
      <c r="Z740" s="70" t="str">
        <f t="shared" si="130"/>
        <v/>
      </c>
      <c r="AA740" s="68" t="str">
        <f t="shared" si="131"/>
        <v/>
      </c>
      <c r="AB740" s="66" t="str">
        <f>IFERROR((IF(AND($G739&lt;(VLOOKUP($J740,'Medians, Hi-Lo SDs'!$B:$F,5,FALSE)),$G740&gt;=(VLOOKUP($J740,'Medians, Hi-Lo SDs'!$B:$F,5,FALSE))),(VLOOKUP($J740,'Medians, Hi-Lo SDs'!$B:$F,5,FALSE))-$G739,""))/($F740)*($C740-$C739)+($C739),"")</f>
        <v/>
      </c>
      <c r="AC740" s="65" t="str">
        <f t="shared" si="138"/>
        <v/>
      </c>
      <c r="AD740" s="65" t="str">
        <f>IF(AC740="","",AC740/VLOOKUP(VLOOKUP($J740,'Medians, Hi-Lo SDs'!$B:$F,5,FALSE),$H:$I,2,FALSE))</f>
        <v/>
      </c>
      <c r="AE740" s="59" t="s">
        <v>88</v>
      </c>
      <c r="AF740" s="60" t="s">
        <v>88</v>
      </c>
    </row>
    <row r="741" spans="1:32" ht="16" x14ac:dyDescent="0.2">
      <c r="A741" s="99"/>
      <c r="B741" s="100"/>
      <c r="C741" s="87" t="s">
        <v>162</v>
      </c>
      <c r="D741" s="88">
        <v>2</v>
      </c>
      <c r="E741" s="89">
        <v>2.5641025641025639</v>
      </c>
      <c r="F741" s="89">
        <v>2.5641025641025639</v>
      </c>
      <c r="G741" s="90">
        <v>65.384615384615387</v>
      </c>
      <c r="J741" s="64" t="str">
        <f t="shared" si="132"/>
        <v>a1400</v>
      </c>
      <c r="K741" s="71">
        <f t="shared" si="133"/>
        <v>3.8461538461538463</v>
      </c>
      <c r="L741" s="65" t="str">
        <f>IFERROR((IF(AND($G740&lt;(VLOOKUP($J741,'Medians, Hi-Lo SDs'!$B:$F,2,FALSE)),$G741&gt;=(VLOOKUP($J741,'Medians, Hi-Lo SDs'!$B:$F,2,FALSE))),(VLOOKUP($J741,'Medians, Hi-Lo SDs'!$B:$F,2,FALSE))-$G740,""))/($F741)*($C741-$C740)+($C740),"")</f>
        <v/>
      </c>
      <c r="M741" s="65" t="str">
        <f t="shared" si="135"/>
        <v/>
      </c>
      <c r="N741" s="65" t="str">
        <f>IF(M741="","",M741/VLOOKUP(VLOOKUP($J741,'Medians, Hi-Lo SDs'!$B:$F,2,FALSE),$H:$I,2,FALSE))</f>
        <v/>
      </c>
      <c r="O741" s="59" t="s">
        <v>88</v>
      </c>
      <c r="P741" s="60" t="s">
        <v>88</v>
      </c>
      <c r="Q741" s="66" t="str">
        <f>IFERROR((IF(AND($G740&lt;(VLOOKUP($J741,'Medians, Hi-Lo SDs'!$B:$F,3,FALSE)),$G741&gt;=(VLOOKUP($J741,'Medians, Hi-Lo SDs'!$B:$F,3,FALSE))),(VLOOKUP($J741,'Medians, Hi-Lo SDs'!$B:$F,3,FALSE))-$G740,""))/($F741)*($C741-$C740)+($C740),"")</f>
        <v/>
      </c>
      <c r="R741" s="65" t="str">
        <f t="shared" si="136"/>
        <v/>
      </c>
      <c r="S741" s="65" t="str">
        <f>IF(R741="","",R741/VLOOKUP(VLOOKUP($J741,'Medians, Hi-Lo SDs'!$B:$F,3,FALSE),$H:$I,2,FALSE))</f>
        <v/>
      </c>
      <c r="T741" s="70" t="str">
        <f t="shared" si="128"/>
        <v/>
      </c>
      <c r="U741" s="68" t="str">
        <f t="shared" si="129"/>
        <v/>
      </c>
      <c r="V741" s="69" t="str">
        <f t="shared" si="134"/>
        <v/>
      </c>
      <c r="W741" s="66" t="str">
        <f>IFERROR((IF(AND($G740&lt;(VLOOKUP($J741,'Medians, Hi-Lo SDs'!$B:$F,4,FALSE)),$G741&gt;=(VLOOKUP($J741,'Medians, Hi-Lo SDs'!$B:$F,4,FALSE))),(VLOOKUP($J741,'Medians, Hi-Lo SDs'!$B:$F,4,FALSE))-$G740,""))/($F741)*($C741-$C740)+($C740),"")</f>
        <v/>
      </c>
      <c r="X741" s="65" t="str">
        <f t="shared" si="137"/>
        <v/>
      </c>
      <c r="Y741" s="65" t="str">
        <f>IF(X741="","",X741/VLOOKUP(VLOOKUP($J741,'Medians, Hi-Lo SDs'!$B:$F,4,FALSE),$H:$I,2,FALSE))</f>
        <v/>
      </c>
      <c r="Z741" s="70" t="str">
        <f t="shared" si="130"/>
        <v/>
      </c>
      <c r="AA741" s="68" t="str">
        <f t="shared" si="131"/>
        <v/>
      </c>
      <c r="AB741" s="66" t="str">
        <f>IFERROR((IF(AND($G740&lt;(VLOOKUP($J741,'Medians, Hi-Lo SDs'!$B:$F,5,FALSE)),$G741&gt;=(VLOOKUP($J741,'Medians, Hi-Lo SDs'!$B:$F,5,FALSE))),(VLOOKUP($J741,'Medians, Hi-Lo SDs'!$B:$F,5,FALSE))-$G740,""))/($F741)*($C741-$C740)+($C740),"")</f>
        <v/>
      </c>
      <c r="AC741" s="65" t="str">
        <f t="shared" si="138"/>
        <v/>
      </c>
      <c r="AD741" s="65" t="str">
        <f>IF(AC741="","",AC741/VLOOKUP(VLOOKUP($J741,'Medians, Hi-Lo SDs'!$B:$F,5,FALSE),$H:$I,2,FALSE))</f>
        <v/>
      </c>
      <c r="AE741" s="59" t="s">
        <v>88</v>
      </c>
      <c r="AF741" s="60" t="s">
        <v>88</v>
      </c>
    </row>
    <row r="742" spans="1:32" ht="16" x14ac:dyDescent="0.2">
      <c r="A742" s="99"/>
      <c r="B742" s="100"/>
      <c r="C742" s="87" t="s">
        <v>149</v>
      </c>
      <c r="D742" s="88">
        <v>1</v>
      </c>
      <c r="E742" s="89">
        <v>1.2820512820512819</v>
      </c>
      <c r="F742" s="89">
        <v>1.2820512820512819</v>
      </c>
      <c r="G742" s="90">
        <v>66.666666666666657</v>
      </c>
      <c r="J742" s="64" t="str">
        <f t="shared" si="132"/>
        <v>a1400</v>
      </c>
      <c r="K742" s="71">
        <f t="shared" si="133"/>
        <v>3.8461538461538463</v>
      </c>
      <c r="L742" s="65" t="str">
        <f>IFERROR((IF(AND($G741&lt;(VLOOKUP($J742,'Medians, Hi-Lo SDs'!$B:$F,2,FALSE)),$G742&gt;=(VLOOKUP($J742,'Medians, Hi-Lo SDs'!$B:$F,2,FALSE))),(VLOOKUP($J742,'Medians, Hi-Lo SDs'!$B:$F,2,FALSE))-$G741,""))/($F742)*($C742-$C741)+($C741),"")</f>
        <v/>
      </c>
      <c r="M742" s="65" t="str">
        <f t="shared" si="135"/>
        <v/>
      </c>
      <c r="N742" s="65" t="str">
        <f>IF(M742="","",M742/VLOOKUP(VLOOKUP($J742,'Medians, Hi-Lo SDs'!$B:$F,2,FALSE),$H:$I,2,FALSE))</f>
        <v/>
      </c>
      <c r="O742" s="59" t="s">
        <v>88</v>
      </c>
      <c r="P742" s="60" t="s">
        <v>88</v>
      </c>
      <c r="Q742" s="66" t="str">
        <f>IFERROR((IF(AND($G741&lt;(VLOOKUP($J742,'Medians, Hi-Lo SDs'!$B:$F,3,FALSE)),$G742&gt;=(VLOOKUP($J742,'Medians, Hi-Lo SDs'!$B:$F,3,FALSE))),(VLOOKUP($J742,'Medians, Hi-Lo SDs'!$B:$F,3,FALSE))-$G741,""))/($F742)*($C742-$C741)+($C741),"")</f>
        <v/>
      </c>
      <c r="R742" s="65" t="str">
        <f t="shared" si="136"/>
        <v/>
      </c>
      <c r="S742" s="65" t="str">
        <f>IF(R742="","",R742/VLOOKUP(VLOOKUP($J742,'Medians, Hi-Lo SDs'!$B:$F,3,FALSE),$H:$I,2,FALSE))</f>
        <v/>
      </c>
      <c r="T742" s="70" t="str">
        <f t="shared" si="128"/>
        <v/>
      </c>
      <c r="U742" s="68" t="str">
        <f t="shared" si="129"/>
        <v/>
      </c>
      <c r="V742" s="69" t="str">
        <f t="shared" si="134"/>
        <v/>
      </c>
      <c r="W742" s="66" t="str">
        <f>IFERROR((IF(AND($G741&lt;(VLOOKUP($J742,'Medians, Hi-Lo SDs'!$B:$F,4,FALSE)),$G742&gt;=(VLOOKUP($J742,'Medians, Hi-Lo SDs'!$B:$F,4,FALSE))),(VLOOKUP($J742,'Medians, Hi-Lo SDs'!$B:$F,4,FALSE))-$G741,""))/($F742)*($C742-$C741)+($C741),"")</f>
        <v/>
      </c>
      <c r="X742" s="65" t="str">
        <f t="shared" si="137"/>
        <v/>
      </c>
      <c r="Y742" s="65" t="str">
        <f>IF(X742="","",X742/VLOOKUP(VLOOKUP($J742,'Medians, Hi-Lo SDs'!$B:$F,4,FALSE),$H:$I,2,FALSE))</f>
        <v/>
      </c>
      <c r="Z742" s="70" t="str">
        <f t="shared" si="130"/>
        <v/>
      </c>
      <c r="AA742" s="68" t="str">
        <f t="shared" si="131"/>
        <v/>
      </c>
      <c r="AB742" s="66" t="str">
        <f>IFERROR((IF(AND($G741&lt;(VLOOKUP($J742,'Medians, Hi-Lo SDs'!$B:$F,5,FALSE)),$G742&gt;=(VLOOKUP($J742,'Medians, Hi-Lo SDs'!$B:$F,5,FALSE))),(VLOOKUP($J742,'Medians, Hi-Lo SDs'!$B:$F,5,FALSE))-$G741,""))/($F742)*($C742-$C741)+($C741),"")</f>
        <v/>
      </c>
      <c r="AC742" s="65" t="str">
        <f t="shared" si="138"/>
        <v/>
      </c>
      <c r="AD742" s="65" t="str">
        <f>IF(AC742="","",AC742/VLOOKUP(VLOOKUP($J742,'Medians, Hi-Lo SDs'!$B:$F,5,FALSE),$H:$I,2,FALSE))</f>
        <v/>
      </c>
      <c r="AE742" s="59" t="s">
        <v>88</v>
      </c>
      <c r="AF742" s="60" t="s">
        <v>88</v>
      </c>
    </row>
    <row r="743" spans="1:32" ht="16" x14ac:dyDescent="0.2">
      <c r="A743" s="99"/>
      <c r="B743" s="100"/>
      <c r="C743" s="87" t="s">
        <v>150</v>
      </c>
      <c r="D743" s="88">
        <v>4</v>
      </c>
      <c r="E743" s="89">
        <v>5.1282051282051277</v>
      </c>
      <c r="F743" s="89">
        <v>5.1282051282051277</v>
      </c>
      <c r="G743" s="90">
        <v>71.794871794871796</v>
      </c>
      <c r="J743" s="64" t="str">
        <f t="shared" si="132"/>
        <v>a1400</v>
      </c>
      <c r="K743" s="71">
        <f t="shared" si="133"/>
        <v>3.8461538461538463</v>
      </c>
      <c r="L743" s="65" t="str">
        <f>IFERROR((IF(AND($G742&lt;(VLOOKUP($J743,'Medians, Hi-Lo SDs'!$B:$F,2,FALSE)),$G743&gt;=(VLOOKUP($J743,'Medians, Hi-Lo SDs'!$B:$F,2,FALSE))),(VLOOKUP($J743,'Medians, Hi-Lo SDs'!$B:$F,2,FALSE))-$G742,""))/($F743)*($C743-$C742)+($C742),"")</f>
        <v/>
      </c>
      <c r="M743" s="65" t="str">
        <f t="shared" si="135"/>
        <v/>
      </c>
      <c r="N743" s="65" t="str">
        <f>IF(M743="","",M743/VLOOKUP(VLOOKUP($J743,'Medians, Hi-Lo SDs'!$B:$F,2,FALSE),$H:$I,2,FALSE))</f>
        <v/>
      </c>
      <c r="O743" s="59" t="s">
        <v>88</v>
      </c>
      <c r="P743" s="60" t="s">
        <v>88</v>
      </c>
      <c r="Q743" s="66" t="str">
        <f>IFERROR((IF(AND($G742&lt;(VLOOKUP($J743,'Medians, Hi-Lo SDs'!$B:$F,3,FALSE)),$G743&gt;=(VLOOKUP($J743,'Medians, Hi-Lo SDs'!$B:$F,3,FALSE))),(VLOOKUP($J743,'Medians, Hi-Lo SDs'!$B:$F,3,FALSE))-$G742,""))/($F743)*($C743-$C742)+($C742),"")</f>
        <v/>
      </c>
      <c r="R743" s="65" t="str">
        <f t="shared" si="136"/>
        <v/>
      </c>
      <c r="S743" s="65" t="str">
        <f>IF(R743="","",R743/VLOOKUP(VLOOKUP($J743,'Medians, Hi-Lo SDs'!$B:$F,3,FALSE),$H:$I,2,FALSE))</f>
        <v/>
      </c>
      <c r="T743" s="70" t="str">
        <f t="shared" si="128"/>
        <v/>
      </c>
      <c r="U743" s="68" t="str">
        <f t="shared" si="129"/>
        <v/>
      </c>
      <c r="V743" s="69" t="str">
        <f t="shared" si="134"/>
        <v/>
      </c>
      <c r="W743" s="66" t="str">
        <f>IFERROR((IF(AND($G742&lt;(VLOOKUP($J743,'Medians, Hi-Lo SDs'!$B:$F,4,FALSE)),$G743&gt;=(VLOOKUP($J743,'Medians, Hi-Lo SDs'!$B:$F,4,FALSE))),(VLOOKUP($J743,'Medians, Hi-Lo SDs'!$B:$F,4,FALSE))-$G742,""))/($F743)*($C743-$C742)+($C742),"")</f>
        <v/>
      </c>
      <c r="X743" s="65" t="str">
        <f t="shared" si="137"/>
        <v/>
      </c>
      <c r="Y743" s="65" t="str">
        <f>IF(X743="","",X743/VLOOKUP(VLOOKUP($J743,'Medians, Hi-Lo SDs'!$B:$F,4,FALSE),$H:$I,2,FALSE))</f>
        <v/>
      </c>
      <c r="Z743" s="70" t="str">
        <f t="shared" si="130"/>
        <v/>
      </c>
      <c r="AA743" s="68" t="str">
        <f t="shared" si="131"/>
        <v/>
      </c>
      <c r="AB743" s="66" t="str">
        <f>IFERROR((IF(AND($G742&lt;(VLOOKUP($J743,'Medians, Hi-Lo SDs'!$B:$F,5,FALSE)),$G743&gt;=(VLOOKUP($J743,'Medians, Hi-Lo SDs'!$B:$F,5,FALSE))),(VLOOKUP($J743,'Medians, Hi-Lo SDs'!$B:$F,5,FALSE))-$G742,""))/($F743)*($C743-$C742)+($C742),"")</f>
        <v/>
      </c>
      <c r="AC743" s="65" t="str">
        <f t="shared" si="138"/>
        <v/>
      </c>
      <c r="AD743" s="65" t="str">
        <f>IF(AC743="","",AC743/VLOOKUP(VLOOKUP($J743,'Medians, Hi-Lo SDs'!$B:$F,5,FALSE),$H:$I,2,FALSE))</f>
        <v/>
      </c>
      <c r="AE743" s="59" t="s">
        <v>88</v>
      </c>
      <c r="AF743" s="60" t="s">
        <v>88</v>
      </c>
    </row>
    <row r="744" spans="1:32" ht="16" x14ac:dyDescent="0.2">
      <c r="A744" s="99"/>
      <c r="B744" s="100"/>
      <c r="C744" s="87" t="s">
        <v>158</v>
      </c>
      <c r="D744" s="88">
        <v>1</v>
      </c>
      <c r="E744" s="89">
        <v>1.2820512820512819</v>
      </c>
      <c r="F744" s="89">
        <v>1.2820512820512819</v>
      </c>
      <c r="G744" s="90">
        <v>73.076923076923066</v>
      </c>
      <c r="J744" s="64" t="str">
        <f t="shared" si="132"/>
        <v>a1400</v>
      </c>
      <c r="K744" s="71">
        <f t="shared" si="133"/>
        <v>3.8461538461538463</v>
      </c>
      <c r="L744" s="65" t="str">
        <f>IFERROR((IF(AND($G743&lt;(VLOOKUP($J744,'Medians, Hi-Lo SDs'!$B:$F,2,FALSE)),$G744&gt;=(VLOOKUP($J744,'Medians, Hi-Lo SDs'!$B:$F,2,FALSE))),(VLOOKUP($J744,'Medians, Hi-Lo SDs'!$B:$F,2,FALSE))-$G743,""))/($F744)*($C744-$C743)+($C743),"")</f>
        <v/>
      </c>
      <c r="M744" s="65" t="str">
        <f t="shared" si="135"/>
        <v/>
      </c>
      <c r="N744" s="65" t="str">
        <f>IF(M744="","",M744/VLOOKUP(VLOOKUP($J744,'Medians, Hi-Lo SDs'!$B:$F,2,FALSE),$H:$I,2,FALSE))</f>
        <v/>
      </c>
      <c r="O744" s="59" t="s">
        <v>88</v>
      </c>
      <c r="P744" s="60" t="s">
        <v>88</v>
      </c>
      <c r="Q744" s="66" t="str">
        <f>IFERROR((IF(AND($G743&lt;(VLOOKUP($J744,'Medians, Hi-Lo SDs'!$B:$F,3,FALSE)),$G744&gt;=(VLOOKUP($J744,'Medians, Hi-Lo SDs'!$B:$F,3,FALSE))),(VLOOKUP($J744,'Medians, Hi-Lo SDs'!$B:$F,3,FALSE))-$G743,""))/($F744)*($C744-$C743)+($C743),"")</f>
        <v/>
      </c>
      <c r="R744" s="65" t="str">
        <f t="shared" si="136"/>
        <v/>
      </c>
      <c r="S744" s="65" t="str">
        <f>IF(R744="","",R744/VLOOKUP(VLOOKUP($J744,'Medians, Hi-Lo SDs'!$B:$F,3,FALSE),$H:$I,2,FALSE))</f>
        <v/>
      </c>
      <c r="T744" s="70" t="str">
        <f t="shared" si="128"/>
        <v/>
      </c>
      <c r="U744" s="68" t="str">
        <f t="shared" si="129"/>
        <v/>
      </c>
      <c r="V744" s="69" t="str">
        <f t="shared" si="134"/>
        <v/>
      </c>
      <c r="W744" s="66" t="str">
        <f>IFERROR((IF(AND($G743&lt;(VLOOKUP($J744,'Medians, Hi-Lo SDs'!$B:$F,4,FALSE)),$G744&gt;=(VLOOKUP($J744,'Medians, Hi-Lo SDs'!$B:$F,4,FALSE))),(VLOOKUP($J744,'Medians, Hi-Lo SDs'!$B:$F,4,FALSE))-$G743,""))/($F744)*($C744-$C743)+($C743),"")</f>
        <v/>
      </c>
      <c r="X744" s="65" t="str">
        <f t="shared" si="137"/>
        <v/>
      </c>
      <c r="Y744" s="65" t="str">
        <f>IF(X744="","",X744/VLOOKUP(VLOOKUP($J744,'Medians, Hi-Lo SDs'!$B:$F,4,FALSE),$H:$I,2,FALSE))</f>
        <v/>
      </c>
      <c r="Z744" s="70" t="str">
        <f t="shared" si="130"/>
        <v/>
      </c>
      <c r="AA744" s="68" t="str">
        <f t="shared" si="131"/>
        <v/>
      </c>
      <c r="AB744" s="66" t="str">
        <f>IFERROR((IF(AND($G743&lt;(VLOOKUP($J744,'Medians, Hi-Lo SDs'!$B:$F,5,FALSE)),$G744&gt;=(VLOOKUP($J744,'Medians, Hi-Lo SDs'!$B:$F,5,FALSE))),(VLOOKUP($J744,'Medians, Hi-Lo SDs'!$B:$F,5,FALSE))-$G743,""))/($F744)*($C744-$C743)+($C743),"")</f>
        <v/>
      </c>
      <c r="AC744" s="65" t="str">
        <f t="shared" si="138"/>
        <v/>
      </c>
      <c r="AD744" s="65" t="str">
        <f>IF(AC744="","",AC744/VLOOKUP(VLOOKUP($J744,'Medians, Hi-Lo SDs'!$B:$F,5,FALSE),$H:$I,2,FALSE))</f>
        <v/>
      </c>
      <c r="AE744" s="59" t="s">
        <v>88</v>
      </c>
      <c r="AF744" s="60" t="s">
        <v>88</v>
      </c>
    </row>
    <row r="745" spans="1:32" ht="16" x14ac:dyDescent="0.2">
      <c r="A745" s="99"/>
      <c r="B745" s="100"/>
      <c r="C745" s="87" t="s">
        <v>170</v>
      </c>
      <c r="D745" s="88">
        <v>4</v>
      </c>
      <c r="E745" s="89">
        <v>5.1282051282051277</v>
      </c>
      <c r="F745" s="89">
        <v>5.1282051282051277</v>
      </c>
      <c r="G745" s="90">
        <v>78.205128205128204</v>
      </c>
      <c r="J745" s="64" t="str">
        <f t="shared" si="132"/>
        <v>a1400</v>
      </c>
      <c r="K745" s="71">
        <f t="shared" si="133"/>
        <v>3.8461538461538463</v>
      </c>
      <c r="L745" s="65" t="str">
        <f>IFERROR((IF(AND($G744&lt;(VLOOKUP($J745,'Medians, Hi-Lo SDs'!$B:$F,2,FALSE)),$G745&gt;=(VLOOKUP($J745,'Medians, Hi-Lo SDs'!$B:$F,2,FALSE))),(VLOOKUP($J745,'Medians, Hi-Lo SDs'!$B:$F,2,FALSE))-$G744,""))/($F745)*($C745-$C744)+($C744),"")</f>
        <v/>
      </c>
      <c r="M745" s="65" t="str">
        <f t="shared" si="135"/>
        <v/>
      </c>
      <c r="N745" s="65" t="str">
        <f>IF(M745="","",M745/VLOOKUP(VLOOKUP($J745,'Medians, Hi-Lo SDs'!$B:$F,2,FALSE),$H:$I,2,FALSE))</f>
        <v/>
      </c>
      <c r="O745" s="59" t="s">
        <v>88</v>
      </c>
      <c r="P745" s="60" t="s">
        <v>88</v>
      </c>
      <c r="Q745" s="66" t="str">
        <f>IFERROR((IF(AND($G744&lt;(VLOOKUP($J745,'Medians, Hi-Lo SDs'!$B:$F,3,FALSE)),$G745&gt;=(VLOOKUP($J745,'Medians, Hi-Lo SDs'!$B:$F,3,FALSE))),(VLOOKUP($J745,'Medians, Hi-Lo SDs'!$B:$F,3,FALSE))-$G744,""))/($F745)*($C745-$C744)+($C744),"")</f>
        <v/>
      </c>
      <c r="R745" s="65" t="str">
        <f t="shared" si="136"/>
        <v/>
      </c>
      <c r="S745" s="65" t="str">
        <f>IF(R745="","",R745/VLOOKUP(VLOOKUP($J745,'Medians, Hi-Lo SDs'!$B:$F,3,FALSE),$H:$I,2,FALSE))</f>
        <v/>
      </c>
      <c r="T745" s="70" t="str">
        <f t="shared" si="128"/>
        <v/>
      </c>
      <c r="U745" s="68" t="str">
        <f t="shared" si="129"/>
        <v/>
      </c>
      <c r="V745" s="69" t="str">
        <f t="shared" si="134"/>
        <v/>
      </c>
      <c r="W745" s="66" t="str">
        <f>IFERROR((IF(AND($G744&lt;(VLOOKUP($J745,'Medians, Hi-Lo SDs'!$B:$F,4,FALSE)),$G745&gt;=(VLOOKUP($J745,'Medians, Hi-Lo SDs'!$B:$F,4,FALSE))),(VLOOKUP($J745,'Medians, Hi-Lo SDs'!$B:$F,4,FALSE))-$G744,""))/($F745)*($C745-$C744)+($C744),"")</f>
        <v/>
      </c>
      <c r="X745" s="65" t="str">
        <f t="shared" si="137"/>
        <v/>
      </c>
      <c r="Y745" s="65" t="str">
        <f>IF(X745="","",X745/VLOOKUP(VLOOKUP($J745,'Medians, Hi-Lo SDs'!$B:$F,4,FALSE),$H:$I,2,FALSE))</f>
        <v/>
      </c>
      <c r="Z745" s="70" t="str">
        <f t="shared" si="130"/>
        <v/>
      </c>
      <c r="AA745" s="68" t="str">
        <f t="shared" si="131"/>
        <v/>
      </c>
      <c r="AB745" s="66" t="str">
        <f>IFERROR((IF(AND($G744&lt;(VLOOKUP($J745,'Medians, Hi-Lo SDs'!$B:$F,5,FALSE)),$G745&gt;=(VLOOKUP($J745,'Medians, Hi-Lo SDs'!$B:$F,5,FALSE))),(VLOOKUP($J745,'Medians, Hi-Lo SDs'!$B:$F,5,FALSE))-$G744,""))/($F745)*($C745-$C744)+($C744),"")</f>
        <v/>
      </c>
      <c r="AC745" s="65" t="str">
        <f t="shared" si="138"/>
        <v/>
      </c>
      <c r="AD745" s="65" t="str">
        <f>IF(AC745="","",AC745/VLOOKUP(VLOOKUP($J745,'Medians, Hi-Lo SDs'!$B:$F,5,FALSE),$H:$I,2,FALSE))</f>
        <v/>
      </c>
      <c r="AE745" s="59" t="s">
        <v>88</v>
      </c>
      <c r="AF745" s="60" t="s">
        <v>88</v>
      </c>
    </row>
    <row r="746" spans="1:32" ht="16" x14ac:dyDescent="0.2">
      <c r="A746" s="99"/>
      <c r="B746" s="100"/>
      <c r="C746" s="87" t="s">
        <v>172</v>
      </c>
      <c r="D746" s="88">
        <v>2</v>
      </c>
      <c r="E746" s="89">
        <v>2.5641025641025639</v>
      </c>
      <c r="F746" s="89">
        <v>2.5641025641025639</v>
      </c>
      <c r="G746" s="90">
        <v>80.769230769230774</v>
      </c>
      <c r="J746" s="64" t="str">
        <f t="shared" si="132"/>
        <v>a1400</v>
      </c>
      <c r="K746" s="71">
        <f t="shared" si="133"/>
        <v>3.8461538461538463</v>
      </c>
      <c r="L746" s="65" t="str">
        <f>IFERROR((IF(AND($G745&lt;(VLOOKUP($J746,'Medians, Hi-Lo SDs'!$B:$F,2,FALSE)),$G746&gt;=(VLOOKUP($J746,'Medians, Hi-Lo SDs'!$B:$F,2,FALSE))),(VLOOKUP($J746,'Medians, Hi-Lo SDs'!$B:$F,2,FALSE))-$G745,""))/($F746)*($C746-$C745)+($C745),"")</f>
        <v/>
      </c>
      <c r="M746" s="65" t="str">
        <f t="shared" si="135"/>
        <v/>
      </c>
      <c r="N746" s="65" t="str">
        <f>IF(M746="","",M746/VLOOKUP(VLOOKUP($J746,'Medians, Hi-Lo SDs'!$B:$F,2,FALSE),$H:$I,2,FALSE))</f>
        <v/>
      </c>
      <c r="O746" s="59" t="s">
        <v>88</v>
      </c>
      <c r="P746" s="60" t="s">
        <v>88</v>
      </c>
      <c r="Q746" s="66" t="str">
        <f>IFERROR((IF(AND($G745&lt;(VLOOKUP($J746,'Medians, Hi-Lo SDs'!$B:$F,3,FALSE)),$G746&gt;=(VLOOKUP($J746,'Medians, Hi-Lo SDs'!$B:$F,3,FALSE))),(VLOOKUP($J746,'Medians, Hi-Lo SDs'!$B:$F,3,FALSE))-$G745,""))/($F746)*($C746-$C745)+($C745),"")</f>
        <v/>
      </c>
      <c r="R746" s="65" t="str">
        <f t="shared" si="136"/>
        <v/>
      </c>
      <c r="S746" s="65" t="str">
        <f>IF(R746="","",R746/VLOOKUP(VLOOKUP($J746,'Medians, Hi-Lo SDs'!$B:$F,3,FALSE),$H:$I,2,FALSE))</f>
        <v/>
      </c>
      <c r="T746" s="70" t="str">
        <f t="shared" si="128"/>
        <v/>
      </c>
      <c r="U746" s="68" t="str">
        <f t="shared" si="129"/>
        <v/>
      </c>
      <c r="V746" s="69" t="str">
        <f t="shared" si="134"/>
        <v/>
      </c>
      <c r="W746" s="66" t="str">
        <f>IFERROR((IF(AND($G745&lt;(VLOOKUP($J746,'Medians, Hi-Lo SDs'!$B:$F,4,FALSE)),$G746&gt;=(VLOOKUP($J746,'Medians, Hi-Lo SDs'!$B:$F,4,FALSE))),(VLOOKUP($J746,'Medians, Hi-Lo SDs'!$B:$F,4,FALSE))-$G745,""))/($F746)*($C746-$C745)+($C745),"")</f>
        <v/>
      </c>
      <c r="X746" s="65" t="str">
        <f t="shared" si="137"/>
        <v/>
      </c>
      <c r="Y746" s="65" t="str">
        <f>IF(X746="","",X746/VLOOKUP(VLOOKUP($J746,'Medians, Hi-Lo SDs'!$B:$F,4,FALSE),$H:$I,2,FALSE))</f>
        <v/>
      </c>
      <c r="Z746" s="70" t="str">
        <f t="shared" si="130"/>
        <v/>
      </c>
      <c r="AA746" s="68" t="str">
        <f t="shared" si="131"/>
        <v/>
      </c>
      <c r="AB746" s="66" t="str">
        <f>IFERROR((IF(AND($G745&lt;(VLOOKUP($J746,'Medians, Hi-Lo SDs'!$B:$F,5,FALSE)),$G746&gt;=(VLOOKUP($J746,'Medians, Hi-Lo SDs'!$B:$F,5,FALSE))),(VLOOKUP($J746,'Medians, Hi-Lo SDs'!$B:$F,5,FALSE))-$G745,""))/($F746)*($C746-$C745)+($C745),"")</f>
        <v/>
      </c>
      <c r="AC746" s="65" t="str">
        <f t="shared" si="138"/>
        <v/>
      </c>
      <c r="AD746" s="65" t="str">
        <f>IF(AC746="","",AC746/VLOOKUP(VLOOKUP($J746,'Medians, Hi-Lo SDs'!$B:$F,5,FALSE),$H:$I,2,FALSE))</f>
        <v/>
      </c>
      <c r="AE746" s="59" t="s">
        <v>88</v>
      </c>
      <c r="AF746" s="60" t="s">
        <v>88</v>
      </c>
    </row>
    <row r="747" spans="1:32" ht="16" x14ac:dyDescent="0.2">
      <c r="A747" s="99"/>
      <c r="B747" s="100"/>
      <c r="C747" s="87" t="s">
        <v>163</v>
      </c>
      <c r="D747" s="88">
        <v>5</v>
      </c>
      <c r="E747" s="89">
        <v>6.4102564102564097</v>
      </c>
      <c r="F747" s="89">
        <v>6.4102564102564097</v>
      </c>
      <c r="G747" s="90">
        <v>87.179487179487182</v>
      </c>
      <c r="J747" s="64" t="str">
        <f t="shared" si="132"/>
        <v>a1400</v>
      </c>
      <c r="K747" s="71">
        <f t="shared" si="133"/>
        <v>3.8461538461538463</v>
      </c>
      <c r="L747" s="65" t="str">
        <f>IFERROR((IF(AND($G746&lt;(VLOOKUP($J747,'Medians, Hi-Lo SDs'!$B:$F,2,FALSE)),$G747&gt;=(VLOOKUP($J747,'Medians, Hi-Lo SDs'!$B:$F,2,FALSE))),(VLOOKUP($J747,'Medians, Hi-Lo SDs'!$B:$F,2,FALSE))-$G746,""))/($F747)*($C747-$C746)+($C746),"")</f>
        <v/>
      </c>
      <c r="M747" s="65" t="str">
        <f t="shared" si="135"/>
        <v/>
      </c>
      <c r="N747" s="65" t="str">
        <f>IF(M747="","",M747/VLOOKUP(VLOOKUP($J747,'Medians, Hi-Lo SDs'!$B:$F,2,FALSE),$H:$I,2,FALSE))</f>
        <v/>
      </c>
      <c r="O747" s="59" t="s">
        <v>88</v>
      </c>
      <c r="P747" s="60" t="s">
        <v>88</v>
      </c>
      <c r="Q747" s="66" t="str">
        <f>IFERROR((IF(AND($G746&lt;(VLOOKUP($J747,'Medians, Hi-Lo SDs'!$B:$F,3,FALSE)),$G747&gt;=(VLOOKUP($J747,'Medians, Hi-Lo SDs'!$B:$F,3,FALSE))),(VLOOKUP($J747,'Medians, Hi-Lo SDs'!$B:$F,3,FALSE))-$G746,""))/($F747)*($C747-$C746)+($C746),"")</f>
        <v/>
      </c>
      <c r="R747" s="65" t="str">
        <f t="shared" si="136"/>
        <v/>
      </c>
      <c r="S747" s="65" t="str">
        <f>IF(R747="","",R747/VLOOKUP(VLOOKUP($J747,'Medians, Hi-Lo SDs'!$B:$F,3,FALSE),$H:$I,2,FALSE))</f>
        <v/>
      </c>
      <c r="T747" s="70" t="str">
        <f t="shared" si="128"/>
        <v/>
      </c>
      <c r="U747" s="68" t="str">
        <f t="shared" si="129"/>
        <v/>
      </c>
      <c r="V747" s="69" t="str">
        <f t="shared" si="134"/>
        <v/>
      </c>
      <c r="W747" s="66" t="str">
        <f>IFERROR((IF(AND($G746&lt;(VLOOKUP($J747,'Medians, Hi-Lo SDs'!$B:$F,4,FALSE)),$G747&gt;=(VLOOKUP($J747,'Medians, Hi-Lo SDs'!$B:$F,4,FALSE))),(VLOOKUP($J747,'Medians, Hi-Lo SDs'!$B:$F,4,FALSE))-$G746,""))/($F747)*($C747-$C746)+($C746),"")</f>
        <v/>
      </c>
      <c r="X747" s="65" t="str">
        <f t="shared" si="137"/>
        <v/>
      </c>
      <c r="Y747" s="65" t="str">
        <f>IF(X747="","",X747/VLOOKUP(VLOOKUP($J747,'Medians, Hi-Lo SDs'!$B:$F,4,FALSE),$H:$I,2,FALSE))</f>
        <v/>
      </c>
      <c r="Z747" s="70" t="str">
        <f t="shared" si="130"/>
        <v/>
      </c>
      <c r="AA747" s="68" t="str">
        <f t="shared" si="131"/>
        <v/>
      </c>
      <c r="AB747" s="66" t="str">
        <f>IFERROR((IF(AND($G746&lt;(VLOOKUP($J747,'Medians, Hi-Lo SDs'!$B:$F,5,FALSE)),$G747&gt;=(VLOOKUP($J747,'Medians, Hi-Lo SDs'!$B:$F,5,FALSE))),(VLOOKUP($J747,'Medians, Hi-Lo SDs'!$B:$F,5,FALSE))-$G746,""))/($F747)*($C747-$C746)+($C746),"")</f>
        <v/>
      </c>
      <c r="AC747" s="65" t="str">
        <f t="shared" si="138"/>
        <v/>
      </c>
      <c r="AD747" s="65" t="str">
        <f>IF(AC747="","",AC747/VLOOKUP(VLOOKUP($J747,'Medians, Hi-Lo SDs'!$B:$F,5,FALSE),$H:$I,2,FALSE))</f>
        <v/>
      </c>
      <c r="AE747" s="59" t="s">
        <v>88</v>
      </c>
      <c r="AF747" s="60" t="s">
        <v>88</v>
      </c>
    </row>
    <row r="748" spans="1:32" ht="16" x14ac:dyDescent="0.2">
      <c r="A748" s="99"/>
      <c r="B748" s="100"/>
      <c r="C748" s="87" t="s">
        <v>174</v>
      </c>
      <c r="D748" s="88">
        <v>3</v>
      </c>
      <c r="E748" s="89">
        <v>3.8461538461538463</v>
      </c>
      <c r="F748" s="89">
        <v>3.8461538461538463</v>
      </c>
      <c r="G748" s="90">
        <v>91.025641025641022</v>
      </c>
      <c r="J748" s="64" t="str">
        <f t="shared" si="132"/>
        <v>a1400</v>
      </c>
      <c r="K748" s="71">
        <f t="shared" si="133"/>
        <v>3.8461538461538463</v>
      </c>
      <c r="L748" s="65" t="str">
        <f>IFERROR((IF(AND($G747&lt;(VLOOKUP($J748,'Medians, Hi-Lo SDs'!$B:$F,2,FALSE)),$G748&gt;=(VLOOKUP($J748,'Medians, Hi-Lo SDs'!$B:$F,2,FALSE))),(VLOOKUP($J748,'Medians, Hi-Lo SDs'!$B:$F,2,FALSE))-$G747,""))/($F748)*($C748-$C747)+($C747),"")</f>
        <v/>
      </c>
      <c r="M748" s="65" t="str">
        <f t="shared" si="135"/>
        <v/>
      </c>
      <c r="N748" s="65" t="str">
        <f>IF(M748="","",M748/VLOOKUP(VLOOKUP($J748,'Medians, Hi-Lo SDs'!$B:$F,2,FALSE),$H:$I,2,FALSE))</f>
        <v/>
      </c>
      <c r="O748" s="59" t="s">
        <v>88</v>
      </c>
      <c r="P748" s="60" t="s">
        <v>88</v>
      </c>
      <c r="Q748" s="66" t="str">
        <f>IFERROR((IF(AND($G747&lt;(VLOOKUP($J748,'Medians, Hi-Lo SDs'!$B:$F,3,FALSE)),$G748&gt;=(VLOOKUP($J748,'Medians, Hi-Lo SDs'!$B:$F,3,FALSE))),(VLOOKUP($J748,'Medians, Hi-Lo SDs'!$B:$F,3,FALSE))-$G747,""))/($F748)*($C748-$C747)+($C747),"")</f>
        <v/>
      </c>
      <c r="R748" s="65" t="str">
        <f t="shared" si="136"/>
        <v/>
      </c>
      <c r="S748" s="65" t="str">
        <f>IF(R748="","",R748/VLOOKUP(VLOOKUP($J748,'Medians, Hi-Lo SDs'!$B:$F,3,FALSE),$H:$I,2,FALSE))</f>
        <v/>
      </c>
      <c r="T748" s="70" t="str">
        <f t="shared" ref="T748:T811" si="139">IF(S748="","",IF(SUMIF($J:$J,$J748,N:N)=0,1/0,(SUMIF($J:$J,$J748,N:N)+SUMIF($J:$J,$J748,S:S))/2))</f>
        <v/>
      </c>
      <c r="U748" s="68" t="str">
        <f t="shared" ref="U748:U811" si="140">N748</f>
        <v/>
      </c>
      <c r="V748" s="69" t="str">
        <f t="shared" si="134"/>
        <v/>
      </c>
      <c r="W748" s="66">
        <f>IFERROR((IF(AND($G747&lt;(VLOOKUP($J748,'Medians, Hi-Lo SDs'!$B:$F,4,FALSE)),$G748&gt;=(VLOOKUP($J748,'Medians, Hi-Lo SDs'!$B:$F,4,FALSE))),(VLOOKUP($J748,'Medians, Hi-Lo SDs'!$B:$F,4,FALSE))-$G747,""))/($F748)*($C748-$C747)+($C747),"")</f>
        <v>71.733333333333334</v>
      </c>
      <c r="X748" s="65">
        <f t="shared" si="137"/>
        <v>10.983333333333334</v>
      </c>
      <c r="Y748" s="65">
        <f>IF(X748="","",X748/VLOOKUP(VLOOKUP($J748,'Medians, Hi-Lo SDs'!$B:$F,4,FALSE),$H:$I,2,FALSE))</f>
        <v>8.5700166458593419</v>
      </c>
      <c r="Z748" s="70">
        <f t="shared" ref="Z748:Z811" si="141">IF(Y748="","",(SUMIF($J:$J,$J748,Y:Y)+SUMIF($J:$J,$J748,AD:AD))/2)</f>
        <v>8.1682231080229908</v>
      </c>
      <c r="AA748" s="68" t="str">
        <f t="shared" ref="AA748:AA811" si="142">AD748</f>
        <v/>
      </c>
      <c r="AB748" s="66" t="str">
        <f>IFERROR((IF(AND($G747&lt;(VLOOKUP($J748,'Medians, Hi-Lo SDs'!$B:$F,5,FALSE)),$G748&gt;=(VLOOKUP($J748,'Medians, Hi-Lo SDs'!$B:$F,5,FALSE))),(VLOOKUP($J748,'Medians, Hi-Lo SDs'!$B:$F,5,FALSE))-$G747,""))/($F748)*($C748-$C747)+($C747),"")</f>
        <v/>
      </c>
      <c r="AC748" s="65" t="str">
        <f t="shared" si="138"/>
        <v/>
      </c>
      <c r="AD748" s="65" t="str">
        <f>IF(AC748="","",AC748/VLOOKUP(VLOOKUP($J748,'Medians, Hi-Lo SDs'!$B:$F,5,FALSE),$H:$I,2,FALSE))</f>
        <v/>
      </c>
      <c r="AE748" s="59" t="s">
        <v>88</v>
      </c>
      <c r="AF748" s="60" t="s">
        <v>88</v>
      </c>
    </row>
    <row r="749" spans="1:32" ht="16" x14ac:dyDescent="0.2">
      <c r="A749" s="99"/>
      <c r="B749" s="100"/>
      <c r="C749" s="87" t="s">
        <v>173</v>
      </c>
      <c r="D749" s="88">
        <v>1</v>
      </c>
      <c r="E749" s="89">
        <v>1.2820512820512819</v>
      </c>
      <c r="F749" s="89">
        <v>1.2820512820512819</v>
      </c>
      <c r="G749" s="90">
        <v>92.307692307692307</v>
      </c>
      <c r="J749" s="64" t="str">
        <f t="shared" si="132"/>
        <v>a1400</v>
      </c>
      <c r="K749" s="71">
        <f t="shared" si="133"/>
        <v>3.8461538461538463</v>
      </c>
      <c r="L749" s="65" t="str">
        <f>IFERROR((IF(AND($G748&lt;(VLOOKUP($J749,'Medians, Hi-Lo SDs'!$B:$F,2,FALSE)),$G749&gt;=(VLOOKUP($J749,'Medians, Hi-Lo SDs'!$B:$F,2,FALSE))),(VLOOKUP($J749,'Medians, Hi-Lo SDs'!$B:$F,2,FALSE))-$G748,""))/($F749)*($C749-$C748)+($C748),"")</f>
        <v/>
      </c>
      <c r="M749" s="65" t="str">
        <f t="shared" si="135"/>
        <v/>
      </c>
      <c r="N749" s="65" t="str">
        <f>IF(M749="","",M749/VLOOKUP(VLOOKUP($J749,'Medians, Hi-Lo SDs'!$B:$F,2,FALSE),$H:$I,2,FALSE))</f>
        <v/>
      </c>
      <c r="O749" s="59" t="s">
        <v>88</v>
      </c>
      <c r="P749" s="60" t="s">
        <v>88</v>
      </c>
      <c r="Q749" s="66" t="str">
        <f>IFERROR((IF(AND($G748&lt;(VLOOKUP($J749,'Medians, Hi-Lo SDs'!$B:$F,3,FALSE)),$G749&gt;=(VLOOKUP($J749,'Medians, Hi-Lo SDs'!$B:$F,3,FALSE))),(VLOOKUP($J749,'Medians, Hi-Lo SDs'!$B:$F,3,FALSE))-$G748,""))/($F749)*($C749-$C748)+($C748),"")</f>
        <v/>
      </c>
      <c r="R749" s="65" t="str">
        <f t="shared" si="136"/>
        <v/>
      </c>
      <c r="S749" s="65" t="str">
        <f>IF(R749="","",R749/VLOOKUP(VLOOKUP($J749,'Medians, Hi-Lo SDs'!$B:$F,3,FALSE),$H:$I,2,FALSE))</f>
        <v/>
      </c>
      <c r="T749" s="70" t="str">
        <f t="shared" si="139"/>
        <v/>
      </c>
      <c r="U749" s="68" t="str">
        <f t="shared" si="140"/>
        <v/>
      </c>
      <c r="V749" s="69" t="str">
        <f t="shared" si="134"/>
        <v/>
      </c>
      <c r="W749" s="66" t="str">
        <f>IFERROR((IF(AND($G748&lt;(VLOOKUP($J749,'Medians, Hi-Lo SDs'!$B:$F,4,FALSE)),$G749&gt;=(VLOOKUP($J749,'Medians, Hi-Lo SDs'!$B:$F,4,FALSE))),(VLOOKUP($J749,'Medians, Hi-Lo SDs'!$B:$F,4,FALSE))-$G748,""))/($F749)*($C749-$C748)+($C748),"")</f>
        <v/>
      </c>
      <c r="X749" s="65" t="str">
        <f t="shared" si="137"/>
        <v/>
      </c>
      <c r="Y749" s="65" t="str">
        <f>IF(X749="","",X749/VLOOKUP(VLOOKUP($J749,'Medians, Hi-Lo SDs'!$B:$F,4,FALSE),$H:$I,2,FALSE))</f>
        <v/>
      </c>
      <c r="Z749" s="70" t="str">
        <f t="shared" si="141"/>
        <v/>
      </c>
      <c r="AA749" s="68" t="str">
        <f t="shared" si="142"/>
        <v/>
      </c>
      <c r="AB749" s="66" t="str">
        <f>IFERROR((IF(AND($G748&lt;(VLOOKUP($J749,'Medians, Hi-Lo SDs'!$B:$F,5,FALSE)),$G749&gt;=(VLOOKUP($J749,'Medians, Hi-Lo SDs'!$B:$F,5,FALSE))),(VLOOKUP($J749,'Medians, Hi-Lo SDs'!$B:$F,5,FALSE))-$G748,""))/($F749)*($C749-$C748)+($C748),"")</f>
        <v/>
      </c>
      <c r="AC749" s="65" t="str">
        <f t="shared" si="138"/>
        <v/>
      </c>
      <c r="AD749" s="65" t="str">
        <f>IF(AC749="","",AC749/VLOOKUP(VLOOKUP($J749,'Medians, Hi-Lo SDs'!$B:$F,5,FALSE),$H:$I,2,FALSE))</f>
        <v/>
      </c>
      <c r="AE749" s="59" t="s">
        <v>88</v>
      </c>
      <c r="AF749" s="60" t="s">
        <v>88</v>
      </c>
    </row>
    <row r="750" spans="1:32" ht="16" x14ac:dyDescent="0.2">
      <c r="A750" s="99"/>
      <c r="B750" s="100"/>
      <c r="C750" s="87" t="s">
        <v>141</v>
      </c>
      <c r="D750" s="88">
        <v>4</v>
      </c>
      <c r="E750" s="89">
        <v>5.1282051282051277</v>
      </c>
      <c r="F750" s="89">
        <v>5.1282051282051277</v>
      </c>
      <c r="G750" s="90">
        <v>97.435897435897431</v>
      </c>
      <c r="J750" s="64" t="str">
        <f t="shared" si="132"/>
        <v>a1400</v>
      </c>
      <c r="K750" s="71">
        <f t="shared" si="133"/>
        <v>3.8461538461538463</v>
      </c>
      <c r="L750" s="65" t="str">
        <f>IFERROR((IF(AND($G749&lt;(VLOOKUP($J750,'Medians, Hi-Lo SDs'!$B:$F,2,FALSE)),$G750&gt;=(VLOOKUP($J750,'Medians, Hi-Lo SDs'!$B:$F,2,FALSE))),(VLOOKUP($J750,'Medians, Hi-Lo SDs'!$B:$F,2,FALSE))-$G749,""))/($F750)*($C750-$C749)+($C749),"")</f>
        <v/>
      </c>
      <c r="M750" s="65" t="str">
        <f t="shared" si="135"/>
        <v/>
      </c>
      <c r="N750" s="65" t="str">
        <f>IF(M750="","",M750/VLOOKUP(VLOOKUP($J750,'Medians, Hi-Lo SDs'!$B:$F,2,FALSE),$H:$I,2,FALSE))</f>
        <v/>
      </c>
      <c r="O750" s="59" t="s">
        <v>88</v>
      </c>
      <c r="P750" s="60" t="s">
        <v>88</v>
      </c>
      <c r="Q750" s="66" t="str">
        <f>IFERROR((IF(AND($G749&lt;(VLOOKUP($J750,'Medians, Hi-Lo SDs'!$B:$F,3,FALSE)),$G750&gt;=(VLOOKUP($J750,'Medians, Hi-Lo SDs'!$B:$F,3,FALSE))),(VLOOKUP($J750,'Medians, Hi-Lo SDs'!$B:$F,3,FALSE))-$G749,""))/($F750)*($C750-$C749)+($C749),"")</f>
        <v/>
      </c>
      <c r="R750" s="65" t="str">
        <f t="shared" si="136"/>
        <v/>
      </c>
      <c r="S750" s="65" t="str">
        <f>IF(R750="","",R750/VLOOKUP(VLOOKUP($J750,'Medians, Hi-Lo SDs'!$B:$F,3,FALSE),$H:$I,2,FALSE))</f>
        <v/>
      </c>
      <c r="T750" s="70" t="str">
        <f t="shared" si="139"/>
        <v/>
      </c>
      <c r="U750" s="68" t="str">
        <f t="shared" si="140"/>
        <v/>
      </c>
      <c r="V750" s="69" t="str">
        <f t="shared" si="134"/>
        <v/>
      </c>
      <c r="W750" s="66" t="str">
        <f>IFERROR((IF(AND($G749&lt;(VLOOKUP($J750,'Medians, Hi-Lo SDs'!$B:$F,4,FALSE)),$G750&gt;=(VLOOKUP($J750,'Medians, Hi-Lo SDs'!$B:$F,4,FALSE))),(VLOOKUP($J750,'Medians, Hi-Lo SDs'!$B:$F,4,FALSE))-$G749,""))/($F750)*($C750-$C749)+($C749),"")</f>
        <v/>
      </c>
      <c r="X750" s="65" t="str">
        <f t="shared" si="137"/>
        <v/>
      </c>
      <c r="Y750" s="65" t="str">
        <f>IF(X750="","",X750/VLOOKUP(VLOOKUP($J750,'Medians, Hi-Lo SDs'!$B:$F,4,FALSE),$H:$I,2,FALSE))</f>
        <v/>
      </c>
      <c r="Z750" s="70" t="str">
        <f t="shared" si="141"/>
        <v/>
      </c>
      <c r="AA750" s="68">
        <f t="shared" si="142"/>
        <v>7.7664295701866406</v>
      </c>
      <c r="AB750" s="66">
        <f>IFERROR((IF(AND($G749&lt;(VLOOKUP($J750,'Medians, Hi-Lo SDs'!$B:$F,5,FALSE)),$G750&gt;=(VLOOKUP($J750,'Medians, Hi-Lo SDs'!$B:$F,5,FALSE))),(VLOOKUP($J750,'Medians, Hi-Lo SDs'!$B:$F,5,FALSE))-$G749,""))/($F750)*($C750-$C749)+($C749),"")</f>
        <v>73.525000000000006</v>
      </c>
      <c r="AC750" s="65">
        <f t="shared" si="138"/>
        <v>12.775000000000006</v>
      </c>
      <c r="AD750" s="65">
        <f>IF(AC750="","",AC750/VLOOKUP(VLOOKUP($J750,'Medians, Hi-Lo SDs'!$B:$F,5,FALSE),$H:$I,2,FALSE))</f>
        <v>7.7664295701866406</v>
      </c>
      <c r="AE750" s="59" t="s">
        <v>88</v>
      </c>
      <c r="AF750" s="60" t="s">
        <v>88</v>
      </c>
    </row>
    <row r="751" spans="1:32" ht="16" x14ac:dyDescent="0.2">
      <c r="A751" s="99"/>
      <c r="B751" s="100"/>
      <c r="C751" s="87" t="s">
        <v>167</v>
      </c>
      <c r="D751" s="88">
        <v>2</v>
      </c>
      <c r="E751" s="89">
        <v>2.5641025641025639</v>
      </c>
      <c r="F751" s="89">
        <v>2.5641025641025639</v>
      </c>
      <c r="G751" s="90">
        <v>100</v>
      </c>
      <c r="J751" s="64" t="str">
        <f t="shared" si="132"/>
        <v>a1400</v>
      </c>
      <c r="K751" s="71">
        <f t="shared" si="133"/>
        <v>3.8461538461538463</v>
      </c>
      <c r="L751" s="65" t="str">
        <f>IFERROR((IF(AND($G750&lt;(VLOOKUP($J751,'Medians, Hi-Lo SDs'!$B:$F,2,FALSE)),$G751&gt;=(VLOOKUP($J751,'Medians, Hi-Lo SDs'!$B:$F,2,FALSE))),(VLOOKUP($J751,'Medians, Hi-Lo SDs'!$B:$F,2,FALSE))-$G750,""))/($F751)*($C751-$C750)+($C750),"")</f>
        <v/>
      </c>
      <c r="M751" s="65" t="str">
        <f t="shared" si="135"/>
        <v/>
      </c>
      <c r="N751" s="65" t="str">
        <f>IF(M751="","",M751/VLOOKUP(VLOOKUP($J751,'Medians, Hi-Lo SDs'!$B:$F,2,FALSE),$H:$I,2,FALSE))</f>
        <v/>
      </c>
      <c r="O751" s="59" t="s">
        <v>88</v>
      </c>
      <c r="P751" s="60" t="s">
        <v>88</v>
      </c>
      <c r="Q751" s="66" t="str">
        <f>IFERROR((IF(AND($G750&lt;(VLOOKUP($J751,'Medians, Hi-Lo SDs'!$B:$F,3,FALSE)),$G751&gt;=(VLOOKUP($J751,'Medians, Hi-Lo SDs'!$B:$F,3,FALSE))),(VLOOKUP($J751,'Medians, Hi-Lo SDs'!$B:$F,3,FALSE))-$G750,""))/($F751)*($C751-$C750)+($C750),"")</f>
        <v/>
      </c>
      <c r="R751" s="65" t="str">
        <f t="shared" si="136"/>
        <v/>
      </c>
      <c r="S751" s="65" t="str">
        <f>IF(R751="","",R751/VLOOKUP(VLOOKUP($J751,'Medians, Hi-Lo SDs'!$B:$F,3,FALSE),$H:$I,2,FALSE))</f>
        <v/>
      </c>
      <c r="T751" s="70" t="str">
        <f t="shared" si="139"/>
        <v/>
      </c>
      <c r="U751" s="68" t="str">
        <f t="shared" si="140"/>
        <v/>
      </c>
      <c r="V751" s="69" t="str">
        <f t="shared" si="134"/>
        <v/>
      </c>
      <c r="W751" s="66" t="str">
        <f>IFERROR((IF(AND($G750&lt;(VLOOKUP($J751,'Medians, Hi-Lo SDs'!$B:$F,4,FALSE)),$G751&gt;=(VLOOKUP($J751,'Medians, Hi-Lo SDs'!$B:$F,4,FALSE))),(VLOOKUP($J751,'Medians, Hi-Lo SDs'!$B:$F,4,FALSE))-$G750,""))/($F751)*($C751-$C750)+($C750),"")</f>
        <v/>
      </c>
      <c r="X751" s="65" t="str">
        <f t="shared" si="137"/>
        <v/>
      </c>
      <c r="Y751" s="65" t="str">
        <f>IF(X751="","",X751/VLOOKUP(VLOOKUP($J751,'Medians, Hi-Lo SDs'!$B:$F,4,FALSE),$H:$I,2,FALSE))</f>
        <v/>
      </c>
      <c r="Z751" s="70" t="str">
        <f t="shared" si="141"/>
        <v/>
      </c>
      <c r="AA751" s="68" t="str">
        <f t="shared" si="142"/>
        <v/>
      </c>
      <c r="AB751" s="66" t="str">
        <f>IFERROR((IF(AND($G750&lt;(VLOOKUP($J751,'Medians, Hi-Lo SDs'!$B:$F,5,FALSE)),$G751&gt;=(VLOOKUP($J751,'Medians, Hi-Lo SDs'!$B:$F,5,FALSE))),(VLOOKUP($J751,'Medians, Hi-Lo SDs'!$B:$F,5,FALSE))-$G750,""))/($F751)*($C751-$C750)+($C750),"")</f>
        <v/>
      </c>
      <c r="AC751" s="65" t="str">
        <f t="shared" si="138"/>
        <v/>
      </c>
      <c r="AD751" s="65" t="str">
        <f>IF(AC751="","",AC751/VLOOKUP(VLOOKUP($J751,'Medians, Hi-Lo SDs'!$B:$F,5,FALSE),$H:$I,2,FALSE))</f>
        <v/>
      </c>
      <c r="AE751" s="59" t="s">
        <v>88</v>
      </c>
      <c r="AF751" s="60" t="s">
        <v>88</v>
      </c>
    </row>
    <row r="752" spans="1:32" ht="17" x14ac:dyDescent="0.2">
      <c r="A752" s="99"/>
      <c r="B752" s="100"/>
      <c r="C752" s="91" t="s">
        <v>134</v>
      </c>
      <c r="D752" s="88">
        <v>78</v>
      </c>
      <c r="E752" s="89">
        <v>100</v>
      </c>
      <c r="F752" s="89">
        <v>100</v>
      </c>
      <c r="G752" s="92"/>
      <c r="J752" s="64" t="str">
        <f t="shared" si="132"/>
        <v>a1400</v>
      </c>
      <c r="K752" s="71">
        <f t="shared" si="133"/>
        <v>3.8461538461538463</v>
      </c>
      <c r="L752" s="65" t="str">
        <f>IFERROR((IF(AND($G751&lt;(VLOOKUP($J752,'Medians, Hi-Lo SDs'!$B:$F,2,FALSE)),$G752&gt;=(VLOOKUP($J752,'Medians, Hi-Lo SDs'!$B:$F,2,FALSE))),(VLOOKUP($J752,'Medians, Hi-Lo SDs'!$B:$F,2,FALSE))-$G751,""))/($F752)*($C752-$C751)+($C751),"")</f>
        <v/>
      </c>
      <c r="M752" s="65" t="str">
        <f t="shared" si="135"/>
        <v/>
      </c>
      <c r="N752" s="65" t="str">
        <f>IF(M752="","",M752/VLOOKUP(VLOOKUP($J752,'Medians, Hi-Lo SDs'!$B:$F,2,FALSE),$H:$I,2,FALSE))</f>
        <v/>
      </c>
      <c r="O752" s="59" t="s">
        <v>88</v>
      </c>
      <c r="P752" s="60" t="s">
        <v>88</v>
      </c>
      <c r="Q752" s="66" t="str">
        <f>IFERROR((IF(AND($G751&lt;(VLOOKUP($J752,'Medians, Hi-Lo SDs'!$B:$F,3,FALSE)),$G752&gt;=(VLOOKUP($J752,'Medians, Hi-Lo SDs'!$B:$F,3,FALSE))),(VLOOKUP($J752,'Medians, Hi-Lo SDs'!$B:$F,3,FALSE))-$G751,""))/($F752)*($C752-$C751)+($C751),"")</f>
        <v/>
      </c>
      <c r="R752" s="65" t="str">
        <f t="shared" si="136"/>
        <v/>
      </c>
      <c r="S752" s="65" t="str">
        <f>IF(R752="","",R752/VLOOKUP(VLOOKUP($J752,'Medians, Hi-Lo SDs'!$B:$F,3,FALSE),$H:$I,2,FALSE))</f>
        <v/>
      </c>
      <c r="T752" s="70" t="str">
        <f t="shared" si="139"/>
        <v/>
      </c>
      <c r="U752" s="68" t="str">
        <f t="shared" si="140"/>
        <v/>
      </c>
      <c r="V752" s="69" t="str">
        <f t="shared" si="134"/>
        <v/>
      </c>
      <c r="W752" s="66" t="str">
        <f>IFERROR((IF(AND($G751&lt;(VLOOKUP($J752,'Medians, Hi-Lo SDs'!$B:$F,4,FALSE)),$G752&gt;=(VLOOKUP($J752,'Medians, Hi-Lo SDs'!$B:$F,4,FALSE))),(VLOOKUP($J752,'Medians, Hi-Lo SDs'!$B:$F,4,FALSE))-$G751,""))/($F752)*($C752-$C751)+($C751),"")</f>
        <v/>
      </c>
      <c r="X752" s="65" t="str">
        <f t="shared" si="137"/>
        <v/>
      </c>
      <c r="Y752" s="65" t="str">
        <f>IF(X752="","",X752/VLOOKUP(VLOOKUP($J752,'Medians, Hi-Lo SDs'!$B:$F,4,FALSE),$H:$I,2,FALSE))</f>
        <v/>
      </c>
      <c r="Z752" s="70" t="str">
        <f t="shared" si="141"/>
        <v/>
      </c>
      <c r="AA752" s="68" t="str">
        <f t="shared" si="142"/>
        <v/>
      </c>
      <c r="AB752" s="66" t="str">
        <f>IFERROR((IF(AND($G751&lt;(VLOOKUP($J752,'Medians, Hi-Lo SDs'!$B:$F,5,FALSE)),$G752&gt;=(VLOOKUP($J752,'Medians, Hi-Lo SDs'!$B:$F,5,FALSE))),(VLOOKUP($J752,'Medians, Hi-Lo SDs'!$B:$F,5,FALSE))-$G751,""))/($F752)*($C752-$C751)+($C751),"")</f>
        <v/>
      </c>
      <c r="AC752" s="65" t="str">
        <f t="shared" si="138"/>
        <v/>
      </c>
      <c r="AD752" s="65" t="str">
        <f>IF(AC752="","",AC752/VLOOKUP(VLOOKUP($J752,'Medians, Hi-Lo SDs'!$B:$F,5,FALSE),$H:$I,2,FALSE))</f>
        <v/>
      </c>
      <c r="AE752" s="59" t="s">
        <v>88</v>
      </c>
      <c r="AF752" s="60" t="s">
        <v>88</v>
      </c>
    </row>
    <row r="753" spans="1:32" ht="16" x14ac:dyDescent="0.2">
      <c r="A753" s="99" t="s">
        <v>72</v>
      </c>
      <c r="B753" s="100" t="s">
        <v>107</v>
      </c>
      <c r="C753" s="87" t="s">
        <v>177</v>
      </c>
      <c r="D753" s="88">
        <v>1</v>
      </c>
      <c r="E753" s="89">
        <v>1.3888888888888888</v>
      </c>
      <c r="F753" s="89">
        <v>1.3888888888888888</v>
      </c>
      <c r="G753" s="90">
        <v>1.3888888888888888</v>
      </c>
      <c r="J753" s="64" t="str">
        <f t="shared" si="132"/>
        <v>a1400</v>
      </c>
      <c r="K753" s="71">
        <f t="shared" si="133"/>
        <v>3.8461538461538463</v>
      </c>
      <c r="L753" s="65" t="str">
        <f>IFERROR((IF(AND($G752&lt;(VLOOKUP($J753,'Medians, Hi-Lo SDs'!$B:$F,2,FALSE)),$G753&gt;=(VLOOKUP($J753,'Medians, Hi-Lo SDs'!$B:$F,2,FALSE))),(VLOOKUP($J753,'Medians, Hi-Lo SDs'!$B:$F,2,FALSE))-$G752,""))/($F753)*($C753-$C752)+($C752),"")</f>
        <v/>
      </c>
      <c r="M753" s="65" t="str">
        <f t="shared" si="135"/>
        <v/>
      </c>
      <c r="N753" s="65" t="str">
        <f>IF(M753="","",M753/VLOOKUP(VLOOKUP($J753,'Medians, Hi-Lo SDs'!$B:$F,2,FALSE),$H:$I,2,FALSE))</f>
        <v/>
      </c>
      <c r="O753" s="59" t="s">
        <v>88</v>
      </c>
      <c r="P753" s="60" t="s">
        <v>88</v>
      </c>
      <c r="Q753" s="66" t="str">
        <f>IFERROR((IF(AND($G752&lt;(VLOOKUP($J753,'Medians, Hi-Lo SDs'!$B:$F,3,FALSE)),$G753&gt;=(VLOOKUP($J753,'Medians, Hi-Lo SDs'!$B:$F,3,FALSE))),(VLOOKUP($J753,'Medians, Hi-Lo SDs'!$B:$F,3,FALSE))-$G752,""))/($F753)*($C753-$C752)+($C752),"")</f>
        <v/>
      </c>
      <c r="R753" s="65" t="str">
        <f t="shared" si="136"/>
        <v/>
      </c>
      <c r="S753" s="65" t="str">
        <f>IF(R753="","",R753/VLOOKUP(VLOOKUP($J753,'Medians, Hi-Lo SDs'!$B:$F,3,FALSE),$H:$I,2,FALSE))</f>
        <v/>
      </c>
      <c r="T753" s="70" t="str">
        <f t="shared" si="139"/>
        <v/>
      </c>
      <c r="U753" s="68" t="str">
        <f t="shared" si="140"/>
        <v/>
      </c>
      <c r="V753" s="69" t="str">
        <f t="shared" si="134"/>
        <v/>
      </c>
      <c r="W753" s="66" t="str">
        <f>IFERROR((IF(AND($G752&lt;(VLOOKUP($J753,'Medians, Hi-Lo SDs'!$B:$F,4,FALSE)),$G753&gt;=(VLOOKUP($J753,'Medians, Hi-Lo SDs'!$B:$F,4,FALSE))),(VLOOKUP($J753,'Medians, Hi-Lo SDs'!$B:$F,4,FALSE))-$G752,""))/($F753)*($C753-$C752)+($C752),"")</f>
        <v/>
      </c>
      <c r="X753" s="65" t="str">
        <f t="shared" si="137"/>
        <v/>
      </c>
      <c r="Y753" s="65" t="str">
        <f>IF(X753="","",X753/VLOOKUP(VLOOKUP($J753,'Medians, Hi-Lo SDs'!$B:$F,4,FALSE),$H:$I,2,FALSE))</f>
        <v/>
      </c>
      <c r="Z753" s="70" t="str">
        <f t="shared" si="141"/>
        <v/>
      </c>
      <c r="AA753" s="68" t="str">
        <f t="shared" si="142"/>
        <v/>
      </c>
      <c r="AB753" s="66" t="str">
        <f>IFERROR((IF(AND($G752&lt;(VLOOKUP($J753,'Medians, Hi-Lo SDs'!$B:$F,5,FALSE)),$G753&gt;=(VLOOKUP($J753,'Medians, Hi-Lo SDs'!$B:$F,5,FALSE))),(VLOOKUP($J753,'Medians, Hi-Lo SDs'!$B:$F,5,FALSE))-$G752,""))/($F753)*($C753-$C752)+($C752),"")</f>
        <v/>
      </c>
      <c r="AC753" s="65" t="str">
        <f t="shared" si="138"/>
        <v/>
      </c>
      <c r="AD753" s="65" t="str">
        <f>IF(AC753="","",AC753/VLOOKUP(VLOOKUP($J753,'Medians, Hi-Lo SDs'!$B:$F,5,FALSE),$H:$I,2,FALSE))</f>
        <v/>
      </c>
      <c r="AE753" s="59" t="s">
        <v>88</v>
      </c>
      <c r="AF753" s="60" t="s">
        <v>88</v>
      </c>
    </row>
    <row r="754" spans="1:32" ht="16" x14ac:dyDescent="0.2">
      <c r="A754" s="99"/>
      <c r="B754" s="100"/>
      <c r="C754" s="87" t="s">
        <v>168</v>
      </c>
      <c r="D754" s="88">
        <v>2</v>
      </c>
      <c r="E754" s="89">
        <v>2.7777777777777777</v>
      </c>
      <c r="F754" s="89">
        <v>2.7777777777777777</v>
      </c>
      <c r="G754" s="90">
        <v>4.1666666666666661</v>
      </c>
      <c r="J754" s="64" t="str">
        <f t="shared" si="132"/>
        <v>a1500</v>
      </c>
      <c r="K754" s="71">
        <f t="shared" si="133"/>
        <v>4.1666666666666661</v>
      </c>
      <c r="L754" s="65" t="str">
        <f>IFERROR((IF(AND($G753&lt;(VLOOKUP($J754,'Medians, Hi-Lo SDs'!$B:$F,2,FALSE)),$G754&gt;=(VLOOKUP($J754,'Medians, Hi-Lo SDs'!$B:$F,2,FALSE))),(VLOOKUP($J754,'Medians, Hi-Lo SDs'!$B:$F,2,FALSE))-$G753,""))/($F754)*($C754-$C753)+($C753),"")</f>
        <v/>
      </c>
      <c r="M754" s="65" t="str">
        <f t="shared" si="135"/>
        <v/>
      </c>
      <c r="N754" s="65" t="str">
        <f>IF(M754="","",M754/VLOOKUP(VLOOKUP($J754,'Medians, Hi-Lo SDs'!$B:$F,2,FALSE),$H:$I,2,FALSE))</f>
        <v/>
      </c>
      <c r="O754" s="59" t="s">
        <v>88</v>
      </c>
      <c r="P754" s="60" t="s">
        <v>88</v>
      </c>
      <c r="Q754" s="66" t="str">
        <f>IFERROR((IF(AND($G753&lt;(VLOOKUP($J754,'Medians, Hi-Lo SDs'!$B:$F,3,FALSE)),$G754&gt;=(VLOOKUP($J754,'Medians, Hi-Lo SDs'!$B:$F,3,FALSE))),(VLOOKUP($J754,'Medians, Hi-Lo SDs'!$B:$F,3,FALSE))-$G753,""))/($F754)*($C754-$C753)+($C753),"")</f>
        <v/>
      </c>
      <c r="R754" s="65" t="str">
        <f t="shared" si="136"/>
        <v/>
      </c>
      <c r="S754" s="65" t="str">
        <f>IF(R754="","",R754/VLOOKUP(VLOOKUP($J754,'Medians, Hi-Lo SDs'!$B:$F,3,FALSE),$H:$I,2,FALSE))</f>
        <v/>
      </c>
      <c r="T754" s="70" t="str">
        <f t="shared" si="139"/>
        <v/>
      </c>
      <c r="U754" s="68" t="str">
        <f t="shared" si="140"/>
        <v/>
      </c>
      <c r="V754" s="69" t="str">
        <f t="shared" si="134"/>
        <v/>
      </c>
      <c r="W754" s="66" t="str">
        <f>IFERROR((IF(AND($G753&lt;(VLOOKUP($J754,'Medians, Hi-Lo SDs'!$B:$F,4,FALSE)),$G754&gt;=(VLOOKUP($J754,'Medians, Hi-Lo SDs'!$B:$F,4,FALSE))),(VLOOKUP($J754,'Medians, Hi-Lo SDs'!$B:$F,4,FALSE))-$G753,""))/($F754)*($C754-$C753)+($C753),"")</f>
        <v/>
      </c>
      <c r="X754" s="65" t="str">
        <f t="shared" si="137"/>
        <v/>
      </c>
      <c r="Y754" s="65" t="str">
        <f>IF(X754="","",X754/VLOOKUP(VLOOKUP($J754,'Medians, Hi-Lo SDs'!$B:$F,4,FALSE),$H:$I,2,FALSE))</f>
        <v/>
      </c>
      <c r="Z754" s="70" t="str">
        <f t="shared" si="141"/>
        <v/>
      </c>
      <c r="AA754" s="68" t="str">
        <f t="shared" si="142"/>
        <v/>
      </c>
      <c r="AB754" s="66" t="str">
        <f>IFERROR((IF(AND($G753&lt;(VLOOKUP($J754,'Medians, Hi-Lo SDs'!$B:$F,5,FALSE)),$G754&gt;=(VLOOKUP($J754,'Medians, Hi-Lo SDs'!$B:$F,5,FALSE))),(VLOOKUP($J754,'Medians, Hi-Lo SDs'!$B:$F,5,FALSE))-$G753,""))/($F754)*($C754-$C753)+($C753),"")</f>
        <v/>
      </c>
      <c r="AC754" s="65" t="str">
        <f t="shared" si="138"/>
        <v/>
      </c>
      <c r="AD754" s="65" t="str">
        <f>IF(AC754="","",AC754/VLOOKUP(VLOOKUP($J754,'Medians, Hi-Lo SDs'!$B:$F,5,FALSE),$H:$I,2,FALSE))</f>
        <v/>
      </c>
      <c r="AE754" s="59" t="s">
        <v>88</v>
      </c>
      <c r="AF754" s="60" t="s">
        <v>88</v>
      </c>
    </row>
    <row r="755" spans="1:32" ht="16" x14ac:dyDescent="0.2">
      <c r="A755" s="99"/>
      <c r="B755" s="100"/>
      <c r="C755" s="87" t="s">
        <v>136</v>
      </c>
      <c r="D755" s="88">
        <v>1</v>
      </c>
      <c r="E755" s="89">
        <v>1.3888888888888888</v>
      </c>
      <c r="F755" s="89">
        <v>1.3888888888888888</v>
      </c>
      <c r="G755" s="90">
        <v>5.5555555555555554</v>
      </c>
      <c r="J755" s="64" t="str">
        <f t="shared" si="132"/>
        <v>a1500</v>
      </c>
      <c r="K755" s="71">
        <f t="shared" si="133"/>
        <v>4.1666666666666661</v>
      </c>
      <c r="L755" s="65">
        <f>IFERROR((IF(AND($G754&lt;(VLOOKUP($J755,'Medians, Hi-Lo SDs'!$B:$F,2,FALSE)),$G755&gt;=(VLOOKUP($J755,'Medians, Hi-Lo SDs'!$B:$F,2,FALSE))),(VLOOKUP($J755,'Medians, Hi-Lo SDs'!$B:$F,2,FALSE))-$G754,""))/($F755)*($C755-$C754)+($C754),"")</f>
        <v>31.000000000000011</v>
      </c>
      <c r="M755" s="65">
        <f t="shared" si="135"/>
        <v>32.333333333333329</v>
      </c>
      <c r="N755" s="65">
        <f>IF(M755="","",M755/VLOOKUP(VLOOKUP($J755,'Medians, Hi-Lo SDs'!$B:$F,2,FALSE),$H:$I,2,FALSE))</f>
        <v>19.656716720368003</v>
      </c>
      <c r="O755" s="59" t="s">
        <v>88</v>
      </c>
      <c r="P755" s="60" t="s">
        <v>88</v>
      </c>
      <c r="Q755" s="66" t="str">
        <f>IFERROR((IF(AND($G754&lt;(VLOOKUP($J755,'Medians, Hi-Lo SDs'!$B:$F,3,FALSE)),$G755&gt;=(VLOOKUP($J755,'Medians, Hi-Lo SDs'!$B:$F,3,FALSE))),(VLOOKUP($J755,'Medians, Hi-Lo SDs'!$B:$F,3,FALSE))-$G754,""))/($F755)*($C755-$C754)+($C754),"")</f>
        <v/>
      </c>
      <c r="R755" s="65" t="str">
        <f t="shared" si="136"/>
        <v/>
      </c>
      <c r="S755" s="65" t="str">
        <f>IF(R755="","",R755/VLOOKUP(VLOOKUP($J755,'Medians, Hi-Lo SDs'!$B:$F,3,FALSE),$H:$I,2,FALSE))</f>
        <v/>
      </c>
      <c r="T755" s="70" t="str">
        <f t="shared" si="139"/>
        <v/>
      </c>
      <c r="U755" s="68">
        <f t="shared" si="140"/>
        <v>19.656716720368003</v>
      </c>
      <c r="V755" s="69" t="str">
        <f t="shared" si="134"/>
        <v/>
      </c>
      <c r="W755" s="66" t="str">
        <f>IFERROR((IF(AND($G754&lt;(VLOOKUP($J755,'Medians, Hi-Lo SDs'!$B:$F,4,FALSE)),$G755&gt;=(VLOOKUP($J755,'Medians, Hi-Lo SDs'!$B:$F,4,FALSE))),(VLOOKUP($J755,'Medians, Hi-Lo SDs'!$B:$F,4,FALSE))-$G754,""))/($F755)*($C755-$C754)+($C754),"")</f>
        <v/>
      </c>
      <c r="X755" s="65" t="str">
        <f t="shared" si="137"/>
        <v/>
      </c>
      <c r="Y755" s="65" t="str">
        <f>IF(X755="","",X755/VLOOKUP(VLOOKUP($J755,'Medians, Hi-Lo SDs'!$B:$F,4,FALSE),$H:$I,2,FALSE))</f>
        <v/>
      </c>
      <c r="Z755" s="70" t="str">
        <f t="shared" si="141"/>
        <v/>
      </c>
      <c r="AA755" s="68" t="str">
        <f t="shared" si="142"/>
        <v/>
      </c>
      <c r="AB755" s="66" t="str">
        <f>IFERROR((IF(AND($G754&lt;(VLOOKUP($J755,'Medians, Hi-Lo SDs'!$B:$F,5,FALSE)),$G755&gt;=(VLOOKUP($J755,'Medians, Hi-Lo SDs'!$B:$F,5,FALSE))),(VLOOKUP($J755,'Medians, Hi-Lo SDs'!$B:$F,5,FALSE))-$G754,""))/($F755)*($C755-$C754)+($C754),"")</f>
        <v/>
      </c>
      <c r="AC755" s="65" t="str">
        <f t="shared" si="138"/>
        <v/>
      </c>
      <c r="AD755" s="65" t="str">
        <f>IF(AC755="","",AC755/VLOOKUP(VLOOKUP($J755,'Medians, Hi-Lo SDs'!$B:$F,5,FALSE),$H:$I,2,FALSE))</f>
        <v/>
      </c>
      <c r="AE755" s="59" t="s">
        <v>88</v>
      </c>
      <c r="AF755" s="60" t="s">
        <v>88</v>
      </c>
    </row>
    <row r="756" spans="1:32" ht="16" x14ac:dyDescent="0.2">
      <c r="A756" s="99"/>
      <c r="B756" s="100"/>
      <c r="C756" s="87" t="s">
        <v>132</v>
      </c>
      <c r="D756" s="88">
        <v>1</v>
      </c>
      <c r="E756" s="89">
        <v>1.3888888888888888</v>
      </c>
      <c r="F756" s="89">
        <v>1.3888888888888888</v>
      </c>
      <c r="G756" s="90">
        <v>6.9444444444444446</v>
      </c>
      <c r="J756" s="64" t="str">
        <f t="shared" si="132"/>
        <v>a1500</v>
      </c>
      <c r="K756" s="71">
        <f t="shared" si="133"/>
        <v>4.1666666666666661</v>
      </c>
      <c r="L756" s="65" t="str">
        <f>IFERROR((IF(AND($G755&lt;(VLOOKUP($J756,'Medians, Hi-Lo SDs'!$B:$F,2,FALSE)),$G756&gt;=(VLOOKUP($J756,'Medians, Hi-Lo SDs'!$B:$F,2,FALSE))),(VLOOKUP($J756,'Medians, Hi-Lo SDs'!$B:$F,2,FALSE))-$G755,""))/($F756)*($C756-$C755)+($C755),"")</f>
        <v/>
      </c>
      <c r="M756" s="65" t="str">
        <f t="shared" si="135"/>
        <v/>
      </c>
      <c r="N756" s="65" t="str">
        <f>IF(M756="","",M756/VLOOKUP(VLOOKUP($J756,'Medians, Hi-Lo SDs'!$B:$F,2,FALSE),$H:$I,2,FALSE))</f>
        <v/>
      </c>
      <c r="O756" s="59" t="s">
        <v>88</v>
      </c>
      <c r="P756" s="60" t="s">
        <v>88</v>
      </c>
      <c r="Q756" s="66" t="str">
        <f>IFERROR((IF(AND($G755&lt;(VLOOKUP($J756,'Medians, Hi-Lo SDs'!$B:$F,3,FALSE)),$G756&gt;=(VLOOKUP($J756,'Medians, Hi-Lo SDs'!$B:$F,3,FALSE))),(VLOOKUP($J756,'Medians, Hi-Lo SDs'!$B:$F,3,FALSE))-$G755,""))/($F756)*($C756-$C755)+($C755),"")</f>
        <v/>
      </c>
      <c r="R756" s="65" t="str">
        <f t="shared" si="136"/>
        <v/>
      </c>
      <c r="S756" s="65" t="str">
        <f>IF(R756="","",R756/VLOOKUP(VLOOKUP($J756,'Medians, Hi-Lo SDs'!$B:$F,3,FALSE),$H:$I,2,FALSE))</f>
        <v/>
      </c>
      <c r="T756" s="70" t="str">
        <f t="shared" si="139"/>
        <v/>
      </c>
      <c r="U756" s="68" t="str">
        <f t="shared" si="140"/>
        <v/>
      </c>
      <c r="V756" s="69" t="str">
        <f t="shared" si="134"/>
        <v/>
      </c>
      <c r="W756" s="66" t="str">
        <f>IFERROR((IF(AND($G755&lt;(VLOOKUP($J756,'Medians, Hi-Lo SDs'!$B:$F,4,FALSE)),$G756&gt;=(VLOOKUP($J756,'Medians, Hi-Lo SDs'!$B:$F,4,FALSE))),(VLOOKUP($J756,'Medians, Hi-Lo SDs'!$B:$F,4,FALSE))-$G755,""))/($F756)*($C756-$C755)+($C755),"")</f>
        <v/>
      </c>
      <c r="X756" s="65" t="str">
        <f t="shared" si="137"/>
        <v/>
      </c>
      <c r="Y756" s="65" t="str">
        <f>IF(X756="","",X756/VLOOKUP(VLOOKUP($J756,'Medians, Hi-Lo SDs'!$B:$F,4,FALSE),$H:$I,2,FALSE))</f>
        <v/>
      </c>
      <c r="Z756" s="70" t="str">
        <f t="shared" si="141"/>
        <v/>
      </c>
      <c r="AA756" s="68" t="str">
        <f t="shared" si="142"/>
        <v/>
      </c>
      <c r="AB756" s="66" t="str">
        <f>IFERROR((IF(AND($G755&lt;(VLOOKUP($J756,'Medians, Hi-Lo SDs'!$B:$F,5,FALSE)),$G756&gt;=(VLOOKUP($J756,'Medians, Hi-Lo SDs'!$B:$F,5,FALSE))),(VLOOKUP($J756,'Medians, Hi-Lo SDs'!$B:$F,5,FALSE))-$G755,""))/($F756)*($C756-$C755)+($C755),"")</f>
        <v/>
      </c>
      <c r="AC756" s="65" t="str">
        <f t="shared" si="138"/>
        <v/>
      </c>
      <c r="AD756" s="65" t="str">
        <f>IF(AC756="","",AC756/VLOOKUP(VLOOKUP($J756,'Medians, Hi-Lo SDs'!$B:$F,5,FALSE),$H:$I,2,FALSE))</f>
        <v/>
      </c>
      <c r="AE756" s="59" t="s">
        <v>88</v>
      </c>
      <c r="AF756" s="60" t="s">
        <v>88</v>
      </c>
    </row>
    <row r="757" spans="1:32" ht="16" x14ac:dyDescent="0.2">
      <c r="A757" s="99"/>
      <c r="B757" s="100"/>
      <c r="C757" s="87" t="s">
        <v>144</v>
      </c>
      <c r="D757" s="88">
        <v>1</v>
      </c>
      <c r="E757" s="89">
        <v>1.3888888888888888</v>
      </c>
      <c r="F757" s="89">
        <v>1.3888888888888888</v>
      </c>
      <c r="G757" s="90">
        <v>8.3333333333333321</v>
      </c>
      <c r="J757" s="64" t="str">
        <f t="shared" si="132"/>
        <v>a1500</v>
      </c>
      <c r="K757" s="71">
        <f t="shared" si="133"/>
        <v>4.1666666666666661</v>
      </c>
      <c r="L757" s="65" t="str">
        <f>IFERROR((IF(AND($G756&lt;(VLOOKUP($J757,'Medians, Hi-Lo SDs'!$B:$F,2,FALSE)),$G757&gt;=(VLOOKUP($J757,'Medians, Hi-Lo SDs'!$B:$F,2,FALSE))),(VLOOKUP($J757,'Medians, Hi-Lo SDs'!$B:$F,2,FALSE))-$G756,""))/($F757)*($C757-$C756)+($C756),"")</f>
        <v/>
      </c>
      <c r="M757" s="65" t="str">
        <f t="shared" si="135"/>
        <v/>
      </c>
      <c r="N757" s="65" t="str">
        <f>IF(M757="","",M757/VLOOKUP(VLOOKUP($J757,'Medians, Hi-Lo SDs'!$B:$F,2,FALSE),$H:$I,2,FALSE))</f>
        <v/>
      </c>
      <c r="O757" s="59" t="s">
        <v>88</v>
      </c>
      <c r="P757" s="60" t="s">
        <v>88</v>
      </c>
      <c r="Q757" s="66" t="str">
        <f>IFERROR((IF(AND($G756&lt;(VLOOKUP($J757,'Medians, Hi-Lo SDs'!$B:$F,3,FALSE)),$G757&gt;=(VLOOKUP($J757,'Medians, Hi-Lo SDs'!$B:$F,3,FALSE))),(VLOOKUP($J757,'Medians, Hi-Lo SDs'!$B:$F,3,FALSE))-$G756,""))/($F757)*($C757-$C756)+($C756),"")</f>
        <v/>
      </c>
      <c r="R757" s="65" t="str">
        <f t="shared" si="136"/>
        <v/>
      </c>
      <c r="S757" s="65" t="str">
        <f>IF(R757="","",R757/VLOOKUP(VLOOKUP($J757,'Medians, Hi-Lo SDs'!$B:$F,3,FALSE),$H:$I,2,FALSE))</f>
        <v/>
      </c>
      <c r="T757" s="70" t="str">
        <f t="shared" si="139"/>
        <v/>
      </c>
      <c r="U757" s="68" t="str">
        <f t="shared" si="140"/>
        <v/>
      </c>
      <c r="V757" s="69" t="str">
        <f t="shared" si="134"/>
        <v/>
      </c>
      <c r="W757" s="66" t="str">
        <f>IFERROR((IF(AND($G756&lt;(VLOOKUP($J757,'Medians, Hi-Lo SDs'!$B:$F,4,FALSE)),$G757&gt;=(VLOOKUP($J757,'Medians, Hi-Lo SDs'!$B:$F,4,FALSE))),(VLOOKUP($J757,'Medians, Hi-Lo SDs'!$B:$F,4,FALSE))-$G756,""))/($F757)*($C757-$C756)+($C756),"")</f>
        <v/>
      </c>
      <c r="X757" s="65" t="str">
        <f t="shared" si="137"/>
        <v/>
      </c>
      <c r="Y757" s="65" t="str">
        <f>IF(X757="","",X757/VLOOKUP(VLOOKUP($J757,'Medians, Hi-Lo SDs'!$B:$F,4,FALSE),$H:$I,2,FALSE))</f>
        <v/>
      </c>
      <c r="Z757" s="70" t="str">
        <f t="shared" si="141"/>
        <v/>
      </c>
      <c r="AA757" s="68" t="str">
        <f t="shared" si="142"/>
        <v/>
      </c>
      <c r="AB757" s="66" t="str">
        <f>IFERROR((IF(AND($G756&lt;(VLOOKUP($J757,'Medians, Hi-Lo SDs'!$B:$F,5,FALSE)),$G757&gt;=(VLOOKUP($J757,'Medians, Hi-Lo SDs'!$B:$F,5,FALSE))),(VLOOKUP($J757,'Medians, Hi-Lo SDs'!$B:$F,5,FALSE))-$G756,""))/($F757)*($C757-$C756)+($C756),"")</f>
        <v/>
      </c>
      <c r="AC757" s="65" t="str">
        <f t="shared" si="138"/>
        <v/>
      </c>
      <c r="AD757" s="65" t="str">
        <f>IF(AC757="","",AC757/VLOOKUP(VLOOKUP($J757,'Medians, Hi-Lo SDs'!$B:$F,5,FALSE),$H:$I,2,FALSE))</f>
        <v/>
      </c>
      <c r="AE757" s="59" t="s">
        <v>88</v>
      </c>
      <c r="AF757" s="60" t="s">
        <v>88</v>
      </c>
    </row>
    <row r="758" spans="1:32" ht="16" x14ac:dyDescent="0.2">
      <c r="A758" s="99"/>
      <c r="B758" s="100"/>
      <c r="C758" s="87" t="s">
        <v>153</v>
      </c>
      <c r="D758" s="88">
        <v>1</v>
      </c>
      <c r="E758" s="89">
        <v>1.3888888888888888</v>
      </c>
      <c r="F758" s="89">
        <v>1.3888888888888888</v>
      </c>
      <c r="G758" s="90">
        <v>9.7222222222222232</v>
      </c>
      <c r="J758" s="64" t="str">
        <f t="shared" si="132"/>
        <v>a1500</v>
      </c>
      <c r="K758" s="71">
        <f t="shared" si="133"/>
        <v>4.1666666666666661</v>
      </c>
      <c r="L758" s="65" t="str">
        <f>IFERROR((IF(AND($G757&lt;(VLOOKUP($J758,'Medians, Hi-Lo SDs'!$B:$F,2,FALSE)),$G758&gt;=(VLOOKUP($J758,'Medians, Hi-Lo SDs'!$B:$F,2,FALSE))),(VLOOKUP($J758,'Medians, Hi-Lo SDs'!$B:$F,2,FALSE))-$G757,""))/($F758)*($C758-$C757)+($C757),"")</f>
        <v/>
      </c>
      <c r="M758" s="65" t="str">
        <f t="shared" si="135"/>
        <v/>
      </c>
      <c r="N758" s="65" t="str">
        <f>IF(M758="","",M758/VLOOKUP(VLOOKUP($J758,'Medians, Hi-Lo SDs'!$B:$F,2,FALSE),$H:$I,2,FALSE))</f>
        <v/>
      </c>
      <c r="O758" s="59" t="s">
        <v>88</v>
      </c>
      <c r="P758" s="60" t="s">
        <v>88</v>
      </c>
      <c r="Q758" s="66" t="str">
        <f>IFERROR((IF(AND($G757&lt;(VLOOKUP($J758,'Medians, Hi-Lo SDs'!$B:$F,3,FALSE)),$G758&gt;=(VLOOKUP($J758,'Medians, Hi-Lo SDs'!$B:$F,3,FALSE))),(VLOOKUP($J758,'Medians, Hi-Lo SDs'!$B:$F,3,FALSE))-$G757,""))/($F758)*($C758-$C757)+($C757),"")</f>
        <v/>
      </c>
      <c r="R758" s="65" t="str">
        <f t="shared" si="136"/>
        <v/>
      </c>
      <c r="S758" s="65" t="str">
        <f>IF(R758="","",R758/VLOOKUP(VLOOKUP($J758,'Medians, Hi-Lo SDs'!$B:$F,3,FALSE),$H:$I,2,FALSE))</f>
        <v/>
      </c>
      <c r="T758" s="70" t="str">
        <f t="shared" si="139"/>
        <v/>
      </c>
      <c r="U758" s="68" t="str">
        <f t="shared" si="140"/>
        <v/>
      </c>
      <c r="V758" s="69" t="str">
        <f t="shared" si="134"/>
        <v/>
      </c>
      <c r="W758" s="66" t="str">
        <f>IFERROR((IF(AND($G757&lt;(VLOOKUP($J758,'Medians, Hi-Lo SDs'!$B:$F,4,FALSE)),$G758&gt;=(VLOOKUP($J758,'Medians, Hi-Lo SDs'!$B:$F,4,FALSE))),(VLOOKUP($J758,'Medians, Hi-Lo SDs'!$B:$F,4,FALSE))-$G757,""))/($F758)*($C758-$C757)+($C757),"")</f>
        <v/>
      </c>
      <c r="X758" s="65" t="str">
        <f t="shared" si="137"/>
        <v/>
      </c>
      <c r="Y758" s="65" t="str">
        <f>IF(X758="","",X758/VLOOKUP(VLOOKUP($J758,'Medians, Hi-Lo SDs'!$B:$F,4,FALSE),$H:$I,2,FALSE))</f>
        <v/>
      </c>
      <c r="Z758" s="70" t="str">
        <f t="shared" si="141"/>
        <v/>
      </c>
      <c r="AA758" s="68" t="str">
        <f t="shared" si="142"/>
        <v/>
      </c>
      <c r="AB758" s="66" t="str">
        <f>IFERROR((IF(AND($G757&lt;(VLOOKUP($J758,'Medians, Hi-Lo SDs'!$B:$F,5,FALSE)),$G758&gt;=(VLOOKUP($J758,'Medians, Hi-Lo SDs'!$B:$F,5,FALSE))),(VLOOKUP($J758,'Medians, Hi-Lo SDs'!$B:$F,5,FALSE))-$G757,""))/($F758)*($C758-$C757)+($C757),"")</f>
        <v/>
      </c>
      <c r="AC758" s="65" t="str">
        <f t="shared" si="138"/>
        <v/>
      </c>
      <c r="AD758" s="65" t="str">
        <f>IF(AC758="","",AC758/VLOOKUP(VLOOKUP($J758,'Medians, Hi-Lo SDs'!$B:$F,5,FALSE),$H:$I,2,FALSE))</f>
        <v/>
      </c>
      <c r="AE758" s="59" t="s">
        <v>88</v>
      </c>
      <c r="AF758" s="60" t="s">
        <v>88</v>
      </c>
    </row>
    <row r="759" spans="1:32" ht="16" x14ac:dyDescent="0.2">
      <c r="A759" s="99"/>
      <c r="B759" s="100"/>
      <c r="C759" s="87" t="s">
        <v>137</v>
      </c>
      <c r="D759" s="88">
        <v>3</v>
      </c>
      <c r="E759" s="89">
        <v>4.1666666666666661</v>
      </c>
      <c r="F759" s="89">
        <v>4.1666666666666661</v>
      </c>
      <c r="G759" s="90">
        <v>13.888888888888889</v>
      </c>
      <c r="J759" s="64" t="str">
        <f t="shared" si="132"/>
        <v>a1500</v>
      </c>
      <c r="K759" s="71">
        <f t="shared" si="133"/>
        <v>4.1666666666666661</v>
      </c>
      <c r="L759" s="65" t="str">
        <f>IFERROR((IF(AND($G758&lt;(VLOOKUP($J759,'Medians, Hi-Lo SDs'!$B:$F,2,FALSE)),$G759&gt;=(VLOOKUP($J759,'Medians, Hi-Lo SDs'!$B:$F,2,FALSE))),(VLOOKUP($J759,'Medians, Hi-Lo SDs'!$B:$F,2,FALSE))-$G758,""))/($F759)*($C759-$C758)+($C758),"")</f>
        <v/>
      </c>
      <c r="M759" s="65" t="str">
        <f t="shared" si="135"/>
        <v/>
      </c>
      <c r="N759" s="65" t="str">
        <f>IF(M759="","",M759/VLOOKUP(VLOOKUP($J759,'Medians, Hi-Lo SDs'!$B:$F,2,FALSE),$H:$I,2,FALSE))</f>
        <v/>
      </c>
      <c r="O759" s="59" t="s">
        <v>88</v>
      </c>
      <c r="P759" s="60" t="s">
        <v>88</v>
      </c>
      <c r="Q759" s="66">
        <f>IFERROR((IF(AND($G758&lt;(VLOOKUP($J759,'Medians, Hi-Lo SDs'!$B:$F,3,FALSE)),$G759&gt;=(VLOOKUP($J759,'Medians, Hi-Lo SDs'!$B:$F,3,FALSE))),(VLOOKUP($J759,'Medians, Hi-Lo SDs'!$B:$F,3,FALSE))-$G758,""))/($F759)*($C759-$C758)+($C758),"")</f>
        <v>46.06666666666667</v>
      </c>
      <c r="R759" s="65">
        <f t="shared" si="136"/>
        <v>17.266666666666666</v>
      </c>
      <c r="S759" s="65">
        <f>IF(R759="","",R759/VLOOKUP(VLOOKUP($J759,'Medians, Hi-Lo SDs'!$B:$F,3,FALSE),$H:$I,2,FALSE))</f>
        <v>13.472742405326674</v>
      </c>
      <c r="T759" s="70">
        <f t="shared" si="139"/>
        <v>16.56472956284734</v>
      </c>
      <c r="U759" s="68" t="str">
        <f t="shared" si="140"/>
        <v/>
      </c>
      <c r="V759" s="69" t="str">
        <f t="shared" si="134"/>
        <v/>
      </c>
      <c r="W759" s="66" t="str">
        <f>IFERROR((IF(AND($G758&lt;(VLOOKUP($J759,'Medians, Hi-Lo SDs'!$B:$F,4,FALSE)),$G759&gt;=(VLOOKUP($J759,'Medians, Hi-Lo SDs'!$B:$F,4,FALSE))),(VLOOKUP($J759,'Medians, Hi-Lo SDs'!$B:$F,4,FALSE))-$G758,""))/($F759)*($C759-$C758)+($C758),"")</f>
        <v/>
      </c>
      <c r="X759" s="65" t="str">
        <f t="shared" si="137"/>
        <v/>
      </c>
      <c r="Y759" s="65" t="str">
        <f>IF(X759="","",X759/VLOOKUP(VLOOKUP($J759,'Medians, Hi-Lo SDs'!$B:$F,4,FALSE),$H:$I,2,FALSE))</f>
        <v/>
      </c>
      <c r="Z759" s="70" t="str">
        <f t="shared" si="141"/>
        <v/>
      </c>
      <c r="AA759" s="68" t="str">
        <f t="shared" si="142"/>
        <v/>
      </c>
      <c r="AB759" s="66" t="str">
        <f>IFERROR((IF(AND($G758&lt;(VLOOKUP($J759,'Medians, Hi-Lo SDs'!$B:$F,5,FALSE)),$G759&gt;=(VLOOKUP($J759,'Medians, Hi-Lo SDs'!$B:$F,5,FALSE))),(VLOOKUP($J759,'Medians, Hi-Lo SDs'!$B:$F,5,FALSE))-$G758,""))/($F759)*($C759-$C758)+($C758),"")</f>
        <v/>
      </c>
      <c r="AC759" s="65" t="str">
        <f t="shared" si="138"/>
        <v/>
      </c>
      <c r="AD759" s="65" t="str">
        <f>IF(AC759="","",AC759/VLOOKUP(VLOOKUP($J759,'Medians, Hi-Lo SDs'!$B:$F,5,FALSE),$H:$I,2,FALSE))</f>
        <v/>
      </c>
      <c r="AE759" s="59" t="s">
        <v>88</v>
      </c>
      <c r="AF759" s="60" t="s">
        <v>88</v>
      </c>
    </row>
    <row r="760" spans="1:32" ht="16" x14ac:dyDescent="0.2">
      <c r="A760" s="99"/>
      <c r="B760" s="100"/>
      <c r="C760" s="87" t="s">
        <v>154</v>
      </c>
      <c r="D760" s="88">
        <v>2</v>
      </c>
      <c r="E760" s="89">
        <v>2.7777777777777777</v>
      </c>
      <c r="F760" s="89">
        <v>2.7777777777777777</v>
      </c>
      <c r="G760" s="90">
        <v>16.666666666666664</v>
      </c>
      <c r="J760" s="64" t="str">
        <f t="shared" si="132"/>
        <v>a1500</v>
      </c>
      <c r="K760" s="71">
        <f t="shared" si="133"/>
        <v>4.1666666666666661</v>
      </c>
      <c r="L760" s="65" t="str">
        <f>IFERROR((IF(AND($G759&lt;(VLOOKUP($J760,'Medians, Hi-Lo SDs'!$B:$F,2,FALSE)),$G760&gt;=(VLOOKUP($J760,'Medians, Hi-Lo SDs'!$B:$F,2,FALSE))),(VLOOKUP($J760,'Medians, Hi-Lo SDs'!$B:$F,2,FALSE))-$G759,""))/($F760)*($C760-$C759)+($C759),"")</f>
        <v/>
      </c>
      <c r="M760" s="65" t="str">
        <f t="shared" si="135"/>
        <v/>
      </c>
      <c r="N760" s="65" t="str">
        <f>IF(M760="","",M760/VLOOKUP(VLOOKUP($J760,'Medians, Hi-Lo SDs'!$B:$F,2,FALSE),$H:$I,2,FALSE))</f>
        <v/>
      </c>
      <c r="O760" s="59" t="s">
        <v>88</v>
      </c>
      <c r="P760" s="60" t="s">
        <v>88</v>
      </c>
      <c r="Q760" s="66" t="str">
        <f>IFERROR((IF(AND($G759&lt;(VLOOKUP($J760,'Medians, Hi-Lo SDs'!$B:$F,3,FALSE)),$G760&gt;=(VLOOKUP($J760,'Medians, Hi-Lo SDs'!$B:$F,3,FALSE))),(VLOOKUP($J760,'Medians, Hi-Lo SDs'!$B:$F,3,FALSE))-$G759,""))/($F760)*($C760-$C759)+($C759),"")</f>
        <v/>
      </c>
      <c r="R760" s="65" t="str">
        <f t="shared" si="136"/>
        <v/>
      </c>
      <c r="S760" s="65" t="str">
        <f>IF(R760="","",R760/VLOOKUP(VLOOKUP($J760,'Medians, Hi-Lo SDs'!$B:$F,3,FALSE),$H:$I,2,FALSE))</f>
        <v/>
      </c>
      <c r="T760" s="70" t="str">
        <f t="shared" si="139"/>
        <v/>
      </c>
      <c r="U760" s="68" t="str">
        <f t="shared" si="140"/>
        <v/>
      </c>
      <c r="V760" s="69" t="str">
        <f t="shared" si="134"/>
        <v/>
      </c>
      <c r="W760" s="66" t="str">
        <f>IFERROR((IF(AND($G759&lt;(VLOOKUP($J760,'Medians, Hi-Lo SDs'!$B:$F,4,FALSE)),$G760&gt;=(VLOOKUP($J760,'Medians, Hi-Lo SDs'!$B:$F,4,FALSE))),(VLOOKUP($J760,'Medians, Hi-Lo SDs'!$B:$F,4,FALSE))-$G759,""))/($F760)*($C760-$C759)+($C759),"")</f>
        <v/>
      </c>
      <c r="X760" s="65" t="str">
        <f t="shared" si="137"/>
        <v/>
      </c>
      <c r="Y760" s="65" t="str">
        <f>IF(X760="","",X760/VLOOKUP(VLOOKUP($J760,'Medians, Hi-Lo SDs'!$B:$F,4,FALSE),$H:$I,2,FALSE))</f>
        <v/>
      </c>
      <c r="Z760" s="70" t="str">
        <f t="shared" si="141"/>
        <v/>
      </c>
      <c r="AA760" s="68" t="str">
        <f t="shared" si="142"/>
        <v/>
      </c>
      <c r="AB760" s="66" t="str">
        <f>IFERROR((IF(AND($G759&lt;(VLOOKUP($J760,'Medians, Hi-Lo SDs'!$B:$F,5,FALSE)),$G760&gt;=(VLOOKUP($J760,'Medians, Hi-Lo SDs'!$B:$F,5,FALSE))),(VLOOKUP($J760,'Medians, Hi-Lo SDs'!$B:$F,5,FALSE))-$G759,""))/($F760)*($C760-$C759)+($C759),"")</f>
        <v/>
      </c>
      <c r="AC760" s="65" t="str">
        <f t="shared" si="138"/>
        <v/>
      </c>
      <c r="AD760" s="65" t="str">
        <f>IF(AC760="","",AC760/VLOOKUP(VLOOKUP($J760,'Medians, Hi-Lo SDs'!$B:$F,5,FALSE),$H:$I,2,FALSE))</f>
        <v/>
      </c>
      <c r="AE760" s="59" t="s">
        <v>88</v>
      </c>
      <c r="AF760" s="60" t="s">
        <v>88</v>
      </c>
    </row>
    <row r="761" spans="1:32" ht="16" x14ac:dyDescent="0.2">
      <c r="A761" s="99"/>
      <c r="B761" s="100"/>
      <c r="C761" s="87" t="s">
        <v>165</v>
      </c>
      <c r="D761" s="88">
        <v>1</v>
      </c>
      <c r="E761" s="89">
        <v>1.3888888888888888</v>
      </c>
      <c r="F761" s="89">
        <v>1.3888888888888888</v>
      </c>
      <c r="G761" s="90">
        <v>18.055555555555554</v>
      </c>
      <c r="J761" s="64" t="str">
        <f t="shared" si="132"/>
        <v>a1500</v>
      </c>
      <c r="K761" s="71">
        <f t="shared" si="133"/>
        <v>4.1666666666666661</v>
      </c>
      <c r="L761" s="65" t="str">
        <f>IFERROR((IF(AND($G760&lt;(VLOOKUP($J761,'Medians, Hi-Lo SDs'!$B:$F,2,FALSE)),$G761&gt;=(VLOOKUP($J761,'Medians, Hi-Lo SDs'!$B:$F,2,FALSE))),(VLOOKUP($J761,'Medians, Hi-Lo SDs'!$B:$F,2,FALSE))-$G760,""))/($F761)*($C761-$C760)+($C760),"")</f>
        <v/>
      </c>
      <c r="M761" s="65" t="str">
        <f t="shared" si="135"/>
        <v/>
      </c>
      <c r="N761" s="65" t="str">
        <f>IF(M761="","",M761/VLOOKUP(VLOOKUP($J761,'Medians, Hi-Lo SDs'!$B:$F,2,FALSE),$H:$I,2,FALSE))</f>
        <v/>
      </c>
      <c r="O761" s="59" t="s">
        <v>88</v>
      </c>
      <c r="P761" s="60" t="s">
        <v>88</v>
      </c>
      <c r="Q761" s="66" t="str">
        <f>IFERROR((IF(AND($G760&lt;(VLOOKUP($J761,'Medians, Hi-Lo SDs'!$B:$F,3,FALSE)),$G761&gt;=(VLOOKUP($J761,'Medians, Hi-Lo SDs'!$B:$F,3,FALSE))),(VLOOKUP($J761,'Medians, Hi-Lo SDs'!$B:$F,3,FALSE))-$G760,""))/($F761)*($C761-$C760)+($C760),"")</f>
        <v/>
      </c>
      <c r="R761" s="65" t="str">
        <f t="shared" si="136"/>
        <v/>
      </c>
      <c r="S761" s="65" t="str">
        <f>IF(R761="","",R761/VLOOKUP(VLOOKUP($J761,'Medians, Hi-Lo SDs'!$B:$F,3,FALSE),$H:$I,2,FALSE))</f>
        <v/>
      </c>
      <c r="T761" s="70" t="str">
        <f t="shared" si="139"/>
        <v/>
      </c>
      <c r="U761" s="68" t="str">
        <f t="shared" si="140"/>
        <v/>
      </c>
      <c r="V761" s="69" t="str">
        <f t="shared" si="134"/>
        <v/>
      </c>
      <c r="W761" s="66" t="str">
        <f>IFERROR((IF(AND($G760&lt;(VLOOKUP($J761,'Medians, Hi-Lo SDs'!$B:$F,4,FALSE)),$G761&gt;=(VLOOKUP($J761,'Medians, Hi-Lo SDs'!$B:$F,4,FALSE))),(VLOOKUP($J761,'Medians, Hi-Lo SDs'!$B:$F,4,FALSE))-$G760,""))/($F761)*($C761-$C760)+($C760),"")</f>
        <v/>
      </c>
      <c r="X761" s="65" t="str">
        <f t="shared" si="137"/>
        <v/>
      </c>
      <c r="Y761" s="65" t="str">
        <f>IF(X761="","",X761/VLOOKUP(VLOOKUP($J761,'Medians, Hi-Lo SDs'!$B:$F,4,FALSE),$H:$I,2,FALSE))</f>
        <v/>
      </c>
      <c r="Z761" s="70" t="str">
        <f t="shared" si="141"/>
        <v/>
      </c>
      <c r="AA761" s="68" t="str">
        <f t="shared" si="142"/>
        <v/>
      </c>
      <c r="AB761" s="66" t="str">
        <f>IFERROR((IF(AND($G760&lt;(VLOOKUP($J761,'Medians, Hi-Lo SDs'!$B:$F,5,FALSE)),$G761&gt;=(VLOOKUP($J761,'Medians, Hi-Lo SDs'!$B:$F,5,FALSE))),(VLOOKUP($J761,'Medians, Hi-Lo SDs'!$B:$F,5,FALSE))-$G760,""))/($F761)*($C761-$C760)+($C760),"")</f>
        <v/>
      </c>
      <c r="AC761" s="65" t="str">
        <f t="shared" si="138"/>
        <v/>
      </c>
      <c r="AD761" s="65" t="str">
        <f>IF(AC761="","",AC761/VLOOKUP(VLOOKUP($J761,'Medians, Hi-Lo SDs'!$B:$F,5,FALSE),$H:$I,2,FALSE))</f>
        <v/>
      </c>
      <c r="AE761" s="59" t="s">
        <v>88</v>
      </c>
      <c r="AF761" s="60" t="s">
        <v>88</v>
      </c>
    </row>
    <row r="762" spans="1:32" ht="16" x14ac:dyDescent="0.2">
      <c r="A762" s="99"/>
      <c r="B762" s="100"/>
      <c r="C762" s="87" t="s">
        <v>159</v>
      </c>
      <c r="D762" s="88">
        <v>3</v>
      </c>
      <c r="E762" s="89">
        <v>4.1666666666666661</v>
      </c>
      <c r="F762" s="89">
        <v>4.1666666666666661</v>
      </c>
      <c r="G762" s="90">
        <v>22.222222222222221</v>
      </c>
      <c r="J762" s="64" t="str">
        <f t="shared" si="132"/>
        <v>a1500</v>
      </c>
      <c r="K762" s="71">
        <f t="shared" si="133"/>
        <v>4.1666666666666661</v>
      </c>
      <c r="L762" s="65" t="str">
        <f>IFERROR((IF(AND($G761&lt;(VLOOKUP($J762,'Medians, Hi-Lo SDs'!$B:$F,2,FALSE)),$G762&gt;=(VLOOKUP($J762,'Medians, Hi-Lo SDs'!$B:$F,2,FALSE))),(VLOOKUP($J762,'Medians, Hi-Lo SDs'!$B:$F,2,FALSE))-$G761,""))/($F762)*($C762-$C761)+($C761),"")</f>
        <v/>
      </c>
      <c r="M762" s="65" t="str">
        <f t="shared" si="135"/>
        <v/>
      </c>
      <c r="N762" s="65" t="str">
        <f>IF(M762="","",M762/VLOOKUP(VLOOKUP($J762,'Medians, Hi-Lo SDs'!$B:$F,2,FALSE),$H:$I,2,FALSE))</f>
        <v/>
      </c>
      <c r="O762" s="59" t="s">
        <v>88</v>
      </c>
      <c r="P762" s="60" t="s">
        <v>88</v>
      </c>
      <c r="Q762" s="66" t="str">
        <f>IFERROR((IF(AND($G761&lt;(VLOOKUP($J762,'Medians, Hi-Lo SDs'!$B:$F,3,FALSE)),$G762&gt;=(VLOOKUP($J762,'Medians, Hi-Lo SDs'!$B:$F,3,FALSE))),(VLOOKUP($J762,'Medians, Hi-Lo SDs'!$B:$F,3,FALSE))-$G761,""))/($F762)*($C762-$C761)+($C761),"")</f>
        <v/>
      </c>
      <c r="R762" s="65" t="str">
        <f t="shared" si="136"/>
        <v/>
      </c>
      <c r="S762" s="65" t="str">
        <f>IF(R762="","",R762/VLOOKUP(VLOOKUP($J762,'Medians, Hi-Lo SDs'!$B:$F,3,FALSE),$H:$I,2,FALSE))</f>
        <v/>
      </c>
      <c r="T762" s="70" t="str">
        <f t="shared" si="139"/>
        <v/>
      </c>
      <c r="U762" s="68" t="str">
        <f t="shared" si="140"/>
        <v/>
      </c>
      <c r="V762" s="69" t="str">
        <f t="shared" si="134"/>
        <v/>
      </c>
      <c r="W762" s="66" t="str">
        <f>IFERROR((IF(AND($G761&lt;(VLOOKUP($J762,'Medians, Hi-Lo SDs'!$B:$F,4,FALSE)),$G762&gt;=(VLOOKUP($J762,'Medians, Hi-Lo SDs'!$B:$F,4,FALSE))),(VLOOKUP($J762,'Medians, Hi-Lo SDs'!$B:$F,4,FALSE))-$G761,""))/($F762)*($C762-$C761)+($C761),"")</f>
        <v/>
      </c>
      <c r="X762" s="65" t="str">
        <f t="shared" si="137"/>
        <v/>
      </c>
      <c r="Y762" s="65" t="str">
        <f>IF(X762="","",X762/VLOOKUP(VLOOKUP($J762,'Medians, Hi-Lo SDs'!$B:$F,4,FALSE),$H:$I,2,FALSE))</f>
        <v/>
      </c>
      <c r="Z762" s="70" t="str">
        <f t="shared" si="141"/>
        <v/>
      </c>
      <c r="AA762" s="68" t="str">
        <f t="shared" si="142"/>
        <v/>
      </c>
      <c r="AB762" s="66" t="str">
        <f>IFERROR((IF(AND($G761&lt;(VLOOKUP($J762,'Medians, Hi-Lo SDs'!$B:$F,5,FALSE)),$G762&gt;=(VLOOKUP($J762,'Medians, Hi-Lo SDs'!$B:$F,5,FALSE))),(VLOOKUP($J762,'Medians, Hi-Lo SDs'!$B:$F,5,FALSE))-$G761,""))/($F762)*($C762-$C761)+($C761),"")</f>
        <v/>
      </c>
      <c r="AC762" s="65" t="str">
        <f t="shared" si="138"/>
        <v/>
      </c>
      <c r="AD762" s="65" t="str">
        <f>IF(AC762="","",AC762/VLOOKUP(VLOOKUP($J762,'Medians, Hi-Lo SDs'!$B:$F,5,FALSE),$H:$I,2,FALSE))</f>
        <v/>
      </c>
      <c r="AE762" s="59" t="s">
        <v>88</v>
      </c>
      <c r="AF762" s="60" t="s">
        <v>88</v>
      </c>
    </row>
    <row r="763" spans="1:32" ht="16" x14ac:dyDescent="0.2">
      <c r="A763" s="99"/>
      <c r="B763" s="100"/>
      <c r="C763" s="87" t="s">
        <v>145</v>
      </c>
      <c r="D763" s="88">
        <v>1</v>
      </c>
      <c r="E763" s="89">
        <v>1.3888888888888888</v>
      </c>
      <c r="F763" s="89">
        <v>1.3888888888888888</v>
      </c>
      <c r="G763" s="90">
        <v>23.611111111111111</v>
      </c>
      <c r="J763" s="64" t="str">
        <f t="shared" si="132"/>
        <v>a1500</v>
      </c>
      <c r="K763" s="71">
        <f t="shared" si="133"/>
        <v>4.1666666666666661</v>
      </c>
      <c r="L763" s="65" t="str">
        <f>IFERROR((IF(AND($G762&lt;(VLOOKUP($J763,'Medians, Hi-Lo SDs'!$B:$F,2,FALSE)),$G763&gt;=(VLOOKUP($J763,'Medians, Hi-Lo SDs'!$B:$F,2,FALSE))),(VLOOKUP($J763,'Medians, Hi-Lo SDs'!$B:$F,2,FALSE))-$G762,""))/($F763)*($C763-$C762)+($C762),"")</f>
        <v/>
      </c>
      <c r="M763" s="65" t="str">
        <f t="shared" si="135"/>
        <v/>
      </c>
      <c r="N763" s="65" t="str">
        <f>IF(M763="","",M763/VLOOKUP(VLOOKUP($J763,'Medians, Hi-Lo SDs'!$B:$F,2,FALSE),$H:$I,2,FALSE))</f>
        <v/>
      </c>
      <c r="O763" s="59" t="s">
        <v>88</v>
      </c>
      <c r="P763" s="60" t="s">
        <v>88</v>
      </c>
      <c r="Q763" s="66" t="str">
        <f>IFERROR((IF(AND($G762&lt;(VLOOKUP($J763,'Medians, Hi-Lo SDs'!$B:$F,3,FALSE)),$G763&gt;=(VLOOKUP($J763,'Medians, Hi-Lo SDs'!$B:$F,3,FALSE))),(VLOOKUP($J763,'Medians, Hi-Lo SDs'!$B:$F,3,FALSE))-$G762,""))/($F763)*($C763-$C762)+($C762),"")</f>
        <v/>
      </c>
      <c r="R763" s="65" t="str">
        <f t="shared" si="136"/>
        <v/>
      </c>
      <c r="S763" s="65" t="str">
        <f>IF(R763="","",R763/VLOOKUP(VLOOKUP($J763,'Medians, Hi-Lo SDs'!$B:$F,3,FALSE),$H:$I,2,FALSE))</f>
        <v/>
      </c>
      <c r="T763" s="70" t="str">
        <f t="shared" si="139"/>
        <v/>
      </c>
      <c r="U763" s="68" t="str">
        <f t="shared" si="140"/>
        <v/>
      </c>
      <c r="V763" s="69" t="str">
        <f t="shared" si="134"/>
        <v/>
      </c>
      <c r="W763" s="66" t="str">
        <f>IFERROR((IF(AND($G762&lt;(VLOOKUP($J763,'Medians, Hi-Lo SDs'!$B:$F,4,FALSE)),$G763&gt;=(VLOOKUP($J763,'Medians, Hi-Lo SDs'!$B:$F,4,FALSE))),(VLOOKUP($J763,'Medians, Hi-Lo SDs'!$B:$F,4,FALSE))-$G762,""))/($F763)*($C763-$C762)+($C762),"")</f>
        <v/>
      </c>
      <c r="X763" s="65" t="str">
        <f t="shared" si="137"/>
        <v/>
      </c>
      <c r="Y763" s="65" t="str">
        <f>IF(X763="","",X763/VLOOKUP(VLOOKUP($J763,'Medians, Hi-Lo SDs'!$B:$F,4,FALSE),$H:$I,2,FALSE))</f>
        <v/>
      </c>
      <c r="Z763" s="70" t="str">
        <f t="shared" si="141"/>
        <v/>
      </c>
      <c r="AA763" s="68" t="str">
        <f t="shared" si="142"/>
        <v/>
      </c>
      <c r="AB763" s="66" t="str">
        <f>IFERROR((IF(AND($G762&lt;(VLOOKUP($J763,'Medians, Hi-Lo SDs'!$B:$F,5,FALSE)),$G763&gt;=(VLOOKUP($J763,'Medians, Hi-Lo SDs'!$B:$F,5,FALSE))),(VLOOKUP($J763,'Medians, Hi-Lo SDs'!$B:$F,5,FALSE))-$G762,""))/($F763)*($C763-$C762)+($C762),"")</f>
        <v/>
      </c>
      <c r="AC763" s="65" t="str">
        <f t="shared" si="138"/>
        <v/>
      </c>
      <c r="AD763" s="65" t="str">
        <f>IF(AC763="","",AC763/VLOOKUP(VLOOKUP($J763,'Medians, Hi-Lo SDs'!$B:$F,5,FALSE),$H:$I,2,FALSE))</f>
        <v/>
      </c>
      <c r="AE763" s="59" t="s">
        <v>88</v>
      </c>
      <c r="AF763" s="60" t="s">
        <v>88</v>
      </c>
    </row>
    <row r="764" spans="1:32" ht="16" x14ac:dyDescent="0.2">
      <c r="A764" s="99"/>
      <c r="B764" s="100"/>
      <c r="C764" s="87" t="s">
        <v>155</v>
      </c>
      <c r="D764" s="88">
        <v>1</v>
      </c>
      <c r="E764" s="89">
        <v>1.3888888888888888</v>
      </c>
      <c r="F764" s="89">
        <v>1.3888888888888888</v>
      </c>
      <c r="G764" s="90">
        <v>25</v>
      </c>
      <c r="J764" s="64" t="str">
        <f t="shared" si="132"/>
        <v>a1500</v>
      </c>
      <c r="K764" s="71">
        <f t="shared" si="133"/>
        <v>4.1666666666666661</v>
      </c>
      <c r="L764" s="65" t="str">
        <f>IFERROR((IF(AND($G763&lt;(VLOOKUP($J764,'Medians, Hi-Lo SDs'!$B:$F,2,FALSE)),$G764&gt;=(VLOOKUP($J764,'Medians, Hi-Lo SDs'!$B:$F,2,FALSE))),(VLOOKUP($J764,'Medians, Hi-Lo SDs'!$B:$F,2,FALSE))-$G763,""))/($F764)*($C764-$C763)+($C763),"")</f>
        <v/>
      </c>
      <c r="M764" s="65" t="str">
        <f t="shared" si="135"/>
        <v/>
      </c>
      <c r="N764" s="65" t="str">
        <f>IF(M764="","",M764/VLOOKUP(VLOOKUP($J764,'Medians, Hi-Lo SDs'!$B:$F,2,FALSE),$H:$I,2,FALSE))</f>
        <v/>
      </c>
      <c r="O764" s="59" t="s">
        <v>88</v>
      </c>
      <c r="P764" s="60" t="s">
        <v>88</v>
      </c>
      <c r="Q764" s="66" t="str">
        <f>IFERROR((IF(AND($G763&lt;(VLOOKUP($J764,'Medians, Hi-Lo SDs'!$B:$F,3,FALSE)),$G764&gt;=(VLOOKUP($J764,'Medians, Hi-Lo SDs'!$B:$F,3,FALSE))),(VLOOKUP($J764,'Medians, Hi-Lo SDs'!$B:$F,3,FALSE))-$G763,""))/($F764)*($C764-$C763)+($C763),"")</f>
        <v/>
      </c>
      <c r="R764" s="65" t="str">
        <f t="shared" si="136"/>
        <v/>
      </c>
      <c r="S764" s="65" t="str">
        <f>IF(R764="","",R764/VLOOKUP(VLOOKUP($J764,'Medians, Hi-Lo SDs'!$B:$F,3,FALSE),$H:$I,2,FALSE))</f>
        <v/>
      </c>
      <c r="T764" s="70" t="str">
        <f t="shared" si="139"/>
        <v/>
      </c>
      <c r="U764" s="68" t="str">
        <f t="shared" si="140"/>
        <v/>
      </c>
      <c r="V764" s="69" t="str">
        <f t="shared" si="134"/>
        <v/>
      </c>
      <c r="W764" s="66" t="str">
        <f>IFERROR((IF(AND($G763&lt;(VLOOKUP($J764,'Medians, Hi-Lo SDs'!$B:$F,4,FALSE)),$G764&gt;=(VLOOKUP($J764,'Medians, Hi-Lo SDs'!$B:$F,4,FALSE))),(VLOOKUP($J764,'Medians, Hi-Lo SDs'!$B:$F,4,FALSE))-$G763,""))/($F764)*($C764-$C763)+($C763),"")</f>
        <v/>
      </c>
      <c r="X764" s="65" t="str">
        <f t="shared" si="137"/>
        <v/>
      </c>
      <c r="Y764" s="65" t="str">
        <f>IF(X764="","",X764/VLOOKUP(VLOOKUP($J764,'Medians, Hi-Lo SDs'!$B:$F,4,FALSE),$H:$I,2,FALSE))</f>
        <v/>
      </c>
      <c r="Z764" s="70" t="str">
        <f t="shared" si="141"/>
        <v/>
      </c>
      <c r="AA764" s="68" t="str">
        <f t="shared" si="142"/>
        <v/>
      </c>
      <c r="AB764" s="66" t="str">
        <f>IFERROR((IF(AND($G763&lt;(VLOOKUP($J764,'Medians, Hi-Lo SDs'!$B:$F,5,FALSE)),$G764&gt;=(VLOOKUP($J764,'Medians, Hi-Lo SDs'!$B:$F,5,FALSE))),(VLOOKUP($J764,'Medians, Hi-Lo SDs'!$B:$F,5,FALSE))-$G763,""))/($F764)*($C764-$C763)+($C763),"")</f>
        <v/>
      </c>
      <c r="AC764" s="65" t="str">
        <f t="shared" si="138"/>
        <v/>
      </c>
      <c r="AD764" s="65" t="str">
        <f>IF(AC764="","",AC764/VLOOKUP(VLOOKUP($J764,'Medians, Hi-Lo SDs'!$B:$F,5,FALSE),$H:$I,2,FALSE))</f>
        <v/>
      </c>
      <c r="AE764" s="59" t="s">
        <v>88</v>
      </c>
      <c r="AF764" s="60" t="s">
        <v>88</v>
      </c>
    </row>
    <row r="765" spans="1:32" ht="16" x14ac:dyDescent="0.2">
      <c r="A765" s="99"/>
      <c r="B765" s="100"/>
      <c r="C765" s="87" t="s">
        <v>156</v>
      </c>
      <c r="D765" s="88">
        <v>3</v>
      </c>
      <c r="E765" s="89">
        <v>4.1666666666666661</v>
      </c>
      <c r="F765" s="89">
        <v>4.1666666666666661</v>
      </c>
      <c r="G765" s="90">
        <v>29.166666666666668</v>
      </c>
      <c r="J765" s="64" t="str">
        <f t="shared" si="132"/>
        <v>a1500</v>
      </c>
      <c r="K765" s="71">
        <f t="shared" si="133"/>
        <v>4.1666666666666661</v>
      </c>
      <c r="L765" s="65" t="str">
        <f>IFERROR((IF(AND($G764&lt;(VLOOKUP($J765,'Medians, Hi-Lo SDs'!$B:$F,2,FALSE)),$G765&gt;=(VLOOKUP($J765,'Medians, Hi-Lo SDs'!$B:$F,2,FALSE))),(VLOOKUP($J765,'Medians, Hi-Lo SDs'!$B:$F,2,FALSE))-$G764,""))/($F765)*($C765-$C764)+($C764),"")</f>
        <v/>
      </c>
      <c r="M765" s="65" t="str">
        <f t="shared" si="135"/>
        <v/>
      </c>
      <c r="N765" s="65" t="str">
        <f>IF(M765="","",M765/VLOOKUP(VLOOKUP($J765,'Medians, Hi-Lo SDs'!$B:$F,2,FALSE),$H:$I,2,FALSE))</f>
        <v/>
      </c>
      <c r="O765" s="59" t="s">
        <v>88</v>
      </c>
      <c r="P765" s="60" t="s">
        <v>88</v>
      </c>
      <c r="Q765" s="66" t="str">
        <f>IFERROR((IF(AND($G764&lt;(VLOOKUP($J765,'Medians, Hi-Lo SDs'!$B:$F,3,FALSE)),$G765&gt;=(VLOOKUP($J765,'Medians, Hi-Lo SDs'!$B:$F,3,FALSE))),(VLOOKUP($J765,'Medians, Hi-Lo SDs'!$B:$F,3,FALSE))-$G764,""))/($F765)*($C765-$C764)+($C764),"")</f>
        <v/>
      </c>
      <c r="R765" s="65" t="str">
        <f t="shared" si="136"/>
        <v/>
      </c>
      <c r="S765" s="65" t="str">
        <f>IF(R765="","",R765/VLOOKUP(VLOOKUP($J765,'Medians, Hi-Lo SDs'!$B:$F,3,FALSE),$H:$I,2,FALSE))</f>
        <v/>
      </c>
      <c r="T765" s="70" t="str">
        <f t="shared" si="139"/>
        <v/>
      </c>
      <c r="U765" s="68" t="str">
        <f t="shared" si="140"/>
        <v/>
      </c>
      <c r="V765" s="69" t="str">
        <f t="shared" si="134"/>
        <v/>
      </c>
      <c r="W765" s="66" t="str">
        <f>IFERROR((IF(AND($G764&lt;(VLOOKUP($J765,'Medians, Hi-Lo SDs'!$B:$F,4,FALSE)),$G765&gt;=(VLOOKUP($J765,'Medians, Hi-Lo SDs'!$B:$F,4,FALSE))),(VLOOKUP($J765,'Medians, Hi-Lo SDs'!$B:$F,4,FALSE))-$G764,""))/($F765)*($C765-$C764)+($C764),"")</f>
        <v/>
      </c>
      <c r="X765" s="65" t="str">
        <f t="shared" si="137"/>
        <v/>
      </c>
      <c r="Y765" s="65" t="str">
        <f>IF(X765="","",X765/VLOOKUP(VLOOKUP($J765,'Medians, Hi-Lo SDs'!$B:$F,4,FALSE),$H:$I,2,FALSE))</f>
        <v/>
      </c>
      <c r="Z765" s="70" t="str">
        <f t="shared" si="141"/>
        <v/>
      </c>
      <c r="AA765" s="68" t="str">
        <f t="shared" si="142"/>
        <v/>
      </c>
      <c r="AB765" s="66" t="str">
        <f>IFERROR((IF(AND($G764&lt;(VLOOKUP($J765,'Medians, Hi-Lo SDs'!$B:$F,5,FALSE)),$G765&gt;=(VLOOKUP($J765,'Medians, Hi-Lo SDs'!$B:$F,5,FALSE))),(VLOOKUP($J765,'Medians, Hi-Lo SDs'!$B:$F,5,FALSE))-$G764,""))/($F765)*($C765-$C764)+($C764),"")</f>
        <v/>
      </c>
      <c r="AC765" s="65" t="str">
        <f t="shared" si="138"/>
        <v/>
      </c>
      <c r="AD765" s="65" t="str">
        <f>IF(AC765="","",AC765/VLOOKUP(VLOOKUP($J765,'Medians, Hi-Lo SDs'!$B:$F,5,FALSE),$H:$I,2,FALSE))</f>
        <v/>
      </c>
      <c r="AE765" s="59" t="s">
        <v>88</v>
      </c>
      <c r="AF765" s="60" t="s">
        <v>88</v>
      </c>
    </row>
    <row r="766" spans="1:32" ht="16" x14ac:dyDescent="0.2">
      <c r="A766" s="99"/>
      <c r="B766" s="100"/>
      <c r="C766" s="87" t="s">
        <v>169</v>
      </c>
      <c r="D766" s="88">
        <v>2</v>
      </c>
      <c r="E766" s="89">
        <v>2.7777777777777777</v>
      </c>
      <c r="F766" s="89">
        <v>2.7777777777777777</v>
      </c>
      <c r="G766" s="90">
        <v>31.944444444444443</v>
      </c>
      <c r="J766" s="64" t="str">
        <f t="shared" si="132"/>
        <v>a1500</v>
      </c>
      <c r="K766" s="71">
        <f t="shared" si="133"/>
        <v>4.1666666666666661</v>
      </c>
      <c r="L766" s="65" t="str">
        <f>IFERROR((IF(AND($G765&lt;(VLOOKUP($J766,'Medians, Hi-Lo SDs'!$B:$F,2,FALSE)),$G766&gt;=(VLOOKUP($J766,'Medians, Hi-Lo SDs'!$B:$F,2,FALSE))),(VLOOKUP($J766,'Medians, Hi-Lo SDs'!$B:$F,2,FALSE))-$G765,""))/($F766)*($C766-$C765)+($C765),"")</f>
        <v/>
      </c>
      <c r="M766" s="65" t="str">
        <f t="shared" si="135"/>
        <v/>
      </c>
      <c r="N766" s="65" t="str">
        <f>IF(M766="","",M766/VLOOKUP(VLOOKUP($J766,'Medians, Hi-Lo SDs'!$B:$F,2,FALSE),$H:$I,2,FALSE))</f>
        <v/>
      </c>
      <c r="O766" s="59" t="s">
        <v>88</v>
      </c>
      <c r="P766" s="60" t="s">
        <v>88</v>
      </c>
      <c r="Q766" s="66" t="str">
        <f>IFERROR((IF(AND($G765&lt;(VLOOKUP($J766,'Medians, Hi-Lo SDs'!$B:$F,3,FALSE)),$G766&gt;=(VLOOKUP($J766,'Medians, Hi-Lo SDs'!$B:$F,3,FALSE))),(VLOOKUP($J766,'Medians, Hi-Lo SDs'!$B:$F,3,FALSE))-$G765,""))/($F766)*($C766-$C765)+($C765),"")</f>
        <v/>
      </c>
      <c r="R766" s="65" t="str">
        <f t="shared" si="136"/>
        <v/>
      </c>
      <c r="S766" s="65" t="str">
        <f>IF(R766="","",R766/VLOOKUP(VLOOKUP($J766,'Medians, Hi-Lo SDs'!$B:$F,3,FALSE),$H:$I,2,FALSE))</f>
        <v/>
      </c>
      <c r="T766" s="70" t="str">
        <f t="shared" si="139"/>
        <v/>
      </c>
      <c r="U766" s="68" t="str">
        <f t="shared" si="140"/>
        <v/>
      </c>
      <c r="V766" s="69" t="str">
        <f t="shared" si="134"/>
        <v/>
      </c>
      <c r="W766" s="66" t="str">
        <f>IFERROR((IF(AND($G765&lt;(VLOOKUP($J766,'Medians, Hi-Lo SDs'!$B:$F,4,FALSE)),$G766&gt;=(VLOOKUP($J766,'Medians, Hi-Lo SDs'!$B:$F,4,FALSE))),(VLOOKUP($J766,'Medians, Hi-Lo SDs'!$B:$F,4,FALSE))-$G765,""))/($F766)*($C766-$C765)+($C765),"")</f>
        <v/>
      </c>
      <c r="X766" s="65" t="str">
        <f t="shared" si="137"/>
        <v/>
      </c>
      <c r="Y766" s="65" t="str">
        <f>IF(X766="","",X766/VLOOKUP(VLOOKUP($J766,'Medians, Hi-Lo SDs'!$B:$F,4,FALSE),$H:$I,2,FALSE))</f>
        <v/>
      </c>
      <c r="Z766" s="70" t="str">
        <f t="shared" si="141"/>
        <v/>
      </c>
      <c r="AA766" s="68" t="str">
        <f t="shared" si="142"/>
        <v/>
      </c>
      <c r="AB766" s="66" t="str">
        <f>IFERROR((IF(AND($G765&lt;(VLOOKUP($J766,'Medians, Hi-Lo SDs'!$B:$F,5,FALSE)),$G766&gt;=(VLOOKUP($J766,'Medians, Hi-Lo SDs'!$B:$F,5,FALSE))),(VLOOKUP($J766,'Medians, Hi-Lo SDs'!$B:$F,5,FALSE))-$G765,""))/($F766)*($C766-$C765)+($C765),"")</f>
        <v/>
      </c>
      <c r="AC766" s="65" t="str">
        <f t="shared" si="138"/>
        <v/>
      </c>
      <c r="AD766" s="65" t="str">
        <f>IF(AC766="","",AC766/VLOOKUP(VLOOKUP($J766,'Medians, Hi-Lo SDs'!$B:$F,5,FALSE),$H:$I,2,FALSE))</f>
        <v/>
      </c>
      <c r="AE766" s="59" t="s">
        <v>88</v>
      </c>
      <c r="AF766" s="60" t="s">
        <v>88</v>
      </c>
    </row>
    <row r="767" spans="1:32" ht="16" x14ac:dyDescent="0.2">
      <c r="A767" s="99"/>
      <c r="B767" s="100"/>
      <c r="C767" s="87" t="s">
        <v>146</v>
      </c>
      <c r="D767" s="88">
        <v>1</v>
      </c>
      <c r="E767" s="89">
        <v>1.3888888888888888</v>
      </c>
      <c r="F767" s="89">
        <v>1.3888888888888888</v>
      </c>
      <c r="G767" s="90">
        <v>33.333333333333329</v>
      </c>
      <c r="J767" s="64" t="str">
        <f t="shared" si="132"/>
        <v>a1500</v>
      </c>
      <c r="K767" s="71">
        <f t="shared" si="133"/>
        <v>4.1666666666666661</v>
      </c>
      <c r="L767" s="65" t="str">
        <f>IFERROR((IF(AND($G766&lt;(VLOOKUP($J767,'Medians, Hi-Lo SDs'!$B:$F,2,FALSE)),$G767&gt;=(VLOOKUP($J767,'Medians, Hi-Lo SDs'!$B:$F,2,FALSE))),(VLOOKUP($J767,'Medians, Hi-Lo SDs'!$B:$F,2,FALSE))-$G766,""))/($F767)*($C767-$C766)+($C766),"")</f>
        <v/>
      </c>
      <c r="M767" s="65" t="str">
        <f t="shared" si="135"/>
        <v/>
      </c>
      <c r="N767" s="65" t="str">
        <f>IF(M767="","",M767/VLOOKUP(VLOOKUP($J767,'Medians, Hi-Lo SDs'!$B:$F,2,FALSE),$H:$I,2,FALSE))</f>
        <v/>
      </c>
      <c r="O767" s="59" t="s">
        <v>88</v>
      </c>
      <c r="P767" s="60" t="s">
        <v>88</v>
      </c>
      <c r="Q767" s="66" t="str">
        <f>IFERROR((IF(AND($G766&lt;(VLOOKUP($J767,'Medians, Hi-Lo SDs'!$B:$F,3,FALSE)),$G767&gt;=(VLOOKUP($J767,'Medians, Hi-Lo SDs'!$B:$F,3,FALSE))),(VLOOKUP($J767,'Medians, Hi-Lo SDs'!$B:$F,3,FALSE))-$G766,""))/($F767)*($C767-$C766)+($C766),"")</f>
        <v/>
      </c>
      <c r="R767" s="65" t="str">
        <f t="shared" si="136"/>
        <v/>
      </c>
      <c r="S767" s="65" t="str">
        <f>IF(R767="","",R767/VLOOKUP(VLOOKUP($J767,'Medians, Hi-Lo SDs'!$B:$F,3,FALSE),$H:$I,2,FALSE))</f>
        <v/>
      </c>
      <c r="T767" s="70" t="str">
        <f t="shared" si="139"/>
        <v/>
      </c>
      <c r="U767" s="68" t="str">
        <f t="shared" si="140"/>
        <v/>
      </c>
      <c r="V767" s="69" t="str">
        <f t="shared" si="134"/>
        <v/>
      </c>
      <c r="W767" s="66" t="str">
        <f>IFERROR((IF(AND($G766&lt;(VLOOKUP($J767,'Medians, Hi-Lo SDs'!$B:$F,4,FALSE)),$G767&gt;=(VLOOKUP($J767,'Medians, Hi-Lo SDs'!$B:$F,4,FALSE))),(VLOOKUP($J767,'Medians, Hi-Lo SDs'!$B:$F,4,FALSE))-$G766,""))/($F767)*($C767-$C766)+($C766),"")</f>
        <v/>
      </c>
      <c r="X767" s="65" t="str">
        <f t="shared" si="137"/>
        <v/>
      </c>
      <c r="Y767" s="65" t="str">
        <f>IF(X767="","",X767/VLOOKUP(VLOOKUP($J767,'Medians, Hi-Lo SDs'!$B:$F,4,FALSE),$H:$I,2,FALSE))</f>
        <v/>
      </c>
      <c r="Z767" s="70" t="str">
        <f t="shared" si="141"/>
        <v/>
      </c>
      <c r="AA767" s="68" t="str">
        <f t="shared" si="142"/>
        <v/>
      </c>
      <c r="AB767" s="66" t="str">
        <f>IFERROR((IF(AND($G766&lt;(VLOOKUP($J767,'Medians, Hi-Lo SDs'!$B:$F,5,FALSE)),$G767&gt;=(VLOOKUP($J767,'Medians, Hi-Lo SDs'!$B:$F,5,FALSE))),(VLOOKUP($J767,'Medians, Hi-Lo SDs'!$B:$F,5,FALSE))-$G766,""))/($F767)*($C767-$C766)+($C766),"")</f>
        <v/>
      </c>
      <c r="AC767" s="65" t="str">
        <f t="shared" si="138"/>
        <v/>
      </c>
      <c r="AD767" s="65" t="str">
        <f>IF(AC767="","",AC767/VLOOKUP(VLOOKUP($J767,'Medians, Hi-Lo SDs'!$B:$F,5,FALSE),$H:$I,2,FALSE))</f>
        <v/>
      </c>
      <c r="AE767" s="59" t="s">
        <v>88</v>
      </c>
      <c r="AF767" s="60" t="s">
        <v>88</v>
      </c>
    </row>
    <row r="768" spans="1:32" ht="16" x14ac:dyDescent="0.2">
      <c r="A768" s="99"/>
      <c r="B768" s="100"/>
      <c r="C768" s="87" t="s">
        <v>140</v>
      </c>
      <c r="D768" s="88">
        <v>1</v>
      </c>
      <c r="E768" s="89">
        <v>1.3888888888888888</v>
      </c>
      <c r="F768" s="89">
        <v>1.3888888888888888</v>
      </c>
      <c r="G768" s="90">
        <v>34.722222222222221</v>
      </c>
      <c r="J768" s="64" t="str">
        <f t="shared" si="132"/>
        <v>a1500</v>
      </c>
      <c r="K768" s="71">
        <f t="shared" si="133"/>
        <v>4.1666666666666661</v>
      </c>
      <c r="L768" s="65" t="str">
        <f>IFERROR((IF(AND($G767&lt;(VLOOKUP($J768,'Medians, Hi-Lo SDs'!$B:$F,2,FALSE)),$G768&gt;=(VLOOKUP($J768,'Medians, Hi-Lo SDs'!$B:$F,2,FALSE))),(VLOOKUP($J768,'Medians, Hi-Lo SDs'!$B:$F,2,FALSE))-$G767,""))/($F768)*($C768-$C767)+($C767),"")</f>
        <v/>
      </c>
      <c r="M768" s="65" t="str">
        <f t="shared" si="135"/>
        <v/>
      </c>
      <c r="N768" s="65" t="str">
        <f>IF(M768="","",M768/VLOOKUP(VLOOKUP($J768,'Medians, Hi-Lo SDs'!$B:$F,2,FALSE),$H:$I,2,FALSE))</f>
        <v/>
      </c>
      <c r="O768" s="59" t="s">
        <v>88</v>
      </c>
      <c r="P768" s="60" t="s">
        <v>88</v>
      </c>
      <c r="Q768" s="66" t="str">
        <f>IFERROR((IF(AND($G767&lt;(VLOOKUP($J768,'Medians, Hi-Lo SDs'!$B:$F,3,FALSE)),$G768&gt;=(VLOOKUP($J768,'Medians, Hi-Lo SDs'!$B:$F,3,FALSE))),(VLOOKUP($J768,'Medians, Hi-Lo SDs'!$B:$F,3,FALSE))-$G767,""))/($F768)*($C768-$C767)+($C767),"")</f>
        <v/>
      </c>
      <c r="R768" s="65" t="str">
        <f t="shared" si="136"/>
        <v/>
      </c>
      <c r="S768" s="65" t="str">
        <f>IF(R768="","",R768/VLOOKUP(VLOOKUP($J768,'Medians, Hi-Lo SDs'!$B:$F,3,FALSE),$H:$I,2,FALSE))</f>
        <v/>
      </c>
      <c r="T768" s="70" t="str">
        <f t="shared" si="139"/>
        <v/>
      </c>
      <c r="U768" s="68" t="str">
        <f t="shared" si="140"/>
        <v/>
      </c>
      <c r="V768" s="69" t="str">
        <f t="shared" si="134"/>
        <v/>
      </c>
      <c r="W768" s="66" t="str">
        <f>IFERROR((IF(AND($G767&lt;(VLOOKUP($J768,'Medians, Hi-Lo SDs'!$B:$F,4,FALSE)),$G768&gt;=(VLOOKUP($J768,'Medians, Hi-Lo SDs'!$B:$F,4,FALSE))),(VLOOKUP($J768,'Medians, Hi-Lo SDs'!$B:$F,4,FALSE))-$G767,""))/($F768)*($C768-$C767)+($C767),"")</f>
        <v/>
      </c>
      <c r="X768" s="65" t="str">
        <f t="shared" si="137"/>
        <v/>
      </c>
      <c r="Y768" s="65" t="str">
        <f>IF(X768="","",X768/VLOOKUP(VLOOKUP($J768,'Medians, Hi-Lo SDs'!$B:$F,4,FALSE),$H:$I,2,FALSE))</f>
        <v/>
      </c>
      <c r="Z768" s="70" t="str">
        <f t="shared" si="141"/>
        <v/>
      </c>
      <c r="AA768" s="68" t="str">
        <f t="shared" si="142"/>
        <v/>
      </c>
      <c r="AB768" s="66" t="str">
        <f>IFERROR((IF(AND($G767&lt;(VLOOKUP($J768,'Medians, Hi-Lo SDs'!$B:$F,5,FALSE)),$G768&gt;=(VLOOKUP($J768,'Medians, Hi-Lo SDs'!$B:$F,5,FALSE))),(VLOOKUP($J768,'Medians, Hi-Lo SDs'!$B:$F,5,FALSE))-$G767,""))/($F768)*($C768-$C767)+($C767),"")</f>
        <v/>
      </c>
      <c r="AC768" s="65" t="str">
        <f t="shared" si="138"/>
        <v/>
      </c>
      <c r="AD768" s="65" t="str">
        <f>IF(AC768="","",AC768/VLOOKUP(VLOOKUP($J768,'Medians, Hi-Lo SDs'!$B:$F,5,FALSE),$H:$I,2,FALSE))</f>
        <v/>
      </c>
      <c r="AE768" s="59" t="s">
        <v>88</v>
      </c>
      <c r="AF768" s="60" t="s">
        <v>88</v>
      </c>
    </row>
    <row r="769" spans="1:32" ht="16" x14ac:dyDescent="0.2">
      <c r="A769" s="99"/>
      <c r="B769" s="100"/>
      <c r="C769" s="87" t="s">
        <v>160</v>
      </c>
      <c r="D769" s="88">
        <v>3</v>
      </c>
      <c r="E769" s="89">
        <v>4.1666666666666661</v>
      </c>
      <c r="F769" s="89">
        <v>4.1666666666666661</v>
      </c>
      <c r="G769" s="90">
        <v>38.888888888888893</v>
      </c>
      <c r="J769" s="64" t="str">
        <f t="shared" si="132"/>
        <v>a1500</v>
      </c>
      <c r="K769" s="71">
        <f t="shared" si="133"/>
        <v>4.1666666666666661</v>
      </c>
      <c r="L769" s="65" t="str">
        <f>IFERROR((IF(AND($G768&lt;(VLOOKUP($J769,'Medians, Hi-Lo SDs'!$B:$F,2,FALSE)),$G769&gt;=(VLOOKUP($J769,'Medians, Hi-Lo SDs'!$B:$F,2,FALSE))),(VLOOKUP($J769,'Medians, Hi-Lo SDs'!$B:$F,2,FALSE))-$G768,""))/($F769)*($C769-$C768)+($C768),"")</f>
        <v/>
      </c>
      <c r="M769" s="65" t="str">
        <f t="shared" si="135"/>
        <v/>
      </c>
      <c r="N769" s="65" t="str">
        <f>IF(M769="","",M769/VLOOKUP(VLOOKUP($J769,'Medians, Hi-Lo SDs'!$B:$F,2,FALSE),$H:$I,2,FALSE))</f>
        <v/>
      </c>
      <c r="O769" s="59" t="s">
        <v>88</v>
      </c>
      <c r="P769" s="60" t="s">
        <v>88</v>
      </c>
      <c r="Q769" s="66" t="str">
        <f>IFERROR((IF(AND($G768&lt;(VLOOKUP($J769,'Medians, Hi-Lo SDs'!$B:$F,3,FALSE)),$G769&gt;=(VLOOKUP($J769,'Medians, Hi-Lo SDs'!$B:$F,3,FALSE))),(VLOOKUP($J769,'Medians, Hi-Lo SDs'!$B:$F,3,FALSE))-$G768,""))/($F769)*($C769-$C768)+($C768),"")</f>
        <v/>
      </c>
      <c r="R769" s="65" t="str">
        <f t="shared" si="136"/>
        <v/>
      </c>
      <c r="S769" s="65" t="str">
        <f>IF(R769="","",R769/VLOOKUP(VLOOKUP($J769,'Medians, Hi-Lo SDs'!$B:$F,3,FALSE),$H:$I,2,FALSE))</f>
        <v/>
      </c>
      <c r="T769" s="70" t="str">
        <f t="shared" si="139"/>
        <v/>
      </c>
      <c r="U769" s="68" t="str">
        <f t="shared" si="140"/>
        <v/>
      </c>
      <c r="V769" s="69" t="str">
        <f t="shared" si="134"/>
        <v/>
      </c>
      <c r="W769" s="66" t="str">
        <f>IFERROR((IF(AND($G768&lt;(VLOOKUP($J769,'Medians, Hi-Lo SDs'!$B:$F,4,FALSE)),$G769&gt;=(VLOOKUP($J769,'Medians, Hi-Lo SDs'!$B:$F,4,FALSE))),(VLOOKUP($J769,'Medians, Hi-Lo SDs'!$B:$F,4,FALSE))-$G768,""))/($F769)*($C769-$C768)+($C768),"")</f>
        <v/>
      </c>
      <c r="X769" s="65" t="str">
        <f t="shared" si="137"/>
        <v/>
      </c>
      <c r="Y769" s="65" t="str">
        <f>IF(X769="","",X769/VLOOKUP(VLOOKUP($J769,'Medians, Hi-Lo SDs'!$B:$F,4,FALSE),$H:$I,2,FALSE))</f>
        <v/>
      </c>
      <c r="Z769" s="70" t="str">
        <f t="shared" si="141"/>
        <v/>
      </c>
      <c r="AA769" s="68" t="str">
        <f t="shared" si="142"/>
        <v/>
      </c>
      <c r="AB769" s="66" t="str">
        <f>IFERROR((IF(AND($G768&lt;(VLOOKUP($J769,'Medians, Hi-Lo SDs'!$B:$F,5,FALSE)),$G769&gt;=(VLOOKUP($J769,'Medians, Hi-Lo SDs'!$B:$F,5,FALSE))),(VLOOKUP($J769,'Medians, Hi-Lo SDs'!$B:$F,5,FALSE))-$G768,""))/($F769)*($C769-$C768)+($C768),"")</f>
        <v/>
      </c>
      <c r="AC769" s="65" t="str">
        <f t="shared" si="138"/>
        <v/>
      </c>
      <c r="AD769" s="65" t="str">
        <f>IF(AC769="","",AC769/VLOOKUP(VLOOKUP($J769,'Medians, Hi-Lo SDs'!$B:$F,5,FALSE),$H:$I,2,FALSE))</f>
        <v/>
      </c>
      <c r="AE769" s="59" t="s">
        <v>88</v>
      </c>
      <c r="AF769" s="60" t="s">
        <v>88</v>
      </c>
    </row>
    <row r="770" spans="1:32" ht="16" x14ac:dyDescent="0.2">
      <c r="A770" s="99"/>
      <c r="B770" s="100"/>
      <c r="C770" s="87" t="s">
        <v>161</v>
      </c>
      <c r="D770" s="88">
        <v>3</v>
      </c>
      <c r="E770" s="89">
        <v>4.1666666666666661</v>
      </c>
      <c r="F770" s="89">
        <v>4.1666666666666661</v>
      </c>
      <c r="G770" s="90">
        <v>43.055555555555557</v>
      </c>
      <c r="J770" s="64" t="str">
        <f t="shared" si="132"/>
        <v>a1500</v>
      </c>
      <c r="K770" s="71">
        <f t="shared" si="133"/>
        <v>4.1666666666666661</v>
      </c>
      <c r="L770" s="65" t="str">
        <f>IFERROR((IF(AND($G769&lt;(VLOOKUP($J770,'Medians, Hi-Lo SDs'!$B:$F,2,FALSE)),$G770&gt;=(VLOOKUP($J770,'Medians, Hi-Lo SDs'!$B:$F,2,FALSE))),(VLOOKUP($J770,'Medians, Hi-Lo SDs'!$B:$F,2,FALSE))-$G769,""))/($F770)*($C770-$C769)+($C769),"")</f>
        <v/>
      </c>
      <c r="M770" s="65" t="str">
        <f t="shared" si="135"/>
        <v/>
      </c>
      <c r="N770" s="65" t="str">
        <f>IF(M770="","",M770/VLOOKUP(VLOOKUP($J770,'Medians, Hi-Lo SDs'!$B:$F,2,FALSE),$H:$I,2,FALSE))</f>
        <v/>
      </c>
      <c r="O770" s="59" t="s">
        <v>88</v>
      </c>
      <c r="P770" s="60" t="s">
        <v>88</v>
      </c>
      <c r="Q770" s="66" t="str">
        <f>IFERROR((IF(AND($G769&lt;(VLOOKUP($J770,'Medians, Hi-Lo SDs'!$B:$F,3,FALSE)),$G770&gt;=(VLOOKUP($J770,'Medians, Hi-Lo SDs'!$B:$F,3,FALSE))),(VLOOKUP($J770,'Medians, Hi-Lo SDs'!$B:$F,3,FALSE))-$G769,""))/($F770)*($C770-$C769)+($C769),"")</f>
        <v/>
      </c>
      <c r="R770" s="65" t="str">
        <f t="shared" si="136"/>
        <v/>
      </c>
      <c r="S770" s="65" t="str">
        <f>IF(R770="","",R770/VLOOKUP(VLOOKUP($J770,'Medians, Hi-Lo SDs'!$B:$F,3,FALSE),$H:$I,2,FALSE))</f>
        <v/>
      </c>
      <c r="T770" s="70" t="str">
        <f t="shared" si="139"/>
        <v/>
      </c>
      <c r="U770" s="68" t="str">
        <f t="shared" si="140"/>
        <v/>
      </c>
      <c r="V770" s="69" t="str">
        <f t="shared" si="134"/>
        <v/>
      </c>
      <c r="W770" s="66" t="str">
        <f>IFERROR((IF(AND($G769&lt;(VLOOKUP($J770,'Medians, Hi-Lo SDs'!$B:$F,4,FALSE)),$G770&gt;=(VLOOKUP($J770,'Medians, Hi-Lo SDs'!$B:$F,4,FALSE))),(VLOOKUP($J770,'Medians, Hi-Lo SDs'!$B:$F,4,FALSE))-$G769,""))/($F770)*($C770-$C769)+($C769),"")</f>
        <v/>
      </c>
      <c r="X770" s="65" t="str">
        <f t="shared" si="137"/>
        <v/>
      </c>
      <c r="Y770" s="65" t="str">
        <f>IF(X770="","",X770/VLOOKUP(VLOOKUP($J770,'Medians, Hi-Lo SDs'!$B:$F,4,FALSE),$H:$I,2,FALSE))</f>
        <v/>
      </c>
      <c r="Z770" s="70" t="str">
        <f t="shared" si="141"/>
        <v/>
      </c>
      <c r="AA770" s="68" t="str">
        <f t="shared" si="142"/>
        <v/>
      </c>
      <c r="AB770" s="66" t="str">
        <f>IFERROR((IF(AND($G769&lt;(VLOOKUP($J770,'Medians, Hi-Lo SDs'!$B:$F,5,FALSE)),$G770&gt;=(VLOOKUP($J770,'Medians, Hi-Lo SDs'!$B:$F,5,FALSE))),(VLOOKUP($J770,'Medians, Hi-Lo SDs'!$B:$F,5,FALSE))-$G769,""))/($F770)*($C770-$C769)+($C769),"")</f>
        <v/>
      </c>
      <c r="AC770" s="65" t="str">
        <f t="shared" si="138"/>
        <v/>
      </c>
      <c r="AD770" s="65" t="str">
        <f>IF(AC770="","",AC770/VLOOKUP(VLOOKUP($J770,'Medians, Hi-Lo SDs'!$B:$F,5,FALSE),$H:$I,2,FALSE))</f>
        <v/>
      </c>
      <c r="AE770" s="59" t="s">
        <v>88</v>
      </c>
      <c r="AF770" s="60" t="s">
        <v>88</v>
      </c>
    </row>
    <row r="771" spans="1:32" ht="16" x14ac:dyDescent="0.2">
      <c r="A771" s="99"/>
      <c r="B771" s="100"/>
      <c r="C771" s="87" t="s">
        <v>157</v>
      </c>
      <c r="D771" s="88">
        <v>3</v>
      </c>
      <c r="E771" s="89">
        <v>4.1666666666666661</v>
      </c>
      <c r="F771" s="89">
        <v>4.1666666666666661</v>
      </c>
      <c r="G771" s="90">
        <v>47.222222222222221</v>
      </c>
      <c r="J771" s="64" t="str">
        <f t="shared" si="132"/>
        <v>a1500</v>
      </c>
      <c r="K771" s="71">
        <f t="shared" si="133"/>
        <v>4.1666666666666661</v>
      </c>
      <c r="L771" s="65" t="str">
        <f>IFERROR((IF(AND($G770&lt;(VLOOKUP($J771,'Medians, Hi-Lo SDs'!$B:$F,2,FALSE)),$G771&gt;=(VLOOKUP($J771,'Medians, Hi-Lo SDs'!$B:$F,2,FALSE))),(VLOOKUP($J771,'Medians, Hi-Lo SDs'!$B:$F,2,FALSE))-$G770,""))/($F771)*($C771-$C770)+($C770),"")</f>
        <v/>
      </c>
      <c r="M771" s="65" t="str">
        <f t="shared" si="135"/>
        <v/>
      </c>
      <c r="N771" s="65" t="str">
        <f>IF(M771="","",M771/VLOOKUP(VLOOKUP($J771,'Medians, Hi-Lo SDs'!$B:$F,2,FALSE),$H:$I,2,FALSE))</f>
        <v/>
      </c>
      <c r="O771" s="59" t="s">
        <v>88</v>
      </c>
      <c r="P771" s="60" t="s">
        <v>88</v>
      </c>
      <c r="Q771" s="66" t="str">
        <f>IFERROR((IF(AND($G770&lt;(VLOOKUP($J771,'Medians, Hi-Lo SDs'!$B:$F,3,FALSE)),$G771&gt;=(VLOOKUP($J771,'Medians, Hi-Lo SDs'!$B:$F,3,FALSE))),(VLOOKUP($J771,'Medians, Hi-Lo SDs'!$B:$F,3,FALSE))-$G770,""))/($F771)*($C771-$C770)+($C770),"")</f>
        <v/>
      </c>
      <c r="R771" s="65" t="str">
        <f t="shared" si="136"/>
        <v/>
      </c>
      <c r="S771" s="65" t="str">
        <f>IF(R771="","",R771/VLOOKUP(VLOOKUP($J771,'Medians, Hi-Lo SDs'!$B:$F,3,FALSE),$H:$I,2,FALSE))</f>
        <v/>
      </c>
      <c r="T771" s="70" t="str">
        <f t="shared" si="139"/>
        <v/>
      </c>
      <c r="U771" s="68" t="str">
        <f t="shared" si="140"/>
        <v/>
      </c>
      <c r="V771" s="69" t="str">
        <f t="shared" si="134"/>
        <v/>
      </c>
      <c r="W771" s="66" t="str">
        <f>IFERROR((IF(AND($G770&lt;(VLOOKUP($J771,'Medians, Hi-Lo SDs'!$B:$F,4,FALSE)),$G771&gt;=(VLOOKUP($J771,'Medians, Hi-Lo SDs'!$B:$F,4,FALSE))),(VLOOKUP($J771,'Medians, Hi-Lo SDs'!$B:$F,4,FALSE))-$G770,""))/($F771)*($C771-$C770)+($C770),"")</f>
        <v/>
      </c>
      <c r="X771" s="65" t="str">
        <f t="shared" si="137"/>
        <v/>
      </c>
      <c r="Y771" s="65" t="str">
        <f>IF(X771="","",X771/VLOOKUP(VLOOKUP($J771,'Medians, Hi-Lo SDs'!$B:$F,4,FALSE),$H:$I,2,FALSE))</f>
        <v/>
      </c>
      <c r="Z771" s="70" t="str">
        <f t="shared" si="141"/>
        <v/>
      </c>
      <c r="AA771" s="68" t="str">
        <f t="shared" si="142"/>
        <v/>
      </c>
      <c r="AB771" s="66" t="str">
        <f>IFERROR((IF(AND($G770&lt;(VLOOKUP($J771,'Medians, Hi-Lo SDs'!$B:$F,5,FALSE)),$G771&gt;=(VLOOKUP($J771,'Medians, Hi-Lo SDs'!$B:$F,5,FALSE))),(VLOOKUP($J771,'Medians, Hi-Lo SDs'!$B:$F,5,FALSE))-$G770,""))/($F771)*($C771-$C770)+($C770),"")</f>
        <v/>
      </c>
      <c r="AC771" s="65" t="str">
        <f t="shared" si="138"/>
        <v/>
      </c>
      <c r="AD771" s="65" t="str">
        <f>IF(AC771="","",AC771/VLOOKUP(VLOOKUP($J771,'Medians, Hi-Lo SDs'!$B:$F,5,FALSE),$H:$I,2,FALSE))</f>
        <v/>
      </c>
      <c r="AE771" s="59" t="s">
        <v>88</v>
      </c>
      <c r="AF771" s="60" t="s">
        <v>88</v>
      </c>
    </row>
    <row r="772" spans="1:32" ht="16" x14ac:dyDescent="0.2">
      <c r="A772" s="99"/>
      <c r="B772" s="100"/>
      <c r="C772" s="87" t="s">
        <v>147</v>
      </c>
      <c r="D772" s="88">
        <v>1</v>
      </c>
      <c r="E772" s="89">
        <v>1.3888888888888888</v>
      </c>
      <c r="F772" s="89">
        <v>1.3888888888888888</v>
      </c>
      <c r="G772" s="90">
        <v>48.611111111111107</v>
      </c>
      <c r="J772" s="64" t="str">
        <f t="shared" si="132"/>
        <v>a1500</v>
      </c>
      <c r="K772" s="71">
        <f t="shared" si="133"/>
        <v>4.1666666666666661</v>
      </c>
      <c r="L772" s="65" t="str">
        <f>IFERROR((IF(AND($G771&lt;(VLOOKUP($J772,'Medians, Hi-Lo SDs'!$B:$F,2,FALSE)),$G772&gt;=(VLOOKUP($J772,'Medians, Hi-Lo SDs'!$B:$F,2,FALSE))),(VLOOKUP($J772,'Medians, Hi-Lo SDs'!$B:$F,2,FALSE))-$G771,""))/($F772)*($C772-$C771)+($C771),"")</f>
        <v/>
      </c>
      <c r="M772" s="65" t="str">
        <f t="shared" si="135"/>
        <v/>
      </c>
      <c r="N772" s="65" t="str">
        <f>IF(M772="","",M772/VLOOKUP(VLOOKUP($J772,'Medians, Hi-Lo SDs'!$B:$F,2,FALSE),$H:$I,2,FALSE))</f>
        <v/>
      </c>
      <c r="O772" s="59" t="s">
        <v>88</v>
      </c>
      <c r="P772" s="60" t="s">
        <v>88</v>
      </c>
      <c r="Q772" s="66" t="str">
        <f>IFERROR((IF(AND($G771&lt;(VLOOKUP($J772,'Medians, Hi-Lo SDs'!$B:$F,3,FALSE)),$G772&gt;=(VLOOKUP($J772,'Medians, Hi-Lo SDs'!$B:$F,3,FALSE))),(VLOOKUP($J772,'Medians, Hi-Lo SDs'!$B:$F,3,FALSE))-$G771,""))/($F772)*($C772-$C771)+($C771),"")</f>
        <v/>
      </c>
      <c r="R772" s="65" t="str">
        <f t="shared" si="136"/>
        <v/>
      </c>
      <c r="S772" s="65" t="str">
        <f>IF(R772="","",R772/VLOOKUP(VLOOKUP($J772,'Medians, Hi-Lo SDs'!$B:$F,3,FALSE),$H:$I,2,FALSE))</f>
        <v/>
      </c>
      <c r="T772" s="70" t="str">
        <f t="shared" si="139"/>
        <v/>
      </c>
      <c r="U772" s="68" t="str">
        <f t="shared" si="140"/>
        <v/>
      </c>
      <c r="V772" s="69" t="str">
        <f t="shared" si="134"/>
        <v/>
      </c>
      <c r="W772" s="66" t="str">
        <f>IFERROR((IF(AND($G771&lt;(VLOOKUP($J772,'Medians, Hi-Lo SDs'!$B:$F,4,FALSE)),$G772&gt;=(VLOOKUP($J772,'Medians, Hi-Lo SDs'!$B:$F,4,FALSE))),(VLOOKUP($J772,'Medians, Hi-Lo SDs'!$B:$F,4,FALSE))-$G771,""))/($F772)*($C772-$C771)+($C771),"")</f>
        <v/>
      </c>
      <c r="X772" s="65" t="str">
        <f t="shared" si="137"/>
        <v/>
      </c>
      <c r="Y772" s="65" t="str">
        <f>IF(X772="","",X772/VLOOKUP(VLOOKUP($J772,'Medians, Hi-Lo SDs'!$B:$F,4,FALSE),$H:$I,2,FALSE))</f>
        <v/>
      </c>
      <c r="Z772" s="70" t="str">
        <f t="shared" si="141"/>
        <v/>
      </c>
      <c r="AA772" s="68" t="str">
        <f t="shared" si="142"/>
        <v/>
      </c>
      <c r="AB772" s="66" t="str">
        <f>IFERROR((IF(AND($G771&lt;(VLOOKUP($J772,'Medians, Hi-Lo SDs'!$B:$F,5,FALSE)),$G772&gt;=(VLOOKUP($J772,'Medians, Hi-Lo SDs'!$B:$F,5,FALSE))),(VLOOKUP($J772,'Medians, Hi-Lo SDs'!$B:$F,5,FALSE))-$G771,""))/($F772)*($C772-$C771)+($C771),"")</f>
        <v/>
      </c>
      <c r="AC772" s="65" t="str">
        <f t="shared" si="138"/>
        <v/>
      </c>
      <c r="AD772" s="65" t="str">
        <f>IF(AC772="","",AC772/VLOOKUP(VLOOKUP($J772,'Medians, Hi-Lo SDs'!$B:$F,5,FALSE),$H:$I,2,FALSE))</f>
        <v/>
      </c>
      <c r="AE772" s="59" t="s">
        <v>88</v>
      </c>
      <c r="AF772" s="60" t="s">
        <v>88</v>
      </c>
    </row>
    <row r="773" spans="1:32" ht="16" x14ac:dyDescent="0.2">
      <c r="A773" s="99"/>
      <c r="B773" s="100"/>
      <c r="C773" s="87" t="s">
        <v>148</v>
      </c>
      <c r="D773" s="88">
        <v>3</v>
      </c>
      <c r="E773" s="89">
        <v>4.1666666666666661</v>
      </c>
      <c r="F773" s="89">
        <v>4.1666666666666661</v>
      </c>
      <c r="G773" s="90">
        <v>52.777777777777779</v>
      </c>
      <c r="J773" s="64" t="str">
        <f t="shared" si="132"/>
        <v>a1500</v>
      </c>
      <c r="K773" s="71">
        <f t="shared" si="133"/>
        <v>4.1666666666666661</v>
      </c>
      <c r="L773" s="65" t="str">
        <f>IFERROR((IF(AND($G772&lt;(VLOOKUP($J773,'Medians, Hi-Lo SDs'!$B:$F,2,FALSE)),$G773&gt;=(VLOOKUP($J773,'Medians, Hi-Lo SDs'!$B:$F,2,FALSE))),(VLOOKUP($J773,'Medians, Hi-Lo SDs'!$B:$F,2,FALSE))-$G772,""))/($F773)*($C773-$C772)+($C772),"")</f>
        <v/>
      </c>
      <c r="M773" s="65" t="str">
        <f t="shared" si="135"/>
        <v/>
      </c>
      <c r="N773" s="65" t="str">
        <f>IF(M773="","",M773/VLOOKUP(VLOOKUP($J773,'Medians, Hi-Lo SDs'!$B:$F,2,FALSE),$H:$I,2,FALSE))</f>
        <v/>
      </c>
      <c r="O773" s="59" t="s">
        <v>88</v>
      </c>
      <c r="P773" s="60" t="s">
        <v>88</v>
      </c>
      <c r="Q773" s="66" t="str">
        <f>IFERROR((IF(AND($G772&lt;(VLOOKUP($J773,'Medians, Hi-Lo SDs'!$B:$F,3,FALSE)),$G773&gt;=(VLOOKUP($J773,'Medians, Hi-Lo SDs'!$B:$F,3,FALSE))),(VLOOKUP($J773,'Medians, Hi-Lo SDs'!$B:$F,3,FALSE))-$G772,""))/($F773)*($C773-$C772)+($C772),"")</f>
        <v/>
      </c>
      <c r="R773" s="65" t="str">
        <f t="shared" si="136"/>
        <v/>
      </c>
      <c r="S773" s="65" t="str">
        <f>IF(R773="","",R773/VLOOKUP(VLOOKUP($J773,'Medians, Hi-Lo SDs'!$B:$F,3,FALSE),$H:$I,2,FALSE))</f>
        <v/>
      </c>
      <c r="T773" s="70" t="str">
        <f t="shared" si="139"/>
        <v/>
      </c>
      <c r="U773" s="68" t="str">
        <f t="shared" si="140"/>
        <v/>
      </c>
      <c r="V773" s="69">
        <f t="shared" si="134"/>
        <v>63.333333333333336</v>
      </c>
      <c r="W773" s="66" t="str">
        <f>IFERROR((IF(AND($G772&lt;(VLOOKUP($J773,'Medians, Hi-Lo SDs'!$B:$F,4,FALSE)),$G773&gt;=(VLOOKUP($J773,'Medians, Hi-Lo SDs'!$B:$F,4,FALSE))),(VLOOKUP($J773,'Medians, Hi-Lo SDs'!$B:$F,4,FALSE))-$G772,""))/($F773)*($C773-$C772)+($C772),"")</f>
        <v/>
      </c>
      <c r="X773" s="65" t="str">
        <f t="shared" si="137"/>
        <v/>
      </c>
      <c r="Y773" s="65" t="str">
        <f>IF(X773="","",X773/VLOOKUP(VLOOKUP($J773,'Medians, Hi-Lo SDs'!$B:$F,4,FALSE),$H:$I,2,FALSE))</f>
        <v/>
      </c>
      <c r="Z773" s="70" t="str">
        <f t="shared" si="141"/>
        <v/>
      </c>
      <c r="AA773" s="68" t="str">
        <f t="shared" si="142"/>
        <v/>
      </c>
      <c r="AB773" s="66" t="str">
        <f>IFERROR((IF(AND($G772&lt;(VLOOKUP($J773,'Medians, Hi-Lo SDs'!$B:$F,5,FALSE)),$G773&gt;=(VLOOKUP($J773,'Medians, Hi-Lo SDs'!$B:$F,5,FALSE))),(VLOOKUP($J773,'Medians, Hi-Lo SDs'!$B:$F,5,FALSE))-$G772,""))/($F773)*($C773-$C772)+($C772),"")</f>
        <v/>
      </c>
      <c r="AC773" s="65" t="str">
        <f t="shared" si="138"/>
        <v/>
      </c>
      <c r="AD773" s="65" t="str">
        <f>IF(AC773="","",AC773/VLOOKUP(VLOOKUP($J773,'Medians, Hi-Lo SDs'!$B:$F,5,FALSE),$H:$I,2,FALSE))</f>
        <v/>
      </c>
      <c r="AE773" s="59" t="s">
        <v>88</v>
      </c>
      <c r="AF773" s="60" t="s">
        <v>88</v>
      </c>
    </row>
    <row r="774" spans="1:32" ht="16" x14ac:dyDescent="0.2">
      <c r="A774" s="99"/>
      <c r="B774" s="100"/>
      <c r="C774" s="87" t="s">
        <v>162</v>
      </c>
      <c r="D774" s="88">
        <v>1</v>
      </c>
      <c r="E774" s="89">
        <v>1.3888888888888888</v>
      </c>
      <c r="F774" s="89">
        <v>1.3888888888888888</v>
      </c>
      <c r="G774" s="90">
        <v>54.166666666666664</v>
      </c>
      <c r="J774" s="64" t="str">
        <f t="shared" si="132"/>
        <v>a1500</v>
      </c>
      <c r="K774" s="71">
        <f t="shared" si="133"/>
        <v>4.1666666666666661</v>
      </c>
      <c r="L774" s="65" t="str">
        <f>IFERROR((IF(AND($G773&lt;(VLOOKUP($J774,'Medians, Hi-Lo SDs'!$B:$F,2,FALSE)),$G774&gt;=(VLOOKUP($J774,'Medians, Hi-Lo SDs'!$B:$F,2,FALSE))),(VLOOKUP($J774,'Medians, Hi-Lo SDs'!$B:$F,2,FALSE))-$G773,""))/($F774)*($C774-$C773)+($C773),"")</f>
        <v/>
      </c>
      <c r="M774" s="65" t="str">
        <f t="shared" si="135"/>
        <v/>
      </c>
      <c r="N774" s="65" t="str">
        <f>IF(M774="","",M774/VLOOKUP(VLOOKUP($J774,'Medians, Hi-Lo SDs'!$B:$F,2,FALSE),$H:$I,2,FALSE))</f>
        <v/>
      </c>
      <c r="O774" s="59" t="s">
        <v>88</v>
      </c>
      <c r="P774" s="60" t="s">
        <v>88</v>
      </c>
      <c r="Q774" s="66" t="str">
        <f>IFERROR((IF(AND($G773&lt;(VLOOKUP($J774,'Medians, Hi-Lo SDs'!$B:$F,3,FALSE)),$G774&gt;=(VLOOKUP($J774,'Medians, Hi-Lo SDs'!$B:$F,3,FALSE))),(VLOOKUP($J774,'Medians, Hi-Lo SDs'!$B:$F,3,FALSE))-$G773,""))/($F774)*($C774-$C773)+($C773),"")</f>
        <v/>
      </c>
      <c r="R774" s="65" t="str">
        <f t="shared" si="136"/>
        <v/>
      </c>
      <c r="S774" s="65" t="str">
        <f>IF(R774="","",R774/VLOOKUP(VLOOKUP($J774,'Medians, Hi-Lo SDs'!$B:$F,3,FALSE),$H:$I,2,FALSE))</f>
        <v/>
      </c>
      <c r="T774" s="70" t="str">
        <f t="shared" si="139"/>
        <v/>
      </c>
      <c r="U774" s="68" t="str">
        <f t="shared" si="140"/>
        <v/>
      </c>
      <c r="V774" s="69" t="str">
        <f t="shared" si="134"/>
        <v/>
      </c>
      <c r="W774" s="66" t="str">
        <f>IFERROR((IF(AND($G773&lt;(VLOOKUP($J774,'Medians, Hi-Lo SDs'!$B:$F,4,FALSE)),$G774&gt;=(VLOOKUP($J774,'Medians, Hi-Lo SDs'!$B:$F,4,FALSE))),(VLOOKUP($J774,'Medians, Hi-Lo SDs'!$B:$F,4,FALSE))-$G773,""))/($F774)*($C774-$C773)+($C773),"")</f>
        <v/>
      </c>
      <c r="X774" s="65" t="str">
        <f t="shared" si="137"/>
        <v/>
      </c>
      <c r="Y774" s="65" t="str">
        <f>IF(X774="","",X774/VLOOKUP(VLOOKUP($J774,'Medians, Hi-Lo SDs'!$B:$F,4,FALSE),$H:$I,2,FALSE))</f>
        <v/>
      </c>
      <c r="Z774" s="70" t="str">
        <f t="shared" si="141"/>
        <v/>
      </c>
      <c r="AA774" s="68" t="str">
        <f t="shared" si="142"/>
        <v/>
      </c>
      <c r="AB774" s="66" t="str">
        <f>IFERROR((IF(AND($G773&lt;(VLOOKUP($J774,'Medians, Hi-Lo SDs'!$B:$F,5,FALSE)),$G774&gt;=(VLOOKUP($J774,'Medians, Hi-Lo SDs'!$B:$F,5,FALSE))),(VLOOKUP($J774,'Medians, Hi-Lo SDs'!$B:$F,5,FALSE))-$G773,""))/($F774)*($C774-$C773)+($C773),"")</f>
        <v/>
      </c>
      <c r="AC774" s="65" t="str">
        <f t="shared" si="138"/>
        <v/>
      </c>
      <c r="AD774" s="65" t="str">
        <f>IF(AC774="","",AC774/VLOOKUP(VLOOKUP($J774,'Medians, Hi-Lo SDs'!$B:$F,5,FALSE),$H:$I,2,FALSE))</f>
        <v/>
      </c>
      <c r="AE774" s="59" t="s">
        <v>88</v>
      </c>
      <c r="AF774" s="60" t="s">
        <v>88</v>
      </c>
    </row>
    <row r="775" spans="1:32" ht="16" x14ac:dyDescent="0.2">
      <c r="A775" s="99"/>
      <c r="B775" s="100"/>
      <c r="C775" s="87" t="s">
        <v>149</v>
      </c>
      <c r="D775" s="88">
        <v>3</v>
      </c>
      <c r="E775" s="89">
        <v>4.1666666666666661</v>
      </c>
      <c r="F775" s="89">
        <v>4.1666666666666661</v>
      </c>
      <c r="G775" s="90">
        <v>58.333333333333336</v>
      </c>
      <c r="J775" s="64" t="str">
        <f t="shared" si="132"/>
        <v>a1500</v>
      </c>
      <c r="K775" s="71">
        <f t="shared" si="133"/>
        <v>4.1666666666666661</v>
      </c>
      <c r="L775" s="65" t="str">
        <f>IFERROR((IF(AND($G774&lt;(VLOOKUP($J775,'Medians, Hi-Lo SDs'!$B:$F,2,FALSE)),$G775&gt;=(VLOOKUP($J775,'Medians, Hi-Lo SDs'!$B:$F,2,FALSE))),(VLOOKUP($J775,'Medians, Hi-Lo SDs'!$B:$F,2,FALSE))-$G774,""))/($F775)*($C775-$C774)+($C774),"")</f>
        <v/>
      </c>
      <c r="M775" s="65" t="str">
        <f t="shared" si="135"/>
        <v/>
      </c>
      <c r="N775" s="65" t="str">
        <f>IF(M775="","",M775/VLOOKUP(VLOOKUP($J775,'Medians, Hi-Lo SDs'!$B:$F,2,FALSE),$H:$I,2,FALSE))</f>
        <v/>
      </c>
      <c r="O775" s="59" t="s">
        <v>88</v>
      </c>
      <c r="P775" s="60" t="s">
        <v>88</v>
      </c>
      <c r="Q775" s="66" t="str">
        <f>IFERROR((IF(AND($G774&lt;(VLOOKUP($J775,'Medians, Hi-Lo SDs'!$B:$F,3,FALSE)),$G775&gt;=(VLOOKUP($J775,'Medians, Hi-Lo SDs'!$B:$F,3,FALSE))),(VLOOKUP($J775,'Medians, Hi-Lo SDs'!$B:$F,3,FALSE))-$G774,""))/($F775)*($C775-$C774)+($C774),"")</f>
        <v/>
      </c>
      <c r="R775" s="65" t="str">
        <f t="shared" si="136"/>
        <v/>
      </c>
      <c r="S775" s="65" t="str">
        <f>IF(R775="","",R775/VLOOKUP(VLOOKUP($J775,'Medians, Hi-Lo SDs'!$B:$F,3,FALSE),$H:$I,2,FALSE))</f>
        <v/>
      </c>
      <c r="T775" s="70" t="str">
        <f t="shared" si="139"/>
        <v/>
      </c>
      <c r="U775" s="68" t="str">
        <f t="shared" si="140"/>
        <v/>
      </c>
      <c r="V775" s="69" t="str">
        <f t="shared" si="134"/>
        <v/>
      </c>
      <c r="W775" s="66" t="str">
        <f>IFERROR((IF(AND($G774&lt;(VLOOKUP($J775,'Medians, Hi-Lo SDs'!$B:$F,4,FALSE)),$G775&gt;=(VLOOKUP($J775,'Medians, Hi-Lo SDs'!$B:$F,4,FALSE))),(VLOOKUP($J775,'Medians, Hi-Lo SDs'!$B:$F,4,FALSE))-$G774,""))/($F775)*($C775-$C774)+($C774),"")</f>
        <v/>
      </c>
      <c r="X775" s="65" t="str">
        <f t="shared" si="137"/>
        <v/>
      </c>
      <c r="Y775" s="65" t="str">
        <f>IF(X775="","",X775/VLOOKUP(VLOOKUP($J775,'Medians, Hi-Lo SDs'!$B:$F,4,FALSE),$H:$I,2,FALSE))</f>
        <v/>
      </c>
      <c r="Z775" s="70" t="str">
        <f t="shared" si="141"/>
        <v/>
      </c>
      <c r="AA775" s="68" t="str">
        <f t="shared" si="142"/>
        <v/>
      </c>
      <c r="AB775" s="66" t="str">
        <f>IFERROR((IF(AND($G774&lt;(VLOOKUP($J775,'Medians, Hi-Lo SDs'!$B:$F,5,FALSE)),$G775&gt;=(VLOOKUP($J775,'Medians, Hi-Lo SDs'!$B:$F,5,FALSE))),(VLOOKUP($J775,'Medians, Hi-Lo SDs'!$B:$F,5,FALSE))-$G774,""))/($F775)*($C775-$C774)+($C774),"")</f>
        <v/>
      </c>
      <c r="AC775" s="65" t="str">
        <f t="shared" si="138"/>
        <v/>
      </c>
      <c r="AD775" s="65" t="str">
        <f>IF(AC775="","",AC775/VLOOKUP(VLOOKUP($J775,'Medians, Hi-Lo SDs'!$B:$F,5,FALSE),$H:$I,2,FALSE))</f>
        <v/>
      </c>
      <c r="AE775" s="59" t="s">
        <v>88</v>
      </c>
      <c r="AF775" s="60" t="s">
        <v>88</v>
      </c>
    </row>
    <row r="776" spans="1:32" ht="16" x14ac:dyDescent="0.2">
      <c r="A776" s="99"/>
      <c r="B776" s="100"/>
      <c r="C776" s="87" t="s">
        <v>150</v>
      </c>
      <c r="D776" s="88">
        <v>3</v>
      </c>
      <c r="E776" s="89">
        <v>4.1666666666666661</v>
      </c>
      <c r="F776" s="89">
        <v>4.1666666666666661</v>
      </c>
      <c r="G776" s="90">
        <v>62.5</v>
      </c>
      <c r="J776" s="64" t="str">
        <f t="shared" si="132"/>
        <v>a1500</v>
      </c>
      <c r="K776" s="71">
        <f t="shared" si="133"/>
        <v>4.1666666666666661</v>
      </c>
      <c r="L776" s="65" t="str">
        <f>IFERROR((IF(AND($G775&lt;(VLOOKUP($J776,'Medians, Hi-Lo SDs'!$B:$F,2,FALSE)),$G776&gt;=(VLOOKUP($J776,'Medians, Hi-Lo SDs'!$B:$F,2,FALSE))),(VLOOKUP($J776,'Medians, Hi-Lo SDs'!$B:$F,2,FALSE))-$G775,""))/($F776)*($C776-$C775)+($C775),"")</f>
        <v/>
      </c>
      <c r="M776" s="65" t="str">
        <f t="shared" si="135"/>
        <v/>
      </c>
      <c r="N776" s="65" t="str">
        <f>IF(M776="","",M776/VLOOKUP(VLOOKUP($J776,'Medians, Hi-Lo SDs'!$B:$F,2,FALSE),$H:$I,2,FALSE))</f>
        <v/>
      </c>
      <c r="O776" s="59" t="s">
        <v>88</v>
      </c>
      <c r="P776" s="60" t="s">
        <v>88</v>
      </c>
      <c r="Q776" s="66" t="str">
        <f>IFERROR((IF(AND($G775&lt;(VLOOKUP($J776,'Medians, Hi-Lo SDs'!$B:$F,3,FALSE)),$G776&gt;=(VLOOKUP($J776,'Medians, Hi-Lo SDs'!$B:$F,3,FALSE))),(VLOOKUP($J776,'Medians, Hi-Lo SDs'!$B:$F,3,FALSE))-$G775,""))/($F776)*($C776-$C775)+($C775),"")</f>
        <v/>
      </c>
      <c r="R776" s="65" t="str">
        <f t="shared" si="136"/>
        <v/>
      </c>
      <c r="S776" s="65" t="str">
        <f>IF(R776="","",R776/VLOOKUP(VLOOKUP($J776,'Medians, Hi-Lo SDs'!$B:$F,3,FALSE),$H:$I,2,FALSE))</f>
        <v/>
      </c>
      <c r="T776" s="70" t="str">
        <f t="shared" si="139"/>
        <v/>
      </c>
      <c r="U776" s="68" t="str">
        <f t="shared" si="140"/>
        <v/>
      </c>
      <c r="V776" s="69" t="str">
        <f t="shared" si="134"/>
        <v/>
      </c>
      <c r="W776" s="66" t="str">
        <f>IFERROR((IF(AND($G775&lt;(VLOOKUP($J776,'Medians, Hi-Lo SDs'!$B:$F,4,FALSE)),$G776&gt;=(VLOOKUP($J776,'Medians, Hi-Lo SDs'!$B:$F,4,FALSE))),(VLOOKUP($J776,'Medians, Hi-Lo SDs'!$B:$F,4,FALSE))-$G775,""))/($F776)*($C776-$C775)+($C775),"")</f>
        <v/>
      </c>
      <c r="X776" s="65" t="str">
        <f t="shared" si="137"/>
        <v/>
      </c>
      <c r="Y776" s="65" t="str">
        <f>IF(X776="","",X776/VLOOKUP(VLOOKUP($J776,'Medians, Hi-Lo SDs'!$B:$F,4,FALSE),$H:$I,2,FALSE))</f>
        <v/>
      </c>
      <c r="Z776" s="70" t="str">
        <f t="shared" si="141"/>
        <v/>
      </c>
      <c r="AA776" s="68" t="str">
        <f t="shared" si="142"/>
        <v/>
      </c>
      <c r="AB776" s="66" t="str">
        <f>IFERROR((IF(AND($G775&lt;(VLOOKUP($J776,'Medians, Hi-Lo SDs'!$B:$F,5,FALSE)),$G776&gt;=(VLOOKUP($J776,'Medians, Hi-Lo SDs'!$B:$F,5,FALSE))),(VLOOKUP($J776,'Medians, Hi-Lo SDs'!$B:$F,5,FALSE))-$G775,""))/($F776)*($C776-$C775)+($C775),"")</f>
        <v/>
      </c>
      <c r="AC776" s="65" t="str">
        <f t="shared" si="138"/>
        <v/>
      </c>
      <c r="AD776" s="65" t="str">
        <f>IF(AC776="","",AC776/VLOOKUP(VLOOKUP($J776,'Medians, Hi-Lo SDs'!$B:$F,5,FALSE),$H:$I,2,FALSE))</f>
        <v/>
      </c>
      <c r="AE776" s="59" t="s">
        <v>88</v>
      </c>
      <c r="AF776" s="60" t="s">
        <v>88</v>
      </c>
    </row>
    <row r="777" spans="1:32" ht="16" x14ac:dyDescent="0.2">
      <c r="A777" s="99"/>
      <c r="B777" s="100"/>
      <c r="C777" s="87" t="s">
        <v>158</v>
      </c>
      <c r="D777" s="88">
        <v>3</v>
      </c>
      <c r="E777" s="89">
        <v>4.1666666666666661</v>
      </c>
      <c r="F777" s="89">
        <v>4.1666666666666661</v>
      </c>
      <c r="G777" s="90">
        <v>66.666666666666657</v>
      </c>
      <c r="J777" s="64" t="str">
        <f t="shared" si="132"/>
        <v>a1500</v>
      </c>
      <c r="K777" s="71">
        <f t="shared" si="133"/>
        <v>4.1666666666666661</v>
      </c>
      <c r="L777" s="65" t="str">
        <f>IFERROR((IF(AND($G776&lt;(VLOOKUP($J777,'Medians, Hi-Lo SDs'!$B:$F,2,FALSE)),$G777&gt;=(VLOOKUP($J777,'Medians, Hi-Lo SDs'!$B:$F,2,FALSE))),(VLOOKUP($J777,'Medians, Hi-Lo SDs'!$B:$F,2,FALSE))-$G776,""))/($F777)*($C777-$C776)+($C776),"")</f>
        <v/>
      </c>
      <c r="M777" s="65" t="str">
        <f t="shared" si="135"/>
        <v/>
      </c>
      <c r="N777" s="65" t="str">
        <f>IF(M777="","",M777/VLOOKUP(VLOOKUP($J777,'Medians, Hi-Lo SDs'!$B:$F,2,FALSE),$H:$I,2,FALSE))</f>
        <v/>
      </c>
      <c r="O777" s="59" t="s">
        <v>88</v>
      </c>
      <c r="P777" s="60" t="s">
        <v>88</v>
      </c>
      <c r="Q777" s="66" t="str">
        <f>IFERROR((IF(AND($G776&lt;(VLOOKUP($J777,'Medians, Hi-Lo SDs'!$B:$F,3,FALSE)),$G777&gt;=(VLOOKUP($J777,'Medians, Hi-Lo SDs'!$B:$F,3,FALSE))),(VLOOKUP($J777,'Medians, Hi-Lo SDs'!$B:$F,3,FALSE))-$G776,""))/($F777)*($C777-$C776)+($C776),"")</f>
        <v/>
      </c>
      <c r="R777" s="65" t="str">
        <f t="shared" si="136"/>
        <v/>
      </c>
      <c r="S777" s="65" t="str">
        <f>IF(R777="","",R777/VLOOKUP(VLOOKUP($J777,'Medians, Hi-Lo SDs'!$B:$F,3,FALSE),$H:$I,2,FALSE))</f>
        <v/>
      </c>
      <c r="T777" s="70" t="str">
        <f t="shared" si="139"/>
        <v/>
      </c>
      <c r="U777" s="68" t="str">
        <f t="shared" si="140"/>
        <v/>
      </c>
      <c r="V777" s="69" t="str">
        <f t="shared" si="134"/>
        <v/>
      </c>
      <c r="W777" s="66" t="str">
        <f>IFERROR((IF(AND($G776&lt;(VLOOKUP($J777,'Medians, Hi-Lo SDs'!$B:$F,4,FALSE)),$G777&gt;=(VLOOKUP($J777,'Medians, Hi-Lo SDs'!$B:$F,4,FALSE))),(VLOOKUP($J777,'Medians, Hi-Lo SDs'!$B:$F,4,FALSE))-$G776,""))/($F777)*($C777-$C776)+($C776),"")</f>
        <v/>
      </c>
      <c r="X777" s="65" t="str">
        <f t="shared" si="137"/>
        <v/>
      </c>
      <c r="Y777" s="65" t="str">
        <f>IF(X777="","",X777/VLOOKUP(VLOOKUP($J777,'Medians, Hi-Lo SDs'!$B:$F,4,FALSE),$H:$I,2,FALSE))</f>
        <v/>
      </c>
      <c r="Z777" s="70" t="str">
        <f t="shared" si="141"/>
        <v/>
      </c>
      <c r="AA777" s="68" t="str">
        <f t="shared" si="142"/>
        <v/>
      </c>
      <c r="AB777" s="66" t="str">
        <f>IFERROR((IF(AND($G776&lt;(VLOOKUP($J777,'Medians, Hi-Lo SDs'!$B:$F,5,FALSE)),$G777&gt;=(VLOOKUP($J777,'Medians, Hi-Lo SDs'!$B:$F,5,FALSE))),(VLOOKUP($J777,'Medians, Hi-Lo SDs'!$B:$F,5,FALSE))-$G776,""))/($F777)*($C777-$C776)+($C776),"")</f>
        <v/>
      </c>
      <c r="AC777" s="65" t="str">
        <f t="shared" si="138"/>
        <v/>
      </c>
      <c r="AD777" s="65" t="str">
        <f>IF(AC777="","",AC777/VLOOKUP(VLOOKUP($J777,'Medians, Hi-Lo SDs'!$B:$F,5,FALSE),$H:$I,2,FALSE))</f>
        <v/>
      </c>
      <c r="AE777" s="59" t="s">
        <v>88</v>
      </c>
      <c r="AF777" s="60" t="s">
        <v>88</v>
      </c>
    </row>
    <row r="778" spans="1:32" ht="16" x14ac:dyDescent="0.2">
      <c r="A778" s="99"/>
      <c r="B778" s="100"/>
      <c r="C778" s="87" t="s">
        <v>170</v>
      </c>
      <c r="D778" s="88">
        <v>1</v>
      </c>
      <c r="E778" s="89">
        <v>1.3888888888888888</v>
      </c>
      <c r="F778" s="89">
        <v>1.3888888888888888</v>
      </c>
      <c r="G778" s="90">
        <v>68.055555555555557</v>
      </c>
      <c r="J778" s="64" t="str">
        <f t="shared" si="132"/>
        <v>a1500</v>
      </c>
      <c r="K778" s="71">
        <f t="shared" si="133"/>
        <v>4.1666666666666661</v>
      </c>
      <c r="L778" s="65" t="str">
        <f>IFERROR((IF(AND($G777&lt;(VLOOKUP($J778,'Medians, Hi-Lo SDs'!$B:$F,2,FALSE)),$G778&gt;=(VLOOKUP($J778,'Medians, Hi-Lo SDs'!$B:$F,2,FALSE))),(VLOOKUP($J778,'Medians, Hi-Lo SDs'!$B:$F,2,FALSE))-$G777,""))/($F778)*($C778-$C777)+($C777),"")</f>
        <v/>
      </c>
      <c r="M778" s="65" t="str">
        <f t="shared" si="135"/>
        <v/>
      </c>
      <c r="N778" s="65" t="str">
        <f>IF(M778="","",M778/VLOOKUP(VLOOKUP($J778,'Medians, Hi-Lo SDs'!$B:$F,2,FALSE),$H:$I,2,FALSE))</f>
        <v/>
      </c>
      <c r="O778" s="59" t="s">
        <v>88</v>
      </c>
      <c r="P778" s="60" t="s">
        <v>88</v>
      </c>
      <c r="Q778" s="66" t="str">
        <f>IFERROR((IF(AND($G777&lt;(VLOOKUP($J778,'Medians, Hi-Lo SDs'!$B:$F,3,FALSE)),$G778&gt;=(VLOOKUP($J778,'Medians, Hi-Lo SDs'!$B:$F,3,FALSE))),(VLOOKUP($J778,'Medians, Hi-Lo SDs'!$B:$F,3,FALSE))-$G777,""))/($F778)*($C778-$C777)+($C777),"")</f>
        <v/>
      </c>
      <c r="R778" s="65" t="str">
        <f t="shared" si="136"/>
        <v/>
      </c>
      <c r="S778" s="65" t="str">
        <f>IF(R778="","",R778/VLOOKUP(VLOOKUP($J778,'Medians, Hi-Lo SDs'!$B:$F,3,FALSE),$H:$I,2,FALSE))</f>
        <v/>
      </c>
      <c r="T778" s="70" t="str">
        <f t="shared" si="139"/>
        <v/>
      </c>
      <c r="U778" s="68" t="str">
        <f t="shared" si="140"/>
        <v/>
      </c>
      <c r="V778" s="69" t="str">
        <f t="shared" si="134"/>
        <v/>
      </c>
      <c r="W778" s="66" t="str">
        <f>IFERROR((IF(AND($G777&lt;(VLOOKUP($J778,'Medians, Hi-Lo SDs'!$B:$F,4,FALSE)),$G778&gt;=(VLOOKUP($J778,'Medians, Hi-Lo SDs'!$B:$F,4,FALSE))),(VLOOKUP($J778,'Medians, Hi-Lo SDs'!$B:$F,4,FALSE))-$G777,""))/($F778)*($C778-$C777)+($C777),"")</f>
        <v/>
      </c>
      <c r="X778" s="65" t="str">
        <f t="shared" si="137"/>
        <v/>
      </c>
      <c r="Y778" s="65" t="str">
        <f>IF(X778="","",X778/VLOOKUP(VLOOKUP($J778,'Medians, Hi-Lo SDs'!$B:$F,4,FALSE),$H:$I,2,FALSE))</f>
        <v/>
      </c>
      <c r="Z778" s="70" t="str">
        <f t="shared" si="141"/>
        <v/>
      </c>
      <c r="AA778" s="68" t="str">
        <f t="shared" si="142"/>
        <v/>
      </c>
      <c r="AB778" s="66" t="str">
        <f>IFERROR((IF(AND($G777&lt;(VLOOKUP($J778,'Medians, Hi-Lo SDs'!$B:$F,5,FALSE)),$G778&gt;=(VLOOKUP($J778,'Medians, Hi-Lo SDs'!$B:$F,5,FALSE))),(VLOOKUP($J778,'Medians, Hi-Lo SDs'!$B:$F,5,FALSE))-$G777,""))/($F778)*($C778-$C777)+($C777),"")</f>
        <v/>
      </c>
      <c r="AC778" s="65" t="str">
        <f t="shared" si="138"/>
        <v/>
      </c>
      <c r="AD778" s="65" t="str">
        <f>IF(AC778="","",AC778/VLOOKUP(VLOOKUP($J778,'Medians, Hi-Lo SDs'!$B:$F,5,FALSE),$H:$I,2,FALSE))</f>
        <v/>
      </c>
      <c r="AE778" s="59" t="s">
        <v>88</v>
      </c>
      <c r="AF778" s="60" t="s">
        <v>88</v>
      </c>
    </row>
    <row r="779" spans="1:32" ht="16" x14ac:dyDescent="0.2">
      <c r="A779" s="99"/>
      <c r="B779" s="100"/>
      <c r="C779" s="87" t="s">
        <v>172</v>
      </c>
      <c r="D779" s="88">
        <v>2</v>
      </c>
      <c r="E779" s="89">
        <v>2.7777777777777777</v>
      </c>
      <c r="F779" s="89">
        <v>2.7777777777777777</v>
      </c>
      <c r="G779" s="90">
        <v>70.833333333333343</v>
      </c>
      <c r="J779" s="64" t="str">
        <f t="shared" si="132"/>
        <v>a1500</v>
      </c>
      <c r="K779" s="71">
        <f t="shared" si="133"/>
        <v>4.1666666666666661</v>
      </c>
      <c r="L779" s="65" t="str">
        <f>IFERROR((IF(AND($G778&lt;(VLOOKUP($J779,'Medians, Hi-Lo SDs'!$B:$F,2,FALSE)),$G779&gt;=(VLOOKUP($J779,'Medians, Hi-Lo SDs'!$B:$F,2,FALSE))),(VLOOKUP($J779,'Medians, Hi-Lo SDs'!$B:$F,2,FALSE))-$G778,""))/($F779)*($C779-$C778)+($C778),"")</f>
        <v/>
      </c>
      <c r="M779" s="65" t="str">
        <f t="shared" si="135"/>
        <v/>
      </c>
      <c r="N779" s="65" t="str">
        <f>IF(M779="","",M779/VLOOKUP(VLOOKUP($J779,'Medians, Hi-Lo SDs'!$B:$F,2,FALSE),$H:$I,2,FALSE))</f>
        <v/>
      </c>
      <c r="O779" s="59" t="s">
        <v>88</v>
      </c>
      <c r="P779" s="60" t="s">
        <v>88</v>
      </c>
      <c r="Q779" s="66" t="str">
        <f>IFERROR((IF(AND($G778&lt;(VLOOKUP($J779,'Medians, Hi-Lo SDs'!$B:$F,3,FALSE)),$G779&gt;=(VLOOKUP($J779,'Medians, Hi-Lo SDs'!$B:$F,3,FALSE))),(VLOOKUP($J779,'Medians, Hi-Lo SDs'!$B:$F,3,FALSE))-$G778,""))/($F779)*($C779-$C778)+($C778),"")</f>
        <v/>
      </c>
      <c r="R779" s="65" t="str">
        <f t="shared" si="136"/>
        <v/>
      </c>
      <c r="S779" s="65" t="str">
        <f>IF(R779="","",R779/VLOOKUP(VLOOKUP($J779,'Medians, Hi-Lo SDs'!$B:$F,3,FALSE),$H:$I,2,FALSE))</f>
        <v/>
      </c>
      <c r="T779" s="70" t="str">
        <f t="shared" si="139"/>
        <v/>
      </c>
      <c r="U779" s="68" t="str">
        <f t="shared" si="140"/>
        <v/>
      </c>
      <c r="V779" s="69" t="str">
        <f t="shared" si="134"/>
        <v/>
      </c>
      <c r="W779" s="66" t="str">
        <f>IFERROR((IF(AND($G778&lt;(VLOOKUP($J779,'Medians, Hi-Lo SDs'!$B:$F,4,FALSE)),$G779&gt;=(VLOOKUP($J779,'Medians, Hi-Lo SDs'!$B:$F,4,FALSE))),(VLOOKUP($J779,'Medians, Hi-Lo SDs'!$B:$F,4,FALSE))-$G778,""))/($F779)*($C779-$C778)+($C778),"")</f>
        <v/>
      </c>
      <c r="X779" s="65" t="str">
        <f t="shared" si="137"/>
        <v/>
      </c>
      <c r="Y779" s="65" t="str">
        <f>IF(X779="","",X779/VLOOKUP(VLOOKUP($J779,'Medians, Hi-Lo SDs'!$B:$F,4,FALSE),$H:$I,2,FALSE))</f>
        <v/>
      </c>
      <c r="Z779" s="70" t="str">
        <f t="shared" si="141"/>
        <v/>
      </c>
      <c r="AA779" s="68" t="str">
        <f t="shared" si="142"/>
        <v/>
      </c>
      <c r="AB779" s="66" t="str">
        <f>IFERROR((IF(AND($G778&lt;(VLOOKUP($J779,'Medians, Hi-Lo SDs'!$B:$F,5,FALSE)),$G779&gt;=(VLOOKUP($J779,'Medians, Hi-Lo SDs'!$B:$F,5,FALSE))),(VLOOKUP($J779,'Medians, Hi-Lo SDs'!$B:$F,5,FALSE))-$G778,""))/($F779)*($C779-$C778)+($C778),"")</f>
        <v/>
      </c>
      <c r="AC779" s="65" t="str">
        <f t="shared" si="138"/>
        <v/>
      </c>
      <c r="AD779" s="65" t="str">
        <f>IF(AC779="","",AC779/VLOOKUP(VLOOKUP($J779,'Medians, Hi-Lo SDs'!$B:$F,5,FALSE),$H:$I,2,FALSE))</f>
        <v/>
      </c>
      <c r="AE779" s="59" t="s">
        <v>88</v>
      </c>
      <c r="AF779" s="60" t="s">
        <v>88</v>
      </c>
    </row>
    <row r="780" spans="1:32" ht="16" x14ac:dyDescent="0.2">
      <c r="A780" s="99"/>
      <c r="B780" s="100"/>
      <c r="C780" s="87" t="s">
        <v>163</v>
      </c>
      <c r="D780" s="88">
        <v>4</v>
      </c>
      <c r="E780" s="89">
        <v>5.5555555555555554</v>
      </c>
      <c r="F780" s="89">
        <v>5.5555555555555554</v>
      </c>
      <c r="G780" s="90">
        <v>76.388888888888886</v>
      </c>
      <c r="J780" s="64" t="str">
        <f t="shared" si="132"/>
        <v>a1500</v>
      </c>
      <c r="K780" s="71">
        <f t="shared" si="133"/>
        <v>4.1666666666666661</v>
      </c>
      <c r="L780" s="65" t="str">
        <f>IFERROR((IF(AND($G779&lt;(VLOOKUP($J780,'Medians, Hi-Lo SDs'!$B:$F,2,FALSE)),$G780&gt;=(VLOOKUP($J780,'Medians, Hi-Lo SDs'!$B:$F,2,FALSE))),(VLOOKUP($J780,'Medians, Hi-Lo SDs'!$B:$F,2,FALSE))-$G779,""))/($F780)*($C780-$C779)+($C779),"")</f>
        <v/>
      </c>
      <c r="M780" s="65" t="str">
        <f t="shared" si="135"/>
        <v/>
      </c>
      <c r="N780" s="65" t="str">
        <f>IF(M780="","",M780/VLOOKUP(VLOOKUP($J780,'Medians, Hi-Lo SDs'!$B:$F,2,FALSE),$H:$I,2,FALSE))</f>
        <v/>
      </c>
      <c r="O780" s="59" t="s">
        <v>88</v>
      </c>
      <c r="P780" s="60" t="s">
        <v>88</v>
      </c>
      <c r="Q780" s="66" t="str">
        <f>IFERROR((IF(AND($G779&lt;(VLOOKUP($J780,'Medians, Hi-Lo SDs'!$B:$F,3,FALSE)),$G780&gt;=(VLOOKUP($J780,'Medians, Hi-Lo SDs'!$B:$F,3,FALSE))),(VLOOKUP($J780,'Medians, Hi-Lo SDs'!$B:$F,3,FALSE))-$G779,""))/($F780)*($C780-$C779)+($C779),"")</f>
        <v/>
      </c>
      <c r="R780" s="65" t="str">
        <f t="shared" si="136"/>
        <v/>
      </c>
      <c r="S780" s="65" t="str">
        <f>IF(R780="","",R780/VLOOKUP(VLOOKUP($J780,'Medians, Hi-Lo SDs'!$B:$F,3,FALSE),$H:$I,2,FALSE))</f>
        <v/>
      </c>
      <c r="T780" s="70" t="str">
        <f t="shared" si="139"/>
        <v/>
      </c>
      <c r="U780" s="68" t="str">
        <f t="shared" si="140"/>
        <v/>
      </c>
      <c r="V780" s="69" t="str">
        <f t="shared" si="134"/>
        <v/>
      </c>
      <c r="W780" s="66" t="str">
        <f>IFERROR((IF(AND($G779&lt;(VLOOKUP($J780,'Medians, Hi-Lo SDs'!$B:$F,4,FALSE)),$G780&gt;=(VLOOKUP($J780,'Medians, Hi-Lo SDs'!$B:$F,4,FALSE))),(VLOOKUP($J780,'Medians, Hi-Lo SDs'!$B:$F,4,FALSE))-$G779,""))/($F780)*($C780-$C779)+($C779),"")</f>
        <v/>
      </c>
      <c r="X780" s="65" t="str">
        <f t="shared" si="137"/>
        <v/>
      </c>
      <c r="Y780" s="65" t="str">
        <f>IF(X780="","",X780/VLOOKUP(VLOOKUP($J780,'Medians, Hi-Lo SDs'!$B:$F,4,FALSE),$H:$I,2,FALSE))</f>
        <v/>
      </c>
      <c r="Z780" s="70" t="str">
        <f t="shared" si="141"/>
        <v/>
      </c>
      <c r="AA780" s="68" t="str">
        <f t="shared" si="142"/>
        <v/>
      </c>
      <c r="AB780" s="66" t="str">
        <f>IFERROR((IF(AND($G779&lt;(VLOOKUP($J780,'Medians, Hi-Lo SDs'!$B:$F,5,FALSE)),$G780&gt;=(VLOOKUP($J780,'Medians, Hi-Lo SDs'!$B:$F,5,FALSE))),(VLOOKUP($J780,'Medians, Hi-Lo SDs'!$B:$F,5,FALSE))-$G779,""))/($F780)*($C780-$C779)+($C779),"")</f>
        <v/>
      </c>
      <c r="AC780" s="65" t="str">
        <f t="shared" si="138"/>
        <v/>
      </c>
      <c r="AD780" s="65" t="str">
        <f>IF(AC780="","",AC780/VLOOKUP(VLOOKUP($J780,'Medians, Hi-Lo SDs'!$B:$F,5,FALSE),$H:$I,2,FALSE))</f>
        <v/>
      </c>
      <c r="AE780" s="59" t="s">
        <v>88</v>
      </c>
      <c r="AF780" s="60" t="s">
        <v>88</v>
      </c>
    </row>
    <row r="781" spans="1:32" ht="16" x14ac:dyDescent="0.2">
      <c r="A781" s="99"/>
      <c r="B781" s="100"/>
      <c r="C781" s="87" t="s">
        <v>174</v>
      </c>
      <c r="D781" s="88">
        <v>3</v>
      </c>
      <c r="E781" s="89">
        <v>4.1666666666666661</v>
      </c>
      <c r="F781" s="89">
        <v>4.1666666666666661</v>
      </c>
      <c r="G781" s="90">
        <v>80.555555555555557</v>
      </c>
      <c r="J781" s="64" t="str">
        <f t="shared" ref="J781:J844" si="143">IF(LEFT(A780,1)="a",A780,J780)</f>
        <v>a1500</v>
      </c>
      <c r="K781" s="71">
        <f t="shared" ref="K781:K844" si="144">INDEX(G:G,MATCH(J781,J:J,0))</f>
        <v>4.1666666666666661</v>
      </c>
      <c r="L781" s="65" t="str">
        <f>IFERROR((IF(AND($G780&lt;(VLOOKUP($J781,'Medians, Hi-Lo SDs'!$B:$F,2,FALSE)),$G781&gt;=(VLOOKUP($J781,'Medians, Hi-Lo SDs'!$B:$F,2,FALSE))),(VLOOKUP($J781,'Medians, Hi-Lo SDs'!$B:$F,2,FALSE))-$G780,""))/($F781)*($C781-$C780)+($C780),"")</f>
        <v/>
      </c>
      <c r="M781" s="65" t="str">
        <f t="shared" si="135"/>
        <v/>
      </c>
      <c r="N781" s="65" t="str">
        <f>IF(M781="","",M781/VLOOKUP(VLOOKUP($J781,'Medians, Hi-Lo SDs'!$B:$F,2,FALSE),$H:$I,2,FALSE))</f>
        <v/>
      </c>
      <c r="O781" s="59" t="s">
        <v>88</v>
      </c>
      <c r="P781" s="60" t="s">
        <v>88</v>
      </c>
      <c r="Q781" s="66" t="str">
        <f>IFERROR((IF(AND($G780&lt;(VLOOKUP($J781,'Medians, Hi-Lo SDs'!$B:$F,3,FALSE)),$G781&gt;=(VLOOKUP($J781,'Medians, Hi-Lo SDs'!$B:$F,3,FALSE))),(VLOOKUP($J781,'Medians, Hi-Lo SDs'!$B:$F,3,FALSE))-$G780,""))/($F781)*($C781-$C780)+($C780),"")</f>
        <v/>
      </c>
      <c r="R781" s="65" t="str">
        <f t="shared" si="136"/>
        <v/>
      </c>
      <c r="S781" s="65" t="str">
        <f>IF(R781="","",R781/VLOOKUP(VLOOKUP($J781,'Medians, Hi-Lo SDs'!$B:$F,3,FALSE),$H:$I,2,FALSE))</f>
        <v/>
      </c>
      <c r="T781" s="70" t="str">
        <f t="shared" si="139"/>
        <v/>
      </c>
      <c r="U781" s="68" t="str">
        <f t="shared" si="140"/>
        <v/>
      </c>
      <c r="V781" s="69" t="str">
        <f t="shared" ref="V781:V844" si="145">IFERROR((IF(AND(G780&lt;(50),G781&gt;=(50)),(50)-G780,""))/(F781)*(C781-C780)+(C780),"")</f>
        <v/>
      </c>
      <c r="W781" s="66" t="str">
        <f>IFERROR((IF(AND($G780&lt;(VLOOKUP($J781,'Medians, Hi-Lo SDs'!$B:$F,4,FALSE)),$G781&gt;=(VLOOKUP($J781,'Medians, Hi-Lo SDs'!$B:$F,4,FALSE))),(VLOOKUP($J781,'Medians, Hi-Lo SDs'!$B:$F,4,FALSE))-$G780,""))/($F781)*($C781-$C780)+($C780),"")</f>
        <v/>
      </c>
      <c r="X781" s="65" t="str">
        <f t="shared" si="137"/>
        <v/>
      </c>
      <c r="Y781" s="65" t="str">
        <f>IF(X781="","",X781/VLOOKUP(VLOOKUP($J781,'Medians, Hi-Lo SDs'!$B:$F,4,FALSE),$H:$I,2,FALSE))</f>
        <v/>
      </c>
      <c r="Z781" s="70" t="str">
        <f t="shared" si="141"/>
        <v/>
      </c>
      <c r="AA781" s="68" t="str">
        <f t="shared" si="142"/>
        <v/>
      </c>
      <c r="AB781" s="66" t="str">
        <f>IFERROR((IF(AND($G780&lt;(VLOOKUP($J781,'Medians, Hi-Lo SDs'!$B:$F,5,FALSE)),$G781&gt;=(VLOOKUP($J781,'Medians, Hi-Lo SDs'!$B:$F,5,FALSE))),(VLOOKUP($J781,'Medians, Hi-Lo SDs'!$B:$F,5,FALSE))-$G780,""))/($F781)*($C781-$C780)+($C780),"")</f>
        <v/>
      </c>
      <c r="AC781" s="65" t="str">
        <f t="shared" si="138"/>
        <v/>
      </c>
      <c r="AD781" s="65" t="str">
        <f>IF(AC781="","",AC781/VLOOKUP(VLOOKUP($J781,'Medians, Hi-Lo SDs'!$B:$F,5,FALSE),$H:$I,2,FALSE))</f>
        <v/>
      </c>
      <c r="AE781" s="59" t="s">
        <v>88</v>
      </c>
      <c r="AF781" s="60" t="s">
        <v>88</v>
      </c>
    </row>
    <row r="782" spans="1:32" ht="16" x14ac:dyDescent="0.2">
      <c r="A782" s="99"/>
      <c r="B782" s="100"/>
      <c r="C782" s="87" t="s">
        <v>173</v>
      </c>
      <c r="D782" s="88">
        <v>2</v>
      </c>
      <c r="E782" s="89">
        <v>2.7777777777777777</v>
      </c>
      <c r="F782" s="89">
        <v>2.7777777777777777</v>
      </c>
      <c r="G782" s="90">
        <v>83.333333333333343</v>
      </c>
      <c r="J782" s="64" t="str">
        <f t="shared" si="143"/>
        <v>a1500</v>
      </c>
      <c r="K782" s="71">
        <f t="shared" si="144"/>
        <v>4.1666666666666661</v>
      </c>
      <c r="L782" s="65" t="str">
        <f>IFERROR((IF(AND($G781&lt;(VLOOKUP($J782,'Medians, Hi-Lo SDs'!$B:$F,2,FALSE)),$G782&gt;=(VLOOKUP($J782,'Medians, Hi-Lo SDs'!$B:$F,2,FALSE))),(VLOOKUP($J782,'Medians, Hi-Lo SDs'!$B:$F,2,FALSE))-$G781,""))/($F782)*($C782-$C781)+($C781),"")</f>
        <v/>
      </c>
      <c r="M782" s="65" t="str">
        <f t="shared" ref="M782:M845" si="146">IF(L782="","",SUMIF($J:$J,$J782,$V:$V)-L782)</f>
        <v/>
      </c>
      <c r="N782" s="65" t="str">
        <f>IF(M782="","",M782/VLOOKUP(VLOOKUP($J782,'Medians, Hi-Lo SDs'!$B:$F,2,FALSE),$H:$I,2,FALSE))</f>
        <v/>
      </c>
      <c r="O782" s="59" t="s">
        <v>88</v>
      </c>
      <c r="P782" s="60" t="s">
        <v>88</v>
      </c>
      <c r="Q782" s="66" t="str">
        <f>IFERROR((IF(AND($G781&lt;(VLOOKUP($J782,'Medians, Hi-Lo SDs'!$B:$F,3,FALSE)),$G782&gt;=(VLOOKUP($J782,'Medians, Hi-Lo SDs'!$B:$F,3,FALSE))),(VLOOKUP($J782,'Medians, Hi-Lo SDs'!$B:$F,3,FALSE))-$G781,""))/($F782)*($C782-$C781)+($C781),"")</f>
        <v/>
      </c>
      <c r="R782" s="65" t="str">
        <f t="shared" ref="R782:R845" si="147">IF(Q782="","",SUMIF($J:$J,$J782,$V:$V)-Q782)</f>
        <v/>
      </c>
      <c r="S782" s="65" t="str">
        <f>IF(R782="","",R782/VLOOKUP(VLOOKUP($J782,'Medians, Hi-Lo SDs'!$B:$F,3,FALSE),$H:$I,2,FALSE))</f>
        <v/>
      </c>
      <c r="T782" s="70" t="str">
        <f t="shared" si="139"/>
        <v/>
      </c>
      <c r="U782" s="68" t="str">
        <f t="shared" si="140"/>
        <v/>
      </c>
      <c r="V782" s="69" t="str">
        <f t="shared" si="145"/>
        <v/>
      </c>
      <c r="W782" s="66" t="str">
        <f>IFERROR((IF(AND($G781&lt;(VLOOKUP($J782,'Medians, Hi-Lo SDs'!$B:$F,4,FALSE)),$G782&gt;=(VLOOKUP($J782,'Medians, Hi-Lo SDs'!$B:$F,4,FALSE))),(VLOOKUP($J782,'Medians, Hi-Lo SDs'!$B:$F,4,FALSE))-$G781,""))/($F782)*($C782-$C781)+($C781),"")</f>
        <v/>
      </c>
      <c r="X782" s="65" t="str">
        <f t="shared" ref="X782:X845" si="148">IF(W782="","",W782-SUMIF($J:$J,$J782,$V:$V))</f>
        <v/>
      </c>
      <c r="Y782" s="65" t="str">
        <f>IF(X782="","",X782/VLOOKUP(VLOOKUP($J782,'Medians, Hi-Lo SDs'!$B:$F,4,FALSE),$H:$I,2,FALSE))</f>
        <v/>
      </c>
      <c r="Z782" s="70" t="str">
        <f t="shared" si="141"/>
        <v/>
      </c>
      <c r="AA782" s="68" t="str">
        <f t="shared" si="142"/>
        <v/>
      </c>
      <c r="AB782" s="66" t="str">
        <f>IFERROR((IF(AND($G781&lt;(VLOOKUP($J782,'Medians, Hi-Lo SDs'!$B:$F,5,FALSE)),$G782&gt;=(VLOOKUP($J782,'Medians, Hi-Lo SDs'!$B:$F,5,FALSE))),(VLOOKUP($J782,'Medians, Hi-Lo SDs'!$B:$F,5,FALSE))-$G781,""))/($F782)*($C782-$C781)+($C781),"")</f>
        <v/>
      </c>
      <c r="AC782" s="65" t="str">
        <f t="shared" ref="AC782:AC845" si="149">IF(AB782="","",AB782-SUMIF($J:$J,$J782,$V:$V))</f>
        <v/>
      </c>
      <c r="AD782" s="65" t="str">
        <f>IF(AC782="","",AC782/VLOOKUP(VLOOKUP($J782,'Medians, Hi-Lo SDs'!$B:$F,5,FALSE),$H:$I,2,FALSE))</f>
        <v/>
      </c>
      <c r="AE782" s="59" t="s">
        <v>88</v>
      </c>
      <c r="AF782" s="60" t="s">
        <v>88</v>
      </c>
    </row>
    <row r="783" spans="1:32" ht="16" x14ac:dyDescent="0.2">
      <c r="A783" s="99"/>
      <c r="B783" s="100"/>
      <c r="C783" s="87" t="s">
        <v>141</v>
      </c>
      <c r="D783" s="88">
        <v>3</v>
      </c>
      <c r="E783" s="89">
        <v>4.1666666666666661</v>
      </c>
      <c r="F783" s="89">
        <v>4.1666666666666661</v>
      </c>
      <c r="G783" s="90">
        <v>87.5</v>
      </c>
      <c r="J783" s="64" t="str">
        <f t="shared" si="143"/>
        <v>a1500</v>
      </c>
      <c r="K783" s="71">
        <f t="shared" si="144"/>
        <v>4.1666666666666661</v>
      </c>
      <c r="L783" s="65" t="str">
        <f>IFERROR((IF(AND($G782&lt;(VLOOKUP($J783,'Medians, Hi-Lo SDs'!$B:$F,2,FALSE)),$G783&gt;=(VLOOKUP($J783,'Medians, Hi-Lo SDs'!$B:$F,2,FALSE))),(VLOOKUP($J783,'Medians, Hi-Lo SDs'!$B:$F,2,FALSE))-$G782,""))/($F783)*($C783-$C782)+($C782),"")</f>
        <v/>
      </c>
      <c r="M783" s="65" t="str">
        <f t="shared" si="146"/>
        <v/>
      </c>
      <c r="N783" s="65" t="str">
        <f>IF(M783="","",M783/VLOOKUP(VLOOKUP($J783,'Medians, Hi-Lo SDs'!$B:$F,2,FALSE),$H:$I,2,FALSE))</f>
        <v/>
      </c>
      <c r="O783" s="59" t="s">
        <v>88</v>
      </c>
      <c r="P783" s="60" t="s">
        <v>88</v>
      </c>
      <c r="Q783" s="66" t="str">
        <f>IFERROR((IF(AND($G782&lt;(VLOOKUP($J783,'Medians, Hi-Lo SDs'!$B:$F,3,FALSE)),$G783&gt;=(VLOOKUP($J783,'Medians, Hi-Lo SDs'!$B:$F,3,FALSE))),(VLOOKUP($J783,'Medians, Hi-Lo SDs'!$B:$F,3,FALSE))-$G782,""))/($F783)*($C783-$C782)+($C782),"")</f>
        <v/>
      </c>
      <c r="R783" s="65" t="str">
        <f t="shared" si="147"/>
        <v/>
      </c>
      <c r="S783" s="65" t="str">
        <f>IF(R783="","",R783/VLOOKUP(VLOOKUP($J783,'Medians, Hi-Lo SDs'!$B:$F,3,FALSE),$H:$I,2,FALSE))</f>
        <v/>
      </c>
      <c r="T783" s="70" t="str">
        <f t="shared" si="139"/>
        <v/>
      </c>
      <c r="U783" s="68" t="str">
        <f t="shared" si="140"/>
        <v/>
      </c>
      <c r="V783" s="69" t="str">
        <f t="shared" si="145"/>
        <v/>
      </c>
      <c r="W783" s="66">
        <f>IFERROR((IF(AND($G782&lt;(VLOOKUP($J783,'Medians, Hi-Lo SDs'!$B:$F,4,FALSE)),$G783&gt;=(VLOOKUP($J783,'Medians, Hi-Lo SDs'!$B:$F,4,FALSE))),(VLOOKUP($J783,'Medians, Hi-Lo SDs'!$B:$F,4,FALSE))-$G782,""))/($F783)*($C783-$C782)+($C782),"")</f>
        <v>73.399999999999991</v>
      </c>
      <c r="X783" s="65">
        <f t="shared" si="148"/>
        <v>10.066666666666656</v>
      </c>
      <c r="Y783" s="65">
        <f>IF(X783="","",X783/VLOOKUP(VLOOKUP($J783,'Medians, Hi-Lo SDs'!$B:$F,4,FALSE),$H:$I,2,FALSE))</f>
        <v>9.7131094815386483</v>
      </c>
      <c r="Z783" s="70">
        <f t="shared" si="141"/>
        <v>8.2812816745241591</v>
      </c>
      <c r="AA783" s="68" t="str">
        <f t="shared" si="142"/>
        <v/>
      </c>
      <c r="AB783" s="66" t="str">
        <f>IFERROR((IF(AND($G782&lt;(VLOOKUP($J783,'Medians, Hi-Lo SDs'!$B:$F,5,FALSE)),$G783&gt;=(VLOOKUP($J783,'Medians, Hi-Lo SDs'!$B:$F,5,FALSE))),(VLOOKUP($J783,'Medians, Hi-Lo SDs'!$B:$F,5,FALSE))-$G782,""))/($F783)*($C783-$C782)+($C782),"")</f>
        <v/>
      </c>
      <c r="AC783" s="65" t="str">
        <f t="shared" si="149"/>
        <v/>
      </c>
      <c r="AD783" s="65" t="str">
        <f>IF(AC783="","",AC783/VLOOKUP(VLOOKUP($J783,'Medians, Hi-Lo SDs'!$B:$F,5,FALSE),$H:$I,2,FALSE))</f>
        <v/>
      </c>
      <c r="AE783" s="59" t="s">
        <v>88</v>
      </c>
      <c r="AF783" s="60" t="s">
        <v>88</v>
      </c>
    </row>
    <row r="784" spans="1:32" ht="16" x14ac:dyDescent="0.2">
      <c r="A784" s="99"/>
      <c r="B784" s="100"/>
      <c r="C784" s="87" t="s">
        <v>167</v>
      </c>
      <c r="D784" s="88">
        <v>9</v>
      </c>
      <c r="E784" s="89">
        <v>12.5</v>
      </c>
      <c r="F784" s="89">
        <v>12.5</v>
      </c>
      <c r="G784" s="90">
        <v>100</v>
      </c>
      <c r="J784" s="64" t="str">
        <f t="shared" si="143"/>
        <v>a1500</v>
      </c>
      <c r="K784" s="71">
        <f t="shared" si="144"/>
        <v>4.1666666666666661</v>
      </c>
      <c r="L784" s="65" t="str">
        <f>IFERROR((IF(AND($G783&lt;(VLOOKUP($J784,'Medians, Hi-Lo SDs'!$B:$F,2,FALSE)),$G784&gt;=(VLOOKUP($J784,'Medians, Hi-Lo SDs'!$B:$F,2,FALSE))),(VLOOKUP($J784,'Medians, Hi-Lo SDs'!$B:$F,2,FALSE))-$G783,""))/($F784)*($C784-$C783)+($C783),"")</f>
        <v/>
      </c>
      <c r="M784" s="65" t="str">
        <f t="shared" si="146"/>
        <v/>
      </c>
      <c r="N784" s="65" t="str">
        <f>IF(M784="","",M784/VLOOKUP(VLOOKUP($J784,'Medians, Hi-Lo SDs'!$B:$F,2,FALSE),$H:$I,2,FALSE))</f>
        <v/>
      </c>
      <c r="O784" s="59" t="s">
        <v>88</v>
      </c>
      <c r="P784" s="60" t="s">
        <v>88</v>
      </c>
      <c r="Q784" s="66" t="str">
        <f>IFERROR((IF(AND($G783&lt;(VLOOKUP($J784,'Medians, Hi-Lo SDs'!$B:$F,3,FALSE)),$G784&gt;=(VLOOKUP($J784,'Medians, Hi-Lo SDs'!$B:$F,3,FALSE))),(VLOOKUP($J784,'Medians, Hi-Lo SDs'!$B:$F,3,FALSE))-$G783,""))/($F784)*($C784-$C783)+($C783),"")</f>
        <v/>
      </c>
      <c r="R784" s="65" t="str">
        <f t="shared" si="147"/>
        <v/>
      </c>
      <c r="S784" s="65" t="str">
        <f>IF(R784="","",R784/VLOOKUP(VLOOKUP($J784,'Medians, Hi-Lo SDs'!$B:$F,3,FALSE),$H:$I,2,FALSE))</f>
        <v/>
      </c>
      <c r="T784" s="70" t="str">
        <f t="shared" si="139"/>
        <v/>
      </c>
      <c r="U784" s="68" t="str">
        <f t="shared" si="140"/>
        <v/>
      </c>
      <c r="V784" s="69" t="str">
        <f t="shared" si="145"/>
        <v/>
      </c>
      <c r="W784" s="66" t="str">
        <f>IFERROR((IF(AND($G783&lt;(VLOOKUP($J784,'Medians, Hi-Lo SDs'!$B:$F,4,FALSE)),$G784&gt;=(VLOOKUP($J784,'Medians, Hi-Lo SDs'!$B:$F,4,FALSE))),(VLOOKUP($J784,'Medians, Hi-Lo SDs'!$B:$F,4,FALSE))-$G783,""))/($F784)*($C784-$C783)+($C783),"")</f>
        <v/>
      </c>
      <c r="X784" s="65" t="str">
        <f t="shared" si="148"/>
        <v/>
      </c>
      <c r="Y784" s="65" t="str">
        <f>IF(X784="","",X784/VLOOKUP(VLOOKUP($J784,'Medians, Hi-Lo SDs'!$B:$F,4,FALSE),$H:$I,2,FALSE))</f>
        <v/>
      </c>
      <c r="Z784" s="70" t="str">
        <f t="shared" si="141"/>
        <v/>
      </c>
      <c r="AA784" s="68">
        <f t="shared" si="142"/>
        <v>6.8494538675096717</v>
      </c>
      <c r="AB784" s="66">
        <f>IFERROR((IF(AND($G783&lt;(VLOOKUP($J784,'Medians, Hi-Lo SDs'!$B:$F,5,FALSE)),$G784&gt;=(VLOOKUP($J784,'Medians, Hi-Lo SDs'!$B:$F,5,FALSE))),(VLOOKUP($J784,'Medians, Hi-Lo SDs'!$B:$F,5,FALSE))-$G783,""))/($F784)*($C784-$C783)+($C783),"")</f>
        <v>74.599999999999994</v>
      </c>
      <c r="AC784" s="65">
        <f t="shared" si="149"/>
        <v>11.266666666666659</v>
      </c>
      <c r="AD784" s="65">
        <f>IF(AC784="","",AC784/VLOOKUP(VLOOKUP($J784,'Medians, Hi-Lo SDs'!$B:$F,5,FALSE),$H:$I,2,FALSE))</f>
        <v>6.8494538675096717</v>
      </c>
      <c r="AE784" s="59" t="s">
        <v>88</v>
      </c>
      <c r="AF784" s="60" t="s">
        <v>88</v>
      </c>
    </row>
    <row r="785" spans="1:32" ht="17" x14ac:dyDescent="0.2">
      <c r="A785" s="99"/>
      <c r="B785" s="100"/>
      <c r="C785" s="91" t="s">
        <v>134</v>
      </c>
      <c r="D785" s="88">
        <v>72</v>
      </c>
      <c r="E785" s="89">
        <v>100</v>
      </c>
      <c r="F785" s="89">
        <v>100</v>
      </c>
      <c r="G785" s="92"/>
      <c r="J785" s="64" t="str">
        <f t="shared" si="143"/>
        <v>a1500</v>
      </c>
      <c r="K785" s="71">
        <f t="shared" si="144"/>
        <v>4.1666666666666661</v>
      </c>
      <c r="L785" s="65" t="str">
        <f>IFERROR((IF(AND($G784&lt;(VLOOKUP($J785,'Medians, Hi-Lo SDs'!$B:$F,2,FALSE)),$G785&gt;=(VLOOKUP($J785,'Medians, Hi-Lo SDs'!$B:$F,2,FALSE))),(VLOOKUP($J785,'Medians, Hi-Lo SDs'!$B:$F,2,FALSE))-$G784,""))/($F785)*($C785-$C784)+($C784),"")</f>
        <v/>
      </c>
      <c r="M785" s="65" t="str">
        <f t="shared" si="146"/>
        <v/>
      </c>
      <c r="N785" s="65" t="str">
        <f>IF(M785="","",M785/VLOOKUP(VLOOKUP($J785,'Medians, Hi-Lo SDs'!$B:$F,2,FALSE),$H:$I,2,FALSE))</f>
        <v/>
      </c>
      <c r="O785" s="59" t="s">
        <v>88</v>
      </c>
      <c r="P785" s="60" t="s">
        <v>88</v>
      </c>
      <c r="Q785" s="66" t="str">
        <f>IFERROR((IF(AND($G784&lt;(VLOOKUP($J785,'Medians, Hi-Lo SDs'!$B:$F,3,FALSE)),$G785&gt;=(VLOOKUP($J785,'Medians, Hi-Lo SDs'!$B:$F,3,FALSE))),(VLOOKUP($J785,'Medians, Hi-Lo SDs'!$B:$F,3,FALSE))-$G784,""))/($F785)*($C785-$C784)+($C784),"")</f>
        <v/>
      </c>
      <c r="R785" s="65" t="str">
        <f t="shared" si="147"/>
        <v/>
      </c>
      <c r="S785" s="65" t="str">
        <f>IF(R785="","",R785/VLOOKUP(VLOOKUP($J785,'Medians, Hi-Lo SDs'!$B:$F,3,FALSE),$H:$I,2,FALSE))</f>
        <v/>
      </c>
      <c r="T785" s="70" t="str">
        <f t="shared" si="139"/>
        <v/>
      </c>
      <c r="U785" s="68" t="str">
        <f t="shared" si="140"/>
        <v/>
      </c>
      <c r="V785" s="69" t="str">
        <f t="shared" si="145"/>
        <v/>
      </c>
      <c r="W785" s="66" t="str">
        <f>IFERROR((IF(AND($G784&lt;(VLOOKUP($J785,'Medians, Hi-Lo SDs'!$B:$F,4,FALSE)),$G785&gt;=(VLOOKUP($J785,'Medians, Hi-Lo SDs'!$B:$F,4,FALSE))),(VLOOKUP($J785,'Medians, Hi-Lo SDs'!$B:$F,4,FALSE))-$G784,""))/($F785)*($C785-$C784)+($C784),"")</f>
        <v/>
      </c>
      <c r="X785" s="65" t="str">
        <f t="shared" si="148"/>
        <v/>
      </c>
      <c r="Y785" s="65" t="str">
        <f>IF(X785="","",X785/VLOOKUP(VLOOKUP($J785,'Medians, Hi-Lo SDs'!$B:$F,4,FALSE),$H:$I,2,FALSE))</f>
        <v/>
      </c>
      <c r="Z785" s="70" t="str">
        <f t="shared" si="141"/>
        <v/>
      </c>
      <c r="AA785" s="68" t="str">
        <f t="shared" si="142"/>
        <v/>
      </c>
      <c r="AB785" s="66" t="str">
        <f>IFERROR((IF(AND($G784&lt;(VLOOKUP($J785,'Medians, Hi-Lo SDs'!$B:$F,5,FALSE)),$G785&gt;=(VLOOKUP($J785,'Medians, Hi-Lo SDs'!$B:$F,5,FALSE))),(VLOOKUP($J785,'Medians, Hi-Lo SDs'!$B:$F,5,FALSE))-$G784,""))/($F785)*($C785-$C784)+($C784),"")</f>
        <v/>
      </c>
      <c r="AC785" s="65" t="str">
        <f t="shared" si="149"/>
        <v/>
      </c>
      <c r="AD785" s="65" t="str">
        <f>IF(AC785="","",AC785/VLOOKUP(VLOOKUP($J785,'Medians, Hi-Lo SDs'!$B:$F,5,FALSE),$H:$I,2,FALSE))</f>
        <v/>
      </c>
      <c r="AE785" s="59" t="s">
        <v>88</v>
      </c>
      <c r="AF785" s="60" t="s">
        <v>88</v>
      </c>
    </row>
    <row r="786" spans="1:32" ht="16" x14ac:dyDescent="0.2">
      <c r="A786" s="99" t="s">
        <v>73</v>
      </c>
      <c r="B786" s="100" t="s">
        <v>107</v>
      </c>
      <c r="C786" s="87" t="s">
        <v>178</v>
      </c>
      <c r="D786" s="88">
        <v>1</v>
      </c>
      <c r="E786" s="89">
        <v>1.6666666666666667</v>
      </c>
      <c r="F786" s="89">
        <v>1.6666666666666667</v>
      </c>
      <c r="G786" s="90">
        <v>1.6666666666666667</v>
      </c>
      <c r="J786" s="64" t="str">
        <f t="shared" si="143"/>
        <v>a1500</v>
      </c>
      <c r="K786" s="71">
        <f t="shared" si="144"/>
        <v>4.1666666666666661</v>
      </c>
      <c r="L786" s="65" t="str">
        <f>IFERROR((IF(AND($G785&lt;(VLOOKUP($J786,'Medians, Hi-Lo SDs'!$B:$F,2,FALSE)),$G786&gt;=(VLOOKUP($J786,'Medians, Hi-Lo SDs'!$B:$F,2,FALSE))),(VLOOKUP($J786,'Medians, Hi-Lo SDs'!$B:$F,2,FALSE))-$G785,""))/($F786)*($C786-$C785)+($C785),"")</f>
        <v/>
      </c>
      <c r="M786" s="65" t="str">
        <f t="shared" si="146"/>
        <v/>
      </c>
      <c r="N786" s="65" t="str">
        <f>IF(M786="","",M786/VLOOKUP(VLOOKUP($J786,'Medians, Hi-Lo SDs'!$B:$F,2,FALSE),$H:$I,2,FALSE))</f>
        <v/>
      </c>
      <c r="O786" s="59" t="s">
        <v>88</v>
      </c>
      <c r="P786" s="60" t="s">
        <v>88</v>
      </c>
      <c r="Q786" s="66" t="str">
        <f>IFERROR((IF(AND($G785&lt;(VLOOKUP($J786,'Medians, Hi-Lo SDs'!$B:$F,3,FALSE)),$G786&gt;=(VLOOKUP($J786,'Medians, Hi-Lo SDs'!$B:$F,3,FALSE))),(VLOOKUP($J786,'Medians, Hi-Lo SDs'!$B:$F,3,FALSE))-$G785,""))/($F786)*($C786-$C785)+($C785),"")</f>
        <v/>
      </c>
      <c r="R786" s="65" t="str">
        <f t="shared" si="147"/>
        <v/>
      </c>
      <c r="S786" s="65" t="str">
        <f>IF(R786="","",R786/VLOOKUP(VLOOKUP($J786,'Medians, Hi-Lo SDs'!$B:$F,3,FALSE),$H:$I,2,FALSE))</f>
        <v/>
      </c>
      <c r="T786" s="70" t="str">
        <f t="shared" si="139"/>
        <v/>
      </c>
      <c r="U786" s="68" t="str">
        <f t="shared" si="140"/>
        <v/>
      </c>
      <c r="V786" s="69" t="str">
        <f t="shared" si="145"/>
        <v/>
      </c>
      <c r="W786" s="66" t="str">
        <f>IFERROR((IF(AND($G785&lt;(VLOOKUP($J786,'Medians, Hi-Lo SDs'!$B:$F,4,FALSE)),$G786&gt;=(VLOOKUP($J786,'Medians, Hi-Lo SDs'!$B:$F,4,FALSE))),(VLOOKUP($J786,'Medians, Hi-Lo SDs'!$B:$F,4,FALSE))-$G785,""))/($F786)*($C786-$C785)+($C785),"")</f>
        <v/>
      </c>
      <c r="X786" s="65" t="str">
        <f t="shared" si="148"/>
        <v/>
      </c>
      <c r="Y786" s="65" t="str">
        <f>IF(X786="","",X786/VLOOKUP(VLOOKUP($J786,'Medians, Hi-Lo SDs'!$B:$F,4,FALSE),$H:$I,2,FALSE))</f>
        <v/>
      </c>
      <c r="Z786" s="70" t="str">
        <f t="shared" si="141"/>
        <v/>
      </c>
      <c r="AA786" s="68" t="str">
        <f t="shared" si="142"/>
        <v/>
      </c>
      <c r="AB786" s="66" t="str">
        <f>IFERROR((IF(AND($G785&lt;(VLOOKUP($J786,'Medians, Hi-Lo SDs'!$B:$F,5,FALSE)),$G786&gt;=(VLOOKUP($J786,'Medians, Hi-Lo SDs'!$B:$F,5,FALSE))),(VLOOKUP($J786,'Medians, Hi-Lo SDs'!$B:$F,5,FALSE))-$G785,""))/($F786)*($C786-$C785)+($C785),"")</f>
        <v/>
      </c>
      <c r="AC786" s="65" t="str">
        <f t="shared" si="149"/>
        <v/>
      </c>
      <c r="AD786" s="65" t="str">
        <f>IF(AC786="","",AC786/VLOOKUP(VLOOKUP($J786,'Medians, Hi-Lo SDs'!$B:$F,5,FALSE),$H:$I,2,FALSE))</f>
        <v/>
      </c>
      <c r="AE786" s="59" t="s">
        <v>88</v>
      </c>
      <c r="AF786" s="60" t="s">
        <v>88</v>
      </c>
    </row>
    <row r="787" spans="1:32" ht="16" x14ac:dyDescent="0.2">
      <c r="A787" s="99"/>
      <c r="B787" s="100"/>
      <c r="C787" s="87" t="s">
        <v>117</v>
      </c>
      <c r="D787" s="88">
        <v>1</v>
      </c>
      <c r="E787" s="89">
        <v>1.6666666666666667</v>
      </c>
      <c r="F787" s="89">
        <v>1.6666666666666667</v>
      </c>
      <c r="G787" s="90">
        <v>3.3333333333333335</v>
      </c>
      <c r="J787" s="64" t="str">
        <f t="shared" si="143"/>
        <v>a1600</v>
      </c>
      <c r="K787" s="71">
        <f t="shared" si="144"/>
        <v>3.3333333333333335</v>
      </c>
      <c r="L787" s="65" t="str">
        <f>IFERROR((IF(AND($G786&lt;(VLOOKUP($J787,'Medians, Hi-Lo SDs'!$B:$F,2,FALSE)),$G787&gt;=(VLOOKUP($J787,'Medians, Hi-Lo SDs'!$B:$F,2,FALSE))),(VLOOKUP($J787,'Medians, Hi-Lo SDs'!$B:$F,2,FALSE))-$G786,""))/($F787)*($C787-$C786)+($C786),"")</f>
        <v/>
      </c>
      <c r="M787" s="65" t="str">
        <f t="shared" si="146"/>
        <v/>
      </c>
      <c r="N787" s="65" t="str">
        <f>IF(M787="","",M787/VLOOKUP(VLOOKUP($J787,'Medians, Hi-Lo SDs'!$B:$F,2,FALSE),$H:$I,2,FALSE))</f>
        <v/>
      </c>
      <c r="O787" s="59" t="s">
        <v>88</v>
      </c>
      <c r="P787" s="60" t="s">
        <v>88</v>
      </c>
      <c r="Q787" s="66" t="str">
        <f>IFERROR((IF(AND($G786&lt;(VLOOKUP($J787,'Medians, Hi-Lo SDs'!$B:$F,3,FALSE)),$G787&gt;=(VLOOKUP($J787,'Medians, Hi-Lo SDs'!$B:$F,3,FALSE))),(VLOOKUP($J787,'Medians, Hi-Lo SDs'!$B:$F,3,FALSE))-$G786,""))/($F787)*($C787-$C786)+($C786),"")</f>
        <v/>
      </c>
      <c r="R787" s="65" t="str">
        <f t="shared" si="147"/>
        <v/>
      </c>
      <c r="S787" s="65" t="str">
        <f>IF(R787="","",R787/VLOOKUP(VLOOKUP($J787,'Medians, Hi-Lo SDs'!$B:$F,3,FALSE),$H:$I,2,FALSE))</f>
        <v/>
      </c>
      <c r="T787" s="70" t="str">
        <f t="shared" si="139"/>
        <v/>
      </c>
      <c r="U787" s="68" t="str">
        <f t="shared" si="140"/>
        <v/>
      </c>
      <c r="V787" s="69" t="str">
        <f t="shared" si="145"/>
        <v/>
      </c>
      <c r="W787" s="66" t="str">
        <f>IFERROR((IF(AND($G786&lt;(VLOOKUP($J787,'Medians, Hi-Lo SDs'!$B:$F,4,FALSE)),$G787&gt;=(VLOOKUP($J787,'Medians, Hi-Lo SDs'!$B:$F,4,FALSE))),(VLOOKUP($J787,'Medians, Hi-Lo SDs'!$B:$F,4,FALSE))-$G786,""))/($F787)*($C787-$C786)+($C786),"")</f>
        <v/>
      </c>
      <c r="X787" s="65" t="str">
        <f t="shared" si="148"/>
        <v/>
      </c>
      <c r="Y787" s="65" t="str">
        <f>IF(X787="","",X787/VLOOKUP(VLOOKUP($J787,'Medians, Hi-Lo SDs'!$B:$F,4,FALSE),$H:$I,2,FALSE))</f>
        <v/>
      </c>
      <c r="Z787" s="70" t="str">
        <f t="shared" si="141"/>
        <v/>
      </c>
      <c r="AA787" s="68" t="str">
        <f t="shared" si="142"/>
        <v/>
      </c>
      <c r="AB787" s="66" t="str">
        <f>IFERROR((IF(AND($G786&lt;(VLOOKUP($J787,'Medians, Hi-Lo SDs'!$B:$F,5,FALSE)),$G787&gt;=(VLOOKUP($J787,'Medians, Hi-Lo SDs'!$B:$F,5,FALSE))),(VLOOKUP($J787,'Medians, Hi-Lo SDs'!$B:$F,5,FALSE))-$G786,""))/($F787)*($C787-$C786)+($C786),"")</f>
        <v/>
      </c>
      <c r="AC787" s="65" t="str">
        <f t="shared" si="149"/>
        <v/>
      </c>
      <c r="AD787" s="65" t="str">
        <f>IF(AC787="","",AC787/VLOOKUP(VLOOKUP($J787,'Medians, Hi-Lo SDs'!$B:$F,5,FALSE),$H:$I,2,FALSE))</f>
        <v/>
      </c>
      <c r="AE787" s="59" t="s">
        <v>88</v>
      </c>
      <c r="AF787" s="60" t="s">
        <v>88</v>
      </c>
    </row>
    <row r="788" spans="1:32" ht="16" x14ac:dyDescent="0.2">
      <c r="A788" s="99"/>
      <c r="B788" s="100"/>
      <c r="C788" s="87" t="s">
        <v>118</v>
      </c>
      <c r="D788" s="88">
        <v>1</v>
      </c>
      <c r="E788" s="89">
        <v>1.6666666666666667</v>
      </c>
      <c r="F788" s="89">
        <v>1.6666666666666667</v>
      </c>
      <c r="G788" s="90">
        <v>5</v>
      </c>
      <c r="J788" s="64" t="str">
        <f t="shared" si="143"/>
        <v>a1600</v>
      </c>
      <c r="K788" s="71">
        <f t="shared" si="144"/>
        <v>3.3333333333333335</v>
      </c>
      <c r="L788" s="65">
        <f>IFERROR((IF(AND($G787&lt;(VLOOKUP($J788,'Medians, Hi-Lo SDs'!$B:$F,2,FALSE)),$G788&gt;=(VLOOKUP($J788,'Medians, Hi-Lo SDs'!$B:$F,2,FALSE))),(VLOOKUP($J788,'Medians, Hi-Lo SDs'!$B:$F,2,FALSE))-$G787,""))/($F788)*($C788-$C787)+($C787),"")</f>
        <v>25</v>
      </c>
      <c r="M788" s="65">
        <f t="shared" si="146"/>
        <v>43</v>
      </c>
      <c r="N788" s="65">
        <f>IF(M788="","",M788/VLOOKUP(VLOOKUP($J788,'Medians, Hi-Lo SDs'!$B:$F,2,FALSE),$H:$I,2,FALSE))</f>
        <v>26.141406772448171</v>
      </c>
      <c r="O788" s="59" t="s">
        <v>88</v>
      </c>
      <c r="P788" s="60" t="s">
        <v>88</v>
      </c>
      <c r="Q788" s="66" t="str">
        <f>IFERROR((IF(AND($G787&lt;(VLOOKUP($J788,'Medians, Hi-Lo SDs'!$B:$F,3,FALSE)),$G788&gt;=(VLOOKUP($J788,'Medians, Hi-Lo SDs'!$B:$F,3,FALSE))),(VLOOKUP($J788,'Medians, Hi-Lo SDs'!$B:$F,3,FALSE))-$G787,""))/($F788)*($C788-$C787)+($C787),"")</f>
        <v/>
      </c>
      <c r="R788" s="65" t="str">
        <f t="shared" si="147"/>
        <v/>
      </c>
      <c r="S788" s="65" t="str">
        <f>IF(R788="","",R788/VLOOKUP(VLOOKUP($J788,'Medians, Hi-Lo SDs'!$B:$F,3,FALSE),$H:$I,2,FALSE))</f>
        <v/>
      </c>
      <c r="T788" s="70" t="str">
        <f t="shared" si="139"/>
        <v/>
      </c>
      <c r="U788" s="68">
        <f t="shared" si="140"/>
        <v>26.141406772448171</v>
      </c>
      <c r="V788" s="69" t="str">
        <f t="shared" si="145"/>
        <v/>
      </c>
      <c r="W788" s="66" t="str">
        <f>IFERROR((IF(AND($G787&lt;(VLOOKUP($J788,'Medians, Hi-Lo SDs'!$B:$F,4,FALSE)),$G788&gt;=(VLOOKUP($J788,'Medians, Hi-Lo SDs'!$B:$F,4,FALSE))),(VLOOKUP($J788,'Medians, Hi-Lo SDs'!$B:$F,4,FALSE))-$G787,""))/($F788)*($C788-$C787)+($C787),"")</f>
        <v/>
      </c>
      <c r="X788" s="65" t="str">
        <f t="shared" si="148"/>
        <v/>
      </c>
      <c r="Y788" s="65" t="str">
        <f>IF(X788="","",X788/VLOOKUP(VLOOKUP($J788,'Medians, Hi-Lo SDs'!$B:$F,4,FALSE),$H:$I,2,FALSE))</f>
        <v/>
      </c>
      <c r="Z788" s="70" t="str">
        <f t="shared" si="141"/>
        <v/>
      </c>
      <c r="AA788" s="68" t="str">
        <f t="shared" si="142"/>
        <v/>
      </c>
      <c r="AB788" s="66" t="str">
        <f>IFERROR((IF(AND($G787&lt;(VLOOKUP($J788,'Medians, Hi-Lo SDs'!$B:$F,5,FALSE)),$G788&gt;=(VLOOKUP($J788,'Medians, Hi-Lo SDs'!$B:$F,5,FALSE))),(VLOOKUP($J788,'Medians, Hi-Lo SDs'!$B:$F,5,FALSE))-$G787,""))/($F788)*($C788-$C787)+($C787),"")</f>
        <v/>
      </c>
      <c r="AC788" s="65" t="str">
        <f t="shared" si="149"/>
        <v/>
      </c>
      <c r="AD788" s="65" t="str">
        <f>IF(AC788="","",AC788/VLOOKUP(VLOOKUP($J788,'Medians, Hi-Lo SDs'!$B:$F,5,FALSE),$H:$I,2,FALSE))</f>
        <v/>
      </c>
      <c r="AE788" s="59" t="s">
        <v>88</v>
      </c>
      <c r="AF788" s="60" t="s">
        <v>88</v>
      </c>
    </row>
    <row r="789" spans="1:32" ht="16" x14ac:dyDescent="0.2">
      <c r="A789" s="99"/>
      <c r="B789" s="100"/>
      <c r="C789" s="87" t="s">
        <v>153</v>
      </c>
      <c r="D789" s="88">
        <v>2</v>
      </c>
      <c r="E789" s="89">
        <v>3.3333333333333335</v>
      </c>
      <c r="F789" s="89">
        <v>3.3333333333333335</v>
      </c>
      <c r="G789" s="90">
        <v>8.3333333333333321</v>
      </c>
      <c r="J789" s="64" t="str">
        <f t="shared" si="143"/>
        <v>a1600</v>
      </c>
      <c r="K789" s="71">
        <f t="shared" si="144"/>
        <v>3.3333333333333335</v>
      </c>
      <c r="L789" s="65" t="str">
        <f>IFERROR((IF(AND($G788&lt;(VLOOKUP($J789,'Medians, Hi-Lo SDs'!$B:$F,2,FALSE)),$G789&gt;=(VLOOKUP($J789,'Medians, Hi-Lo SDs'!$B:$F,2,FALSE))),(VLOOKUP($J789,'Medians, Hi-Lo SDs'!$B:$F,2,FALSE))-$G788,""))/($F789)*($C789-$C788)+($C788),"")</f>
        <v/>
      </c>
      <c r="M789" s="65" t="str">
        <f t="shared" si="146"/>
        <v/>
      </c>
      <c r="N789" s="65" t="str">
        <f>IF(M789="","",M789/VLOOKUP(VLOOKUP($J789,'Medians, Hi-Lo SDs'!$B:$F,2,FALSE),$H:$I,2,FALSE))</f>
        <v/>
      </c>
      <c r="O789" s="59" t="s">
        <v>88</v>
      </c>
      <c r="P789" s="60" t="s">
        <v>88</v>
      </c>
      <c r="Q789" s="66" t="str">
        <f>IFERROR((IF(AND($G788&lt;(VLOOKUP($J789,'Medians, Hi-Lo SDs'!$B:$F,3,FALSE)),$G789&gt;=(VLOOKUP($J789,'Medians, Hi-Lo SDs'!$B:$F,3,FALSE))),(VLOOKUP($J789,'Medians, Hi-Lo SDs'!$B:$F,3,FALSE))-$G788,""))/($F789)*($C789-$C788)+($C788),"")</f>
        <v/>
      </c>
      <c r="R789" s="65" t="str">
        <f t="shared" si="147"/>
        <v/>
      </c>
      <c r="S789" s="65" t="str">
        <f>IF(R789="","",R789/VLOOKUP(VLOOKUP($J789,'Medians, Hi-Lo SDs'!$B:$F,3,FALSE),$H:$I,2,FALSE))</f>
        <v/>
      </c>
      <c r="T789" s="70" t="str">
        <f t="shared" si="139"/>
        <v/>
      </c>
      <c r="U789" s="68" t="str">
        <f t="shared" si="140"/>
        <v/>
      </c>
      <c r="V789" s="69" t="str">
        <f t="shared" si="145"/>
        <v/>
      </c>
      <c r="W789" s="66" t="str">
        <f>IFERROR((IF(AND($G788&lt;(VLOOKUP($J789,'Medians, Hi-Lo SDs'!$B:$F,4,FALSE)),$G789&gt;=(VLOOKUP($J789,'Medians, Hi-Lo SDs'!$B:$F,4,FALSE))),(VLOOKUP($J789,'Medians, Hi-Lo SDs'!$B:$F,4,FALSE))-$G788,""))/($F789)*($C789-$C788)+($C788),"")</f>
        <v/>
      </c>
      <c r="X789" s="65" t="str">
        <f t="shared" si="148"/>
        <v/>
      </c>
      <c r="Y789" s="65" t="str">
        <f>IF(X789="","",X789/VLOOKUP(VLOOKUP($J789,'Medians, Hi-Lo SDs'!$B:$F,4,FALSE),$H:$I,2,FALSE))</f>
        <v/>
      </c>
      <c r="Z789" s="70" t="str">
        <f t="shared" si="141"/>
        <v/>
      </c>
      <c r="AA789" s="68" t="str">
        <f t="shared" si="142"/>
        <v/>
      </c>
      <c r="AB789" s="66" t="str">
        <f>IFERROR((IF(AND($G788&lt;(VLOOKUP($J789,'Medians, Hi-Lo SDs'!$B:$F,5,FALSE)),$G789&gt;=(VLOOKUP($J789,'Medians, Hi-Lo SDs'!$B:$F,5,FALSE))),(VLOOKUP($J789,'Medians, Hi-Lo SDs'!$B:$F,5,FALSE))-$G788,""))/($F789)*($C789-$C788)+($C788),"")</f>
        <v/>
      </c>
      <c r="AC789" s="65" t="str">
        <f t="shared" si="149"/>
        <v/>
      </c>
      <c r="AD789" s="65" t="str">
        <f>IF(AC789="","",AC789/VLOOKUP(VLOOKUP($J789,'Medians, Hi-Lo SDs'!$B:$F,5,FALSE),$H:$I,2,FALSE))</f>
        <v/>
      </c>
      <c r="AE789" s="59" t="s">
        <v>88</v>
      </c>
      <c r="AF789" s="60" t="s">
        <v>88</v>
      </c>
    </row>
    <row r="790" spans="1:32" ht="16" x14ac:dyDescent="0.2">
      <c r="A790" s="99"/>
      <c r="B790" s="100"/>
      <c r="C790" s="87" t="s">
        <v>154</v>
      </c>
      <c r="D790" s="88">
        <v>1</v>
      </c>
      <c r="E790" s="89">
        <v>1.6666666666666667</v>
      </c>
      <c r="F790" s="89">
        <v>1.6666666666666667</v>
      </c>
      <c r="G790" s="90">
        <v>10</v>
      </c>
      <c r="J790" s="64" t="str">
        <f t="shared" si="143"/>
        <v>a1600</v>
      </c>
      <c r="K790" s="71">
        <f t="shared" si="144"/>
        <v>3.3333333333333335</v>
      </c>
      <c r="L790" s="65" t="str">
        <f>IFERROR((IF(AND($G789&lt;(VLOOKUP($J790,'Medians, Hi-Lo SDs'!$B:$F,2,FALSE)),$G790&gt;=(VLOOKUP($J790,'Medians, Hi-Lo SDs'!$B:$F,2,FALSE))),(VLOOKUP($J790,'Medians, Hi-Lo SDs'!$B:$F,2,FALSE))-$G789,""))/($F790)*($C790-$C789)+($C789),"")</f>
        <v/>
      </c>
      <c r="M790" s="65" t="str">
        <f t="shared" si="146"/>
        <v/>
      </c>
      <c r="N790" s="65" t="str">
        <f>IF(M790="","",M790/VLOOKUP(VLOOKUP($J790,'Medians, Hi-Lo SDs'!$B:$F,2,FALSE),$H:$I,2,FALSE))</f>
        <v/>
      </c>
      <c r="O790" s="59" t="s">
        <v>88</v>
      </c>
      <c r="P790" s="60" t="s">
        <v>88</v>
      </c>
      <c r="Q790" s="66">
        <f>IFERROR((IF(AND($G789&lt;(VLOOKUP($J790,'Medians, Hi-Lo SDs'!$B:$F,3,FALSE)),$G790&gt;=(VLOOKUP($J790,'Medians, Hi-Lo SDs'!$B:$F,3,FALSE))),(VLOOKUP($J790,'Medians, Hi-Lo SDs'!$B:$F,3,FALSE))-$G789,""))/($F790)*($C790-$C789)+($C789),"")</f>
        <v>48</v>
      </c>
      <c r="R790" s="65">
        <f t="shared" si="147"/>
        <v>20</v>
      </c>
      <c r="S790" s="65">
        <f>IF(R790="","",R790/VLOOKUP(VLOOKUP($J790,'Medians, Hi-Lo SDs'!$B:$F,3,FALSE),$H:$I,2,FALSE))</f>
        <v>15.605493133583021</v>
      </c>
      <c r="T790" s="70">
        <f t="shared" si="139"/>
        <v>20.873449953015594</v>
      </c>
      <c r="U790" s="68" t="str">
        <f t="shared" si="140"/>
        <v/>
      </c>
      <c r="V790" s="69" t="str">
        <f t="shared" si="145"/>
        <v/>
      </c>
      <c r="W790" s="66" t="str">
        <f>IFERROR((IF(AND($G789&lt;(VLOOKUP($J790,'Medians, Hi-Lo SDs'!$B:$F,4,FALSE)),$G790&gt;=(VLOOKUP($J790,'Medians, Hi-Lo SDs'!$B:$F,4,FALSE))),(VLOOKUP($J790,'Medians, Hi-Lo SDs'!$B:$F,4,FALSE))-$G789,""))/($F790)*($C790-$C789)+($C789),"")</f>
        <v/>
      </c>
      <c r="X790" s="65" t="str">
        <f t="shared" si="148"/>
        <v/>
      </c>
      <c r="Y790" s="65" t="str">
        <f>IF(X790="","",X790/VLOOKUP(VLOOKUP($J790,'Medians, Hi-Lo SDs'!$B:$F,4,FALSE),$H:$I,2,FALSE))</f>
        <v/>
      </c>
      <c r="Z790" s="70" t="str">
        <f t="shared" si="141"/>
        <v/>
      </c>
      <c r="AA790" s="68" t="str">
        <f t="shared" si="142"/>
        <v/>
      </c>
      <c r="AB790" s="66" t="str">
        <f>IFERROR((IF(AND($G789&lt;(VLOOKUP($J790,'Medians, Hi-Lo SDs'!$B:$F,5,FALSE)),$G790&gt;=(VLOOKUP($J790,'Medians, Hi-Lo SDs'!$B:$F,5,FALSE))),(VLOOKUP($J790,'Medians, Hi-Lo SDs'!$B:$F,5,FALSE))-$G789,""))/($F790)*($C790-$C789)+($C789),"")</f>
        <v/>
      </c>
      <c r="AC790" s="65" t="str">
        <f t="shared" si="149"/>
        <v/>
      </c>
      <c r="AD790" s="65" t="str">
        <f>IF(AC790="","",AC790/VLOOKUP(VLOOKUP($J790,'Medians, Hi-Lo SDs'!$B:$F,5,FALSE),$H:$I,2,FALSE))</f>
        <v/>
      </c>
      <c r="AE790" s="59" t="s">
        <v>88</v>
      </c>
      <c r="AF790" s="60" t="s">
        <v>88</v>
      </c>
    </row>
    <row r="791" spans="1:32" ht="16" x14ac:dyDescent="0.2">
      <c r="A791" s="99"/>
      <c r="B791" s="100"/>
      <c r="C791" s="87" t="s">
        <v>138</v>
      </c>
      <c r="D791" s="88">
        <v>5</v>
      </c>
      <c r="E791" s="89">
        <v>8.3333333333333321</v>
      </c>
      <c r="F791" s="89">
        <v>8.3333333333333321</v>
      </c>
      <c r="G791" s="90">
        <v>18.333333333333332</v>
      </c>
      <c r="J791" s="64" t="str">
        <f t="shared" si="143"/>
        <v>a1600</v>
      </c>
      <c r="K791" s="71">
        <f t="shared" si="144"/>
        <v>3.3333333333333335</v>
      </c>
      <c r="L791" s="65" t="str">
        <f>IFERROR((IF(AND($G790&lt;(VLOOKUP($J791,'Medians, Hi-Lo SDs'!$B:$F,2,FALSE)),$G791&gt;=(VLOOKUP($J791,'Medians, Hi-Lo SDs'!$B:$F,2,FALSE))),(VLOOKUP($J791,'Medians, Hi-Lo SDs'!$B:$F,2,FALSE))-$G790,""))/($F791)*($C791-$C790)+($C790),"")</f>
        <v/>
      </c>
      <c r="M791" s="65" t="str">
        <f t="shared" si="146"/>
        <v/>
      </c>
      <c r="N791" s="65" t="str">
        <f>IF(M791="","",M791/VLOOKUP(VLOOKUP($J791,'Medians, Hi-Lo SDs'!$B:$F,2,FALSE),$H:$I,2,FALSE))</f>
        <v/>
      </c>
      <c r="O791" s="59" t="s">
        <v>88</v>
      </c>
      <c r="P791" s="60" t="s">
        <v>88</v>
      </c>
      <c r="Q791" s="66" t="str">
        <f>IFERROR((IF(AND($G790&lt;(VLOOKUP($J791,'Medians, Hi-Lo SDs'!$B:$F,3,FALSE)),$G791&gt;=(VLOOKUP($J791,'Medians, Hi-Lo SDs'!$B:$F,3,FALSE))),(VLOOKUP($J791,'Medians, Hi-Lo SDs'!$B:$F,3,FALSE))-$G790,""))/($F791)*($C791-$C790)+($C790),"")</f>
        <v/>
      </c>
      <c r="R791" s="65" t="str">
        <f t="shared" si="147"/>
        <v/>
      </c>
      <c r="S791" s="65" t="str">
        <f>IF(R791="","",R791/VLOOKUP(VLOOKUP($J791,'Medians, Hi-Lo SDs'!$B:$F,3,FALSE),$H:$I,2,FALSE))</f>
        <v/>
      </c>
      <c r="T791" s="70" t="str">
        <f t="shared" si="139"/>
        <v/>
      </c>
      <c r="U791" s="68" t="str">
        <f t="shared" si="140"/>
        <v/>
      </c>
      <c r="V791" s="69" t="str">
        <f t="shared" si="145"/>
        <v/>
      </c>
      <c r="W791" s="66" t="str">
        <f>IFERROR((IF(AND($G790&lt;(VLOOKUP($J791,'Medians, Hi-Lo SDs'!$B:$F,4,FALSE)),$G791&gt;=(VLOOKUP($J791,'Medians, Hi-Lo SDs'!$B:$F,4,FALSE))),(VLOOKUP($J791,'Medians, Hi-Lo SDs'!$B:$F,4,FALSE))-$G790,""))/($F791)*($C791-$C790)+($C790),"")</f>
        <v/>
      </c>
      <c r="X791" s="65" t="str">
        <f t="shared" si="148"/>
        <v/>
      </c>
      <c r="Y791" s="65" t="str">
        <f>IF(X791="","",X791/VLOOKUP(VLOOKUP($J791,'Medians, Hi-Lo SDs'!$B:$F,4,FALSE),$H:$I,2,FALSE))</f>
        <v/>
      </c>
      <c r="Z791" s="70" t="str">
        <f t="shared" si="141"/>
        <v/>
      </c>
      <c r="AA791" s="68" t="str">
        <f t="shared" si="142"/>
        <v/>
      </c>
      <c r="AB791" s="66" t="str">
        <f>IFERROR((IF(AND($G790&lt;(VLOOKUP($J791,'Medians, Hi-Lo SDs'!$B:$F,5,FALSE)),$G791&gt;=(VLOOKUP($J791,'Medians, Hi-Lo SDs'!$B:$F,5,FALSE))),(VLOOKUP($J791,'Medians, Hi-Lo SDs'!$B:$F,5,FALSE))-$G790,""))/($F791)*($C791-$C790)+($C790),"")</f>
        <v/>
      </c>
      <c r="AC791" s="65" t="str">
        <f t="shared" si="149"/>
        <v/>
      </c>
      <c r="AD791" s="65" t="str">
        <f>IF(AC791="","",AC791/VLOOKUP(VLOOKUP($J791,'Medians, Hi-Lo SDs'!$B:$F,5,FALSE),$H:$I,2,FALSE))</f>
        <v/>
      </c>
      <c r="AE791" s="59" t="s">
        <v>88</v>
      </c>
      <c r="AF791" s="60" t="s">
        <v>88</v>
      </c>
    </row>
    <row r="792" spans="1:32" ht="16" x14ac:dyDescent="0.2">
      <c r="A792" s="99"/>
      <c r="B792" s="100"/>
      <c r="C792" s="87" t="s">
        <v>165</v>
      </c>
      <c r="D792" s="88">
        <v>1</v>
      </c>
      <c r="E792" s="89">
        <v>1.6666666666666667</v>
      </c>
      <c r="F792" s="89">
        <v>1.6666666666666667</v>
      </c>
      <c r="G792" s="90">
        <v>20</v>
      </c>
      <c r="J792" s="64" t="str">
        <f t="shared" si="143"/>
        <v>a1600</v>
      </c>
      <c r="K792" s="71">
        <f t="shared" si="144"/>
        <v>3.3333333333333335</v>
      </c>
      <c r="L792" s="65" t="str">
        <f>IFERROR((IF(AND($G791&lt;(VLOOKUP($J792,'Medians, Hi-Lo SDs'!$B:$F,2,FALSE)),$G792&gt;=(VLOOKUP($J792,'Medians, Hi-Lo SDs'!$B:$F,2,FALSE))),(VLOOKUP($J792,'Medians, Hi-Lo SDs'!$B:$F,2,FALSE))-$G791,""))/($F792)*($C792-$C791)+($C791),"")</f>
        <v/>
      </c>
      <c r="M792" s="65" t="str">
        <f t="shared" si="146"/>
        <v/>
      </c>
      <c r="N792" s="65" t="str">
        <f>IF(M792="","",M792/VLOOKUP(VLOOKUP($J792,'Medians, Hi-Lo SDs'!$B:$F,2,FALSE),$H:$I,2,FALSE))</f>
        <v/>
      </c>
      <c r="O792" s="59" t="s">
        <v>88</v>
      </c>
      <c r="P792" s="60" t="s">
        <v>88</v>
      </c>
      <c r="Q792" s="66" t="str">
        <f>IFERROR((IF(AND($G791&lt;(VLOOKUP($J792,'Medians, Hi-Lo SDs'!$B:$F,3,FALSE)),$G792&gt;=(VLOOKUP($J792,'Medians, Hi-Lo SDs'!$B:$F,3,FALSE))),(VLOOKUP($J792,'Medians, Hi-Lo SDs'!$B:$F,3,FALSE))-$G791,""))/($F792)*($C792-$C791)+($C791),"")</f>
        <v/>
      </c>
      <c r="R792" s="65" t="str">
        <f t="shared" si="147"/>
        <v/>
      </c>
      <c r="S792" s="65" t="str">
        <f>IF(R792="","",R792/VLOOKUP(VLOOKUP($J792,'Medians, Hi-Lo SDs'!$B:$F,3,FALSE),$H:$I,2,FALSE))</f>
        <v/>
      </c>
      <c r="T792" s="70" t="str">
        <f t="shared" si="139"/>
        <v/>
      </c>
      <c r="U792" s="68" t="str">
        <f t="shared" si="140"/>
        <v/>
      </c>
      <c r="V792" s="69" t="str">
        <f t="shared" si="145"/>
        <v/>
      </c>
      <c r="W792" s="66" t="str">
        <f>IFERROR((IF(AND($G791&lt;(VLOOKUP($J792,'Medians, Hi-Lo SDs'!$B:$F,4,FALSE)),$G792&gt;=(VLOOKUP($J792,'Medians, Hi-Lo SDs'!$B:$F,4,FALSE))),(VLOOKUP($J792,'Medians, Hi-Lo SDs'!$B:$F,4,FALSE))-$G791,""))/($F792)*($C792-$C791)+($C791),"")</f>
        <v/>
      </c>
      <c r="X792" s="65" t="str">
        <f t="shared" si="148"/>
        <v/>
      </c>
      <c r="Y792" s="65" t="str">
        <f>IF(X792="","",X792/VLOOKUP(VLOOKUP($J792,'Medians, Hi-Lo SDs'!$B:$F,4,FALSE),$H:$I,2,FALSE))</f>
        <v/>
      </c>
      <c r="Z792" s="70" t="str">
        <f t="shared" si="141"/>
        <v/>
      </c>
      <c r="AA792" s="68" t="str">
        <f t="shared" si="142"/>
        <v/>
      </c>
      <c r="AB792" s="66" t="str">
        <f>IFERROR((IF(AND($G791&lt;(VLOOKUP($J792,'Medians, Hi-Lo SDs'!$B:$F,5,FALSE)),$G792&gt;=(VLOOKUP($J792,'Medians, Hi-Lo SDs'!$B:$F,5,FALSE))),(VLOOKUP($J792,'Medians, Hi-Lo SDs'!$B:$F,5,FALSE))-$G791,""))/($F792)*($C792-$C791)+($C791),"")</f>
        <v/>
      </c>
      <c r="AC792" s="65" t="str">
        <f t="shared" si="149"/>
        <v/>
      </c>
      <c r="AD792" s="65" t="str">
        <f>IF(AC792="","",AC792/VLOOKUP(VLOOKUP($J792,'Medians, Hi-Lo SDs'!$B:$F,5,FALSE),$H:$I,2,FALSE))</f>
        <v/>
      </c>
      <c r="AE792" s="59" t="s">
        <v>88</v>
      </c>
      <c r="AF792" s="60" t="s">
        <v>88</v>
      </c>
    </row>
    <row r="793" spans="1:32" ht="16" x14ac:dyDescent="0.2">
      <c r="A793" s="99"/>
      <c r="B793" s="100"/>
      <c r="C793" s="87" t="s">
        <v>139</v>
      </c>
      <c r="D793" s="88">
        <v>1</v>
      </c>
      <c r="E793" s="89">
        <v>1.6666666666666667</v>
      </c>
      <c r="F793" s="89">
        <v>1.6666666666666667</v>
      </c>
      <c r="G793" s="90">
        <v>21.666666666666668</v>
      </c>
      <c r="J793" s="64" t="str">
        <f t="shared" si="143"/>
        <v>a1600</v>
      </c>
      <c r="K793" s="71">
        <f t="shared" si="144"/>
        <v>3.3333333333333335</v>
      </c>
      <c r="L793" s="65" t="str">
        <f>IFERROR((IF(AND($G792&lt;(VLOOKUP($J793,'Medians, Hi-Lo SDs'!$B:$F,2,FALSE)),$G793&gt;=(VLOOKUP($J793,'Medians, Hi-Lo SDs'!$B:$F,2,FALSE))),(VLOOKUP($J793,'Medians, Hi-Lo SDs'!$B:$F,2,FALSE))-$G792,""))/($F793)*($C793-$C792)+($C792),"")</f>
        <v/>
      </c>
      <c r="M793" s="65" t="str">
        <f t="shared" si="146"/>
        <v/>
      </c>
      <c r="N793" s="65" t="str">
        <f>IF(M793="","",M793/VLOOKUP(VLOOKUP($J793,'Medians, Hi-Lo SDs'!$B:$F,2,FALSE),$H:$I,2,FALSE))</f>
        <v/>
      </c>
      <c r="O793" s="59" t="s">
        <v>88</v>
      </c>
      <c r="P793" s="60" t="s">
        <v>88</v>
      </c>
      <c r="Q793" s="66" t="str">
        <f>IFERROR((IF(AND($G792&lt;(VLOOKUP($J793,'Medians, Hi-Lo SDs'!$B:$F,3,FALSE)),$G793&gt;=(VLOOKUP($J793,'Medians, Hi-Lo SDs'!$B:$F,3,FALSE))),(VLOOKUP($J793,'Medians, Hi-Lo SDs'!$B:$F,3,FALSE))-$G792,""))/($F793)*($C793-$C792)+($C792),"")</f>
        <v/>
      </c>
      <c r="R793" s="65" t="str">
        <f t="shared" si="147"/>
        <v/>
      </c>
      <c r="S793" s="65" t="str">
        <f>IF(R793="","",R793/VLOOKUP(VLOOKUP($J793,'Medians, Hi-Lo SDs'!$B:$F,3,FALSE),$H:$I,2,FALSE))</f>
        <v/>
      </c>
      <c r="T793" s="70" t="str">
        <f t="shared" si="139"/>
        <v/>
      </c>
      <c r="U793" s="68" t="str">
        <f t="shared" si="140"/>
        <v/>
      </c>
      <c r="V793" s="69" t="str">
        <f t="shared" si="145"/>
        <v/>
      </c>
      <c r="W793" s="66" t="str">
        <f>IFERROR((IF(AND($G792&lt;(VLOOKUP($J793,'Medians, Hi-Lo SDs'!$B:$F,4,FALSE)),$G793&gt;=(VLOOKUP($J793,'Medians, Hi-Lo SDs'!$B:$F,4,FALSE))),(VLOOKUP($J793,'Medians, Hi-Lo SDs'!$B:$F,4,FALSE))-$G792,""))/($F793)*($C793-$C792)+($C792),"")</f>
        <v/>
      </c>
      <c r="X793" s="65" t="str">
        <f t="shared" si="148"/>
        <v/>
      </c>
      <c r="Y793" s="65" t="str">
        <f>IF(X793="","",X793/VLOOKUP(VLOOKUP($J793,'Medians, Hi-Lo SDs'!$B:$F,4,FALSE),$H:$I,2,FALSE))</f>
        <v/>
      </c>
      <c r="Z793" s="70" t="str">
        <f t="shared" si="141"/>
        <v/>
      </c>
      <c r="AA793" s="68" t="str">
        <f t="shared" si="142"/>
        <v/>
      </c>
      <c r="AB793" s="66" t="str">
        <f>IFERROR((IF(AND($G792&lt;(VLOOKUP($J793,'Medians, Hi-Lo SDs'!$B:$F,5,FALSE)),$G793&gt;=(VLOOKUP($J793,'Medians, Hi-Lo SDs'!$B:$F,5,FALSE))),(VLOOKUP($J793,'Medians, Hi-Lo SDs'!$B:$F,5,FALSE))-$G792,""))/($F793)*($C793-$C792)+($C792),"")</f>
        <v/>
      </c>
      <c r="AC793" s="65" t="str">
        <f t="shared" si="149"/>
        <v/>
      </c>
      <c r="AD793" s="65" t="str">
        <f>IF(AC793="","",AC793/VLOOKUP(VLOOKUP($J793,'Medians, Hi-Lo SDs'!$B:$F,5,FALSE),$H:$I,2,FALSE))</f>
        <v/>
      </c>
      <c r="AE793" s="59" t="s">
        <v>88</v>
      </c>
      <c r="AF793" s="60" t="s">
        <v>88</v>
      </c>
    </row>
    <row r="794" spans="1:32" ht="16" x14ac:dyDescent="0.2">
      <c r="A794" s="99"/>
      <c r="B794" s="100"/>
      <c r="C794" s="87" t="s">
        <v>146</v>
      </c>
      <c r="D794" s="88">
        <v>3</v>
      </c>
      <c r="E794" s="89">
        <v>5</v>
      </c>
      <c r="F794" s="89">
        <v>5</v>
      </c>
      <c r="G794" s="90">
        <v>26.666666666666668</v>
      </c>
      <c r="J794" s="64" t="str">
        <f t="shared" si="143"/>
        <v>a1600</v>
      </c>
      <c r="K794" s="71">
        <f t="shared" si="144"/>
        <v>3.3333333333333335</v>
      </c>
      <c r="L794" s="65" t="str">
        <f>IFERROR((IF(AND($G793&lt;(VLOOKUP($J794,'Medians, Hi-Lo SDs'!$B:$F,2,FALSE)),$G794&gt;=(VLOOKUP($J794,'Medians, Hi-Lo SDs'!$B:$F,2,FALSE))),(VLOOKUP($J794,'Medians, Hi-Lo SDs'!$B:$F,2,FALSE))-$G793,""))/($F794)*($C794-$C793)+($C793),"")</f>
        <v/>
      </c>
      <c r="M794" s="65" t="str">
        <f t="shared" si="146"/>
        <v/>
      </c>
      <c r="N794" s="65" t="str">
        <f>IF(M794="","",M794/VLOOKUP(VLOOKUP($J794,'Medians, Hi-Lo SDs'!$B:$F,2,FALSE),$H:$I,2,FALSE))</f>
        <v/>
      </c>
      <c r="O794" s="59" t="s">
        <v>88</v>
      </c>
      <c r="P794" s="60" t="s">
        <v>88</v>
      </c>
      <c r="Q794" s="66" t="str">
        <f>IFERROR((IF(AND($G793&lt;(VLOOKUP($J794,'Medians, Hi-Lo SDs'!$B:$F,3,FALSE)),$G794&gt;=(VLOOKUP($J794,'Medians, Hi-Lo SDs'!$B:$F,3,FALSE))),(VLOOKUP($J794,'Medians, Hi-Lo SDs'!$B:$F,3,FALSE))-$G793,""))/($F794)*($C794-$C793)+($C793),"")</f>
        <v/>
      </c>
      <c r="R794" s="65" t="str">
        <f t="shared" si="147"/>
        <v/>
      </c>
      <c r="S794" s="65" t="str">
        <f>IF(R794="","",R794/VLOOKUP(VLOOKUP($J794,'Medians, Hi-Lo SDs'!$B:$F,3,FALSE),$H:$I,2,FALSE))</f>
        <v/>
      </c>
      <c r="T794" s="70" t="str">
        <f t="shared" si="139"/>
        <v/>
      </c>
      <c r="U794" s="68" t="str">
        <f t="shared" si="140"/>
        <v/>
      </c>
      <c r="V794" s="69" t="str">
        <f t="shared" si="145"/>
        <v/>
      </c>
      <c r="W794" s="66" t="str">
        <f>IFERROR((IF(AND($G793&lt;(VLOOKUP($J794,'Medians, Hi-Lo SDs'!$B:$F,4,FALSE)),$G794&gt;=(VLOOKUP($J794,'Medians, Hi-Lo SDs'!$B:$F,4,FALSE))),(VLOOKUP($J794,'Medians, Hi-Lo SDs'!$B:$F,4,FALSE))-$G793,""))/($F794)*($C794-$C793)+($C793),"")</f>
        <v/>
      </c>
      <c r="X794" s="65" t="str">
        <f t="shared" si="148"/>
        <v/>
      </c>
      <c r="Y794" s="65" t="str">
        <f>IF(X794="","",X794/VLOOKUP(VLOOKUP($J794,'Medians, Hi-Lo SDs'!$B:$F,4,FALSE),$H:$I,2,FALSE))</f>
        <v/>
      </c>
      <c r="Z794" s="70" t="str">
        <f t="shared" si="141"/>
        <v/>
      </c>
      <c r="AA794" s="68" t="str">
        <f t="shared" si="142"/>
        <v/>
      </c>
      <c r="AB794" s="66" t="str">
        <f>IFERROR((IF(AND($G793&lt;(VLOOKUP($J794,'Medians, Hi-Lo SDs'!$B:$F,5,FALSE)),$G794&gt;=(VLOOKUP($J794,'Medians, Hi-Lo SDs'!$B:$F,5,FALSE))),(VLOOKUP($J794,'Medians, Hi-Lo SDs'!$B:$F,5,FALSE))-$G793,""))/($F794)*($C794-$C793)+($C793),"")</f>
        <v/>
      </c>
      <c r="AC794" s="65" t="str">
        <f t="shared" si="149"/>
        <v/>
      </c>
      <c r="AD794" s="65" t="str">
        <f>IF(AC794="","",AC794/VLOOKUP(VLOOKUP($J794,'Medians, Hi-Lo SDs'!$B:$F,5,FALSE),$H:$I,2,FALSE))</f>
        <v/>
      </c>
      <c r="AE794" s="59" t="s">
        <v>88</v>
      </c>
      <c r="AF794" s="60" t="s">
        <v>88</v>
      </c>
    </row>
    <row r="795" spans="1:32" ht="16" x14ac:dyDescent="0.2">
      <c r="A795" s="99"/>
      <c r="B795" s="100"/>
      <c r="C795" s="87" t="s">
        <v>160</v>
      </c>
      <c r="D795" s="88">
        <v>3</v>
      </c>
      <c r="E795" s="89">
        <v>5</v>
      </c>
      <c r="F795" s="89">
        <v>5</v>
      </c>
      <c r="G795" s="90">
        <v>31.666666666666664</v>
      </c>
      <c r="J795" s="64" t="str">
        <f t="shared" si="143"/>
        <v>a1600</v>
      </c>
      <c r="K795" s="71">
        <f t="shared" si="144"/>
        <v>3.3333333333333335</v>
      </c>
      <c r="L795" s="65" t="str">
        <f>IFERROR((IF(AND($G794&lt;(VLOOKUP($J795,'Medians, Hi-Lo SDs'!$B:$F,2,FALSE)),$G795&gt;=(VLOOKUP($J795,'Medians, Hi-Lo SDs'!$B:$F,2,FALSE))),(VLOOKUP($J795,'Medians, Hi-Lo SDs'!$B:$F,2,FALSE))-$G794,""))/($F795)*($C795-$C794)+($C794),"")</f>
        <v/>
      </c>
      <c r="M795" s="65" t="str">
        <f t="shared" si="146"/>
        <v/>
      </c>
      <c r="N795" s="65" t="str">
        <f>IF(M795="","",M795/VLOOKUP(VLOOKUP($J795,'Medians, Hi-Lo SDs'!$B:$F,2,FALSE),$H:$I,2,FALSE))</f>
        <v/>
      </c>
      <c r="O795" s="59" t="s">
        <v>88</v>
      </c>
      <c r="P795" s="60" t="s">
        <v>88</v>
      </c>
      <c r="Q795" s="66" t="str">
        <f>IFERROR((IF(AND($G794&lt;(VLOOKUP($J795,'Medians, Hi-Lo SDs'!$B:$F,3,FALSE)),$G795&gt;=(VLOOKUP($J795,'Medians, Hi-Lo SDs'!$B:$F,3,FALSE))),(VLOOKUP($J795,'Medians, Hi-Lo SDs'!$B:$F,3,FALSE))-$G794,""))/($F795)*($C795-$C794)+($C794),"")</f>
        <v/>
      </c>
      <c r="R795" s="65" t="str">
        <f t="shared" si="147"/>
        <v/>
      </c>
      <c r="S795" s="65" t="str">
        <f>IF(R795="","",R795/VLOOKUP(VLOOKUP($J795,'Medians, Hi-Lo SDs'!$B:$F,3,FALSE),$H:$I,2,FALSE))</f>
        <v/>
      </c>
      <c r="T795" s="70" t="str">
        <f t="shared" si="139"/>
        <v/>
      </c>
      <c r="U795" s="68" t="str">
        <f t="shared" si="140"/>
        <v/>
      </c>
      <c r="V795" s="69" t="str">
        <f t="shared" si="145"/>
        <v/>
      </c>
      <c r="W795" s="66" t="str">
        <f>IFERROR((IF(AND($G794&lt;(VLOOKUP($J795,'Medians, Hi-Lo SDs'!$B:$F,4,FALSE)),$G795&gt;=(VLOOKUP($J795,'Medians, Hi-Lo SDs'!$B:$F,4,FALSE))),(VLOOKUP($J795,'Medians, Hi-Lo SDs'!$B:$F,4,FALSE))-$G794,""))/($F795)*($C795-$C794)+($C794),"")</f>
        <v/>
      </c>
      <c r="X795" s="65" t="str">
        <f t="shared" si="148"/>
        <v/>
      </c>
      <c r="Y795" s="65" t="str">
        <f>IF(X795="","",X795/VLOOKUP(VLOOKUP($J795,'Medians, Hi-Lo SDs'!$B:$F,4,FALSE),$H:$I,2,FALSE))</f>
        <v/>
      </c>
      <c r="Z795" s="70" t="str">
        <f t="shared" si="141"/>
        <v/>
      </c>
      <c r="AA795" s="68" t="str">
        <f t="shared" si="142"/>
        <v/>
      </c>
      <c r="AB795" s="66" t="str">
        <f>IFERROR((IF(AND($G794&lt;(VLOOKUP($J795,'Medians, Hi-Lo SDs'!$B:$F,5,FALSE)),$G795&gt;=(VLOOKUP($J795,'Medians, Hi-Lo SDs'!$B:$F,5,FALSE))),(VLOOKUP($J795,'Medians, Hi-Lo SDs'!$B:$F,5,FALSE))-$G794,""))/($F795)*($C795-$C794)+($C794),"")</f>
        <v/>
      </c>
      <c r="AC795" s="65" t="str">
        <f t="shared" si="149"/>
        <v/>
      </c>
      <c r="AD795" s="65" t="str">
        <f>IF(AC795="","",AC795/VLOOKUP(VLOOKUP($J795,'Medians, Hi-Lo SDs'!$B:$F,5,FALSE),$H:$I,2,FALSE))</f>
        <v/>
      </c>
      <c r="AE795" s="59" t="s">
        <v>88</v>
      </c>
      <c r="AF795" s="60" t="s">
        <v>88</v>
      </c>
    </row>
    <row r="796" spans="1:32" ht="16" x14ac:dyDescent="0.2">
      <c r="A796" s="99"/>
      <c r="B796" s="100"/>
      <c r="C796" s="87" t="s">
        <v>166</v>
      </c>
      <c r="D796" s="88">
        <v>2</v>
      </c>
      <c r="E796" s="89">
        <v>3.3333333333333335</v>
      </c>
      <c r="F796" s="89">
        <v>3.3333333333333335</v>
      </c>
      <c r="G796" s="90">
        <v>35</v>
      </c>
      <c r="J796" s="64" t="str">
        <f t="shared" si="143"/>
        <v>a1600</v>
      </c>
      <c r="K796" s="71">
        <f t="shared" si="144"/>
        <v>3.3333333333333335</v>
      </c>
      <c r="L796" s="65" t="str">
        <f>IFERROR((IF(AND($G795&lt;(VLOOKUP($J796,'Medians, Hi-Lo SDs'!$B:$F,2,FALSE)),$G796&gt;=(VLOOKUP($J796,'Medians, Hi-Lo SDs'!$B:$F,2,FALSE))),(VLOOKUP($J796,'Medians, Hi-Lo SDs'!$B:$F,2,FALSE))-$G795,""))/($F796)*($C796-$C795)+($C795),"")</f>
        <v/>
      </c>
      <c r="M796" s="65" t="str">
        <f t="shared" si="146"/>
        <v/>
      </c>
      <c r="N796" s="65" t="str">
        <f>IF(M796="","",M796/VLOOKUP(VLOOKUP($J796,'Medians, Hi-Lo SDs'!$B:$F,2,FALSE),$H:$I,2,FALSE))</f>
        <v/>
      </c>
      <c r="O796" s="59" t="s">
        <v>88</v>
      </c>
      <c r="P796" s="60" t="s">
        <v>88</v>
      </c>
      <c r="Q796" s="66" t="str">
        <f>IFERROR((IF(AND($G795&lt;(VLOOKUP($J796,'Medians, Hi-Lo SDs'!$B:$F,3,FALSE)),$G796&gt;=(VLOOKUP($J796,'Medians, Hi-Lo SDs'!$B:$F,3,FALSE))),(VLOOKUP($J796,'Medians, Hi-Lo SDs'!$B:$F,3,FALSE))-$G795,""))/($F796)*($C796-$C795)+($C795),"")</f>
        <v/>
      </c>
      <c r="R796" s="65" t="str">
        <f t="shared" si="147"/>
        <v/>
      </c>
      <c r="S796" s="65" t="str">
        <f>IF(R796="","",R796/VLOOKUP(VLOOKUP($J796,'Medians, Hi-Lo SDs'!$B:$F,3,FALSE),$H:$I,2,FALSE))</f>
        <v/>
      </c>
      <c r="T796" s="70" t="str">
        <f t="shared" si="139"/>
        <v/>
      </c>
      <c r="U796" s="68" t="str">
        <f t="shared" si="140"/>
        <v/>
      </c>
      <c r="V796" s="69" t="str">
        <f t="shared" si="145"/>
        <v/>
      </c>
      <c r="W796" s="66" t="str">
        <f>IFERROR((IF(AND($G795&lt;(VLOOKUP($J796,'Medians, Hi-Lo SDs'!$B:$F,4,FALSE)),$G796&gt;=(VLOOKUP($J796,'Medians, Hi-Lo SDs'!$B:$F,4,FALSE))),(VLOOKUP($J796,'Medians, Hi-Lo SDs'!$B:$F,4,FALSE))-$G795,""))/($F796)*($C796-$C795)+($C795),"")</f>
        <v/>
      </c>
      <c r="X796" s="65" t="str">
        <f t="shared" si="148"/>
        <v/>
      </c>
      <c r="Y796" s="65" t="str">
        <f>IF(X796="","",X796/VLOOKUP(VLOOKUP($J796,'Medians, Hi-Lo SDs'!$B:$F,4,FALSE),$H:$I,2,FALSE))</f>
        <v/>
      </c>
      <c r="Z796" s="70" t="str">
        <f t="shared" si="141"/>
        <v/>
      </c>
      <c r="AA796" s="68" t="str">
        <f t="shared" si="142"/>
        <v/>
      </c>
      <c r="AB796" s="66" t="str">
        <f>IFERROR((IF(AND($G795&lt;(VLOOKUP($J796,'Medians, Hi-Lo SDs'!$B:$F,5,FALSE)),$G796&gt;=(VLOOKUP($J796,'Medians, Hi-Lo SDs'!$B:$F,5,FALSE))),(VLOOKUP($J796,'Medians, Hi-Lo SDs'!$B:$F,5,FALSE))-$G795,""))/($F796)*($C796-$C795)+($C795),"")</f>
        <v/>
      </c>
      <c r="AC796" s="65" t="str">
        <f t="shared" si="149"/>
        <v/>
      </c>
      <c r="AD796" s="65" t="str">
        <f>IF(AC796="","",AC796/VLOOKUP(VLOOKUP($J796,'Medians, Hi-Lo SDs'!$B:$F,5,FALSE),$H:$I,2,FALSE))</f>
        <v/>
      </c>
      <c r="AE796" s="59" t="s">
        <v>88</v>
      </c>
      <c r="AF796" s="60" t="s">
        <v>88</v>
      </c>
    </row>
    <row r="797" spans="1:32" ht="16" x14ac:dyDescent="0.2">
      <c r="A797" s="99"/>
      <c r="B797" s="100"/>
      <c r="C797" s="87" t="s">
        <v>161</v>
      </c>
      <c r="D797" s="88">
        <v>1</v>
      </c>
      <c r="E797" s="89">
        <v>1.6666666666666667</v>
      </c>
      <c r="F797" s="89">
        <v>1.6666666666666667</v>
      </c>
      <c r="G797" s="90">
        <v>36.666666666666664</v>
      </c>
      <c r="J797" s="64" t="str">
        <f t="shared" si="143"/>
        <v>a1600</v>
      </c>
      <c r="K797" s="71">
        <f t="shared" si="144"/>
        <v>3.3333333333333335</v>
      </c>
      <c r="L797" s="65" t="str">
        <f>IFERROR((IF(AND($G796&lt;(VLOOKUP($J797,'Medians, Hi-Lo SDs'!$B:$F,2,FALSE)),$G797&gt;=(VLOOKUP($J797,'Medians, Hi-Lo SDs'!$B:$F,2,FALSE))),(VLOOKUP($J797,'Medians, Hi-Lo SDs'!$B:$F,2,FALSE))-$G796,""))/($F797)*($C797-$C796)+($C796),"")</f>
        <v/>
      </c>
      <c r="M797" s="65" t="str">
        <f t="shared" si="146"/>
        <v/>
      </c>
      <c r="N797" s="65" t="str">
        <f>IF(M797="","",M797/VLOOKUP(VLOOKUP($J797,'Medians, Hi-Lo SDs'!$B:$F,2,FALSE),$H:$I,2,FALSE))</f>
        <v/>
      </c>
      <c r="O797" s="59" t="s">
        <v>88</v>
      </c>
      <c r="P797" s="60" t="s">
        <v>88</v>
      </c>
      <c r="Q797" s="66" t="str">
        <f>IFERROR((IF(AND($G796&lt;(VLOOKUP($J797,'Medians, Hi-Lo SDs'!$B:$F,3,FALSE)),$G797&gt;=(VLOOKUP($J797,'Medians, Hi-Lo SDs'!$B:$F,3,FALSE))),(VLOOKUP($J797,'Medians, Hi-Lo SDs'!$B:$F,3,FALSE))-$G796,""))/($F797)*($C797-$C796)+($C796),"")</f>
        <v/>
      </c>
      <c r="R797" s="65" t="str">
        <f t="shared" si="147"/>
        <v/>
      </c>
      <c r="S797" s="65" t="str">
        <f>IF(R797="","",R797/VLOOKUP(VLOOKUP($J797,'Medians, Hi-Lo SDs'!$B:$F,3,FALSE),$H:$I,2,FALSE))</f>
        <v/>
      </c>
      <c r="T797" s="70" t="str">
        <f t="shared" si="139"/>
        <v/>
      </c>
      <c r="U797" s="68" t="str">
        <f t="shared" si="140"/>
        <v/>
      </c>
      <c r="V797" s="69" t="str">
        <f t="shared" si="145"/>
        <v/>
      </c>
      <c r="W797" s="66" t="str">
        <f>IFERROR((IF(AND($G796&lt;(VLOOKUP($J797,'Medians, Hi-Lo SDs'!$B:$F,4,FALSE)),$G797&gt;=(VLOOKUP($J797,'Medians, Hi-Lo SDs'!$B:$F,4,FALSE))),(VLOOKUP($J797,'Medians, Hi-Lo SDs'!$B:$F,4,FALSE))-$G796,""))/($F797)*($C797-$C796)+($C796),"")</f>
        <v/>
      </c>
      <c r="X797" s="65" t="str">
        <f t="shared" si="148"/>
        <v/>
      </c>
      <c r="Y797" s="65" t="str">
        <f>IF(X797="","",X797/VLOOKUP(VLOOKUP($J797,'Medians, Hi-Lo SDs'!$B:$F,4,FALSE),$H:$I,2,FALSE))</f>
        <v/>
      </c>
      <c r="Z797" s="70" t="str">
        <f t="shared" si="141"/>
        <v/>
      </c>
      <c r="AA797" s="68" t="str">
        <f t="shared" si="142"/>
        <v/>
      </c>
      <c r="AB797" s="66" t="str">
        <f>IFERROR((IF(AND($G796&lt;(VLOOKUP($J797,'Medians, Hi-Lo SDs'!$B:$F,5,FALSE)),$G797&gt;=(VLOOKUP($J797,'Medians, Hi-Lo SDs'!$B:$F,5,FALSE))),(VLOOKUP($J797,'Medians, Hi-Lo SDs'!$B:$F,5,FALSE))-$G796,""))/($F797)*($C797-$C796)+($C796),"")</f>
        <v/>
      </c>
      <c r="AC797" s="65" t="str">
        <f t="shared" si="149"/>
        <v/>
      </c>
      <c r="AD797" s="65" t="str">
        <f>IF(AC797="","",AC797/VLOOKUP(VLOOKUP($J797,'Medians, Hi-Lo SDs'!$B:$F,5,FALSE),$H:$I,2,FALSE))</f>
        <v/>
      </c>
      <c r="AE797" s="59" t="s">
        <v>88</v>
      </c>
      <c r="AF797" s="60" t="s">
        <v>88</v>
      </c>
    </row>
    <row r="798" spans="1:32" ht="16" x14ac:dyDescent="0.2">
      <c r="A798" s="99"/>
      <c r="B798" s="100"/>
      <c r="C798" s="87" t="s">
        <v>157</v>
      </c>
      <c r="D798" s="88">
        <v>3</v>
      </c>
      <c r="E798" s="89">
        <v>5</v>
      </c>
      <c r="F798" s="89">
        <v>5</v>
      </c>
      <c r="G798" s="90">
        <v>41.666666666666671</v>
      </c>
      <c r="J798" s="64" t="str">
        <f t="shared" si="143"/>
        <v>a1600</v>
      </c>
      <c r="K798" s="71">
        <f t="shared" si="144"/>
        <v>3.3333333333333335</v>
      </c>
      <c r="L798" s="65" t="str">
        <f>IFERROR((IF(AND($G797&lt;(VLOOKUP($J798,'Medians, Hi-Lo SDs'!$B:$F,2,FALSE)),$G798&gt;=(VLOOKUP($J798,'Medians, Hi-Lo SDs'!$B:$F,2,FALSE))),(VLOOKUP($J798,'Medians, Hi-Lo SDs'!$B:$F,2,FALSE))-$G797,""))/($F798)*($C798-$C797)+($C797),"")</f>
        <v/>
      </c>
      <c r="M798" s="65" t="str">
        <f t="shared" si="146"/>
        <v/>
      </c>
      <c r="N798" s="65" t="str">
        <f>IF(M798="","",M798/VLOOKUP(VLOOKUP($J798,'Medians, Hi-Lo SDs'!$B:$F,2,FALSE),$H:$I,2,FALSE))</f>
        <v/>
      </c>
      <c r="O798" s="59" t="s">
        <v>88</v>
      </c>
      <c r="P798" s="60" t="s">
        <v>88</v>
      </c>
      <c r="Q798" s="66" t="str">
        <f>IFERROR((IF(AND($G797&lt;(VLOOKUP($J798,'Medians, Hi-Lo SDs'!$B:$F,3,FALSE)),$G798&gt;=(VLOOKUP($J798,'Medians, Hi-Lo SDs'!$B:$F,3,FALSE))),(VLOOKUP($J798,'Medians, Hi-Lo SDs'!$B:$F,3,FALSE))-$G797,""))/($F798)*($C798-$C797)+($C797),"")</f>
        <v/>
      </c>
      <c r="R798" s="65" t="str">
        <f t="shared" si="147"/>
        <v/>
      </c>
      <c r="S798" s="65" t="str">
        <f>IF(R798="","",R798/VLOOKUP(VLOOKUP($J798,'Medians, Hi-Lo SDs'!$B:$F,3,FALSE),$H:$I,2,FALSE))</f>
        <v/>
      </c>
      <c r="T798" s="70" t="str">
        <f t="shared" si="139"/>
        <v/>
      </c>
      <c r="U798" s="68" t="str">
        <f t="shared" si="140"/>
        <v/>
      </c>
      <c r="V798" s="69" t="str">
        <f t="shared" si="145"/>
        <v/>
      </c>
      <c r="W798" s="66" t="str">
        <f>IFERROR((IF(AND($G797&lt;(VLOOKUP($J798,'Medians, Hi-Lo SDs'!$B:$F,4,FALSE)),$G798&gt;=(VLOOKUP($J798,'Medians, Hi-Lo SDs'!$B:$F,4,FALSE))),(VLOOKUP($J798,'Medians, Hi-Lo SDs'!$B:$F,4,FALSE))-$G797,""))/($F798)*($C798-$C797)+($C797),"")</f>
        <v/>
      </c>
      <c r="X798" s="65" t="str">
        <f t="shared" si="148"/>
        <v/>
      </c>
      <c r="Y798" s="65" t="str">
        <f>IF(X798="","",X798/VLOOKUP(VLOOKUP($J798,'Medians, Hi-Lo SDs'!$B:$F,4,FALSE),$H:$I,2,FALSE))</f>
        <v/>
      </c>
      <c r="Z798" s="70" t="str">
        <f t="shared" si="141"/>
        <v/>
      </c>
      <c r="AA798" s="68" t="str">
        <f t="shared" si="142"/>
        <v/>
      </c>
      <c r="AB798" s="66" t="str">
        <f>IFERROR((IF(AND($G797&lt;(VLOOKUP($J798,'Medians, Hi-Lo SDs'!$B:$F,5,FALSE)),$G798&gt;=(VLOOKUP($J798,'Medians, Hi-Lo SDs'!$B:$F,5,FALSE))),(VLOOKUP($J798,'Medians, Hi-Lo SDs'!$B:$F,5,FALSE))-$G797,""))/($F798)*($C798-$C797)+($C797),"")</f>
        <v/>
      </c>
      <c r="AC798" s="65" t="str">
        <f t="shared" si="149"/>
        <v/>
      </c>
      <c r="AD798" s="65" t="str">
        <f>IF(AC798="","",AC798/VLOOKUP(VLOOKUP($J798,'Medians, Hi-Lo SDs'!$B:$F,5,FALSE),$H:$I,2,FALSE))</f>
        <v/>
      </c>
      <c r="AE798" s="59" t="s">
        <v>88</v>
      </c>
      <c r="AF798" s="60" t="s">
        <v>88</v>
      </c>
    </row>
    <row r="799" spans="1:32" ht="16" x14ac:dyDescent="0.2">
      <c r="A799" s="99"/>
      <c r="B799" s="100"/>
      <c r="C799" s="87" t="s">
        <v>148</v>
      </c>
      <c r="D799" s="88">
        <v>2</v>
      </c>
      <c r="E799" s="89">
        <v>3.3333333333333335</v>
      </c>
      <c r="F799" s="89">
        <v>3.3333333333333335</v>
      </c>
      <c r="G799" s="90">
        <v>45</v>
      </c>
      <c r="J799" s="64" t="str">
        <f t="shared" si="143"/>
        <v>a1600</v>
      </c>
      <c r="K799" s="71">
        <f t="shared" si="144"/>
        <v>3.3333333333333335</v>
      </c>
      <c r="L799" s="65" t="str">
        <f>IFERROR((IF(AND($G798&lt;(VLOOKUP($J799,'Medians, Hi-Lo SDs'!$B:$F,2,FALSE)),$G799&gt;=(VLOOKUP($J799,'Medians, Hi-Lo SDs'!$B:$F,2,FALSE))),(VLOOKUP($J799,'Medians, Hi-Lo SDs'!$B:$F,2,FALSE))-$G798,""))/($F799)*($C799-$C798)+($C798),"")</f>
        <v/>
      </c>
      <c r="M799" s="65" t="str">
        <f t="shared" si="146"/>
        <v/>
      </c>
      <c r="N799" s="65" t="str">
        <f>IF(M799="","",M799/VLOOKUP(VLOOKUP($J799,'Medians, Hi-Lo SDs'!$B:$F,2,FALSE),$H:$I,2,FALSE))</f>
        <v/>
      </c>
      <c r="O799" s="59" t="s">
        <v>88</v>
      </c>
      <c r="P799" s="60" t="s">
        <v>88</v>
      </c>
      <c r="Q799" s="66" t="str">
        <f>IFERROR((IF(AND($G798&lt;(VLOOKUP($J799,'Medians, Hi-Lo SDs'!$B:$F,3,FALSE)),$G799&gt;=(VLOOKUP($J799,'Medians, Hi-Lo SDs'!$B:$F,3,FALSE))),(VLOOKUP($J799,'Medians, Hi-Lo SDs'!$B:$F,3,FALSE))-$G798,""))/($F799)*($C799-$C798)+($C798),"")</f>
        <v/>
      </c>
      <c r="R799" s="65" t="str">
        <f t="shared" si="147"/>
        <v/>
      </c>
      <c r="S799" s="65" t="str">
        <f>IF(R799="","",R799/VLOOKUP(VLOOKUP($J799,'Medians, Hi-Lo SDs'!$B:$F,3,FALSE),$H:$I,2,FALSE))</f>
        <v/>
      </c>
      <c r="T799" s="70" t="str">
        <f t="shared" si="139"/>
        <v/>
      </c>
      <c r="U799" s="68" t="str">
        <f t="shared" si="140"/>
        <v/>
      </c>
      <c r="V799" s="69" t="str">
        <f t="shared" si="145"/>
        <v/>
      </c>
      <c r="W799" s="66" t="str">
        <f>IFERROR((IF(AND($G798&lt;(VLOOKUP($J799,'Medians, Hi-Lo SDs'!$B:$F,4,FALSE)),$G799&gt;=(VLOOKUP($J799,'Medians, Hi-Lo SDs'!$B:$F,4,FALSE))),(VLOOKUP($J799,'Medians, Hi-Lo SDs'!$B:$F,4,FALSE))-$G798,""))/($F799)*($C799-$C798)+($C798),"")</f>
        <v/>
      </c>
      <c r="X799" s="65" t="str">
        <f t="shared" si="148"/>
        <v/>
      </c>
      <c r="Y799" s="65" t="str">
        <f>IF(X799="","",X799/VLOOKUP(VLOOKUP($J799,'Medians, Hi-Lo SDs'!$B:$F,4,FALSE),$H:$I,2,FALSE))</f>
        <v/>
      </c>
      <c r="Z799" s="70" t="str">
        <f t="shared" si="141"/>
        <v/>
      </c>
      <c r="AA799" s="68" t="str">
        <f t="shared" si="142"/>
        <v/>
      </c>
      <c r="AB799" s="66" t="str">
        <f>IFERROR((IF(AND($G798&lt;(VLOOKUP($J799,'Medians, Hi-Lo SDs'!$B:$F,5,FALSE)),$G799&gt;=(VLOOKUP($J799,'Medians, Hi-Lo SDs'!$B:$F,5,FALSE))),(VLOOKUP($J799,'Medians, Hi-Lo SDs'!$B:$F,5,FALSE))-$G798,""))/($F799)*($C799-$C798)+($C798),"")</f>
        <v/>
      </c>
      <c r="AC799" s="65" t="str">
        <f t="shared" si="149"/>
        <v/>
      </c>
      <c r="AD799" s="65" t="str">
        <f>IF(AC799="","",AC799/VLOOKUP(VLOOKUP($J799,'Medians, Hi-Lo SDs'!$B:$F,5,FALSE),$H:$I,2,FALSE))</f>
        <v/>
      </c>
      <c r="AE799" s="59" t="s">
        <v>88</v>
      </c>
      <c r="AF799" s="60" t="s">
        <v>88</v>
      </c>
    </row>
    <row r="800" spans="1:32" ht="16" x14ac:dyDescent="0.2">
      <c r="A800" s="99"/>
      <c r="B800" s="100"/>
      <c r="C800" s="87" t="s">
        <v>162</v>
      </c>
      <c r="D800" s="88">
        <v>1</v>
      </c>
      <c r="E800" s="89">
        <v>1.6666666666666667</v>
      </c>
      <c r="F800" s="89">
        <v>1.6666666666666667</v>
      </c>
      <c r="G800" s="90">
        <v>46.666666666666664</v>
      </c>
      <c r="J800" s="64" t="str">
        <f t="shared" si="143"/>
        <v>a1600</v>
      </c>
      <c r="K800" s="71">
        <f t="shared" si="144"/>
        <v>3.3333333333333335</v>
      </c>
      <c r="L800" s="65" t="str">
        <f>IFERROR((IF(AND($G799&lt;(VLOOKUP($J800,'Medians, Hi-Lo SDs'!$B:$F,2,FALSE)),$G800&gt;=(VLOOKUP($J800,'Medians, Hi-Lo SDs'!$B:$F,2,FALSE))),(VLOOKUP($J800,'Medians, Hi-Lo SDs'!$B:$F,2,FALSE))-$G799,""))/($F800)*($C800-$C799)+($C799),"")</f>
        <v/>
      </c>
      <c r="M800" s="65" t="str">
        <f t="shared" si="146"/>
        <v/>
      </c>
      <c r="N800" s="65" t="str">
        <f>IF(M800="","",M800/VLOOKUP(VLOOKUP($J800,'Medians, Hi-Lo SDs'!$B:$F,2,FALSE),$H:$I,2,FALSE))</f>
        <v/>
      </c>
      <c r="O800" s="59" t="s">
        <v>88</v>
      </c>
      <c r="P800" s="60" t="s">
        <v>88</v>
      </c>
      <c r="Q800" s="66" t="str">
        <f>IFERROR((IF(AND($G799&lt;(VLOOKUP($J800,'Medians, Hi-Lo SDs'!$B:$F,3,FALSE)),$G800&gt;=(VLOOKUP($J800,'Medians, Hi-Lo SDs'!$B:$F,3,FALSE))),(VLOOKUP($J800,'Medians, Hi-Lo SDs'!$B:$F,3,FALSE))-$G799,""))/($F800)*($C800-$C799)+($C799),"")</f>
        <v/>
      </c>
      <c r="R800" s="65" t="str">
        <f t="shared" si="147"/>
        <v/>
      </c>
      <c r="S800" s="65" t="str">
        <f>IF(R800="","",R800/VLOOKUP(VLOOKUP($J800,'Medians, Hi-Lo SDs'!$B:$F,3,FALSE),$H:$I,2,FALSE))</f>
        <v/>
      </c>
      <c r="T800" s="70" t="str">
        <f t="shared" si="139"/>
        <v/>
      </c>
      <c r="U800" s="68" t="str">
        <f t="shared" si="140"/>
        <v/>
      </c>
      <c r="V800" s="69" t="str">
        <f t="shared" si="145"/>
        <v/>
      </c>
      <c r="W800" s="66" t="str">
        <f>IFERROR((IF(AND($G799&lt;(VLOOKUP($J800,'Medians, Hi-Lo SDs'!$B:$F,4,FALSE)),$G800&gt;=(VLOOKUP($J800,'Medians, Hi-Lo SDs'!$B:$F,4,FALSE))),(VLOOKUP($J800,'Medians, Hi-Lo SDs'!$B:$F,4,FALSE))-$G799,""))/($F800)*($C800-$C799)+($C799),"")</f>
        <v/>
      </c>
      <c r="X800" s="65" t="str">
        <f t="shared" si="148"/>
        <v/>
      </c>
      <c r="Y800" s="65" t="str">
        <f>IF(X800="","",X800/VLOOKUP(VLOOKUP($J800,'Medians, Hi-Lo SDs'!$B:$F,4,FALSE),$H:$I,2,FALSE))</f>
        <v/>
      </c>
      <c r="Z800" s="70" t="str">
        <f t="shared" si="141"/>
        <v/>
      </c>
      <c r="AA800" s="68" t="str">
        <f t="shared" si="142"/>
        <v/>
      </c>
      <c r="AB800" s="66" t="str">
        <f>IFERROR((IF(AND($G799&lt;(VLOOKUP($J800,'Medians, Hi-Lo SDs'!$B:$F,5,FALSE)),$G800&gt;=(VLOOKUP($J800,'Medians, Hi-Lo SDs'!$B:$F,5,FALSE))),(VLOOKUP($J800,'Medians, Hi-Lo SDs'!$B:$F,5,FALSE))-$G799,""))/($F800)*($C800-$C799)+($C799),"")</f>
        <v/>
      </c>
      <c r="AC800" s="65" t="str">
        <f t="shared" si="149"/>
        <v/>
      </c>
      <c r="AD800" s="65" t="str">
        <f>IF(AC800="","",AC800/VLOOKUP(VLOOKUP($J800,'Medians, Hi-Lo SDs'!$B:$F,5,FALSE),$H:$I,2,FALSE))</f>
        <v/>
      </c>
      <c r="AE800" s="59" t="s">
        <v>88</v>
      </c>
      <c r="AF800" s="60" t="s">
        <v>88</v>
      </c>
    </row>
    <row r="801" spans="1:32" ht="16" x14ac:dyDescent="0.2">
      <c r="A801" s="99"/>
      <c r="B801" s="100"/>
      <c r="C801" s="87" t="s">
        <v>149</v>
      </c>
      <c r="D801" s="88">
        <v>1</v>
      </c>
      <c r="E801" s="89">
        <v>1.6666666666666667</v>
      </c>
      <c r="F801" s="89">
        <v>1.6666666666666667</v>
      </c>
      <c r="G801" s="90">
        <v>48.333333333333336</v>
      </c>
      <c r="J801" s="64" t="str">
        <f t="shared" si="143"/>
        <v>a1600</v>
      </c>
      <c r="K801" s="71">
        <f t="shared" si="144"/>
        <v>3.3333333333333335</v>
      </c>
      <c r="L801" s="65" t="str">
        <f>IFERROR((IF(AND($G800&lt;(VLOOKUP($J801,'Medians, Hi-Lo SDs'!$B:$F,2,FALSE)),$G801&gt;=(VLOOKUP($J801,'Medians, Hi-Lo SDs'!$B:$F,2,FALSE))),(VLOOKUP($J801,'Medians, Hi-Lo SDs'!$B:$F,2,FALSE))-$G800,""))/($F801)*($C801-$C800)+($C800),"")</f>
        <v/>
      </c>
      <c r="M801" s="65" t="str">
        <f t="shared" si="146"/>
        <v/>
      </c>
      <c r="N801" s="65" t="str">
        <f>IF(M801="","",M801/VLOOKUP(VLOOKUP($J801,'Medians, Hi-Lo SDs'!$B:$F,2,FALSE),$H:$I,2,FALSE))</f>
        <v/>
      </c>
      <c r="O801" s="59" t="s">
        <v>88</v>
      </c>
      <c r="P801" s="60" t="s">
        <v>88</v>
      </c>
      <c r="Q801" s="66" t="str">
        <f>IFERROR((IF(AND($G800&lt;(VLOOKUP($J801,'Medians, Hi-Lo SDs'!$B:$F,3,FALSE)),$G801&gt;=(VLOOKUP($J801,'Medians, Hi-Lo SDs'!$B:$F,3,FALSE))),(VLOOKUP($J801,'Medians, Hi-Lo SDs'!$B:$F,3,FALSE))-$G800,""))/($F801)*($C801-$C800)+($C800),"")</f>
        <v/>
      </c>
      <c r="R801" s="65" t="str">
        <f t="shared" si="147"/>
        <v/>
      </c>
      <c r="S801" s="65" t="str">
        <f>IF(R801="","",R801/VLOOKUP(VLOOKUP($J801,'Medians, Hi-Lo SDs'!$B:$F,3,FALSE),$H:$I,2,FALSE))</f>
        <v/>
      </c>
      <c r="T801" s="70" t="str">
        <f t="shared" si="139"/>
        <v/>
      </c>
      <c r="U801" s="68" t="str">
        <f t="shared" si="140"/>
        <v/>
      </c>
      <c r="V801" s="69" t="str">
        <f t="shared" si="145"/>
        <v/>
      </c>
      <c r="W801" s="66" t="str">
        <f>IFERROR((IF(AND($G800&lt;(VLOOKUP($J801,'Medians, Hi-Lo SDs'!$B:$F,4,FALSE)),$G801&gt;=(VLOOKUP($J801,'Medians, Hi-Lo SDs'!$B:$F,4,FALSE))),(VLOOKUP($J801,'Medians, Hi-Lo SDs'!$B:$F,4,FALSE))-$G800,""))/($F801)*($C801-$C800)+($C800),"")</f>
        <v/>
      </c>
      <c r="X801" s="65" t="str">
        <f t="shared" si="148"/>
        <v/>
      </c>
      <c r="Y801" s="65" t="str">
        <f>IF(X801="","",X801/VLOOKUP(VLOOKUP($J801,'Medians, Hi-Lo SDs'!$B:$F,4,FALSE),$H:$I,2,FALSE))</f>
        <v/>
      </c>
      <c r="Z801" s="70" t="str">
        <f t="shared" si="141"/>
        <v/>
      </c>
      <c r="AA801" s="68" t="str">
        <f t="shared" si="142"/>
        <v/>
      </c>
      <c r="AB801" s="66" t="str">
        <f>IFERROR((IF(AND($G800&lt;(VLOOKUP($J801,'Medians, Hi-Lo SDs'!$B:$F,5,FALSE)),$G801&gt;=(VLOOKUP($J801,'Medians, Hi-Lo SDs'!$B:$F,5,FALSE))),(VLOOKUP($J801,'Medians, Hi-Lo SDs'!$B:$F,5,FALSE))-$G800,""))/($F801)*($C801-$C800)+($C800),"")</f>
        <v/>
      </c>
      <c r="AC801" s="65" t="str">
        <f t="shared" si="149"/>
        <v/>
      </c>
      <c r="AD801" s="65" t="str">
        <f>IF(AC801="","",AC801/VLOOKUP(VLOOKUP($J801,'Medians, Hi-Lo SDs'!$B:$F,5,FALSE),$H:$I,2,FALSE))</f>
        <v/>
      </c>
      <c r="AE801" s="59" t="s">
        <v>88</v>
      </c>
      <c r="AF801" s="60" t="s">
        <v>88</v>
      </c>
    </row>
    <row r="802" spans="1:32" ht="16" x14ac:dyDescent="0.2">
      <c r="A802" s="99"/>
      <c r="B802" s="100"/>
      <c r="C802" s="87" t="s">
        <v>158</v>
      </c>
      <c r="D802" s="88">
        <v>1</v>
      </c>
      <c r="E802" s="89">
        <v>1.6666666666666667</v>
      </c>
      <c r="F802" s="89">
        <v>1.6666666666666667</v>
      </c>
      <c r="G802" s="90">
        <v>50</v>
      </c>
      <c r="J802" s="64" t="str">
        <f t="shared" si="143"/>
        <v>a1600</v>
      </c>
      <c r="K802" s="71">
        <f t="shared" si="144"/>
        <v>3.3333333333333335</v>
      </c>
      <c r="L802" s="65" t="str">
        <f>IFERROR((IF(AND($G801&lt;(VLOOKUP($J802,'Medians, Hi-Lo SDs'!$B:$F,2,FALSE)),$G802&gt;=(VLOOKUP($J802,'Medians, Hi-Lo SDs'!$B:$F,2,FALSE))),(VLOOKUP($J802,'Medians, Hi-Lo SDs'!$B:$F,2,FALSE))-$G801,""))/($F802)*($C802-$C801)+($C801),"")</f>
        <v/>
      </c>
      <c r="M802" s="65" t="str">
        <f t="shared" si="146"/>
        <v/>
      </c>
      <c r="N802" s="65" t="str">
        <f>IF(M802="","",M802/VLOOKUP(VLOOKUP($J802,'Medians, Hi-Lo SDs'!$B:$F,2,FALSE),$H:$I,2,FALSE))</f>
        <v/>
      </c>
      <c r="O802" s="59" t="s">
        <v>88</v>
      </c>
      <c r="P802" s="60" t="s">
        <v>88</v>
      </c>
      <c r="Q802" s="66" t="str">
        <f>IFERROR((IF(AND($G801&lt;(VLOOKUP($J802,'Medians, Hi-Lo SDs'!$B:$F,3,FALSE)),$G802&gt;=(VLOOKUP($J802,'Medians, Hi-Lo SDs'!$B:$F,3,FALSE))),(VLOOKUP($J802,'Medians, Hi-Lo SDs'!$B:$F,3,FALSE))-$G801,""))/($F802)*($C802-$C801)+($C801),"")</f>
        <v/>
      </c>
      <c r="R802" s="65" t="str">
        <f t="shared" si="147"/>
        <v/>
      </c>
      <c r="S802" s="65" t="str">
        <f>IF(R802="","",R802/VLOOKUP(VLOOKUP($J802,'Medians, Hi-Lo SDs'!$B:$F,3,FALSE),$H:$I,2,FALSE))</f>
        <v/>
      </c>
      <c r="T802" s="70" t="str">
        <f t="shared" si="139"/>
        <v/>
      </c>
      <c r="U802" s="68" t="str">
        <f t="shared" si="140"/>
        <v/>
      </c>
      <c r="V802" s="69">
        <f t="shared" si="145"/>
        <v>68</v>
      </c>
      <c r="W802" s="66" t="str">
        <f>IFERROR((IF(AND($G801&lt;(VLOOKUP($J802,'Medians, Hi-Lo SDs'!$B:$F,4,FALSE)),$G802&gt;=(VLOOKUP($J802,'Medians, Hi-Lo SDs'!$B:$F,4,FALSE))),(VLOOKUP($J802,'Medians, Hi-Lo SDs'!$B:$F,4,FALSE))-$G801,""))/($F802)*($C802-$C801)+($C801),"")</f>
        <v/>
      </c>
      <c r="X802" s="65" t="str">
        <f t="shared" si="148"/>
        <v/>
      </c>
      <c r="Y802" s="65" t="str">
        <f>IF(X802="","",X802/VLOOKUP(VLOOKUP($J802,'Medians, Hi-Lo SDs'!$B:$F,4,FALSE),$H:$I,2,FALSE))</f>
        <v/>
      </c>
      <c r="Z802" s="70" t="str">
        <f t="shared" si="141"/>
        <v/>
      </c>
      <c r="AA802" s="68" t="str">
        <f t="shared" si="142"/>
        <v/>
      </c>
      <c r="AB802" s="66" t="str">
        <f>IFERROR((IF(AND($G801&lt;(VLOOKUP($J802,'Medians, Hi-Lo SDs'!$B:$F,5,FALSE)),$G802&gt;=(VLOOKUP($J802,'Medians, Hi-Lo SDs'!$B:$F,5,FALSE))),(VLOOKUP($J802,'Medians, Hi-Lo SDs'!$B:$F,5,FALSE))-$G801,""))/($F802)*($C802-$C801)+($C801),"")</f>
        <v/>
      </c>
      <c r="AC802" s="65" t="str">
        <f t="shared" si="149"/>
        <v/>
      </c>
      <c r="AD802" s="65" t="str">
        <f>IF(AC802="","",AC802/VLOOKUP(VLOOKUP($J802,'Medians, Hi-Lo SDs'!$B:$F,5,FALSE),$H:$I,2,FALSE))</f>
        <v/>
      </c>
      <c r="AE802" s="59" t="s">
        <v>88</v>
      </c>
      <c r="AF802" s="60" t="s">
        <v>88</v>
      </c>
    </row>
    <row r="803" spans="1:32" ht="16" x14ac:dyDescent="0.2">
      <c r="A803" s="99"/>
      <c r="B803" s="100"/>
      <c r="C803" s="87" t="s">
        <v>170</v>
      </c>
      <c r="D803" s="88">
        <v>4</v>
      </c>
      <c r="E803" s="89">
        <v>6.666666666666667</v>
      </c>
      <c r="F803" s="89">
        <v>6.666666666666667</v>
      </c>
      <c r="G803" s="90">
        <v>56.666666666666664</v>
      </c>
      <c r="J803" s="64" t="str">
        <f t="shared" si="143"/>
        <v>a1600</v>
      </c>
      <c r="K803" s="71">
        <f t="shared" si="144"/>
        <v>3.3333333333333335</v>
      </c>
      <c r="L803" s="65" t="str">
        <f>IFERROR((IF(AND($G802&lt;(VLOOKUP($J803,'Medians, Hi-Lo SDs'!$B:$F,2,FALSE)),$G803&gt;=(VLOOKUP($J803,'Medians, Hi-Lo SDs'!$B:$F,2,FALSE))),(VLOOKUP($J803,'Medians, Hi-Lo SDs'!$B:$F,2,FALSE))-$G802,""))/($F803)*($C803-$C802)+($C802),"")</f>
        <v/>
      </c>
      <c r="M803" s="65" t="str">
        <f t="shared" si="146"/>
        <v/>
      </c>
      <c r="N803" s="65" t="str">
        <f>IF(M803="","",M803/VLOOKUP(VLOOKUP($J803,'Medians, Hi-Lo SDs'!$B:$F,2,FALSE),$H:$I,2,FALSE))</f>
        <v/>
      </c>
      <c r="O803" s="59" t="s">
        <v>88</v>
      </c>
      <c r="P803" s="60" t="s">
        <v>88</v>
      </c>
      <c r="Q803" s="66" t="str">
        <f>IFERROR((IF(AND($G802&lt;(VLOOKUP($J803,'Medians, Hi-Lo SDs'!$B:$F,3,FALSE)),$G803&gt;=(VLOOKUP($J803,'Medians, Hi-Lo SDs'!$B:$F,3,FALSE))),(VLOOKUP($J803,'Medians, Hi-Lo SDs'!$B:$F,3,FALSE))-$G802,""))/($F803)*($C803-$C802)+($C802),"")</f>
        <v/>
      </c>
      <c r="R803" s="65" t="str">
        <f t="shared" si="147"/>
        <v/>
      </c>
      <c r="S803" s="65" t="str">
        <f>IF(R803="","",R803/VLOOKUP(VLOOKUP($J803,'Medians, Hi-Lo SDs'!$B:$F,3,FALSE),$H:$I,2,FALSE))</f>
        <v/>
      </c>
      <c r="T803" s="70" t="str">
        <f t="shared" si="139"/>
        <v/>
      </c>
      <c r="U803" s="68" t="str">
        <f t="shared" si="140"/>
        <v/>
      </c>
      <c r="V803" s="69" t="str">
        <f t="shared" si="145"/>
        <v/>
      </c>
      <c r="W803" s="66" t="str">
        <f>IFERROR((IF(AND($G802&lt;(VLOOKUP($J803,'Medians, Hi-Lo SDs'!$B:$F,4,FALSE)),$G803&gt;=(VLOOKUP($J803,'Medians, Hi-Lo SDs'!$B:$F,4,FALSE))),(VLOOKUP($J803,'Medians, Hi-Lo SDs'!$B:$F,4,FALSE))-$G802,""))/($F803)*($C803-$C802)+($C802),"")</f>
        <v/>
      </c>
      <c r="X803" s="65" t="str">
        <f t="shared" si="148"/>
        <v/>
      </c>
      <c r="Y803" s="65" t="str">
        <f>IF(X803="","",X803/VLOOKUP(VLOOKUP($J803,'Medians, Hi-Lo SDs'!$B:$F,4,FALSE),$H:$I,2,FALSE))</f>
        <v/>
      </c>
      <c r="Z803" s="70" t="str">
        <f t="shared" si="141"/>
        <v/>
      </c>
      <c r="AA803" s="68" t="str">
        <f t="shared" si="142"/>
        <v/>
      </c>
      <c r="AB803" s="66" t="str">
        <f>IFERROR((IF(AND($G802&lt;(VLOOKUP($J803,'Medians, Hi-Lo SDs'!$B:$F,5,FALSE)),$G803&gt;=(VLOOKUP($J803,'Medians, Hi-Lo SDs'!$B:$F,5,FALSE))),(VLOOKUP($J803,'Medians, Hi-Lo SDs'!$B:$F,5,FALSE))-$G802,""))/($F803)*($C803-$C802)+($C802),"")</f>
        <v/>
      </c>
      <c r="AC803" s="65" t="str">
        <f t="shared" si="149"/>
        <v/>
      </c>
      <c r="AD803" s="65" t="str">
        <f>IF(AC803="","",AC803/VLOOKUP(VLOOKUP($J803,'Medians, Hi-Lo SDs'!$B:$F,5,FALSE),$H:$I,2,FALSE))</f>
        <v/>
      </c>
      <c r="AE803" s="59" t="s">
        <v>88</v>
      </c>
      <c r="AF803" s="60" t="s">
        <v>88</v>
      </c>
    </row>
    <row r="804" spans="1:32" ht="16" x14ac:dyDescent="0.2">
      <c r="A804" s="99"/>
      <c r="B804" s="100"/>
      <c r="C804" s="87" t="s">
        <v>172</v>
      </c>
      <c r="D804" s="88">
        <v>4</v>
      </c>
      <c r="E804" s="89">
        <v>6.666666666666667</v>
      </c>
      <c r="F804" s="89">
        <v>6.666666666666667</v>
      </c>
      <c r="G804" s="90">
        <v>63.333333333333329</v>
      </c>
      <c r="J804" s="64" t="str">
        <f t="shared" si="143"/>
        <v>a1600</v>
      </c>
      <c r="K804" s="71">
        <f t="shared" si="144"/>
        <v>3.3333333333333335</v>
      </c>
      <c r="L804" s="65" t="str">
        <f>IFERROR((IF(AND($G803&lt;(VLOOKUP($J804,'Medians, Hi-Lo SDs'!$B:$F,2,FALSE)),$G804&gt;=(VLOOKUP($J804,'Medians, Hi-Lo SDs'!$B:$F,2,FALSE))),(VLOOKUP($J804,'Medians, Hi-Lo SDs'!$B:$F,2,FALSE))-$G803,""))/($F804)*($C804-$C803)+($C803),"")</f>
        <v/>
      </c>
      <c r="M804" s="65" t="str">
        <f t="shared" si="146"/>
        <v/>
      </c>
      <c r="N804" s="65" t="str">
        <f>IF(M804="","",M804/VLOOKUP(VLOOKUP($J804,'Medians, Hi-Lo SDs'!$B:$F,2,FALSE),$H:$I,2,FALSE))</f>
        <v/>
      </c>
      <c r="O804" s="59" t="s">
        <v>88</v>
      </c>
      <c r="P804" s="60" t="s">
        <v>88</v>
      </c>
      <c r="Q804" s="66" t="str">
        <f>IFERROR((IF(AND($G803&lt;(VLOOKUP($J804,'Medians, Hi-Lo SDs'!$B:$F,3,FALSE)),$G804&gt;=(VLOOKUP($J804,'Medians, Hi-Lo SDs'!$B:$F,3,FALSE))),(VLOOKUP($J804,'Medians, Hi-Lo SDs'!$B:$F,3,FALSE))-$G803,""))/($F804)*($C804-$C803)+($C803),"")</f>
        <v/>
      </c>
      <c r="R804" s="65" t="str">
        <f t="shared" si="147"/>
        <v/>
      </c>
      <c r="S804" s="65" t="str">
        <f>IF(R804="","",R804/VLOOKUP(VLOOKUP($J804,'Medians, Hi-Lo SDs'!$B:$F,3,FALSE),$H:$I,2,FALSE))</f>
        <v/>
      </c>
      <c r="T804" s="70" t="str">
        <f t="shared" si="139"/>
        <v/>
      </c>
      <c r="U804" s="68" t="str">
        <f t="shared" si="140"/>
        <v/>
      </c>
      <c r="V804" s="69" t="str">
        <f t="shared" si="145"/>
        <v/>
      </c>
      <c r="W804" s="66" t="str">
        <f>IFERROR((IF(AND($G803&lt;(VLOOKUP($J804,'Medians, Hi-Lo SDs'!$B:$F,4,FALSE)),$G804&gt;=(VLOOKUP($J804,'Medians, Hi-Lo SDs'!$B:$F,4,FALSE))),(VLOOKUP($J804,'Medians, Hi-Lo SDs'!$B:$F,4,FALSE))-$G803,""))/($F804)*($C804-$C803)+($C803),"")</f>
        <v/>
      </c>
      <c r="X804" s="65" t="str">
        <f t="shared" si="148"/>
        <v/>
      </c>
      <c r="Y804" s="65" t="str">
        <f>IF(X804="","",X804/VLOOKUP(VLOOKUP($J804,'Medians, Hi-Lo SDs'!$B:$F,4,FALSE),$H:$I,2,FALSE))</f>
        <v/>
      </c>
      <c r="Z804" s="70" t="str">
        <f t="shared" si="141"/>
        <v/>
      </c>
      <c r="AA804" s="68" t="str">
        <f t="shared" si="142"/>
        <v/>
      </c>
      <c r="AB804" s="66" t="str">
        <f>IFERROR((IF(AND($G803&lt;(VLOOKUP($J804,'Medians, Hi-Lo SDs'!$B:$F,5,FALSE)),$G804&gt;=(VLOOKUP($J804,'Medians, Hi-Lo SDs'!$B:$F,5,FALSE))),(VLOOKUP($J804,'Medians, Hi-Lo SDs'!$B:$F,5,FALSE))-$G803,""))/($F804)*($C804-$C803)+($C803),"")</f>
        <v/>
      </c>
      <c r="AC804" s="65" t="str">
        <f t="shared" si="149"/>
        <v/>
      </c>
      <c r="AD804" s="65" t="str">
        <f>IF(AC804="","",AC804/VLOOKUP(VLOOKUP($J804,'Medians, Hi-Lo SDs'!$B:$F,5,FALSE),$H:$I,2,FALSE))</f>
        <v/>
      </c>
      <c r="AE804" s="59" t="s">
        <v>88</v>
      </c>
      <c r="AF804" s="60" t="s">
        <v>88</v>
      </c>
    </row>
    <row r="805" spans="1:32" ht="16" x14ac:dyDescent="0.2">
      <c r="A805" s="99"/>
      <c r="B805" s="100"/>
      <c r="C805" s="87" t="s">
        <v>163</v>
      </c>
      <c r="D805" s="88">
        <v>4</v>
      </c>
      <c r="E805" s="89">
        <v>6.666666666666667</v>
      </c>
      <c r="F805" s="89">
        <v>6.666666666666667</v>
      </c>
      <c r="G805" s="90">
        <v>70</v>
      </c>
      <c r="J805" s="64" t="str">
        <f t="shared" si="143"/>
        <v>a1600</v>
      </c>
      <c r="K805" s="71">
        <f t="shared" si="144"/>
        <v>3.3333333333333335</v>
      </c>
      <c r="L805" s="65" t="str">
        <f>IFERROR((IF(AND($G804&lt;(VLOOKUP($J805,'Medians, Hi-Lo SDs'!$B:$F,2,FALSE)),$G805&gt;=(VLOOKUP($J805,'Medians, Hi-Lo SDs'!$B:$F,2,FALSE))),(VLOOKUP($J805,'Medians, Hi-Lo SDs'!$B:$F,2,FALSE))-$G804,""))/($F805)*($C805-$C804)+($C804),"")</f>
        <v/>
      </c>
      <c r="M805" s="65" t="str">
        <f t="shared" si="146"/>
        <v/>
      </c>
      <c r="N805" s="65" t="str">
        <f>IF(M805="","",M805/VLOOKUP(VLOOKUP($J805,'Medians, Hi-Lo SDs'!$B:$F,2,FALSE),$H:$I,2,FALSE))</f>
        <v/>
      </c>
      <c r="O805" s="59" t="s">
        <v>88</v>
      </c>
      <c r="P805" s="60" t="s">
        <v>88</v>
      </c>
      <c r="Q805" s="66" t="str">
        <f>IFERROR((IF(AND($G804&lt;(VLOOKUP($J805,'Medians, Hi-Lo SDs'!$B:$F,3,FALSE)),$G805&gt;=(VLOOKUP($J805,'Medians, Hi-Lo SDs'!$B:$F,3,FALSE))),(VLOOKUP($J805,'Medians, Hi-Lo SDs'!$B:$F,3,FALSE))-$G804,""))/($F805)*($C805-$C804)+($C804),"")</f>
        <v/>
      </c>
      <c r="R805" s="65" t="str">
        <f t="shared" si="147"/>
        <v/>
      </c>
      <c r="S805" s="65" t="str">
        <f>IF(R805="","",R805/VLOOKUP(VLOOKUP($J805,'Medians, Hi-Lo SDs'!$B:$F,3,FALSE),$H:$I,2,FALSE))</f>
        <v/>
      </c>
      <c r="T805" s="70" t="str">
        <f t="shared" si="139"/>
        <v/>
      </c>
      <c r="U805" s="68" t="str">
        <f t="shared" si="140"/>
        <v/>
      </c>
      <c r="V805" s="69" t="str">
        <f t="shared" si="145"/>
        <v/>
      </c>
      <c r="W805" s="66" t="str">
        <f>IFERROR((IF(AND($G804&lt;(VLOOKUP($J805,'Medians, Hi-Lo SDs'!$B:$F,4,FALSE)),$G805&gt;=(VLOOKUP($J805,'Medians, Hi-Lo SDs'!$B:$F,4,FALSE))),(VLOOKUP($J805,'Medians, Hi-Lo SDs'!$B:$F,4,FALSE))-$G804,""))/($F805)*($C805-$C804)+($C804),"")</f>
        <v/>
      </c>
      <c r="X805" s="65" t="str">
        <f t="shared" si="148"/>
        <v/>
      </c>
      <c r="Y805" s="65" t="str">
        <f>IF(X805="","",X805/VLOOKUP(VLOOKUP($J805,'Medians, Hi-Lo SDs'!$B:$F,4,FALSE),$H:$I,2,FALSE))</f>
        <v/>
      </c>
      <c r="Z805" s="70" t="str">
        <f t="shared" si="141"/>
        <v/>
      </c>
      <c r="AA805" s="68" t="str">
        <f t="shared" si="142"/>
        <v/>
      </c>
      <c r="AB805" s="66" t="str">
        <f>IFERROR((IF(AND($G804&lt;(VLOOKUP($J805,'Medians, Hi-Lo SDs'!$B:$F,5,FALSE)),$G805&gt;=(VLOOKUP($J805,'Medians, Hi-Lo SDs'!$B:$F,5,FALSE))),(VLOOKUP($J805,'Medians, Hi-Lo SDs'!$B:$F,5,FALSE))-$G804,""))/($F805)*($C805-$C804)+($C804),"")</f>
        <v/>
      </c>
      <c r="AC805" s="65" t="str">
        <f t="shared" si="149"/>
        <v/>
      </c>
      <c r="AD805" s="65" t="str">
        <f>IF(AC805="","",AC805/VLOOKUP(VLOOKUP($J805,'Medians, Hi-Lo SDs'!$B:$F,5,FALSE),$H:$I,2,FALSE))</f>
        <v/>
      </c>
      <c r="AE805" s="59" t="s">
        <v>88</v>
      </c>
      <c r="AF805" s="60" t="s">
        <v>88</v>
      </c>
    </row>
    <row r="806" spans="1:32" ht="16" x14ac:dyDescent="0.2">
      <c r="A806" s="99"/>
      <c r="B806" s="100"/>
      <c r="C806" s="87" t="s">
        <v>173</v>
      </c>
      <c r="D806" s="88">
        <v>5</v>
      </c>
      <c r="E806" s="89">
        <v>8.3333333333333321</v>
      </c>
      <c r="F806" s="89">
        <v>8.3333333333333321</v>
      </c>
      <c r="G806" s="90">
        <v>78.333333333333329</v>
      </c>
      <c r="J806" s="64" t="str">
        <f t="shared" si="143"/>
        <v>a1600</v>
      </c>
      <c r="K806" s="71">
        <f t="shared" si="144"/>
        <v>3.3333333333333335</v>
      </c>
      <c r="L806" s="65" t="str">
        <f>IFERROR((IF(AND($G805&lt;(VLOOKUP($J806,'Medians, Hi-Lo SDs'!$B:$F,2,FALSE)),$G806&gt;=(VLOOKUP($J806,'Medians, Hi-Lo SDs'!$B:$F,2,FALSE))),(VLOOKUP($J806,'Medians, Hi-Lo SDs'!$B:$F,2,FALSE))-$G805,""))/($F806)*($C806-$C805)+($C805),"")</f>
        <v/>
      </c>
      <c r="M806" s="65" t="str">
        <f t="shared" si="146"/>
        <v/>
      </c>
      <c r="N806" s="65" t="str">
        <f>IF(M806="","",M806/VLOOKUP(VLOOKUP($J806,'Medians, Hi-Lo SDs'!$B:$F,2,FALSE),$H:$I,2,FALSE))</f>
        <v/>
      </c>
      <c r="O806" s="59" t="s">
        <v>88</v>
      </c>
      <c r="P806" s="60" t="s">
        <v>88</v>
      </c>
      <c r="Q806" s="66" t="str">
        <f>IFERROR((IF(AND($G805&lt;(VLOOKUP($J806,'Medians, Hi-Lo SDs'!$B:$F,3,FALSE)),$G806&gt;=(VLOOKUP($J806,'Medians, Hi-Lo SDs'!$B:$F,3,FALSE))),(VLOOKUP($J806,'Medians, Hi-Lo SDs'!$B:$F,3,FALSE))-$G805,""))/($F806)*($C806-$C805)+($C805),"")</f>
        <v/>
      </c>
      <c r="R806" s="65" t="str">
        <f t="shared" si="147"/>
        <v/>
      </c>
      <c r="S806" s="65" t="str">
        <f>IF(R806="","",R806/VLOOKUP(VLOOKUP($J806,'Medians, Hi-Lo SDs'!$B:$F,3,FALSE),$H:$I,2,FALSE))</f>
        <v/>
      </c>
      <c r="T806" s="70" t="str">
        <f t="shared" si="139"/>
        <v/>
      </c>
      <c r="U806" s="68" t="str">
        <f t="shared" si="140"/>
        <v/>
      </c>
      <c r="V806" s="69" t="str">
        <f t="shared" si="145"/>
        <v/>
      </c>
      <c r="W806" s="66" t="str">
        <f>IFERROR((IF(AND($G805&lt;(VLOOKUP($J806,'Medians, Hi-Lo SDs'!$B:$F,4,FALSE)),$G806&gt;=(VLOOKUP($J806,'Medians, Hi-Lo SDs'!$B:$F,4,FALSE))),(VLOOKUP($J806,'Medians, Hi-Lo SDs'!$B:$F,4,FALSE))-$G805,""))/($F806)*($C806-$C805)+($C805),"")</f>
        <v/>
      </c>
      <c r="X806" s="65" t="str">
        <f t="shared" si="148"/>
        <v/>
      </c>
      <c r="Y806" s="65" t="str">
        <f>IF(X806="","",X806/VLOOKUP(VLOOKUP($J806,'Medians, Hi-Lo SDs'!$B:$F,4,FALSE),$H:$I,2,FALSE))</f>
        <v/>
      </c>
      <c r="Z806" s="70" t="str">
        <f t="shared" si="141"/>
        <v/>
      </c>
      <c r="AA806" s="68" t="str">
        <f t="shared" si="142"/>
        <v/>
      </c>
      <c r="AB806" s="66" t="str">
        <f>IFERROR((IF(AND($G805&lt;(VLOOKUP($J806,'Medians, Hi-Lo SDs'!$B:$F,5,FALSE)),$G806&gt;=(VLOOKUP($J806,'Medians, Hi-Lo SDs'!$B:$F,5,FALSE))),(VLOOKUP($J806,'Medians, Hi-Lo SDs'!$B:$F,5,FALSE))-$G805,""))/($F806)*($C806-$C805)+($C805),"")</f>
        <v/>
      </c>
      <c r="AC806" s="65" t="str">
        <f t="shared" si="149"/>
        <v/>
      </c>
      <c r="AD806" s="65" t="str">
        <f>IF(AC806="","",AC806/VLOOKUP(VLOOKUP($J806,'Medians, Hi-Lo SDs'!$B:$F,5,FALSE),$H:$I,2,FALSE))</f>
        <v/>
      </c>
      <c r="AE806" s="59" t="s">
        <v>88</v>
      </c>
      <c r="AF806" s="60" t="s">
        <v>88</v>
      </c>
    </row>
    <row r="807" spans="1:32" ht="16" x14ac:dyDescent="0.2">
      <c r="A807" s="99"/>
      <c r="B807" s="100"/>
      <c r="C807" s="87" t="s">
        <v>141</v>
      </c>
      <c r="D807" s="88">
        <v>2</v>
      </c>
      <c r="E807" s="89">
        <v>3.3333333333333335</v>
      </c>
      <c r="F807" s="89">
        <v>3.3333333333333335</v>
      </c>
      <c r="G807" s="90">
        <v>81.666666666666671</v>
      </c>
      <c r="J807" s="64" t="str">
        <f t="shared" si="143"/>
        <v>a1600</v>
      </c>
      <c r="K807" s="71">
        <f t="shared" si="144"/>
        <v>3.3333333333333335</v>
      </c>
      <c r="L807" s="65" t="str">
        <f>IFERROR((IF(AND($G806&lt;(VLOOKUP($J807,'Medians, Hi-Lo SDs'!$B:$F,2,FALSE)),$G807&gt;=(VLOOKUP($J807,'Medians, Hi-Lo SDs'!$B:$F,2,FALSE))),(VLOOKUP($J807,'Medians, Hi-Lo SDs'!$B:$F,2,FALSE))-$G806,""))/($F807)*($C807-$C806)+($C806),"")</f>
        <v/>
      </c>
      <c r="M807" s="65" t="str">
        <f t="shared" si="146"/>
        <v/>
      </c>
      <c r="N807" s="65" t="str">
        <f>IF(M807="","",M807/VLOOKUP(VLOOKUP($J807,'Medians, Hi-Lo SDs'!$B:$F,2,FALSE),$H:$I,2,FALSE))</f>
        <v/>
      </c>
      <c r="O807" s="59" t="s">
        <v>88</v>
      </c>
      <c r="P807" s="60" t="s">
        <v>88</v>
      </c>
      <c r="Q807" s="66" t="str">
        <f>IFERROR((IF(AND($G806&lt;(VLOOKUP($J807,'Medians, Hi-Lo SDs'!$B:$F,3,FALSE)),$G807&gt;=(VLOOKUP($J807,'Medians, Hi-Lo SDs'!$B:$F,3,FALSE))),(VLOOKUP($J807,'Medians, Hi-Lo SDs'!$B:$F,3,FALSE))-$G806,""))/($F807)*($C807-$C806)+($C806),"")</f>
        <v/>
      </c>
      <c r="R807" s="65" t="str">
        <f t="shared" si="147"/>
        <v/>
      </c>
      <c r="S807" s="65" t="str">
        <f>IF(R807="","",R807/VLOOKUP(VLOOKUP($J807,'Medians, Hi-Lo SDs'!$B:$F,3,FALSE),$H:$I,2,FALSE))</f>
        <v/>
      </c>
      <c r="T807" s="70" t="str">
        <f t="shared" si="139"/>
        <v/>
      </c>
      <c r="U807" s="68" t="str">
        <f t="shared" si="140"/>
        <v/>
      </c>
      <c r="V807" s="69" t="str">
        <f t="shared" si="145"/>
        <v/>
      </c>
      <c r="W807" s="66">
        <f>IFERROR((IF(AND($G806&lt;(VLOOKUP($J807,'Medians, Hi-Lo SDs'!$B:$F,4,FALSE)),$G807&gt;=(VLOOKUP($J807,'Medians, Hi-Lo SDs'!$B:$F,4,FALSE))),(VLOOKUP($J807,'Medians, Hi-Lo SDs'!$B:$F,4,FALSE))-$G806,""))/($F807)*($C807-$C806)+($C806),"")</f>
        <v>73.5</v>
      </c>
      <c r="X807" s="65">
        <f t="shared" si="148"/>
        <v>5.5</v>
      </c>
      <c r="Y807" s="65">
        <f>IF(X807="","",X807/VLOOKUP(VLOOKUP($J807,'Medians, Hi-Lo SDs'!$B:$F,4,FALSE),$H:$I,2,FALSE))</f>
        <v>6.5351711026615966</v>
      </c>
      <c r="Z807" s="70">
        <f t="shared" si="141"/>
        <v>5.3124736075265346</v>
      </c>
      <c r="AA807" s="68" t="str">
        <f t="shared" si="142"/>
        <v/>
      </c>
      <c r="AB807" s="66" t="str">
        <f>IFERROR((IF(AND($G806&lt;(VLOOKUP($J807,'Medians, Hi-Lo SDs'!$B:$F,5,FALSE)),$G807&gt;=(VLOOKUP($J807,'Medians, Hi-Lo SDs'!$B:$F,5,FALSE))),(VLOOKUP($J807,'Medians, Hi-Lo SDs'!$B:$F,5,FALSE))-$G806,""))/($F807)*($C807-$C806)+($C806),"")</f>
        <v/>
      </c>
      <c r="AC807" s="65" t="str">
        <f t="shared" si="149"/>
        <v/>
      </c>
      <c r="AD807" s="65" t="str">
        <f>IF(AC807="","",AC807/VLOOKUP(VLOOKUP($J807,'Medians, Hi-Lo SDs'!$B:$F,5,FALSE),$H:$I,2,FALSE))</f>
        <v/>
      </c>
      <c r="AE807" s="59" t="s">
        <v>88</v>
      </c>
      <c r="AF807" s="60" t="s">
        <v>88</v>
      </c>
    </row>
    <row r="808" spans="1:32" ht="16" x14ac:dyDescent="0.2">
      <c r="A808" s="99"/>
      <c r="B808" s="100"/>
      <c r="C808" s="87" t="s">
        <v>167</v>
      </c>
      <c r="D808" s="88">
        <v>11</v>
      </c>
      <c r="E808" s="89">
        <v>18.333333333333332</v>
      </c>
      <c r="F808" s="89">
        <v>18.333333333333332</v>
      </c>
      <c r="G808" s="90">
        <v>100</v>
      </c>
      <c r="J808" s="64" t="str">
        <f t="shared" si="143"/>
        <v>a1600</v>
      </c>
      <c r="K808" s="71">
        <f t="shared" si="144"/>
        <v>3.3333333333333335</v>
      </c>
      <c r="L808" s="65" t="str">
        <f>IFERROR((IF(AND($G807&lt;(VLOOKUP($J808,'Medians, Hi-Lo SDs'!$B:$F,2,FALSE)),$G808&gt;=(VLOOKUP($J808,'Medians, Hi-Lo SDs'!$B:$F,2,FALSE))),(VLOOKUP($J808,'Medians, Hi-Lo SDs'!$B:$F,2,FALSE))-$G807,""))/($F808)*($C808-$C807)+($C807),"")</f>
        <v/>
      </c>
      <c r="M808" s="65" t="str">
        <f t="shared" si="146"/>
        <v/>
      </c>
      <c r="N808" s="65" t="str">
        <f>IF(M808="","",M808/VLOOKUP(VLOOKUP($J808,'Medians, Hi-Lo SDs'!$B:$F,2,FALSE),$H:$I,2,FALSE))</f>
        <v/>
      </c>
      <c r="O808" s="59" t="s">
        <v>88</v>
      </c>
      <c r="P808" s="60" t="s">
        <v>88</v>
      </c>
      <c r="Q808" s="66" t="str">
        <f>IFERROR((IF(AND($G807&lt;(VLOOKUP($J808,'Medians, Hi-Lo SDs'!$B:$F,3,FALSE)),$G808&gt;=(VLOOKUP($J808,'Medians, Hi-Lo SDs'!$B:$F,3,FALSE))),(VLOOKUP($J808,'Medians, Hi-Lo SDs'!$B:$F,3,FALSE))-$G807,""))/($F808)*($C808-$C807)+($C807),"")</f>
        <v/>
      </c>
      <c r="R808" s="65" t="str">
        <f t="shared" si="147"/>
        <v/>
      </c>
      <c r="S808" s="65" t="str">
        <f>IF(R808="","",R808/VLOOKUP(VLOOKUP($J808,'Medians, Hi-Lo SDs'!$B:$F,3,FALSE),$H:$I,2,FALSE))</f>
        <v/>
      </c>
      <c r="T808" s="70" t="str">
        <f t="shared" si="139"/>
        <v/>
      </c>
      <c r="U808" s="68" t="str">
        <f t="shared" si="140"/>
        <v/>
      </c>
      <c r="V808" s="69" t="str">
        <f t="shared" si="145"/>
        <v/>
      </c>
      <c r="W808" s="66" t="str">
        <f>IFERROR((IF(AND($G807&lt;(VLOOKUP($J808,'Medians, Hi-Lo SDs'!$B:$F,4,FALSE)),$G808&gt;=(VLOOKUP($J808,'Medians, Hi-Lo SDs'!$B:$F,4,FALSE))),(VLOOKUP($J808,'Medians, Hi-Lo SDs'!$B:$F,4,FALSE))-$G807,""))/($F808)*($C808-$C807)+($C807),"")</f>
        <v/>
      </c>
      <c r="X808" s="65" t="str">
        <f t="shared" si="148"/>
        <v/>
      </c>
      <c r="Y808" s="65" t="str">
        <f>IF(X808="","",X808/VLOOKUP(VLOOKUP($J808,'Medians, Hi-Lo SDs'!$B:$F,4,FALSE),$H:$I,2,FALSE))</f>
        <v/>
      </c>
      <c r="Z808" s="70" t="str">
        <f t="shared" si="141"/>
        <v/>
      </c>
      <c r="AA808" s="68">
        <f t="shared" si="142"/>
        <v>4.0897761123914727</v>
      </c>
      <c r="AB808" s="66">
        <f>IFERROR((IF(AND($G807&lt;(VLOOKUP($J808,'Medians, Hi-Lo SDs'!$B:$F,5,FALSE)),$G808&gt;=(VLOOKUP($J808,'Medians, Hi-Lo SDs'!$B:$F,5,FALSE))),(VLOOKUP($J808,'Medians, Hi-Lo SDs'!$B:$F,5,FALSE))-$G807,""))/($F808)*($C808-$C807)+($C807),"")</f>
        <v>74.727272727272734</v>
      </c>
      <c r="AC808" s="65">
        <f t="shared" si="149"/>
        <v>6.7272727272727337</v>
      </c>
      <c r="AD808" s="65">
        <f>IF(AC808="","",AC808/VLOOKUP(VLOOKUP($J808,'Medians, Hi-Lo SDs'!$B:$F,5,FALSE),$H:$I,2,FALSE))</f>
        <v>4.0897761123914727</v>
      </c>
      <c r="AE808" s="59" t="s">
        <v>88</v>
      </c>
      <c r="AF808" s="60" t="s">
        <v>88</v>
      </c>
    </row>
    <row r="809" spans="1:32" ht="17" x14ac:dyDescent="0.2">
      <c r="A809" s="99"/>
      <c r="B809" s="100"/>
      <c r="C809" s="91" t="s">
        <v>134</v>
      </c>
      <c r="D809" s="88">
        <v>60</v>
      </c>
      <c r="E809" s="89">
        <v>100</v>
      </c>
      <c r="F809" s="89">
        <v>100</v>
      </c>
      <c r="G809" s="92"/>
      <c r="J809" s="64" t="str">
        <f t="shared" si="143"/>
        <v>a1600</v>
      </c>
      <c r="K809" s="71">
        <f t="shared" si="144"/>
        <v>3.3333333333333335</v>
      </c>
      <c r="L809" s="65" t="str">
        <f>IFERROR((IF(AND($G808&lt;(VLOOKUP($J809,'Medians, Hi-Lo SDs'!$B:$F,2,FALSE)),$G809&gt;=(VLOOKUP($J809,'Medians, Hi-Lo SDs'!$B:$F,2,FALSE))),(VLOOKUP($J809,'Medians, Hi-Lo SDs'!$B:$F,2,FALSE))-$G808,""))/($F809)*($C809-$C808)+($C808),"")</f>
        <v/>
      </c>
      <c r="M809" s="65" t="str">
        <f t="shared" si="146"/>
        <v/>
      </c>
      <c r="N809" s="65" t="str">
        <f>IF(M809="","",M809/VLOOKUP(VLOOKUP($J809,'Medians, Hi-Lo SDs'!$B:$F,2,FALSE),$H:$I,2,FALSE))</f>
        <v/>
      </c>
      <c r="O809" s="59" t="s">
        <v>88</v>
      </c>
      <c r="P809" s="60" t="s">
        <v>88</v>
      </c>
      <c r="Q809" s="66" t="str">
        <f>IFERROR((IF(AND($G808&lt;(VLOOKUP($J809,'Medians, Hi-Lo SDs'!$B:$F,3,FALSE)),$G809&gt;=(VLOOKUP($J809,'Medians, Hi-Lo SDs'!$B:$F,3,FALSE))),(VLOOKUP($J809,'Medians, Hi-Lo SDs'!$B:$F,3,FALSE))-$G808,""))/($F809)*($C809-$C808)+($C808),"")</f>
        <v/>
      </c>
      <c r="R809" s="65" t="str">
        <f t="shared" si="147"/>
        <v/>
      </c>
      <c r="S809" s="65" t="str">
        <f>IF(R809="","",R809/VLOOKUP(VLOOKUP($J809,'Medians, Hi-Lo SDs'!$B:$F,3,FALSE),$H:$I,2,FALSE))</f>
        <v/>
      </c>
      <c r="T809" s="70" t="str">
        <f t="shared" si="139"/>
        <v/>
      </c>
      <c r="U809" s="68" t="str">
        <f t="shared" si="140"/>
        <v/>
      </c>
      <c r="V809" s="69" t="str">
        <f t="shared" si="145"/>
        <v/>
      </c>
      <c r="W809" s="66" t="str">
        <f>IFERROR((IF(AND($G808&lt;(VLOOKUP($J809,'Medians, Hi-Lo SDs'!$B:$F,4,FALSE)),$G809&gt;=(VLOOKUP($J809,'Medians, Hi-Lo SDs'!$B:$F,4,FALSE))),(VLOOKUP($J809,'Medians, Hi-Lo SDs'!$B:$F,4,FALSE))-$G808,""))/($F809)*($C809-$C808)+($C808),"")</f>
        <v/>
      </c>
      <c r="X809" s="65" t="str">
        <f t="shared" si="148"/>
        <v/>
      </c>
      <c r="Y809" s="65" t="str">
        <f>IF(X809="","",X809/VLOOKUP(VLOOKUP($J809,'Medians, Hi-Lo SDs'!$B:$F,4,FALSE),$H:$I,2,FALSE))</f>
        <v/>
      </c>
      <c r="Z809" s="70" t="str">
        <f t="shared" si="141"/>
        <v/>
      </c>
      <c r="AA809" s="68" t="str">
        <f t="shared" si="142"/>
        <v/>
      </c>
      <c r="AB809" s="66" t="str">
        <f>IFERROR((IF(AND($G808&lt;(VLOOKUP($J809,'Medians, Hi-Lo SDs'!$B:$F,5,FALSE)),$G809&gt;=(VLOOKUP($J809,'Medians, Hi-Lo SDs'!$B:$F,5,FALSE))),(VLOOKUP($J809,'Medians, Hi-Lo SDs'!$B:$F,5,FALSE))-$G808,""))/($F809)*($C809-$C808)+($C808),"")</f>
        <v/>
      </c>
      <c r="AC809" s="65" t="str">
        <f t="shared" si="149"/>
        <v/>
      </c>
      <c r="AD809" s="65" t="str">
        <f>IF(AC809="","",AC809/VLOOKUP(VLOOKUP($J809,'Medians, Hi-Lo SDs'!$B:$F,5,FALSE),$H:$I,2,FALSE))</f>
        <v/>
      </c>
      <c r="AE809" s="59" t="s">
        <v>88</v>
      </c>
      <c r="AF809" s="60" t="s">
        <v>88</v>
      </c>
    </row>
    <row r="810" spans="1:32" ht="16" x14ac:dyDescent="0.2">
      <c r="A810" s="99" t="s">
        <v>74</v>
      </c>
      <c r="B810" s="100" t="s">
        <v>107</v>
      </c>
      <c r="C810" s="87" t="s">
        <v>118</v>
      </c>
      <c r="D810" s="88">
        <v>1</v>
      </c>
      <c r="E810" s="89">
        <v>1.0752688172043012</v>
      </c>
      <c r="F810" s="89">
        <v>1.0752688172043012</v>
      </c>
      <c r="G810" s="90">
        <v>1.0752688172043012</v>
      </c>
      <c r="J810" s="64" t="str">
        <f t="shared" si="143"/>
        <v>a1600</v>
      </c>
      <c r="K810" s="71">
        <f t="shared" si="144"/>
        <v>3.3333333333333335</v>
      </c>
      <c r="L810" s="65" t="str">
        <f>IFERROR((IF(AND($G809&lt;(VLOOKUP($J810,'Medians, Hi-Lo SDs'!$B:$F,2,FALSE)),$G810&gt;=(VLOOKUP($J810,'Medians, Hi-Lo SDs'!$B:$F,2,FALSE))),(VLOOKUP($J810,'Medians, Hi-Lo SDs'!$B:$F,2,FALSE))-$G809,""))/($F810)*($C810-$C809)+($C809),"")</f>
        <v/>
      </c>
      <c r="M810" s="65" t="str">
        <f t="shared" si="146"/>
        <v/>
      </c>
      <c r="N810" s="65" t="str">
        <f>IF(M810="","",M810/VLOOKUP(VLOOKUP($J810,'Medians, Hi-Lo SDs'!$B:$F,2,FALSE),$H:$I,2,FALSE))</f>
        <v/>
      </c>
      <c r="O810" s="59" t="s">
        <v>88</v>
      </c>
      <c r="P810" s="60" t="s">
        <v>88</v>
      </c>
      <c r="Q810" s="66" t="str">
        <f>IFERROR((IF(AND($G809&lt;(VLOOKUP($J810,'Medians, Hi-Lo SDs'!$B:$F,3,FALSE)),$G810&gt;=(VLOOKUP($J810,'Medians, Hi-Lo SDs'!$B:$F,3,FALSE))),(VLOOKUP($J810,'Medians, Hi-Lo SDs'!$B:$F,3,FALSE))-$G809,""))/($F810)*($C810-$C809)+($C809),"")</f>
        <v/>
      </c>
      <c r="R810" s="65" t="str">
        <f t="shared" si="147"/>
        <v/>
      </c>
      <c r="S810" s="65" t="str">
        <f>IF(R810="","",R810/VLOOKUP(VLOOKUP($J810,'Medians, Hi-Lo SDs'!$B:$F,3,FALSE),$H:$I,2,FALSE))</f>
        <v/>
      </c>
      <c r="T810" s="70" t="str">
        <f t="shared" si="139"/>
        <v/>
      </c>
      <c r="U810" s="68" t="str">
        <f t="shared" si="140"/>
        <v/>
      </c>
      <c r="V810" s="69" t="str">
        <f t="shared" si="145"/>
        <v/>
      </c>
      <c r="W810" s="66" t="str">
        <f>IFERROR((IF(AND($G809&lt;(VLOOKUP($J810,'Medians, Hi-Lo SDs'!$B:$F,4,FALSE)),$G810&gt;=(VLOOKUP($J810,'Medians, Hi-Lo SDs'!$B:$F,4,FALSE))),(VLOOKUP($J810,'Medians, Hi-Lo SDs'!$B:$F,4,FALSE))-$G809,""))/($F810)*($C810-$C809)+($C809),"")</f>
        <v/>
      </c>
      <c r="X810" s="65" t="str">
        <f t="shared" si="148"/>
        <v/>
      </c>
      <c r="Y810" s="65" t="str">
        <f>IF(X810="","",X810/VLOOKUP(VLOOKUP($J810,'Medians, Hi-Lo SDs'!$B:$F,4,FALSE),$H:$I,2,FALSE))</f>
        <v/>
      </c>
      <c r="Z810" s="70" t="str">
        <f t="shared" si="141"/>
        <v/>
      </c>
      <c r="AA810" s="68" t="str">
        <f t="shared" si="142"/>
        <v/>
      </c>
      <c r="AB810" s="66" t="str">
        <f>IFERROR((IF(AND($G809&lt;(VLOOKUP($J810,'Medians, Hi-Lo SDs'!$B:$F,5,FALSE)),$G810&gt;=(VLOOKUP($J810,'Medians, Hi-Lo SDs'!$B:$F,5,FALSE))),(VLOOKUP($J810,'Medians, Hi-Lo SDs'!$B:$F,5,FALSE))-$G809,""))/($F810)*($C810-$C809)+($C809),"")</f>
        <v/>
      </c>
      <c r="AC810" s="65" t="str">
        <f t="shared" si="149"/>
        <v/>
      </c>
      <c r="AD810" s="65" t="str">
        <f>IF(AC810="","",AC810/VLOOKUP(VLOOKUP($J810,'Medians, Hi-Lo SDs'!$B:$F,5,FALSE),$H:$I,2,FALSE))</f>
        <v/>
      </c>
      <c r="AE810" s="59" t="s">
        <v>88</v>
      </c>
      <c r="AF810" s="60" t="s">
        <v>88</v>
      </c>
    </row>
    <row r="811" spans="1:32" ht="16" x14ac:dyDescent="0.2">
      <c r="A811" s="99"/>
      <c r="B811" s="100"/>
      <c r="C811" s="87" t="s">
        <v>152</v>
      </c>
      <c r="D811" s="88">
        <v>1</v>
      </c>
      <c r="E811" s="89">
        <v>1.0752688172043012</v>
      </c>
      <c r="F811" s="89">
        <v>1.0752688172043012</v>
      </c>
      <c r="G811" s="90">
        <v>2.1505376344086025</v>
      </c>
      <c r="J811" s="64" t="str">
        <f t="shared" si="143"/>
        <v>a1721</v>
      </c>
      <c r="K811" s="71">
        <f t="shared" si="144"/>
        <v>2.1505376344086025</v>
      </c>
      <c r="L811" s="65" t="str">
        <f>IFERROR((IF(AND($G810&lt;(VLOOKUP($J811,'Medians, Hi-Lo SDs'!$B:$F,2,FALSE)),$G811&gt;=(VLOOKUP($J811,'Medians, Hi-Lo SDs'!$B:$F,2,FALSE))),(VLOOKUP($J811,'Medians, Hi-Lo SDs'!$B:$F,2,FALSE))-$G810,""))/($F811)*($C811-$C810)+($C810),"")</f>
        <v/>
      </c>
      <c r="M811" s="65" t="str">
        <f t="shared" si="146"/>
        <v/>
      </c>
      <c r="N811" s="65" t="str">
        <f>IF(M811="","",M811/VLOOKUP(VLOOKUP($J811,'Medians, Hi-Lo SDs'!$B:$F,2,FALSE),$H:$I,2,FALSE))</f>
        <v/>
      </c>
      <c r="O811" s="59" t="s">
        <v>88</v>
      </c>
      <c r="P811" s="60" t="s">
        <v>88</v>
      </c>
      <c r="Q811" s="66" t="str">
        <f>IFERROR((IF(AND($G810&lt;(VLOOKUP($J811,'Medians, Hi-Lo SDs'!$B:$F,3,FALSE)),$G811&gt;=(VLOOKUP($J811,'Medians, Hi-Lo SDs'!$B:$F,3,FALSE))),(VLOOKUP($J811,'Medians, Hi-Lo SDs'!$B:$F,3,FALSE))-$G810,""))/($F811)*($C811-$C810)+($C810),"")</f>
        <v/>
      </c>
      <c r="R811" s="65" t="str">
        <f t="shared" si="147"/>
        <v/>
      </c>
      <c r="S811" s="65" t="str">
        <f>IF(R811="","",R811/VLOOKUP(VLOOKUP($J811,'Medians, Hi-Lo SDs'!$B:$F,3,FALSE),$H:$I,2,FALSE))</f>
        <v/>
      </c>
      <c r="T811" s="70" t="str">
        <f t="shared" si="139"/>
        <v/>
      </c>
      <c r="U811" s="68" t="str">
        <f t="shared" si="140"/>
        <v/>
      </c>
      <c r="V811" s="69" t="str">
        <f t="shared" si="145"/>
        <v/>
      </c>
      <c r="W811" s="66" t="str">
        <f>IFERROR((IF(AND($G810&lt;(VLOOKUP($J811,'Medians, Hi-Lo SDs'!$B:$F,4,FALSE)),$G811&gt;=(VLOOKUP($J811,'Medians, Hi-Lo SDs'!$B:$F,4,FALSE))),(VLOOKUP($J811,'Medians, Hi-Lo SDs'!$B:$F,4,FALSE))-$G810,""))/($F811)*($C811-$C810)+($C810),"")</f>
        <v/>
      </c>
      <c r="X811" s="65" t="str">
        <f t="shared" si="148"/>
        <v/>
      </c>
      <c r="Y811" s="65" t="str">
        <f>IF(X811="","",X811/VLOOKUP(VLOOKUP($J811,'Medians, Hi-Lo SDs'!$B:$F,4,FALSE),$H:$I,2,FALSE))</f>
        <v/>
      </c>
      <c r="Z811" s="70" t="str">
        <f t="shared" si="141"/>
        <v/>
      </c>
      <c r="AA811" s="68" t="str">
        <f t="shared" si="142"/>
        <v/>
      </c>
      <c r="AB811" s="66" t="str">
        <f>IFERROR((IF(AND($G810&lt;(VLOOKUP($J811,'Medians, Hi-Lo SDs'!$B:$F,5,FALSE)),$G811&gt;=(VLOOKUP($J811,'Medians, Hi-Lo SDs'!$B:$F,5,FALSE))),(VLOOKUP($J811,'Medians, Hi-Lo SDs'!$B:$F,5,FALSE))-$G810,""))/($F811)*($C811-$C810)+($C810),"")</f>
        <v/>
      </c>
      <c r="AC811" s="65" t="str">
        <f t="shared" si="149"/>
        <v/>
      </c>
      <c r="AD811" s="65" t="str">
        <f>IF(AC811="","",AC811/VLOOKUP(VLOOKUP($J811,'Medians, Hi-Lo SDs'!$B:$F,5,FALSE),$H:$I,2,FALSE))</f>
        <v/>
      </c>
      <c r="AE811" s="59" t="s">
        <v>88</v>
      </c>
      <c r="AF811" s="60" t="s">
        <v>88</v>
      </c>
    </row>
    <row r="812" spans="1:32" ht="16" x14ac:dyDescent="0.2">
      <c r="A812" s="99"/>
      <c r="B812" s="100"/>
      <c r="C812" s="87" t="s">
        <v>137</v>
      </c>
      <c r="D812" s="88">
        <v>1</v>
      </c>
      <c r="E812" s="89">
        <v>1.0752688172043012</v>
      </c>
      <c r="F812" s="89">
        <v>1.0752688172043012</v>
      </c>
      <c r="G812" s="90">
        <v>3.225806451612903</v>
      </c>
      <c r="J812" s="64" t="str">
        <f t="shared" si="143"/>
        <v>a1721</v>
      </c>
      <c r="K812" s="71">
        <f t="shared" si="144"/>
        <v>2.1505376344086025</v>
      </c>
      <c r="L812" s="65" t="str">
        <f>IFERROR((IF(AND($G811&lt;(VLOOKUP($J812,'Medians, Hi-Lo SDs'!$B:$F,2,FALSE)),$G812&gt;=(VLOOKUP($J812,'Medians, Hi-Lo SDs'!$B:$F,2,FALSE))),(VLOOKUP($J812,'Medians, Hi-Lo SDs'!$B:$F,2,FALSE))-$G811,""))/($F812)*($C812-$C811)+($C811),"")</f>
        <v/>
      </c>
      <c r="M812" s="65" t="str">
        <f t="shared" si="146"/>
        <v/>
      </c>
      <c r="N812" s="65" t="str">
        <f>IF(M812="","",M812/VLOOKUP(VLOOKUP($J812,'Medians, Hi-Lo SDs'!$B:$F,2,FALSE),$H:$I,2,FALSE))</f>
        <v/>
      </c>
      <c r="O812" s="59" t="s">
        <v>88</v>
      </c>
      <c r="P812" s="60" t="s">
        <v>88</v>
      </c>
      <c r="Q812" s="66" t="str">
        <f>IFERROR((IF(AND($G811&lt;(VLOOKUP($J812,'Medians, Hi-Lo SDs'!$B:$F,3,FALSE)),$G812&gt;=(VLOOKUP($J812,'Medians, Hi-Lo SDs'!$B:$F,3,FALSE))),(VLOOKUP($J812,'Medians, Hi-Lo SDs'!$B:$F,3,FALSE))-$G811,""))/($F812)*($C812-$C811)+($C811),"")</f>
        <v/>
      </c>
      <c r="R812" s="65" t="str">
        <f t="shared" si="147"/>
        <v/>
      </c>
      <c r="S812" s="65" t="str">
        <f>IF(R812="","",R812/VLOOKUP(VLOOKUP($J812,'Medians, Hi-Lo SDs'!$B:$F,3,FALSE),$H:$I,2,FALSE))</f>
        <v/>
      </c>
      <c r="T812" s="70" t="str">
        <f t="shared" ref="T812:T875" si="150">IF(S812="","",IF(SUMIF($J:$J,$J812,N:N)=0,1/0,(SUMIF($J:$J,$J812,N:N)+SUMIF($J:$J,$J812,S:S))/2))</f>
        <v/>
      </c>
      <c r="U812" s="68" t="str">
        <f t="shared" ref="U812:U875" si="151">N812</f>
        <v/>
      </c>
      <c r="V812" s="69" t="str">
        <f t="shared" si="145"/>
        <v/>
      </c>
      <c r="W812" s="66" t="str">
        <f>IFERROR((IF(AND($G811&lt;(VLOOKUP($J812,'Medians, Hi-Lo SDs'!$B:$F,4,FALSE)),$G812&gt;=(VLOOKUP($J812,'Medians, Hi-Lo SDs'!$B:$F,4,FALSE))),(VLOOKUP($J812,'Medians, Hi-Lo SDs'!$B:$F,4,FALSE))-$G811,""))/($F812)*($C812-$C811)+($C811),"")</f>
        <v/>
      </c>
      <c r="X812" s="65" t="str">
        <f t="shared" si="148"/>
        <v/>
      </c>
      <c r="Y812" s="65" t="str">
        <f>IF(X812="","",X812/VLOOKUP(VLOOKUP($J812,'Medians, Hi-Lo SDs'!$B:$F,4,FALSE),$H:$I,2,FALSE))</f>
        <v/>
      </c>
      <c r="Z812" s="70" t="str">
        <f t="shared" ref="Z812:Z875" si="152">IF(Y812="","",(SUMIF($J:$J,$J812,Y:Y)+SUMIF($J:$J,$J812,AD:AD))/2)</f>
        <v/>
      </c>
      <c r="AA812" s="68" t="str">
        <f t="shared" ref="AA812:AA875" si="153">AD812</f>
        <v/>
      </c>
      <c r="AB812" s="66" t="str">
        <f>IFERROR((IF(AND($G811&lt;(VLOOKUP($J812,'Medians, Hi-Lo SDs'!$B:$F,5,FALSE)),$G812&gt;=(VLOOKUP($J812,'Medians, Hi-Lo SDs'!$B:$F,5,FALSE))),(VLOOKUP($J812,'Medians, Hi-Lo SDs'!$B:$F,5,FALSE))-$G811,""))/($F812)*($C812-$C811)+($C811),"")</f>
        <v/>
      </c>
      <c r="AC812" s="65" t="str">
        <f t="shared" si="149"/>
        <v/>
      </c>
      <c r="AD812" s="65" t="str">
        <f>IF(AC812="","",AC812/VLOOKUP(VLOOKUP($J812,'Medians, Hi-Lo SDs'!$B:$F,5,FALSE),$H:$I,2,FALSE))</f>
        <v/>
      </c>
      <c r="AE812" s="59" t="s">
        <v>88</v>
      </c>
      <c r="AF812" s="60" t="s">
        <v>88</v>
      </c>
    </row>
    <row r="813" spans="1:32" ht="16" x14ac:dyDescent="0.2">
      <c r="A813" s="99"/>
      <c r="B813" s="100"/>
      <c r="C813" s="87" t="s">
        <v>154</v>
      </c>
      <c r="D813" s="88">
        <v>1</v>
      </c>
      <c r="E813" s="89">
        <v>1.0752688172043012</v>
      </c>
      <c r="F813" s="89">
        <v>1.0752688172043012</v>
      </c>
      <c r="G813" s="90">
        <v>4.3010752688172049</v>
      </c>
      <c r="J813" s="64" t="str">
        <f t="shared" si="143"/>
        <v>a1721</v>
      </c>
      <c r="K813" s="71">
        <f t="shared" si="144"/>
        <v>2.1505376344086025</v>
      </c>
      <c r="L813" s="65" t="str">
        <f>IFERROR((IF(AND($G812&lt;(VLOOKUP($J813,'Medians, Hi-Lo SDs'!$B:$F,2,FALSE)),$G813&gt;=(VLOOKUP($J813,'Medians, Hi-Lo SDs'!$B:$F,2,FALSE))),(VLOOKUP($J813,'Medians, Hi-Lo SDs'!$B:$F,2,FALSE))-$G812,""))/($F813)*($C813-$C812)+($C812),"")</f>
        <v/>
      </c>
      <c r="M813" s="65" t="str">
        <f t="shared" si="146"/>
        <v/>
      </c>
      <c r="N813" s="65" t="str">
        <f>IF(M813="","",M813/VLOOKUP(VLOOKUP($J813,'Medians, Hi-Lo SDs'!$B:$F,2,FALSE),$H:$I,2,FALSE))</f>
        <v/>
      </c>
      <c r="O813" s="59" t="s">
        <v>88</v>
      </c>
      <c r="P813" s="60" t="s">
        <v>88</v>
      </c>
      <c r="Q813" s="66" t="str">
        <f>IFERROR((IF(AND($G812&lt;(VLOOKUP($J813,'Medians, Hi-Lo SDs'!$B:$F,3,FALSE)),$G813&gt;=(VLOOKUP($J813,'Medians, Hi-Lo SDs'!$B:$F,3,FALSE))),(VLOOKUP($J813,'Medians, Hi-Lo SDs'!$B:$F,3,FALSE))-$G812,""))/($F813)*($C813-$C812)+($C812),"")</f>
        <v/>
      </c>
      <c r="R813" s="65" t="str">
        <f t="shared" si="147"/>
        <v/>
      </c>
      <c r="S813" s="65" t="str">
        <f>IF(R813="","",R813/VLOOKUP(VLOOKUP($J813,'Medians, Hi-Lo SDs'!$B:$F,3,FALSE),$H:$I,2,FALSE))</f>
        <v/>
      </c>
      <c r="T813" s="70" t="str">
        <f t="shared" si="150"/>
        <v/>
      </c>
      <c r="U813" s="68" t="str">
        <f t="shared" si="151"/>
        <v/>
      </c>
      <c r="V813" s="69" t="str">
        <f t="shared" si="145"/>
        <v/>
      </c>
      <c r="W813" s="66" t="str">
        <f>IFERROR((IF(AND($G812&lt;(VLOOKUP($J813,'Medians, Hi-Lo SDs'!$B:$F,4,FALSE)),$G813&gt;=(VLOOKUP($J813,'Medians, Hi-Lo SDs'!$B:$F,4,FALSE))),(VLOOKUP($J813,'Medians, Hi-Lo SDs'!$B:$F,4,FALSE))-$G812,""))/($F813)*($C813-$C812)+($C812),"")</f>
        <v/>
      </c>
      <c r="X813" s="65" t="str">
        <f t="shared" si="148"/>
        <v/>
      </c>
      <c r="Y813" s="65" t="str">
        <f>IF(X813="","",X813/VLOOKUP(VLOOKUP($J813,'Medians, Hi-Lo SDs'!$B:$F,4,FALSE),$H:$I,2,FALSE))</f>
        <v/>
      </c>
      <c r="Z813" s="70" t="str">
        <f t="shared" si="152"/>
        <v/>
      </c>
      <c r="AA813" s="68" t="str">
        <f t="shared" si="153"/>
        <v/>
      </c>
      <c r="AB813" s="66" t="str">
        <f>IFERROR((IF(AND($G812&lt;(VLOOKUP($J813,'Medians, Hi-Lo SDs'!$B:$F,5,FALSE)),$G813&gt;=(VLOOKUP($J813,'Medians, Hi-Lo SDs'!$B:$F,5,FALSE))),(VLOOKUP($J813,'Medians, Hi-Lo SDs'!$B:$F,5,FALSE))-$G812,""))/($F813)*($C813-$C812)+($C812),"")</f>
        <v/>
      </c>
      <c r="AC813" s="65" t="str">
        <f t="shared" si="149"/>
        <v/>
      </c>
      <c r="AD813" s="65" t="str">
        <f>IF(AC813="","",AC813/VLOOKUP(VLOOKUP($J813,'Medians, Hi-Lo SDs'!$B:$F,5,FALSE),$H:$I,2,FALSE))</f>
        <v/>
      </c>
      <c r="AE813" s="59" t="s">
        <v>88</v>
      </c>
      <c r="AF813" s="60" t="s">
        <v>88</v>
      </c>
    </row>
    <row r="814" spans="1:32" ht="16" x14ac:dyDescent="0.2">
      <c r="A814" s="99"/>
      <c r="B814" s="100"/>
      <c r="C814" s="87" t="s">
        <v>138</v>
      </c>
      <c r="D814" s="88">
        <v>1</v>
      </c>
      <c r="E814" s="89">
        <v>1.0752688172043012</v>
      </c>
      <c r="F814" s="89">
        <v>1.0752688172043012</v>
      </c>
      <c r="G814" s="90">
        <v>5.376344086021505</v>
      </c>
      <c r="J814" s="64" t="str">
        <f t="shared" si="143"/>
        <v>a1721</v>
      </c>
      <c r="K814" s="71">
        <f t="shared" si="144"/>
        <v>2.1505376344086025</v>
      </c>
      <c r="L814" s="65">
        <f>IFERROR((IF(AND($G813&lt;(VLOOKUP($J814,'Medians, Hi-Lo SDs'!$B:$F,2,FALSE)),$G814&gt;=(VLOOKUP($J814,'Medians, Hi-Lo SDs'!$B:$F,2,FALSE))),(VLOOKUP($J814,'Medians, Hi-Lo SDs'!$B:$F,2,FALSE))-$G813,""))/($F814)*($C814-$C813)+($C813),"")</f>
        <v>48.65</v>
      </c>
      <c r="M814" s="65">
        <f t="shared" si="146"/>
        <v>21.6</v>
      </c>
      <c r="N814" s="65">
        <f>IF(M814="","",M814/VLOOKUP(VLOOKUP($J814,'Medians, Hi-Lo SDs'!$B:$F,2,FALSE),$H:$I,2,FALSE))</f>
        <v>13.131497355462338</v>
      </c>
      <c r="O814" s="59" t="s">
        <v>88</v>
      </c>
      <c r="P814" s="60" t="s">
        <v>88</v>
      </c>
      <c r="Q814" s="66" t="str">
        <f>IFERROR((IF(AND($G813&lt;(VLOOKUP($J814,'Medians, Hi-Lo SDs'!$B:$F,3,FALSE)),$G814&gt;=(VLOOKUP($J814,'Medians, Hi-Lo SDs'!$B:$F,3,FALSE))),(VLOOKUP($J814,'Medians, Hi-Lo SDs'!$B:$F,3,FALSE))-$G813,""))/($F814)*($C814-$C813)+($C813),"")</f>
        <v/>
      </c>
      <c r="R814" s="65" t="str">
        <f t="shared" si="147"/>
        <v/>
      </c>
      <c r="S814" s="65" t="str">
        <f>IF(R814="","",R814/VLOOKUP(VLOOKUP($J814,'Medians, Hi-Lo SDs'!$B:$F,3,FALSE),$H:$I,2,FALSE))</f>
        <v/>
      </c>
      <c r="T814" s="70" t="str">
        <f t="shared" si="150"/>
        <v/>
      </c>
      <c r="U814" s="68">
        <f t="shared" si="151"/>
        <v>13.131497355462338</v>
      </c>
      <c r="V814" s="69" t="str">
        <f t="shared" si="145"/>
        <v/>
      </c>
      <c r="W814" s="66" t="str">
        <f>IFERROR((IF(AND($G813&lt;(VLOOKUP($J814,'Medians, Hi-Lo SDs'!$B:$F,4,FALSE)),$G814&gt;=(VLOOKUP($J814,'Medians, Hi-Lo SDs'!$B:$F,4,FALSE))),(VLOOKUP($J814,'Medians, Hi-Lo SDs'!$B:$F,4,FALSE))-$G813,""))/($F814)*($C814-$C813)+($C813),"")</f>
        <v/>
      </c>
      <c r="X814" s="65" t="str">
        <f t="shared" si="148"/>
        <v/>
      </c>
      <c r="Y814" s="65" t="str">
        <f>IF(X814="","",X814/VLOOKUP(VLOOKUP($J814,'Medians, Hi-Lo SDs'!$B:$F,4,FALSE),$H:$I,2,FALSE))</f>
        <v/>
      </c>
      <c r="Z814" s="70" t="str">
        <f t="shared" si="152"/>
        <v/>
      </c>
      <c r="AA814" s="68" t="str">
        <f t="shared" si="153"/>
        <v/>
      </c>
      <c r="AB814" s="66" t="str">
        <f>IFERROR((IF(AND($G813&lt;(VLOOKUP($J814,'Medians, Hi-Lo SDs'!$B:$F,5,FALSE)),$G814&gt;=(VLOOKUP($J814,'Medians, Hi-Lo SDs'!$B:$F,5,FALSE))),(VLOOKUP($J814,'Medians, Hi-Lo SDs'!$B:$F,5,FALSE))-$G813,""))/($F814)*($C814-$C813)+($C813),"")</f>
        <v/>
      </c>
      <c r="AC814" s="65" t="str">
        <f t="shared" si="149"/>
        <v/>
      </c>
      <c r="AD814" s="65" t="str">
        <f>IF(AC814="","",AC814/VLOOKUP(VLOOKUP($J814,'Medians, Hi-Lo SDs'!$B:$F,5,FALSE),$H:$I,2,FALSE))</f>
        <v/>
      </c>
      <c r="AE814" s="59" t="s">
        <v>88</v>
      </c>
      <c r="AF814" s="60" t="s">
        <v>88</v>
      </c>
    </row>
    <row r="815" spans="1:32" ht="16" x14ac:dyDescent="0.2">
      <c r="A815" s="99"/>
      <c r="B815" s="100"/>
      <c r="C815" s="87" t="s">
        <v>165</v>
      </c>
      <c r="D815" s="88">
        <v>5</v>
      </c>
      <c r="E815" s="89">
        <v>5.376344086021505</v>
      </c>
      <c r="F815" s="89">
        <v>5.376344086021505</v>
      </c>
      <c r="G815" s="90">
        <v>10.75268817204301</v>
      </c>
      <c r="J815" s="64" t="str">
        <f t="shared" si="143"/>
        <v>a1721</v>
      </c>
      <c r="K815" s="71">
        <f t="shared" si="144"/>
        <v>2.1505376344086025</v>
      </c>
      <c r="L815" s="65" t="str">
        <f>IFERROR((IF(AND($G814&lt;(VLOOKUP($J815,'Medians, Hi-Lo SDs'!$B:$F,2,FALSE)),$G815&gt;=(VLOOKUP($J815,'Medians, Hi-Lo SDs'!$B:$F,2,FALSE))),(VLOOKUP($J815,'Medians, Hi-Lo SDs'!$B:$F,2,FALSE))-$G814,""))/($F815)*($C815-$C814)+($C814),"")</f>
        <v/>
      </c>
      <c r="M815" s="65" t="str">
        <f t="shared" si="146"/>
        <v/>
      </c>
      <c r="N815" s="65" t="str">
        <f>IF(M815="","",M815/VLOOKUP(VLOOKUP($J815,'Medians, Hi-Lo SDs'!$B:$F,2,FALSE),$H:$I,2,FALSE))</f>
        <v/>
      </c>
      <c r="O815" s="59" t="s">
        <v>88</v>
      </c>
      <c r="P815" s="60" t="s">
        <v>88</v>
      </c>
      <c r="Q815" s="66">
        <f>IFERROR((IF(AND($G814&lt;(VLOOKUP($J815,'Medians, Hi-Lo SDs'!$B:$F,3,FALSE)),$G815&gt;=(VLOOKUP($J815,'Medians, Hi-Lo SDs'!$B:$F,3,FALSE))),(VLOOKUP($J815,'Medians, Hi-Lo SDs'!$B:$F,3,FALSE))-$G814,""))/($F815)*($C815-$C814)+($C814),"")</f>
        <v>49.86</v>
      </c>
      <c r="R815" s="65">
        <f t="shared" si="147"/>
        <v>20.39</v>
      </c>
      <c r="S815" s="65">
        <f>IF(R815="","",R815/VLOOKUP(VLOOKUP($J815,'Medians, Hi-Lo SDs'!$B:$F,3,FALSE),$H:$I,2,FALSE))</f>
        <v>15.909800249687891</v>
      </c>
      <c r="T815" s="70">
        <f t="shared" si="150"/>
        <v>14.520648802575113</v>
      </c>
      <c r="U815" s="68" t="str">
        <f t="shared" si="151"/>
        <v/>
      </c>
      <c r="V815" s="69" t="str">
        <f t="shared" si="145"/>
        <v/>
      </c>
      <c r="W815" s="66" t="str">
        <f>IFERROR((IF(AND($G814&lt;(VLOOKUP($J815,'Medians, Hi-Lo SDs'!$B:$F,4,FALSE)),$G815&gt;=(VLOOKUP($J815,'Medians, Hi-Lo SDs'!$B:$F,4,FALSE))),(VLOOKUP($J815,'Medians, Hi-Lo SDs'!$B:$F,4,FALSE))-$G814,""))/($F815)*($C815-$C814)+($C814),"")</f>
        <v/>
      </c>
      <c r="X815" s="65" t="str">
        <f t="shared" si="148"/>
        <v/>
      </c>
      <c r="Y815" s="65" t="str">
        <f>IF(X815="","",X815/VLOOKUP(VLOOKUP($J815,'Medians, Hi-Lo SDs'!$B:$F,4,FALSE),$H:$I,2,FALSE))</f>
        <v/>
      </c>
      <c r="Z815" s="70" t="str">
        <f t="shared" si="152"/>
        <v/>
      </c>
      <c r="AA815" s="68" t="str">
        <f t="shared" si="153"/>
        <v/>
      </c>
      <c r="AB815" s="66" t="str">
        <f>IFERROR((IF(AND($G814&lt;(VLOOKUP($J815,'Medians, Hi-Lo SDs'!$B:$F,5,FALSE)),$G815&gt;=(VLOOKUP($J815,'Medians, Hi-Lo SDs'!$B:$F,5,FALSE))),(VLOOKUP($J815,'Medians, Hi-Lo SDs'!$B:$F,5,FALSE))-$G814,""))/($F815)*($C815-$C814)+($C814),"")</f>
        <v/>
      </c>
      <c r="AC815" s="65" t="str">
        <f t="shared" si="149"/>
        <v/>
      </c>
      <c r="AD815" s="65" t="str">
        <f>IF(AC815="","",AC815/VLOOKUP(VLOOKUP($J815,'Medians, Hi-Lo SDs'!$B:$F,5,FALSE),$H:$I,2,FALSE))</f>
        <v/>
      </c>
      <c r="AE815" s="59" t="s">
        <v>88</v>
      </c>
      <c r="AF815" s="60" t="s">
        <v>88</v>
      </c>
    </row>
    <row r="816" spans="1:32" ht="16" x14ac:dyDescent="0.2">
      <c r="A816" s="99"/>
      <c r="B816" s="100"/>
      <c r="C816" s="87" t="s">
        <v>159</v>
      </c>
      <c r="D816" s="88">
        <v>1</v>
      </c>
      <c r="E816" s="89">
        <v>1.0752688172043012</v>
      </c>
      <c r="F816" s="89">
        <v>1.0752688172043012</v>
      </c>
      <c r="G816" s="90">
        <v>11.827956989247312</v>
      </c>
      <c r="J816" s="64" t="str">
        <f t="shared" si="143"/>
        <v>a1721</v>
      </c>
      <c r="K816" s="71">
        <f t="shared" si="144"/>
        <v>2.1505376344086025</v>
      </c>
      <c r="L816" s="65" t="str">
        <f>IFERROR((IF(AND($G815&lt;(VLOOKUP($J816,'Medians, Hi-Lo SDs'!$B:$F,2,FALSE)),$G816&gt;=(VLOOKUP($J816,'Medians, Hi-Lo SDs'!$B:$F,2,FALSE))),(VLOOKUP($J816,'Medians, Hi-Lo SDs'!$B:$F,2,FALSE))-$G815,""))/($F816)*($C816-$C815)+($C815),"")</f>
        <v/>
      </c>
      <c r="M816" s="65" t="str">
        <f t="shared" si="146"/>
        <v/>
      </c>
      <c r="N816" s="65" t="str">
        <f>IF(M816="","",M816/VLOOKUP(VLOOKUP($J816,'Medians, Hi-Lo SDs'!$B:$F,2,FALSE),$H:$I,2,FALSE))</f>
        <v/>
      </c>
      <c r="O816" s="59" t="s">
        <v>88</v>
      </c>
      <c r="P816" s="60" t="s">
        <v>88</v>
      </c>
      <c r="Q816" s="66" t="str">
        <f>IFERROR((IF(AND($G815&lt;(VLOOKUP($J816,'Medians, Hi-Lo SDs'!$B:$F,3,FALSE)),$G816&gt;=(VLOOKUP($J816,'Medians, Hi-Lo SDs'!$B:$F,3,FALSE))),(VLOOKUP($J816,'Medians, Hi-Lo SDs'!$B:$F,3,FALSE))-$G815,""))/($F816)*($C816-$C815)+($C815),"")</f>
        <v/>
      </c>
      <c r="R816" s="65" t="str">
        <f t="shared" si="147"/>
        <v/>
      </c>
      <c r="S816" s="65" t="str">
        <f>IF(R816="","",R816/VLOOKUP(VLOOKUP($J816,'Medians, Hi-Lo SDs'!$B:$F,3,FALSE),$H:$I,2,FALSE))</f>
        <v/>
      </c>
      <c r="T816" s="70" t="str">
        <f t="shared" si="150"/>
        <v/>
      </c>
      <c r="U816" s="68" t="str">
        <f t="shared" si="151"/>
        <v/>
      </c>
      <c r="V816" s="69" t="str">
        <f t="shared" si="145"/>
        <v/>
      </c>
      <c r="W816" s="66" t="str">
        <f>IFERROR((IF(AND($G815&lt;(VLOOKUP($J816,'Medians, Hi-Lo SDs'!$B:$F,4,FALSE)),$G816&gt;=(VLOOKUP($J816,'Medians, Hi-Lo SDs'!$B:$F,4,FALSE))),(VLOOKUP($J816,'Medians, Hi-Lo SDs'!$B:$F,4,FALSE))-$G815,""))/($F816)*($C816-$C815)+($C815),"")</f>
        <v/>
      </c>
      <c r="X816" s="65" t="str">
        <f t="shared" si="148"/>
        <v/>
      </c>
      <c r="Y816" s="65" t="str">
        <f>IF(X816="","",X816/VLOOKUP(VLOOKUP($J816,'Medians, Hi-Lo SDs'!$B:$F,4,FALSE),$H:$I,2,FALSE))</f>
        <v/>
      </c>
      <c r="Z816" s="70" t="str">
        <f t="shared" si="152"/>
        <v/>
      </c>
      <c r="AA816" s="68" t="str">
        <f t="shared" si="153"/>
        <v/>
      </c>
      <c r="AB816" s="66" t="str">
        <f>IFERROR((IF(AND($G815&lt;(VLOOKUP($J816,'Medians, Hi-Lo SDs'!$B:$F,5,FALSE)),$G816&gt;=(VLOOKUP($J816,'Medians, Hi-Lo SDs'!$B:$F,5,FALSE))),(VLOOKUP($J816,'Medians, Hi-Lo SDs'!$B:$F,5,FALSE))-$G815,""))/($F816)*($C816-$C815)+($C815),"")</f>
        <v/>
      </c>
      <c r="AC816" s="65" t="str">
        <f t="shared" si="149"/>
        <v/>
      </c>
      <c r="AD816" s="65" t="str">
        <f>IF(AC816="","",AC816/VLOOKUP(VLOOKUP($J816,'Medians, Hi-Lo SDs'!$B:$F,5,FALSE),$H:$I,2,FALSE))</f>
        <v/>
      </c>
      <c r="AE816" s="59" t="s">
        <v>88</v>
      </c>
      <c r="AF816" s="60" t="s">
        <v>88</v>
      </c>
    </row>
    <row r="817" spans="1:32" ht="16" x14ac:dyDescent="0.2">
      <c r="A817" s="99"/>
      <c r="B817" s="100"/>
      <c r="C817" s="87" t="s">
        <v>145</v>
      </c>
      <c r="D817" s="88">
        <v>1</v>
      </c>
      <c r="E817" s="89">
        <v>1.0752688172043012</v>
      </c>
      <c r="F817" s="89">
        <v>1.0752688172043012</v>
      </c>
      <c r="G817" s="90">
        <v>12.903225806451612</v>
      </c>
      <c r="J817" s="64" t="str">
        <f t="shared" si="143"/>
        <v>a1721</v>
      </c>
      <c r="K817" s="71">
        <f t="shared" si="144"/>
        <v>2.1505376344086025</v>
      </c>
      <c r="L817" s="65" t="str">
        <f>IFERROR((IF(AND($G816&lt;(VLOOKUP($J817,'Medians, Hi-Lo SDs'!$B:$F,2,FALSE)),$G817&gt;=(VLOOKUP($J817,'Medians, Hi-Lo SDs'!$B:$F,2,FALSE))),(VLOOKUP($J817,'Medians, Hi-Lo SDs'!$B:$F,2,FALSE))-$G816,""))/($F817)*($C817-$C816)+($C816),"")</f>
        <v/>
      </c>
      <c r="M817" s="65" t="str">
        <f t="shared" si="146"/>
        <v/>
      </c>
      <c r="N817" s="65" t="str">
        <f>IF(M817="","",M817/VLOOKUP(VLOOKUP($J817,'Medians, Hi-Lo SDs'!$B:$F,2,FALSE),$H:$I,2,FALSE))</f>
        <v/>
      </c>
      <c r="O817" s="59" t="s">
        <v>88</v>
      </c>
      <c r="P817" s="60" t="s">
        <v>88</v>
      </c>
      <c r="Q817" s="66" t="str">
        <f>IFERROR((IF(AND($G816&lt;(VLOOKUP($J817,'Medians, Hi-Lo SDs'!$B:$F,3,FALSE)),$G817&gt;=(VLOOKUP($J817,'Medians, Hi-Lo SDs'!$B:$F,3,FALSE))),(VLOOKUP($J817,'Medians, Hi-Lo SDs'!$B:$F,3,FALSE))-$G816,""))/($F817)*($C817-$C816)+($C816),"")</f>
        <v/>
      </c>
      <c r="R817" s="65" t="str">
        <f t="shared" si="147"/>
        <v/>
      </c>
      <c r="S817" s="65" t="str">
        <f>IF(R817="","",R817/VLOOKUP(VLOOKUP($J817,'Medians, Hi-Lo SDs'!$B:$F,3,FALSE),$H:$I,2,FALSE))</f>
        <v/>
      </c>
      <c r="T817" s="70" t="str">
        <f t="shared" si="150"/>
        <v/>
      </c>
      <c r="U817" s="68" t="str">
        <f t="shared" si="151"/>
        <v/>
      </c>
      <c r="V817" s="69" t="str">
        <f t="shared" si="145"/>
        <v/>
      </c>
      <c r="W817" s="66" t="str">
        <f>IFERROR((IF(AND($G816&lt;(VLOOKUP($J817,'Medians, Hi-Lo SDs'!$B:$F,4,FALSE)),$G817&gt;=(VLOOKUP($J817,'Medians, Hi-Lo SDs'!$B:$F,4,FALSE))),(VLOOKUP($J817,'Medians, Hi-Lo SDs'!$B:$F,4,FALSE))-$G816,""))/($F817)*($C817-$C816)+($C816),"")</f>
        <v/>
      </c>
      <c r="X817" s="65" t="str">
        <f t="shared" si="148"/>
        <v/>
      </c>
      <c r="Y817" s="65" t="str">
        <f>IF(X817="","",X817/VLOOKUP(VLOOKUP($J817,'Medians, Hi-Lo SDs'!$B:$F,4,FALSE),$H:$I,2,FALSE))</f>
        <v/>
      </c>
      <c r="Z817" s="70" t="str">
        <f t="shared" si="152"/>
        <v/>
      </c>
      <c r="AA817" s="68" t="str">
        <f t="shared" si="153"/>
        <v/>
      </c>
      <c r="AB817" s="66" t="str">
        <f>IFERROR((IF(AND($G816&lt;(VLOOKUP($J817,'Medians, Hi-Lo SDs'!$B:$F,5,FALSE)),$G817&gt;=(VLOOKUP($J817,'Medians, Hi-Lo SDs'!$B:$F,5,FALSE))),(VLOOKUP($J817,'Medians, Hi-Lo SDs'!$B:$F,5,FALSE))-$G816,""))/($F817)*($C817-$C816)+($C816),"")</f>
        <v/>
      </c>
      <c r="AC817" s="65" t="str">
        <f t="shared" si="149"/>
        <v/>
      </c>
      <c r="AD817" s="65" t="str">
        <f>IF(AC817="","",AC817/VLOOKUP(VLOOKUP($J817,'Medians, Hi-Lo SDs'!$B:$F,5,FALSE),$H:$I,2,FALSE))</f>
        <v/>
      </c>
      <c r="AE817" s="59" t="s">
        <v>88</v>
      </c>
      <c r="AF817" s="60" t="s">
        <v>88</v>
      </c>
    </row>
    <row r="818" spans="1:32" ht="16" x14ac:dyDescent="0.2">
      <c r="A818" s="99"/>
      <c r="B818" s="100"/>
      <c r="C818" s="87" t="s">
        <v>139</v>
      </c>
      <c r="D818" s="88">
        <v>1</v>
      </c>
      <c r="E818" s="89">
        <v>1.0752688172043012</v>
      </c>
      <c r="F818" s="89">
        <v>1.0752688172043012</v>
      </c>
      <c r="G818" s="90">
        <v>13.978494623655912</v>
      </c>
      <c r="J818" s="64" t="str">
        <f t="shared" si="143"/>
        <v>a1721</v>
      </c>
      <c r="K818" s="71">
        <f t="shared" si="144"/>
        <v>2.1505376344086025</v>
      </c>
      <c r="L818" s="65" t="str">
        <f>IFERROR((IF(AND($G817&lt;(VLOOKUP($J818,'Medians, Hi-Lo SDs'!$B:$F,2,FALSE)),$G818&gt;=(VLOOKUP($J818,'Medians, Hi-Lo SDs'!$B:$F,2,FALSE))),(VLOOKUP($J818,'Medians, Hi-Lo SDs'!$B:$F,2,FALSE))-$G817,""))/($F818)*($C818-$C817)+($C817),"")</f>
        <v/>
      </c>
      <c r="M818" s="65" t="str">
        <f t="shared" si="146"/>
        <v/>
      </c>
      <c r="N818" s="65" t="str">
        <f>IF(M818="","",M818/VLOOKUP(VLOOKUP($J818,'Medians, Hi-Lo SDs'!$B:$F,2,FALSE),$H:$I,2,FALSE))</f>
        <v/>
      </c>
      <c r="O818" s="59" t="s">
        <v>88</v>
      </c>
      <c r="P818" s="60" t="s">
        <v>88</v>
      </c>
      <c r="Q818" s="66" t="str">
        <f>IFERROR((IF(AND($G817&lt;(VLOOKUP($J818,'Medians, Hi-Lo SDs'!$B:$F,3,FALSE)),$G818&gt;=(VLOOKUP($J818,'Medians, Hi-Lo SDs'!$B:$F,3,FALSE))),(VLOOKUP($J818,'Medians, Hi-Lo SDs'!$B:$F,3,FALSE))-$G817,""))/($F818)*($C818-$C817)+($C817),"")</f>
        <v/>
      </c>
      <c r="R818" s="65" t="str">
        <f t="shared" si="147"/>
        <v/>
      </c>
      <c r="S818" s="65" t="str">
        <f>IF(R818="","",R818/VLOOKUP(VLOOKUP($J818,'Medians, Hi-Lo SDs'!$B:$F,3,FALSE),$H:$I,2,FALSE))</f>
        <v/>
      </c>
      <c r="T818" s="70" t="str">
        <f t="shared" si="150"/>
        <v/>
      </c>
      <c r="U818" s="68" t="str">
        <f t="shared" si="151"/>
        <v/>
      </c>
      <c r="V818" s="69" t="str">
        <f t="shared" si="145"/>
        <v/>
      </c>
      <c r="W818" s="66" t="str">
        <f>IFERROR((IF(AND($G817&lt;(VLOOKUP($J818,'Medians, Hi-Lo SDs'!$B:$F,4,FALSE)),$G818&gt;=(VLOOKUP($J818,'Medians, Hi-Lo SDs'!$B:$F,4,FALSE))),(VLOOKUP($J818,'Medians, Hi-Lo SDs'!$B:$F,4,FALSE))-$G817,""))/($F818)*($C818-$C817)+($C817),"")</f>
        <v/>
      </c>
      <c r="X818" s="65" t="str">
        <f t="shared" si="148"/>
        <v/>
      </c>
      <c r="Y818" s="65" t="str">
        <f>IF(X818="","",X818/VLOOKUP(VLOOKUP($J818,'Medians, Hi-Lo SDs'!$B:$F,4,FALSE),$H:$I,2,FALSE))</f>
        <v/>
      </c>
      <c r="Z818" s="70" t="str">
        <f t="shared" si="152"/>
        <v/>
      </c>
      <c r="AA818" s="68" t="str">
        <f t="shared" si="153"/>
        <v/>
      </c>
      <c r="AB818" s="66" t="str">
        <f>IFERROR((IF(AND($G817&lt;(VLOOKUP($J818,'Medians, Hi-Lo SDs'!$B:$F,5,FALSE)),$G818&gt;=(VLOOKUP($J818,'Medians, Hi-Lo SDs'!$B:$F,5,FALSE))),(VLOOKUP($J818,'Medians, Hi-Lo SDs'!$B:$F,5,FALSE))-$G817,""))/($F818)*($C818-$C817)+($C817),"")</f>
        <v/>
      </c>
      <c r="AC818" s="65" t="str">
        <f t="shared" si="149"/>
        <v/>
      </c>
      <c r="AD818" s="65" t="str">
        <f>IF(AC818="","",AC818/VLOOKUP(VLOOKUP($J818,'Medians, Hi-Lo SDs'!$B:$F,5,FALSE),$H:$I,2,FALSE))</f>
        <v/>
      </c>
      <c r="AE818" s="59" t="s">
        <v>88</v>
      </c>
      <c r="AF818" s="60" t="s">
        <v>88</v>
      </c>
    </row>
    <row r="819" spans="1:32" ht="16" x14ac:dyDescent="0.2">
      <c r="A819" s="99"/>
      <c r="B819" s="100"/>
      <c r="C819" s="87" t="s">
        <v>156</v>
      </c>
      <c r="D819" s="88">
        <v>2</v>
      </c>
      <c r="E819" s="89">
        <v>2.1505376344086025</v>
      </c>
      <c r="F819" s="89">
        <v>2.1505376344086025</v>
      </c>
      <c r="G819" s="90">
        <v>16.129032258064516</v>
      </c>
      <c r="J819" s="64" t="str">
        <f t="shared" si="143"/>
        <v>a1721</v>
      </c>
      <c r="K819" s="71">
        <f t="shared" si="144"/>
        <v>2.1505376344086025</v>
      </c>
      <c r="L819" s="65" t="str">
        <f>IFERROR((IF(AND($G818&lt;(VLOOKUP($J819,'Medians, Hi-Lo SDs'!$B:$F,2,FALSE)),$G819&gt;=(VLOOKUP($J819,'Medians, Hi-Lo SDs'!$B:$F,2,FALSE))),(VLOOKUP($J819,'Medians, Hi-Lo SDs'!$B:$F,2,FALSE))-$G818,""))/($F819)*($C819-$C818)+($C818),"")</f>
        <v/>
      </c>
      <c r="M819" s="65" t="str">
        <f t="shared" si="146"/>
        <v/>
      </c>
      <c r="N819" s="65" t="str">
        <f>IF(M819="","",M819/VLOOKUP(VLOOKUP($J819,'Medians, Hi-Lo SDs'!$B:$F,2,FALSE),$H:$I,2,FALSE))</f>
        <v/>
      </c>
      <c r="O819" s="59" t="s">
        <v>88</v>
      </c>
      <c r="P819" s="60" t="s">
        <v>88</v>
      </c>
      <c r="Q819" s="66" t="str">
        <f>IFERROR((IF(AND($G818&lt;(VLOOKUP($J819,'Medians, Hi-Lo SDs'!$B:$F,3,FALSE)),$G819&gt;=(VLOOKUP($J819,'Medians, Hi-Lo SDs'!$B:$F,3,FALSE))),(VLOOKUP($J819,'Medians, Hi-Lo SDs'!$B:$F,3,FALSE))-$G818,""))/($F819)*($C819-$C818)+($C818),"")</f>
        <v/>
      </c>
      <c r="R819" s="65" t="str">
        <f t="shared" si="147"/>
        <v/>
      </c>
      <c r="S819" s="65" t="str">
        <f>IF(R819="","",R819/VLOOKUP(VLOOKUP($J819,'Medians, Hi-Lo SDs'!$B:$F,3,FALSE),$H:$I,2,FALSE))</f>
        <v/>
      </c>
      <c r="T819" s="70" t="str">
        <f t="shared" si="150"/>
        <v/>
      </c>
      <c r="U819" s="68" t="str">
        <f t="shared" si="151"/>
        <v/>
      </c>
      <c r="V819" s="69" t="str">
        <f t="shared" si="145"/>
        <v/>
      </c>
      <c r="W819" s="66" t="str">
        <f>IFERROR((IF(AND($G818&lt;(VLOOKUP($J819,'Medians, Hi-Lo SDs'!$B:$F,4,FALSE)),$G819&gt;=(VLOOKUP($J819,'Medians, Hi-Lo SDs'!$B:$F,4,FALSE))),(VLOOKUP($J819,'Medians, Hi-Lo SDs'!$B:$F,4,FALSE))-$G818,""))/($F819)*($C819-$C818)+($C818),"")</f>
        <v/>
      </c>
      <c r="X819" s="65" t="str">
        <f t="shared" si="148"/>
        <v/>
      </c>
      <c r="Y819" s="65" t="str">
        <f>IF(X819="","",X819/VLOOKUP(VLOOKUP($J819,'Medians, Hi-Lo SDs'!$B:$F,4,FALSE),$H:$I,2,FALSE))</f>
        <v/>
      </c>
      <c r="Z819" s="70" t="str">
        <f t="shared" si="152"/>
        <v/>
      </c>
      <c r="AA819" s="68" t="str">
        <f t="shared" si="153"/>
        <v/>
      </c>
      <c r="AB819" s="66" t="str">
        <f>IFERROR((IF(AND($G818&lt;(VLOOKUP($J819,'Medians, Hi-Lo SDs'!$B:$F,5,FALSE)),$G819&gt;=(VLOOKUP($J819,'Medians, Hi-Lo SDs'!$B:$F,5,FALSE))),(VLOOKUP($J819,'Medians, Hi-Lo SDs'!$B:$F,5,FALSE))-$G818,""))/($F819)*($C819-$C818)+($C818),"")</f>
        <v/>
      </c>
      <c r="AC819" s="65" t="str">
        <f t="shared" si="149"/>
        <v/>
      </c>
      <c r="AD819" s="65" t="str">
        <f>IF(AC819="","",AC819/VLOOKUP(VLOOKUP($J819,'Medians, Hi-Lo SDs'!$B:$F,5,FALSE),$H:$I,2,FALSE))</f>
        <v/>
      </c>
      <c r="AE819" s="59" t="s">
        <v>88</v>
      </c>
      <c r="AF819" s="60" t="s">
        <v>88</v>
      </c>
    </row>
    <row r="820" spans="1:32" ht="16" x14ac:dyDescent="0.2">
      <c r="A820" s="99"/>
      <c r="B820" s="100"/>
      <c r="C820" s="87" t="s">
        <v>169</v>
      </c>
      <c r="D820" s="88">
        <v>1</v>
      </c>
      <c r="E820" s="89">
        <v>1.0752688172043012</v>
      </c>
      <c r="F820" s="89">
        <v>1.0752688172043012</v>
      </c>
      <c r="G820" s="90">
        <v>17.20430107526882</v>
      </c>
      <c r="J820" s="64" t="str">
        <f t="shared" si="143"/>
        <v>a1721</v>
      </c>
      <c r="K820" s="71">
        <f t="shared" si="144"/>
        <v>2.1505376344086025</v>
      </c>
      <c r="L820" s="65" t="str">
        <f>IFERROR((IF(AND($G819&lt;(VLOOKUP($J820,'Medians, Hi-Lo SDs'!$B:$F,2,FALSE)),$G820&gt;=(VLOOKUP($J820,'Medians, Hi-Lo SDs'!$B:$F,2,FALSE))),(VLOOKUP($J820,'Medians, Hi-Lo SDs'!$B:$F,2,FALSE))-$G819,""))/($F820)*($C820-$C819)+($C819),"")</f>
        <v/>
      </c>
      <c r="M820" s="65" t="str">
        <f t="shared" si="146"/>
        <v/>
      </c>
      <c r="N820" s="65" t="str">
        <f>IF(M820="","",M820/VLOOKUP(VLOOKUP($J820,'Medians, Hi-Lo SDs'!$B:$F,2,FALSE),$H:$I,2,FALSE))</f>
        <v/>
      </c>
      <c r="O820" s="59" t="s">
        <v>88</v>
      </c>
      <c r="P820" s="60" t="s">
        <v>88</v>
      </c>
      <c r="Q820" s="66" t="str">
        <f>IFERROR((IF(AND($G819&lt;(VLOOKUP($J820,'Medians, Hi-Lo SDs'!$B:$F,3,FALSE)),$G820&gt;=(VLOOKUP($J820,'Medians, Hi-Lo SDs'!$B:$F,3,FALSE))),(VLOOKUP($J820,'Medians, Hi-Lo SDs'!$B:$F,3,FALSE))-$G819,""))/($F820)*($C820-$C819)+($C819),"")</f>
        <v/>
      </c>
      <c r="R820" s="65" t="str">
        <f t="shared" si="147"/>
        <v/>
      </c>
      <c r="S820" s="65" t="str">
        <f>IF(R820="","",R820/VLOOKUP(VLOOKUP($J820,'Medians, Hi-Lo SDs'!$B:$F,3,FALSE),$H:$I,2,FALSE))</f>
        <v/>
      </c>
      <c r="T820" s="70" t="str">
        <f t="shared" si="150"/>
        <v/>
      </c>
      <c r="U820" s="68" t="str">
        <f t="shared" si="151"/>
        <v/>
      </c>
      <c r="V820" s="69" t="str">
        <f t="shared" si="145"/>
        <v/>
      </c>
      <c r="W820" s="66" t="str">
        <f>IFERROR((IF(AND($G819&lt;(VLOOKUP($J820,'Medians, Hi-Lo SDs'!$B:$F,4,FALSE)),$G820&gt;=(VLOOKUP($J820,'Medians, Hi-Lo SDs'!$B:$F,4,FALSE))),(VLOOKUP($J820,'Medians, Hi-Lo SDs'!$B:$F,4,FALSE))-$G819,""))/($F820)*($C820-$C819)+($C819),"")</f>
        <v/>
      </c>
      <c r="X820" s="65" t="str">
        <f t="shared" si="148"/>
        <v/>
      </c>
      <c r="Y820" s="65" t="str">
        <f>IF(X820="","",X820/VLOOKUP(VLOOKUP($J820,'Medians, Hi-Lo SDs'!$B:$F,4,FALSE),$H:$I,2,FALSE))</f>
        <v/>
      </c>
      <c r="Z820" s="70" t="str">
        <f t="shared" si="152"/>
        <v/>
      </c>
      <c r="AA820" s="68" t="str">
        <f t="shared" si="153"/>
        <v/>
      </c>
      <c r="AB820" s="66" t="str">
        <f>IFERROR((IF(AND($G819&lt;(VLOOKUP($J820,'Medians, Hi-Lo SDs'!$B:$F,5,FALSE)),$G820&gt;=(VLOOKUP($J820,'Medians, Hi-Lo SDs'!$B:$F,5,FALSE))),(VLOOKUP($J820,'Medians, Hi-Lo SDs'!$B:$F,5,FALSE))-$G819,""))/($F820)*($C820-$C819)+($C819),"")</f>
        <v/>
      </c>
      <c r="AC820" s="65" t="str">
        <f t="shared" si="149"/>
        <v/>
      </c>
      <c r="AD820" s="65" t="str">
        <f>IF(AC820="","",AC820/VLOOKUP(VLOOKUP($J820,'Medians, Hi-Lo SDs'!$B:$F,5,FALSE),$H:$I,2,FALSE))</f>
        <v/>
      </c>
      <c r="AE820" s="59" t="s">
        <v>88</v>
      </c>
      <c r="AF820" s="60" t="s">
        <v>88</v>
      </c>
    </row>
    <row r="821" spans="1:32" ht="16" x14ac:dyDescent="0.2">
      <c r="A821" s="99"/>
      <c r="B821" s="100"/>
      <c r="C821" s="87" t="s">
        <v>146</v>
      </c>
      <c r="D821" s="88">
        <v>2</v>
      </c>
      <c r="E821" s="89">
        <v>2.1505376344086025</v>
      </c>
      <c r="F821" s="89">
        <v>2.1505376344086025</v>
      </c>
      <c r="G821" s="90">
        <v>19.35483870967742</v>
      </c>
      <c r="J821" s="64" t="str">
        <f t="shared" si="143"/>
        <v>a1721</v>
      </c>
      <c r="K821" s="71">
        <f t="shared" si="144"/>
        <v>2.1505376344086025</v>
      </c>
      <c r="L821" s="65" t="str">
        <f>IFERROR((IF(AND($G820&lt;(VLOOKUP($J821,'Medians, Hi-Lo SDs'!$B:$F,2,FALSE)),$G821&gt;=(VLOOKUP($J821,'Medians, Hi-Lo SDs'!$B:$F,2,FALSE))),(VLOOKUP($J821,'Medians, Hi-Lo SDs'!$B:$F,2,FALSE))-$G820,""))/($F821)*($C821-$C820)+($C820),"")</f>
        <v/>
      </c>
      <c r="M821" s="65" t="str">
        <f t="shared" si="146"/>
        <v/>
      </c>
      <c r="N821" s="65" t="str">
        <f>IF(M821="","",M821/VLOOKUP(VLOOKUP($J821,'Medians, Hi-Lo SDs'!$B:$F,2,FALSE),$H:$I,2,FALSE))</f>
        <v/>
      </c>
      <c r="O821" s="59" t="s">
        <v>88</v>
      </c>
      <c r="P821" s="60" t="s">
        <v>88</v>
      </c>
      <c r="Q821" s="66" t="str">
        <f>IFERROR((IF(AND($G820&lt;(VLOOKUP($J821,'Medians, Hi-Lo SDs'!$B:$F,3,FALSE)),$G821&gt;=(VLOOKUP($J821,'Medians, Hi-Lo SDs'!$B:$F,3,FALSE))),(VLOOKUP($J821,'Medians, Hi-Lo SDs'!$B:$F,3,FALSE))-$G820,""))/($F821)*($C821-$C820)+($C820),"")</f>
        <v/>
      </c>
      <c r="R821" s="65" t="str">
        <f t="shared" si="147"/>
        <v/>
      </c>
      <c r="S821" s="65" t="str">
        <f>IF(R821="","",R821/VLOOKUP(VLOOKUP($J821,'Medians, Hi-Lo SDs'!$B:$F,3,FALSE),$H:$I,2,FALSE))</f>
        <v/>
      </c>
      <c r="T821" s="70" t="str">
        <f t="shared" si="150"/>
        <v/>
      </c>
      <c r="U821" s="68" t="str">
        <f t="shared" si="151"/>
        <v/>
      </c>
      <c r="V821" s="69" t="str">
        <f t="shared" si="145"/>
        <v/>
      </c>
      <c r="W821" s="66" t="str">
        <f>IFERROR((IF(AND($G820&lt;(VLOOKUP($J821,'Medians, Hi-Lo SDs'!$B:$F,4,FALSE)),$G821&gt;=(VLOOKUP($J821,'Medians, Hi-Lo SDs'!$B:$F,4,FALSE))),(VLOOKUP($J821,'Medians, Hi-Lo SDs'!$B:$F,4,FALSE))-$G820,""))/($F821)*($C821-$C820)+($C820),"")</f>
        <v/>
      </c>
      <c r="X821" s="65" t="str">
        <f t="shared" si="148"/>
        <v/>
      </c>
      <c r="Y821" s="65" t="str">
        <f>IF(X821="","",X821/VLOOKUP(VLOOKUP($J821,'Medians, Hi-Lo SDs'!$B:$F,4,FALSE),$H:$I,2,FALSE))</f>
        <v/>
      </c>
      <c r="Z821" s="70" t="str">
        <f t="shared" si="152"/>
        <v/>
      </c>
      <c r="AA821" s="68" t="str">
        <f t="shared" si="153"/>
        <v/>
      </c>
      <c r="AB821" s="66" t="str">
        <f>IFERROR((IF(AND($G820&lt;(VLOOKUP($J821,'Medians, Hi-Lo SDs'!$B:$F,5,FALSE)),$G821&gt;=(VLOOKUP($J821,'Medians, Hi-Lo SDs'!$B:$F,5,FALSE))),(VLOOKUP($J821,'Medians, Hi-Lo SDs'!$B:$F,5,FALSE))-$G820,""))/($F821)*($C821-$C820)+($C820),"")</f>
        <v/>
      </c>
      <c r="AC821" s="65" t="str">
        <f t="shared" si="149"/>
        <v/>
      </c>
      <c r="AD821" s="65" t="str">
        <f>IF(AC821="","",AC821/VLOOKUP(VLOOKUP($J821,'Medians, Hi-Lo SDs'!$B:$F,5,FALSE),$H:$I,2,FALSE))</f>
        <v/>
      </c>
      <c r="AE821" s="59" t="s">
        <v>88</v>
      </c>
      <c r="AF821" s="60" t="s">
        <v>88</v>
      </c>
    </row>
    <row r="822" spans="1:32" ht="16" x14ac:dyDescent="0.2">
      <c r="A822" s="99"/>
      <c r="B822" s="100"/>
      <c r="C822" s="87" t="s">
        <v>140</v>
      </c>
      <c r="D822" s="88">
        <v>1</v>
      </c>
      <c r="E822" s="89">
        <v>1.0752688172043012</v>
      </c>
      <c r="F822" s="89">
        <v>1.0752688172043012</v>
      </c>
      <c r="G822" s="90">
        <v>20.43010752688172</v>
      </c>
      <c r="J822" s="64" t="str">
        <f t="shared" si="143"/>
        <v>a1721</v>
      </c>
      <c r="K822" s="71">
        <f t="shared" si="144"/>
        <v>2.1505376344086025</v>
      </c>
      <c r="L822" s="65" t="str">
        <f>IFERROR((IF(AND($G821&lt;(VLOOKUP($J822,'Medians, Hi-Lo SDs'!$B:$F,2,FALSE)),$G822&gt;=(VLOOKUP($J822,'Medians, Hi-Lo SDs'!$B:$F,2,FALSE))),(VLOOKUP($J822,'Medians, Hi-Lo SDs'!$B:$F,2,FALSE))-$G821,""))/($F822)*($C822-$C821)+($C821),"")</f>
        <v/>
      </c>
      <c r="M822" s="65" t="str">
        <f t="shared" si="146"/>
        <v/>
      </c>
      <c r="N822" s="65" t="str">
        <f>IF(M822="","",M822/VLOOKUP(VLOOKUP($J822,'Medians, Hi-Lo SDs'!$B:$F,2,FALSE),$H:$I,2,FALSE))</f>
        <v/>
      </c>
      <c r="O822" s="59" t="s">
        <v>88</v>
      </c>
      <c r="P822" s="60" t="s">
        <v>88</v>
      </c>
      <c r="Q822" s="66" t="str">
        <f>IFERROR((IF(AND($G821&lt;(VLOOKUP($J822,'Medians, Hi-Lo SDs'!$B:$F,3,FALSE)),$G822&gt;=(VLOOKUP($J822,'Medians, Hi-Lo SDs'!$B:$F,3,FALSE))),(VLOOKUP($J822,'Medians, Hi-Lo SDs'!$B:$F,3,FALSE))-$G821,""))/($F822)*($C822-$C821)+($C821),"")</f>
        <v/>
      </c>
      <c r="R822" s="65" t="str">
        <f t="shared" si="147"/>
        <v/>
      </c>
      <c r="S822" s="65" t="str">
        <f>IF(R822="","",R822/VLOOKUP(VLOOKUP($J822,'Medians, Hi-Lo SDs'!$B:$F,3,FALSE),$H:$I,2,FALSE))</f>
        <v/>
      </c>
      <c r="T822" s="70" t="str">
        <f t="shared" si="150"/>
        <v/>
      </c>
      <c r="U822" s="68" t="str">
        <f t="shared" si="151"/>
        <v/>
      </c>
      <c r="V822" s="69" t="str">
        <f t="shared" si="145"/>
        <v/>
      </c>
      <c r="W822" s="66" t="str">
        <f>IFERROR((IF(AND($G821&lt;(VLOOKUP($J822,'Medians, Hi-Lo SDs'!$B:$F,4,FALSE)),$G822&gt;=(VLOOKUP($J822,'Medians, Hi-Lo SDs'!$B:$F,4,FALSE))),(VLOOKUP($J822,'Medians, Hi-Lo SDs'!$B:$F,4,FALSE))-$G821,""))/($F822)*($C822-$C821)+($C821),"")</f>
        <v/>
      </c>
      <c r="X822" s="65" t="str">
        <f t="shared" si="148"/>
        <v/>
      </c>
      <c r="Y822" s="65" t="str">
        <f>IF(X822="","",X822/VLOOKUP(VLOOKUP($J822,'Medians, Hi-Lo SDs'!$B:$F,4,FALSE),$H:$I,2,FALSE))</f>
        <v/>
      </c>
      <c r="Z822" s="70" t="str">
        <f t="shared" si="152"/>
        <v/>
      </c>
      <c r="AA822" s="68" t="str">
        <f t="shared" si="153"/>
        <v/>
      </c>
      <c r="AB822" s="66" t="str">
        <f>IFERROR((IF(AND($G821&lt;(VLOOKUP($J822,'Medians, Hi-Lo SDs'!$B:$F,5,FALSE)),$G822&gt;=(VLOOKUP($J822,'Medians, Hi-Lo SDs'!$B:$F,5,FALSE))),(VLOOKUP($J822,'Medians, Hi-Lo SDs'!$B:$F,5,FALSE))-$G821,""))/($F822)*($C822-$C821)+($C821),"")</f>
        <v/>
      </c>
      <c r="AC822" s="65" t="str">
        <f t="shared" si="149"/>
        <v/>
      </c>
      <c r="AD822" s="65" t="str">
        <f>IF(AC822="","",AC822/VLOOKUP(VLOOKUP($J822,'Medians, Hi-Lo SDs'!$B:$F,5,FALSE),$H:$I,2,FALSE))</f>
        <v/>
      </c>
      <c r="AE822" s="59" t="s">
        <v>88</v>
      </c>
      <c r="AF822" s="60" t="s">
        <v>88</v>
      </c>
    </row>
    <row r="823" spans="1:32" ht="16" x14ac:dyDescent="0.2">
      <c r="A823" s="99"/>
      <c r="B823" s="100"/>
      <c r="C823" s="87" t="s">
        <v>160</v>
      </c>
      <c r="D823" s="88">
        <v>1</v>
      </c>
      <c r="E823" s="89">
        <v>1.0752688172043012</v>
      </c>
      <c r="F823" s="89">
        <v>1.0752688172043012</v>
      </c>
      <c r="G823" s="90">
        <v>21.50537634408602</v>
      </c>
      <c r="J823" s="64" t="str">
        <f t="shared" si="143"/>
        <v>a1721</v>
      </c>
      <c r="K823" s="71">
        <f t="shared" si="144"/>
        <v>2.1505376344086025</v>
      </c>
      <c r="L823" s="65" t="str">
        <f>IFERROR((IF(AND($G822&lt;(VLOOKUP($J823,'Medians, Hi-Lo SDs'!$B:$F,2,FALSE)),$G823&gt;=(VLOOKUP($J823,'Medians, Hi-Lo SDs'!$B:$F,2,FALSE))),(VLOOKUP($J823,'Medians, Hi-Lo SDs'!$B:$F,2,FALSE))-$G822,""))/($F823)*($C823-$C822)+($C822),"")</f>
        <v/>
      </c>
      <c r="M823" s="65" t="str">
        <f t="shared" si="146"/>
        <v/>
      </c>
      <c r="N823" s="65" t="str">
        <f>IF(M823="","",M823/VLOOKUP(VLOOKUP($J823,'Medians, Hi-Lo SDs'!$B:$F,2,FALSE),$H:$I,2,FALSE))</f>
        <v/>
      </c>
      <c r="O823" s="59" t="s">
        <v>88</v>
      </c>
      <c r="P823" s="60" t="s">
        <v>88</v>
      </c>
      <c r="Q823" s="66" t="str">
        <f>IFERROR((IF(AND($G822&lt;(VLOOKUP($J823,'Medians, Hi-Lo SDs'!$B:$F,3,FALSE)),$G823&gt;=(VLOOKUP($J823,'Medians, Hi-Lo SDs'!$B:$F,3,FALSE))),(VLOOKUP($J823,'Medians, Hi-Lo SDs'!$B:$F,3,FALSE))-$G822,""))/($F823)*($C823-$C822)+($C822),"")</f>
        <v/>
      </c>
      <c r="R823" s="65" t="str">
        <f t="shared" si="147"/>
        <v/>
      </c>
      <c r="S823" s="65" t="str">
        <f>IF(R823="","",R823/VLOOKUP(VLOOKUP($J823,'Medians, Hi-Lo SDs'!$B:$F,3,FALSE),$H:$I,2,FALSE))</f>
        <v/>
      </c>
      <c r="T823" s="70" t="str">
        <f t="shared" si="150"/>
        <v/>
      </c>
      <c r="U823" s="68" t="str">
        <f t="shared" si="151"/>
        <v/>
      </c>
      <c r="V823" s="69" t="str">
        <f t="shared" si="145"/>
        <v/>
      </c>
      <c r="W823" s="66" t="str">
        <f>IFERROR((IF(AND($G822&lt;(VLOOKUP($J823,'Medians, Hi-Lo SDs'!$B:$F,4,FALSE)),$G823&gt;=(VLOOKUP($J823,'Medians, Hi-Lo SDs'!$B:$F,4,FALSE))),(VLOOKUP($J823,'Medians, Hi-Lo SDs'!$B:$F,4,FALSE))-$G822,""))/($F823)*($C823-$C822)+($C822),"")</f>
        <v/>
      </c>
      <c r="X823" s="65" t="str">
        <f t="shared" si="148"/>
        <v/>
      </c>
      <c r="Y823" s="65" t="str">
        <f>IF(X823="","",X823/VLOOKUP(VLOOKUP($J823,'Medians, Hi-Lo SDs'!$B:$F,4,FALSE),$H:$I,2,FALSE))</f>
        <v/>
      </c>
      <c r="Z823" s="70" t="str">
        <f t="shared" si="152"/>
        <v/>
      </c>
      <c r="AA823" s="68" t="str">
        <f t="shared" si="153"/>
        <v/>
      </c>
      <c r="AB823" s="66" t="str">
        <f>IFERROR((IF(AND($G822&lt;(VLOOKUP($J823,'Medians, Hi-Lo SDs'!$B:$F,5,FALSE)),$G823&gt;=(VLOOKUP($J823,'Medians, Hi-Lo SDs'!$B:$F,5,FALSE))),(VLOOKUP($J823,'Medians, Hi-Lo SDs'!$B:$F,5,FALSE))-$G822,""))/($F823)*($C823-$C822)+($C822),"")</f>
        <v/>
      </c>
      <c r="AC823" s="65" t="str">
        <f t="shared" si="149"/>
        <v/>
      </c>
      <c r="AD823" s="65" t="str">
        <f>IF(AC823="","",AC823/VLOOKUP(VLOOKUP($J823,'Medians, Hi-Lo SDs'!$B:$F,5,FALSE),$H:$I,2,FALSE))</f>
        <v/>
      </c>
      <c r="AE823" s="59" t="s">
        <v>88</v>
      </c>
      <c r="AF823" s="60" t="s">
        <v>88</v>
      </c>
    </row>
    <row r="824" spans="1:32" ht="16" x14ac:dyDescent="0.2">
      <c r="A824" s="99"/>
      <c r="B824" s="100"/>
      <c r="C824" s="87" t="s">
        <v>166</v>
      </c>
      <c r="D824" s="88">
        <v>1</v>
      </c>
      <c r="E824" s="89">
        <v>1.0752688172043012</v>
      </c>
      <c r="F824" s="89">
        <v>1.0752688172043012</v>
      </c>
      <c r="G824" s="90">
        <v>22.58064516129032</v>
      </c>
      <c r="J824" s="64" t="str">
        <f t="shared" si="143"/>
        <v>a1721</v>
      </c>
      <c r="K824" s="71">
        <f t="shared" si="144"/>
        <v>2.1505376344086025</v>
      </c>
      <c r="L824" s="65" t="str">
        <f>IFERROR((IF(AND($G823&lt;(VLOOKUP($J824,'Medians, Hi-Lo SDs'!$B:$F,2,FALSE)),$G824&gt;=(VLOOKUP($J824,'Medians, Hi-Lo SDs'!$B:$F,2,FALSE))),(VLOOKUP($J824,'Medians, Hi-Lo SDs'!$B:$F,2,FALSE))-$G823,""))/($F824)*($C824-$C823)+($C823),"")</f>
        <v/>
      </c>
      <c r="M824" s="65" t="str">
        <f t="shared" si="146"/>
        <v/>
      </c>
      <c r="N824" s="65" t="str">
        <f>IF(M824="","",M824/VLOOKUP(VLOOKUP($J824,'Medians, Hi-Lo SDs'!$B:$F,2,FALSE),$H:$I,2,FALSE))</f>
        <v/>
      </c>
      <c r="O824" s="59" t="s">
        <v>88</v>
      </c>
      <c r="P824" s="60" t="s">
        <v>88</v>
      </c>
      <c r="Q824" s="66" t="str">
        <f>IFERROR((IF(AND($G823&lt;(VLOOKUP($J824,'Medians, Hi-Lo SDs'!$B:$F,3,FALSE)),$G824&gt;=(VLOOKUP($J824,'Medians, Hi-Lo SDs'!$B:$F,3,FALSE))),(VLOOKUP($J824,'Medians, Hi-Lo SDs'!$B:$F,3,FALSE))-$G823,""))/($F824)*($C824-$C823)+($C823),"")</f>
        <v/>
      </c>
      <c r="R824" s="65" t="str">
        <f t="shared" si="147"/>
        <v/>
      </c>
      <c r="S824" s="65" t="str">
        <f>IF(R824="","",R824/VLOOKUP(VLOOKUP($J824,'Medians, Hi-Lo SDs'!$B:$F,3,FALSE),$H:$I,2,FALSE))</f>
        <v/>
      </c>
      <c r="T824" s="70" t="str">
        <f t="shared" si="150"/>
        <v/>
      </c>
      <c r="U824" s="68" t="str">
        <f t="shared" si="151"/>
        <v/>
      </c>
      <c r="V824" s="69" t="str">
        <f t="shared" si="145"/>
        <v/>
      </c>
      <c r="W824" s="66" t="str">
        <f>IFERROR((IF(AND($G823&lt;(VLOOKUP($J824,'Medians, Hi-Lo SDs'!$B:$F,4,FALSE)),$G824&gt;=(VLOOKUP($J824,'Medians, Hi-Lo SDs'!$B:$F,4,FALSE))),(VLOOKUP($J824,'Medians, Hi-Lo SDs'!$B:$F,4,FALSE))-$G823,""))/($F824)*($C824-$C823)+($C823),"")</f>
        <v/>
      </c>
      <c r="X824" s="65" t="str">
        <f t="shared" si="148"/>
        <v/>
      </c>
      <c r="Y824" s="65" t="str">
        <f>IF(X824="","",X824/VLOOKUP(VLOOKUP($J824,'Medians, Hi-Lo SDs'!$B:$F,4,FALSE),$H:$I,2,FALSE))</f>
        <v/>
      </c>
      <c r="Z824" s="70" t="str">
        <f t="shared" si="152"/>
        <v/>
      </c>
      <c r="AA824" s="68" t="str">
        <f t="shared" si="153"/>
        <v/>
      </c>
      <c r="AB824" s="66" t="str">
        <f>IFERROR((IF(AND($G823&lt;(VLOOKUP($J824,'Medians, Hi-Lo SDs'!$B:$F,5,FALSE)),$G824&gt;=(VLOOKUP($J824,'Medians, Hi-Lo SDs'!$B:$F,5,FALSE))),(VLOOKUP($J824,'Medians, Hi-Lo SDs'!$B:$F,5,FALSE))-$G823,""))/($F824)*($C824-$C823)+($C823),"")</f>
        <v/>
      </c>
      <c r="AC824" s="65" t="str">
        <f t="shared" si="149"/>
        <v/>
      </c>
      <c r="AD824" s="65" t="str">
        <f>IF(AC824="","",AC824/VLOOKUP(VLOOKUP($J824,'Medians, Hi-Lo SDs'!$B:$F,5,FALSE),$H:$I,2,FALSE))</f>
        <v/>
      </c>
      <c r="AE824" s="59" t="s">
        <v>88</v>
      </c>
      <c r="AF824" s="60" t="s">
        <v>88</v>
      </c>
    </row>
    <row r="825" spans="1:32" ht="16" x14ac:dyDescent="0.2">
      <c r="A825" s="99"/>
      <c r="B825" s="100"/>
      <c r="C825" s="87" t="s">
        <v>161</v>
      </c>
      <c r="D825" s="88">
        <v>3</v>
      </c>
      <c r="E825" s="89">
        <v>3.225806451612903</v>
      </c>
      <c r="F825" s="89">
        <v>3.225806451612903</v>
      </c>
      <c r="G825" s="90">
        <v>25.806451612903224</v>
      </c>
      <c r="J825" s="64" t="str">
        <f t="shared" si="143"/>
        <v>a1721</v>
      </c>
      <c r="K825" s="71">
        <f t="shared" si="144"/>
        <v>2.1505376344086025</v>
      </c>
      <c r="L825" s="65" t="str">
        <f>IFERROR((IF(AND($G824&lt;(VLOOKUP($J825,'Medians, Hi-Lo SDs'!$B:$F,2,FALSE)),$G825&gt;=(VLOOKUP($J825,'Medians, Hi-Lo SDs'!$B:$F,2,FALSE))),(VLOOKUP($J825,'Medians, Hi-Lo SDs'!$B:$F,2,FALSE))-$G824,""))/($F825)*($C825-$C824)+($C824),"")</f>
        <v/>
      </c>
      <c r="M825" s="65" t="str">
        <f t="shared" si="146"/>
        <v/>
      </c>
      <c r="N825" s="65" t="str">
        <f>IF(M825="","",M825/VLOOKUP(VLOOKUP($J825,'Medians, Hi-Lo SDs'!$B:$F,2,FALSE),$H:$I,2,FALSE))</f>
        <v/>
      </c>
      <c r="O825" s="59" t="s">
        <v>88</v>
      </c>
      <c r="P825" s="60" t="s">
        <v>88</v>
      </c>
      <c r="Q825" s="66" t="str">
        <f>IFERROR((IF(AND($G824&lt;(VLOOKUP($J825,'Medians, Hi-Lo SDs'!$B:$F,3,FALSE)),$G825&gt;=(VLOOKUP($J825,'Medians, Hi-Lo SDs'!$B:$F,3,FALSE))),(VLOOKUP($J825,'Medians, Hi-Lo SDs'!$B:$F,3,FALSE))-$G824,""))/($F825)*($C825-$C824)+($C824),"")</f>
        <v/>
      </c>
      <c r="R825" s="65" t="str">
        <f t="shared" si="147"/>
        <v/>
      </c>
      <c r="S825" s="65" t="str">
        <f>IF(R825="","",R825/VLOOKUP(VLOOKUP($J825,'Medians, Hi-Lo SDs'!$B:$F,3,FALSE),$H:$I,2,FALSE))</f>
        <v/>
      </c>
      <c r="T825" s="70" t="str">
        <f t="shared" si="150"/>
        <v/>
      </c>
      <c r="U825" s="68" t="str">
        <f t="shared" si="151"/>
        <v/>
      </c>
      <c r="V825" s="69" t="str">
        <f t="shared" si="145"/>
        <v/>
      </c>
      <c r="W825" s="66" t="str">
        <f>IFERROR((IF(AND($G824&lt;(VLOOKUP($J825,'Medians, Hi-Lo SDs'!$B:$F,4,FALSE)),$G825&gt;=(VLOOKUP($J825,'Medians, Hi-Lo SDs'!$B:$F,4,FALSE))),(VLOOKUP($J825,'Medians, Hi-Lo SDs'!$B:$F,4,FALSE))-$G824,""))/($F825)*($C825-$C824)+($C824),"")</f>
        <v/>
      </c>
      <c r="X825" s="65" t="str">
        <f t="shared" si="148"/>
        <v/>
      </c>
      <c r="Y825" s="65" t="str">
        <f>IF(X825="","",X825/VLOOKUP(VLOOKUP($J825,'Medians, Hi-Lo SDs'!$B:$F,4,FALSE),$H:$I,2,FALSE))</f>
        <v/>
      </c>
      <c r="Z825" s="70" t="str">
        <f t="shared" si="152"/>
        <v/>
      </c>
      <c r="AA825" s="68" t="str">
        <f t="shared" si="153"/>
        <v/>
      </c>
      <c r="AB825" s="66" t="str">
        <f>IFERROR((IF(AND($G824&lt;(VLOOKUP($J825,'Medians, Hi-Lo SDs'!$B:$F,5,FALSE)),$G825&gt;=(VLOOKUP($J825,'Medians, Hi-Lo SDs'!$B:$F,5,FALSE))),(VLOOKUP($J825,'Medians, Hi-Lo SDs'!$B:$F,5,FALSE))-$G824,""))/($F825)*($C825-$C824)+($C824),"")</f>
        <v/>
      </c>
      <c r="AC825" s="65" t="str">
        <f t="shared" si="149"/>
        <v/>
      </c>
      <c r="AD825" s="65" t="str">
        <f>IF(AC825="","",AC825/VLOOKUP(VLOOKUP($J825,'Medians, Hi-Lo SDs'!$B:$F,5,FALSE),$H:$I,2,FALSE))</f>
        <v/>
      </c>
      <c r="AE825" s="59" t="s">
        <v>88</v>
      </c>
      <c r="AF825" s="60" t="s">
        <v>88</v>
      </c>
    </row>
    <row r="826" spans="1:32" ht="16" x14ac:dyDescent="0.2">
      <c r="A826" s="99"/>
      <c r="B826" s="100"/>
      <c r="C826" s="87" t="s">
        <v>157</v>
      </c>
      <c r="D826" s="88">
        <v>4</v>
      </c>
      <c r="E826" s="89">
        <v>4.3010752688172049</v>
      </c>
      <c r="F826" s="89">
        <v>4.3010752688172049</v>
      </c>
      <c r="G826" s="90">
        <v>30.107526881720432</v>
      </c>
      <c r="J826" s="64" t="str">
        <f t="shared" si="143"/>
        <v>a1721</v>
      </c>
      <c r="K826" s="71">
        <f t="shared" si="144"/>
        <v>2.1505376344086025</v>
      </c>
      <c r="L826" s="65" t="str">
        <f>IFERROR((IF(AND($G825&lt;(VLOOKUP($J826,'Medians, Hi-Lo SDs'!$B:$F,2,FALSE)),$G826&gt;=(VLOOKUP($J826,'Medians, Hi-Lo SDs'!$B:$F,2,FALSE))),(VLOOKUP($J826,'Medians, Hi-Lo SDs'!$B:$F,2,FALSE))-$G825,""))/($F826)*($C826-$C825)+($C825),"")</f>
        <v/>
      </c>
      <c r="M826" s="65" t="str">
        <f t="shared" si="146"/>
        <v/>
      </c>
      <c r="N826" s="65" t="str">
        <f>IF(M826="","",M826/VLOOKUP(VLOOKUP($J826,'Medians, Hi-Lo SDs'!$B:$F,2,FALSE),$H:$I,2,FALSE))</f>
        <v/>
      </c>
      <c r="O826" s="59" t="s">
        <v>88</v>
      </c>
      <c r="P826" s="60" t="s">
        <v>88</v>
      </c>
      <c r="Q826" s="66" t="str">
        <f>IFERROR((IF(AND($G825&lt;(VLOOKUP($J826,'Medians, Hi-Lo SDs'!$B:$F,3,FALSE)),$G826&gt;=(VLOOKUP($J826,'Medians, Hi-Lo SDs'!$B:$F,3,FALSE))),(VLOOKUP($J826,'Medians, Hi-Lo SDs'!$B:$F,3,FALSE))-$G825,""))/($F826)*($C826-$C825)+($C825),"")</f>
        <v/>
      </c>
      <c r="R826" s="65" t="str">
        <f t="shared" si="147"/>
        <v/>
      </c>
      <c r="S826" s="65" t="str">
        <f>IF(R826="","",R826/VLOOKUP(VLOOKUP($J826,'Medians, Hi-Lo SDs'!$B:$F,3,FALSE),$H:$I,2,FALSE))</f>
        <v/>
      </c>
      <c r="T826" s="70" t="str">
        <f t="shared" si="150"/>
        <v/>
      </c>
      <c r="U826" s="68" t="str">
        <f t="shared" si="151"/>
        <v/>
      </c>
      <c r="V826" s="69" t="str">
        <f t="shared" si="145"/>
        <v/>
      </c>
      <c r="W826" s="66" t="str">
        <f>IFERROR((IF(AND($G825&lt;(VLOOKUP($J826,'Medians, Hi-Lo SDs'!$B:$F,4,FALSE)),$G826&gt;=(VLOOKUP($J826,'Medians, Hi-Lo SDs'!$B:$F,4,FALSE))),(VLOOKUP($J826,'Medians, Hi-Lo SDs'!$B:$F,4,FALSE))-$G825,""))/($F826)*($C826-$C825)+($C825),"")</f>
        <v/>
      </c>
      <c r="X826" s="65" t="str">
        <f t="shared" si="148"/>
        <v/>
      </c>
      <c r="Y826" s="65" t="str">
        <f>IF(X826="","",X826/VLOOKUP(VLOOKUP($J826,'Medians, Hi-Lo SDs'!$B:$F,4,FALSE),$H:$I,2,FALSE))</f>
        <v/>
      </c>
      <c r="Z826" s="70" t="str">
        <f t="shared" si="152"/>
        <v/>
      </c>
      <c r="AA826" s="68" t="str">
        <f t="shared" si="153"/>
        <v/>
      </c>
      <c r="AB826" s="66" t="str">
        <f>IFERROR((IF(AND($G825&lt;(VLOOKUP($J826,'Medians, Hi-Lo SDs'!$B:$F,5,FALSE)),$G826&gt;=(VLOOKUP($J826,'Medians, Hi-Lo SDs'!$B:$F,5,FALSE))),(VLOOKUP($J826,'Medians, Hi-Lo SDs'!$B:$F,5,FALSE))-$G825,""))/($F826)*($C826-$C825)+($C825),"")</f>
        <v/>
      </c>
      <c r="AC826" s="65" t="str">
        <f t="shared" si="149"/>
        <v/>
      </c>
      <c r="AD826" s="65" t="str">
        <f>IF(AC826="","",AC826/VLOOKUP(VLOOKUP($J826,'Medians, Hi-Lo SDs'!$B:$F,5,FALSE),$H:$I,2,FALSE))</f>
        <v/>
      </c>
      <c r="AE826" s="59" t="s">
        <v>88</v>
      </c>
      <c r="AF826" s="60" t="s">
        <v>88</v>
      </c>
    </row>
    <row r="827" spans="1:32" ht="16" x14ac:dyDescent="0.2">
      <c r="A827" s="99"/>
      <c r="B827" s="100"/>
      <c r="C827" s="87" t="s">
        <v>147</v>
      </c>
      <c r="D827" s="88">
        <v>1</v>
      </c>
      <c r="E827" s="89">
        <v>1.0752688172043012</v>
      </c>
      <c r="F827" s="89">
        <v>1.0752688172043012</v>
      </c>
      <c r="G827" s="90">
        <v>31.182795698924732</v>
      </c>
      <c r="J827" s="64" t="str">
        <f t="shared" si="143"/>
        <v>a1721</v>
      </c>
      <c r="K827" s="71">
        <f t="shared" si="144"/>
        <v>2.1505376344086025</v>
      </c>
      <c r="L827" s="65" t="str">
        <f>IFERROR((IF(AND($G826&lt;(VLOOKUP($J827,'Medians, Hi-Lo SDs'!$B:$F,2,FALSE)),$G827&gt;=(VLOOKUP($J827,'Medians, Hi-Lo SDs'!$B:$F,2,FALSE))),(VLOOKUP($J827,'Medians, Hi-Lo SDs'!$B:$F,2,FALSE))-$G826,""))/($F827)*($C827-$C826)+($C826),"")</f>
        <v/>
      </c>
      <c r="M827" s="65" t="str">
        <f t="shared" si="146"/>
        <v/>
      </c>
      <c r="N827" s="65" t="str">
        <f>IF(M827="","",M827/VLOOKUP(VLOOKUP($J827,'Medians, Hi-Lo SDs'!$B:$F,2,FALSE),$H:$I,2,FALSE))</f>
        <v/>
      </c>
      <c r="O827" s="59" t="s">
        <v>88</v>
      </c>
      <c r="P827" s="60" t="s">
        <v>88</v>
      </c>
      <c r="Q827" s="66" t="str">
        <f>IFERROR((IF(AND($G826&lt;(VLOOKUP($J827,'Medians, Hi-Lo SDs'!$B:$F,3,FALSE)),$G827&gt;=(VLOOKUP($J827,'Medians, Hi-Lo SDs'!$B:$F,3,FALSE))),(VLOOKUP($J827,'Medians, Hi-Lo SDs'!$B:$F,3,FALSE))-$G826,""))/($F827)*($C827-$C826)+($C826),"")</f>
        <v/>
      </c>
      <c r="R827" s="65" t="str">
        <f t="shared" si="147"/>
        <v/>
      </c>
      <c r="S827" s="65" t="str">
        <f>IF(R827="","",R827/VLOOKUP(VLOOKUP($J827,'Medians, Hi-Lo SDs'!$B:$F,3,FALSE),$H:$I,2,FALSE))</f>
        <v/>
      </c>
      <c r="T827" s="70" t="str">
        <f t="shared" si="150"/>
        <v/>
      </c>
      <c r="U827" s="68" t="str">
        <f t="shared" si="151"/>
        <v/>
      </c>
      <c r="V827" s="69" t="str">
        <f t="shared" si="145"/>
        <v/>
      </c>
      <c r="W827" s="66" t="str">
        <f>IFERROR((IF(AND($G826&lt;(VLOOKUP($J827,'Medians, Hi-Lo SDs'!$B:$F,4,FALSE)),$G827&gt;=(VLOOKUP($J827,'Medians, Hi-Lo SDs'!$B:$F,4,FALSE))),(VLOOKUP($J827,'Medians, Hi-Lo SDs'!$B:$F,4,FALSE))-$G826,""))/($F827)*($C827-$C826)+($C826),"")</f>
        <v/>
      </c>
      <c r="X827" s="65" t="str">
        <f t="shared" si="148"/>
        <v/>
      </c>
      <c r="Y827" s="65" t="str">
        <f>IF(X827="","",X827/VLOOKUP(VLOOKUP($J827,'Medians, Hi-Lo SDs'!$B:$F,4,FALSE),$H:$I,2,FALSE))</f>
        <v/>
      </c>
      <c r="Z827" s="70" t="str">
        <f t="shared" si="152"/>
        <v/>
      </c>
      <c r="AA827" s="68" t="str">
        <f t="shared" si="153"/>
        <v/>
      </c>
      <c r="AB827" s="66" t="str">
        <f>IFERROR((IF(AND($G826&lt;(VLOOKUP($J827,'Medians, Hi-Lo SDs'!$B:$F,5,FALSE)),$G827&gt;=(VLOOKUP($J827,'Medians, Hi-Lo SDs'!$B:$F,5,FALSE))),(VLOOKUP($J827,'Medians, Hi-Lo SDs'!$B:$F,5,FALSE))-$G826,""))/($F827)*($C827-$C826)+($C826),"")</f>
        <v/>
      </c>
      <c r="AC827" s="65" t="str">
        <f t="shared" si="149"/>
        <v/>
      </c>
      <c r="AD827" s="65" t="str">
        <f>IF(AC827="","",AC827/VLOOKUP(VLOOKUP($J827,'Medians, Hi-Lo SDs'!$B:$F,5,FALSE),$H:$I,2,FALSE))</f>
        <v/>
      </c>
      <c r="AE827" s="59" t="s">
        <v>88</v>
      </c>
      <c r="AF827" s="60" t="s">
        <v>88</v>
      </c>
    </row>
    <row r="828" spans="1:32" ht="16" x14ac:dyDescent="0.2">
      <c r="A828" s="99"/>
      <c r="B828" s="100"/>
      <c r="C828" s="87" t="s">
        <v>148</v>
      </c>
      <c r="D828" s="88">
        <v>2</v>
      </c>
      <c r="E828" s="89">
        <v>2.1505376344086025</v>
      </c>
      <c r="F828" s="89">
        <v>2.1505376344086025</v>
      </c>
      <c r="G828" s="90">
        <v>33.333333333333329</v>
      </c>
      <c r="J828" s="64" t="str">
        <f t="shared" si="143"/>
        <v>a1721</v>
      </c>
      <c r="K828" s="71">
        <f t="shared" si="144"/>
        <v>2.1505376344086025</v>
      </c>
      <c r="L828" s="65" t="str">
        <f>IFERROR((IF(AND($G827&lt;(VLOOKUP($J828,'Medians, Hi-Lo SDs'!$B:$F,2,FALSE)),$G828&gt;=(VLOOKUP($J828,'Medians, Hi-Lo SDs'!$B:$F,2,FALSE))),(VLOOKUP($J828,'Medians, Hi-Lo SDs'!$B:$F,2,FALSE))-$G827,""))/($F828)*($C828-$C827)+($C827),"")</f>
        <v/>
      </c>
      <c r="M828" s="65" t="str">
        <f t="shared" si="146"/>
        <v/>
      </c>
      <c r="N828" s="65" t="str">
        <f>IF(M828="","",M828/VLOOKUP(VLOOKUP($J828,'Medians, Hi-Lo SDs'!$B:$F,2,FALSE),$H:$I,2,FALSE))</f>
        <v/>
      </c>
      <c r="O828" s="59" t="s">
        <v>88</v>
      </c>
      <c r="P828" s="60" t="s">
        <v>88</v>
      </c>
      <c r="Q828" s="66" t="str">
        <f>IFERROR((IF(AND($G827&lt;(VLOOKUP($J828,'Medians, Hi-Lo SDs'!$B:$F,3,FALSE)),$G828&gt;=(VLOOKUP($J828,'Medians, Hi-Lo SDs'!$B:$F,3,FALSE))),(VLOOKUP($J828,'Medians, Hi-Lo SDs'!$B:$F,3,FALSE))-$G827,""))/($F828)*($C828-$C827)+($C827),"")</f>
        <v/>
      </c>
      <c r="R828" s="65" t="str">
        <f t="shared" si="147"/>
        <v/>
      </c>
      <c r="S828" s="65" t="str">
        <f>IF(R828="","",R828/VLOOKUP(VLOOKUP($J828,'Medians, Hi-Lo SDs'!$B:$F,3,FALSE),$H:$I,2,FALSE))</f>
        <v/>
      </c>
      <c r="T828" s="70" t="str">
        <f t="shared" si="150"/>
        <v/>
      </c>
      <c r="U828" s="68" t="str">
        <f t="shared" si="151"/>
        <v/>
      </c>
      <c r="V828" s="69" t="str">
        <f t="shared" si="145"/>
        <v/>
      </c>
      <c r="W828" s="66" t="str">
        <f>IFERROR((IF(AND($G827&lt;(VLOOKUP($J828,'Medians, Hi-Lo SDs'!$B:$F,4,FALSE)),$G828&gt;=(VLOOKUP($J828,'Medians, Hi-Lo SDs'!$B:$F,4,FALSE))),(VLOOKUP($J828,'Medians, Hi-Lo SDs'!$B:$F,4,FALSE))-$G827,""))/($F828)*($C828-$C827)+($C827),"")</f>
        <v/>
      </c>
      <c r="X828" s="65" t="str">
        <f t="shared" si="148"/>
        <v/>
      </c>
      <c r="Y828" s="65" t="str">
        <f>IF(X828="","",X828/VLOOKUP(VLOOKUP($J828,'Medians, Hi-Lo SDs'!$B:$F,4,FALSE),$H:$I,2,FALSE))</f>
        <v/>
      </c>
      <c r="Z828" s="70" t="str">
        <f t="shared" si="152"/>
        <v/>
      </c>
      <c r="AA828" s="68" t="str">
        <f t="shared" si="153"/>
        <v/>
      </c>
      <c r="AB828" s="66" t="str">
        <f>IFERROR((IF(AND($G827&lt;(VLOOKUP($J828,'Medians, Hi-Lo SDs'!$B:$F,5,FALSE)),$G828&gt;=(VLOOKUP($J828,'Medians, Hi-Lo SDs'!$B:$F,5,FALSE))),(VLOOKUP($J828,'Medians, Hi-Lo SDs'!$B:$F,5,FALSE))-$G827,""))/($F828)*($C828-$C827)+($C827),"")</f>
        <v/>
      </c>
      <c r="AC828" s="65" t="str">
        <f t="shared" si="149"/>
        <v/>
      </c>
      <c r="AD828" s="65" t="str">
        <f>IF(AC828="","",AC828/VLOOKUP(VLOOKUP($J828,'Medians, Hi-Lo SDs'!$B:$F,5,FALSE),$H:$I,2,FALSE))</f>
        <v/>
      </c>
      <c r="AE828" s="59" t="s">
        <v>88</v>
      </c>
      <c r="AF828" s="60" t="s">
        <v>88</v>
      </c>
    </row>
    <row r="829" spans="1:32" ht="16" x14ac:dyDescent="0.2">
      <c r="A829" s="99"/>
      <c r="B829" s="100"/>
      <c r="C829" s="87" t="s">
        <v>162</v>
      </c>
      <c r="D829" s="88">
        <v>1</v>
      </c>
      <c r="E829" s="89">
        <v>1.0752688172043012</v>
      </c>
      <c r="F829" s="89">
        <v>1.0752688172043012</v>
      </c>
      <c r="G829" s="90">
        <v>34.408602150537639</v>
      </c>
      <c r="J829" s="64" t="str">
        <f t="shared" si="143"/>
        <v>a1721</v>
      </c>
      <c r="K829" s="71">
        <f t="shared" si="144"/>
        <v>2.1505376344086025</v>
      </c>
      <c r="L829" s="65" t="str">
        <f>IFERROR((IF(AND($G828&lt;(VLOOKUP($J829,'Medians, Hi-Lo SDs'!$B:$F,2,FALSE)),$G829&gt;=(VLOOKUP($J829,'Medians, Hi-Lo SDs'!$B:$F,2,FALSE))),(VLOOKUP($J829,'Medians, Hi-Lo SDs'!$B:$F,2,FALSE))-$G828,""))/($F829)*($C829-$C828)+($C828),"")</f>
        <v/>
      </c>
      <c r="M829" s="65" t="str">
        <f t="shared" si="146"/>
        <v/>
      </c>
      <c r="N829" s="65" t="str">
        <f>IF(M829="","",M829/VLOOKUP(VLOOKUP($J829,'Medians, Hi-Lo SDs'!$B:$F,2,FALSE),$H:$I,2,FALSE))</f>
        <v/>
      </c>
      <c r="O829" s="59" t="s">
        <v>88</v>
      </c>
      <c r="P829" s="60" t="s">
        <v>88</v>
      </c>
      <c r="Q829" s="66" t="str">
        <f>IFERROR((IF(AND($G828&lt;(VLOOKUP($J829,'Medians, Hi-Lo SDs'!$B:$F,3,FALSE)),$G829&gt;=(VLOOKUP($J829,'Medians, Hi-Lo SDs'!$B:$F,3,FALSE))),(VLOOKUP($J829,'Medians, Hi-Lo SDs'!$B:$F,3,FALSE))-$G828,""))/($F829)*($C829-$C828)+($C828),"")</f>
        <v/>
      </c>
      <c r="R829" s="65" t="str">
        <f t="shared" si="147"/>
        <v/>
      </c>
      <c r="S829" s="65" t="str">
        <f>IF(R829="","",R829/VLOOKUP(VLOOKUP($J829,'Medians, Hi-Lo SDs'!$B:$F,3,FALSE),$H:$I,2,FALSE))</f>
        <v/>
      </c>
      <c r="T829" s="70" t="str">
        <f t="shared" si="150"/>
        <v/>
      </c>
      <c r="U829" s="68" t="str">
        <f t="shared" si="151"/>
        <v/>
      </c>
      <c r="V829" s="69" t="str">
        <f t="shared" si="145"/>
        <v/>
      </c>
      <c r="W829" s="66" t="str">
        <f>IFERROR((IF(AND($G828&lt;(VLOOKUP($J829,'Medians, Hi-Lo SDs'!$B:$F,4,FALSE)),$G829&gt;=(VLOOKUP($J829,'Medians, Hi-Lo SDs'!$B:$F,4,FALSE))),(VLOOKUP($J829,'Medians, Hi-Lo SDs'!$B:$F,4,FALSE))-$G828,""))/($F829)*($C829-$C828)+($C828),"")</f>
        <v/>
      </c>
      <c r="X829" s="65" t="str">
        <f t="shared" si="148"/>
        <v/>
      </c>
      <c r="Y829" s="65" t="str">
        <f>IF(X829="","",X829/VLOOKUP(VLOOKUP($J829,'Medians, Hi-Lo SDs'!$B:$F,4,FALSE),$H:$I,2,FALSE))</f>
        <v/>
      </c>
      <c r="Z829" s="70" t="str">
        <f t="shared" si="152"/>
        <v/>
      </c>
      <c r="AA829" s="68" t="str">
        <f t="shared" si="153"/>
        <v/>
      </c>
      <c r="AB829" s="66" t="str">
        <f>IFERROR((IF(AND($G828&lt;(VLOOKUP($J829,'Medians, Hi-Lo SDs'!$B:$F,5,FALSE)),$G829&gt;=(VLOOKUP($J829,'Medians, Hi-Lo SDs'!$B:$F,5,FALSE))),(VLOOKUP($J829,'Medians, Hi-Lo SDs'!$B:$F,5,FALSE))-$G828,""))/($F829)*($C829-$C828)+($C828),"")</f>
        <v/>
      </c>
      <c r="AC829" s="65" t="str">
        <f t="shared" si="149"/>
        <v/>
      </c>
      <c r="AD829" s="65" t="str">
        <f>IF(AC829="","",AC829/VLOOKUP(VLOOKUP($J829,'Medians, Hi-Lo SDs'!$B:$F,5,FALSE),$H:$I,2,FALSE))</f>
        <v/>
      </c>
      <c r="AE829" s="59" t="s">
        <v>88</v>
      </c>
      <c r="AF829" s="60" t="s">
        <v>88</v>
      </c>
    </row>
    <row r="830" spans="1:32" ht="16" x14ac:dyDescent="0.2">
      <c r="A830" s="99"/>
      <c r="B830" s="100"/>
      <c r="C830" s="87" t="s">
        <v>149</v>
      </c>
      <c r="D830" s="88">
        <v>2</v>
      </c>
      <c r="E830" s="89">
        <v>2.1505376344086025</v>
      </c>
      <c r="F830" s="89">
        <v>2.1505376344086025</v>
      </c>
      <c r="G830" s="90">
        <v>36.55913978494624</v>
      </c>
      <c r="J830" s="64" t="str">
        <f t="shared" si="143"/>
        <v>a1721</v>
      </c>
      <c r="K830" s="71">
        <f t="shared" si="144"/>
        <v>2.1505376344086025</v>
      </c>
      <c r="L830" s="65" t="str">
        <f>IFERROR((IF(AND($G829&lt;(VLOOKUP($J830,'Medians, Hi-Lo SDs'!$B:$F,2,FALSE)),$G830&gt;=(VLOOKUP($J830,'Medians, Hi-Lo SDs'!$B:$F,2,FALSE))),(VLOOKUP($J830,'Medians, Hi-Lo SDs'!$B:$F,2,FALSE))-$G829,""))/($F830)*($C830-$C829)+($C829),"")</f>
        <v/>
      </c>
      <c r="M830" s="65" t="str">
        <f t="shared" si="146"/>
        <v/>
      </c>
      <c r="N830" s="65" t="str">
        <f>IF(M830="","",M830/VLOOKUP(VLOOKUP($J830,'Medians, Hi-Lo SDs'!$B:$F,2,FALSE),$H:$I,2,FALSE))</f>
        <v/>
      </c>
      <c r="O830" s="59" t="s">
        <v>88</v>
      </c>
      <c r="P830" s="60" t="s">
        <v>88</v>
      </c>
      <c r="Q830" s="66" t="str">
        <f>IFERROR((IF(AND($G829&lt;(VLOOKUP($J830,'Medians, Hi-Lo SDs'!$B:$F,3,FALSE)),$G830&gt;=(VLOOKUP($J830,'Medians, Hi-Lo SDs'!$B:$F,3,FALSE))),(VLOOKUP($J830,'Medians, Hi-Lo SDs'!$B:$F,3,FALSE))-$G829,""))/($F830)*($C830-$C829)+($C829),"")</f>
        <v/>
      </c>
      <c r="R830" s="65" t="str">
        <f t="shared" si="147"/>
        <v/>
      </c>
      <c r="S830" s="65" t="str">
        <f>IF(R830="","",R830/VLOOKUP(VLOOKUP($J830,'Medians, Hi-Lo SDs'!$B:$F,3,FALSE),$H:$I,2,FALSE))</f>
        <v/>
      </c>
      <c r="T830" s="70" t="str">
        <f t="shared" si="150"/>
        <v/>
      </c>
      <c r="U830" s="68" t="str">
        <f t="shared" si="151"/>
        <v/>
      </c>
      <c r="V830" s="69" t="str">
        <f t="shared" si="145"/>
        <v/>
      </c>
      <c r="W830" s="66" t="str">
        <f>IFERROR((IF(AND($G829&lt;(VLOOKUP($J830,'Medians, Hi-Lo SDs'!$B:$F,4,FALSE)),$G830&gt;=(VLOOKUP($J830,'Medians, Hi-Lo SDs'!$B:$F,4,FALSE))),(VLOOKUP($J830,'Medians, Hi-Lo SDs'!$B:$F,4,FALSE))-$G829,""))/($F830)*($C830-$C829)+($C829),"")</f>
        <v/>
      </c>
      <c r="X830" s="65" t="str">
        <f t="shared" si="148"/>
        <v/>
      </c>
      <c r="Y830" s="65" t="str">
        <f>IF(X830="","",X830/VLOOKUP(VLOOKUP($J830,'Medians, Hi-Lo SDs'!$B:$F,4,FALSE),$H:$I,2,FALSE))</f>
        <v/>
      </c>
      <c r="Z830" s="70" t="str">
        <f t="shared" si="152"/>
        <v/>
      </c>
      <c r="AA830" s="68" t="str">
        <f t="shared" si="153"/>
        <v/>
      </c>
      <c r="AB830" s="66" t="str">
        <f>IFERROR((IF(AND($G829&lt;(VLOOKUP($J830,'Medians, Hi-Lo SDs'!$B:$F,5,FALSE)),$G830&gt;=(VLOOKUP($J830,'Medians, Hi-Lo SDs'!$B:$F,5,FALSE))),(VLOOKUP($J830,'Medians, Hi-Lo SDs'!$B:$F,5,FALSE))-$G829,""))/($F830)*($C830-$C829)+($C829),"")</f>
        <v/>
      </c>
      <c r="AC830" s="65" t="str">
        <f t="shared" si="149"/>
        <v/>
      </c>
      <c r="AD830" s="65" t="str">
        <f>IF(AC830="","",AC830/VLOOKUP(VLOOKUP($J830,'Medians, Hi-Lo SDs'!$B:$F,5,FALSE),$H:$I,2,FALSE))</f>
        <v/>
      </c>
      <c r="AE830" s="59" t="s">
        <v>88</v>
      </c>
      <c r="AF830" s="60" t="s">
        <v>88</v>
      </c>
    </row>
    <row r="831" spans="1:32" ht="16" x14ac:dyDescent="0.2">
      <c r="A831" s="99"/>
      <c r="B831" s="100"/>
      <c r="C831" s="87" t="s">
        <v>150</v>
      </c>
      <c r="D831" s="88">
        <v>5</v>
      </c>
      <c r="E831" s="89">
        <v>5.376344086021505</v>
      </c>
      <c r="F831" s="89">
        <v>5.376344086021505</v>
      </c>
      <c r="G831" s="90">
        <v>41.935483870967744</v>
      </c>
      <c r="J831" s="64" t="str">
        <f t="shared" si="143"/>
        <v>a1721</v>
      </c>
      <c r="K831" s="71">
        <f t="shared" si="144"/>
        <v>2.1505376344086025</v>
      </c>
      <c r="L831" s="65" t="str">
        <f>IFERROR((IF(AND($G830&lt;(VLOOKUP($J831,'Medians, Hi-Lo SDs'!$B:$F,2,FALSE)),$G831&gt;=(VLOOKUP($J831,'Medians, Hi-Lo SDs'!$B:$F,2,FALSE))),(VLOOKUP($J831,'Medians, Hi-Lo SDs'!$B:$F,2,FALSE))-$G830,""))/($F831)*($C831-$C830)+($C830),"")</f>
        <v/>
      </c>
      <c r="M831" s="65" t="str">
        <f t="shared" si="146"/>
        <v/>
      </c>
      <c r="N831" s="65" t="str">
        <f>IF(M831="","",M831/VLOOKUP(VLOOKUP($J831,'Medians, Hi-Lo SDs'!$B:$F,2,FALSE),$H:$I,2,FALSE))</f>
        <v/>
      </c>
      <c r="O831" s="59" t="s">
        <v>88</v>
      </c>
      <c r="P831" s="60" t="s">
        <v>88</v>
      </c>
      <c r="Q831" s="66" t="str">
        <f>IFERROR((IF(AND($G830&lt;(VLOOKUP($J831,'Medians, Hi-Lo SDs'!$B:$F,3,FALSE)),$G831&gt;=(VLOOKUP($J831,'Medians, Hi-Lo SDs'!$B:$F,3,FALSE))),(VLOOKUP($J831,'Medians, Hi-Lo SDs'!$B:$F,3,FALSE))-$G830,""))/($F831)*($C831-$C830)+($C830),"")</f>
        <v/>
      </c>
      <c r="R831" s="65" t="str">
        <f t="shared" si="147"/>
        <v/>
      </c>
      <c r="S831" s="65" t="str">
        <f>IF(R831="","",R831/VLOOKUP(VLOOKUP($J831,'Medians, Hi-Lo SDs'!$B:$F,3,FALSE),$H:$I,2,FALSE))</f>
        <v/>
      </c>
      <c r="T831" s="70" t="str">
        <f t="shared" si="150"/>
        <v/>
      </c>
      <c r="U831" s="68" t="str">
        <f t="shared" si="151"/>
        <v/>
      </c>
      <c r="V831" s="69" t="str">
        <f t="shared" si="145"/>
        <v/>
      </c>
      <c r="W831" s="66" t="str">
        <f>IFERROR((IF(AND($G830&lt;(VLOOKUP($J831,'Medians, Hi-Lo SDs'!$B:$F,4,FALSE)),$G831&gt;=(VLOOKUP($J831,'Medians, Hi-Lo SDs'!$B:$F,4,FALSE))),(VLOOKUP($J831,'Medians, Hi-Lo SDs'!$B:$F,4,FALSE))-$G830,""))/($F831)*($C831-$C830)+($C830),"")</f>
        <v/>
      </c>
      <c r="X831" s="65" t="str">
        <f t="shared" si="148"/>
        <v/>
      </c>
      <c r="Y831" s="65" t="str">
        <f>IF(X831="","",X831/VLOOKUP(VLOOKUP($J831,'Medians, Hi-Lo SDs'!$B:$F,4,FALSE),$H:$I,2,FALSE))</f>
        <v/>
      </c>
      <c r="Z831" s="70" t="str">
        <f t="shared" si="152"/>
        <v/>
      </c>
      <c r="AA831" s="68" t="str">
        <f t="shared" si="153"/>
        <v/>
      </c>
      <c r="AB831" s="66" t="str">
        <f>IFERROR((IF(AND($G830&lt;(VLOOKUP($J831,'Medians, Hi-Lo SDs'!$B:$F,5,FALSE)),$G831&gt;=(VLOOKUP($J831,'Medians, Hi-Lo SDs'!$B:$F,5,FALSE))),(VLOOKUP($J831,'Medians, Hi-Lo SDs'!$B:$F,5,FALSE))-$G830,""))/($F831)*($C831-$C830)+($C830),"")</f>
        <v/>
      </c>
      <c r="AC831" s="65" t="str">
        <f t="shared" si="149"/>
        <v/>
      </c>
      <c r="AD831" s="65" t="str">
        <f>IF(AC831="","",AC831/VLOOKUP(VLOOKUP($J831,'Medians, Hi-Lo SDs'!$B:$F,5,FALSE),$H:$I,2,FALSE))</f>
        <v/>
      </c>
      <c r="AE831" s="59" t="s">
        <v>88</v>
      </c>
      <c r="AF831" s="60" t="s">
        <v>88</v>
      </c>
    </row>
    <row r="832" spans="1:32" ht="16" x14ac:dyDescent="0.2">
      <c r="A832" s="99"/>
      <c r="B832" s="100"/>
      <c r="C832" s="87" t="s">
        <v>158</v>
      </c>
      <c r="D832" s="88">
        <v>3</v>
      </c>
      <c r="E832" s="89">
        <v>3.225806451612903</v>
      </c>
      <c r="F832" s="89">
        <v>3.225806451612903</v>
      </c>
      <c r="G832" s="90">
        <v>45.161290322580641</v>
      </c>
      <c r="J832" s="64" t="str">
        <f t="shared" si="143"/>
        <v>a1721</v>
      </c>
      <c r="K832" s="71">
        <f t="shared" si="144"/>
        <v>2.1505376344086025</v>
      </c>
      <c r="L832" s="65" t="str">
        <f>IFERROR((IF(AND($G831&lt;(VLOOKUP($J832,'Medians, Hi-Lo SDs'!$B:$F,2,FALSE)),$G832&gt;=(VLOOKUP($J832,'Medians, Hi-Lo SDs'!$B:$F,2,FALSE))),(VLOOKUP($J832,'Medians, Hi-Lo SDs'!$B:$F,2,FALSE))-$G831,""))/($F832)*($C832-$C831)+($C831),"")</f>
        <v/>
      </c>
      <c r="M832" s="65" t="str">
        <f t="shared" si="146"/>
        <v/>
      </c>
      <c r="N832" s="65" t="str">
        <f>IF(M832="","",M832/VLOOKUP(VLOOKUP($J832,'Medians, Hi-Lo SDs'!$B:$F,2,FALSE),$H:$I,2,FALSE))</f>
        <v/>
      </c>
      <c r="O832" s="59" t="s">
        <v>88</v>
      </c>
      <c r="P832" s="60" t="s">
        <v>88</v>
      </c>
      <c r="Q832" s="66" t="str">
        <f>IFERROR((IF(AND($G831&lt;(VLOOKUP($J832,'Medians, Hi-Lo SDs'!$B:$F,3,FALSE)),$G832&gt;=(VLOOKUP($J832,'Medians, Hi-Lo SDs'!$B:$F,3,FALSE))),(VLOOKUP($J832,'Medians, Hi-Lo SDs'!$B:$F,3,FALSE))-$G831,""))/($F832)*($C832-$C831)+($C831),"")</f>
        <v/>
      </c>
      <c r="R832" s="65" t="str">
        <f t="shared" si="147"/>
        <v/>
      </c>
      <c r="S832" s="65" t="str">
        <f>IF(R832="","",R832/VLOOKUP(VLOOKUP($J832,'Medians, Hi-Lo SDs'!$B:$F,3,FALSE),$H:$I,2,FALSE))</f>
        <v/>
      </c>
      <c r="T832" s="70" t="str">
        <f t="shared" si="150"/>
        <v/>
      </c>
      <c r="U832" s="68" t="str">
        <f t="shared" si="151"/>
        <v/>
      </c>
      <c r="V832" s="69" t="str">
        <f t="shared" si="145"/>
        <v/>
      </c>
      <c r="W832" s="66" t="str">
        <f>IFERROR((IF(AND($G831&lt;(VLOOKUP($J832,'Medians, Hi-Lo SDs'!$B:$F,4,FALSE)),$G832&gt;=(VLOOKUP($J832,'Medians, Hi-Lo SDs'!$B:$F,4,FALSE))),(VLOOKUP($J832,'Medians, Hi-Lo SDs'!$B:$F,4,FALSE))-$G831,""))/($F832)*($C832-$C831)+($C831),"")</f>
        <v/>
      </c>
      <c r="X832" s="65" t="str">
        <f t="shared" si="148"/>
        <v/>
      </c>
      <c r="Y832" s="65" t="str">
        <f>IF(X832="","",X832/VLOOKUP(VLOOKUP($J832,'Medians, Hi-Lo SDs'!$B:$F,4,FALSE),$H:$I,2,FALSE))</f>
        <v/>
      </c>
      <c r="Z832" s="70" t="str">
        <f t="shared" si="152"/>
        <v/>
      </c>
      <c r="AA832" s="68" t="str">
        <f t="shared" si="153"/>
        <v/>
      </c>
      <c r="AB832" s="66" t="str">
        <f>IFERROR((IF(AND($G831&lt;(VLOOKUP($J832,'Medians, Hi-Lo SDs'!$B:$F,5,FALSE)),$G832&gt;=(VLOOKUP($J832,'Medians, Hi-Lo SDs'!$B:$F,5,FALSE))),(VLOOKUP($J832,'Medians, Hi-Lo SDs'!$B:$F,5,FALSE))-$G831,""))/($F832)*($C832-$C831)+($C831),"")</f>
        <v/>
      </c>
      <c r="AC832" s="65" t="str">
        <f t="shared" si="149"/>
        <v/>
      </c>
      <c r="AD832" s="65" t="str">
        <f>IF(AC832="","",AC832/VLOOKUP(VLOOKUP($J832,'Medians, Hi-Lo SDs'!$B:$F,5,FALSE),$H:$I,2,FALSE))</f>
        <v/>
      </c>
      <c r="AE832" s="59" t="s">
        <v>88</v>
      </c>
      <c r="AF832" s="60" t="s">
        <v>88</v>
      </c>
    </row>
    <row r="833" spans="1:32" ht="16" x14ac:dyDescent="0.2">
      <c r="A833" s="99"/>
      <c r="B833" s="100"/>
      <c r="C833" s="87" t="s">
        <v>170</v>
      </c>
      <c r="D833" s="88">
        <v>3</v>
      </c>
      <c r="E833" s="89">
        <v>3.225806451612903</v>
      </c>
      <c r="F833" s="89">
        <v>3.225806451612903</v>
      </c>
      <c r="G833" s="90">
        <v>48.387096774193552</v>
      </c>
      <c r="J833" s="64" t="str">
        <f t="shared" si="143"/>
        <v>a1721</v>
      </c>
      <c r="K833" s="71">
        <f t="shared" si="144"/>
        <v>2.1505376344086025</v>
      </c>
      <c r="L833" s="65" t="str">
        <f>IFERROR((IF(AND($G832&lt;(VLOOKUP($J833,'Medians, Hi-Lo SDs'!$B:$F,2,FALSE)),$G833&gt;=(VLOOKUP($J833,'Medians, Hi-Lo SDs'!$B:$F,2,FALSE))),(VLOOKUP($J833,'Medians, Hi-Lo SDs'!$B:$F,2,FALSE))-$G832,""))/($F833)*($C833-$C832)+($C832),"")</f>
        <v/>
      </c>
      <c r="M833" s="65" t="str">
        <f t="shared" si="146"/>
        <v/>
      </c>
      <c r="N833" s="65" t="str">
        <f>IF(M833="","",M833/VLOOKUP(VLOOKUP($J833,'Medians, Hi-Lo SDs'!$B:$F,2,FALSE),$H:$I,2,FALSE))</f>
        <v/>
      </c>
      <c r="O833" s="59" t="s">
        <v>88</v>
      </c>
      <c r="P833" s="60" t="s">
        <v>88</v>
      </c>
      <c r="Q833" s="66" t="str">
        <f>IFERROR((IF(AND($G832&lt;(VLOOKUP($J833,'Medians, Hi-Lo SDs'!$B:$F,3,FALSE)),$G833&gt;=(VLOOKUP($J833,'Medians, Hi-Lo SDs'!$B:$F,3,FALSE))),(VLOOKUP($J833,'Medians, Hi-Lo SDs'!$B:$F,3,FALSE))-$G832,""))/($F833)*($C833-$C832)+($C832),"")</f>
        <v/>
      </c>
      <c r="R833" s="65" t="str">
        <f t="shared" si="147"/>
        <v/>
      </c>
      <c r="S833" s="65" t="str">
        <f>IF(R833="","",R833/VLOOKUP(VLOOKUP($J833,'Medians, Hi-Lo SDs'!$B:$F,3,FALSE),$H:$I,2,FALSE))</f>
        <v/>
      </c>
      <c r="T833" s="70" t="str">
        <f t="shared" si="150"/>
        <v/>
      </c>
      <c r="U833" s="68" t="str">
        <f t="shared" si="151"/>
        <v/>
      </c>
      <c r="V833" s="69" t="str">
        <f t="shared" si="145"/>
        <v/>
      </c>
      <c r="W833" s="66" t="str">
        <f>IFERROR((IF(AND($G832&lt;(VLOOKUP($J833,'Medians, Hi-Lo SDs'!$B:$F,4,FALSE)),$G833&gt;=(VLOOKUP($J833,'Medians, Hi-Lo SDs'!$B:$F,4,FALSE))),(VLOOKUP($J833,'Medians, Hi-Lo SDs'!$B:$F,4,FALSE))-$G832,""))/($F833)*($C833-$C832)+($C832),"")</f>
        <v/>
      </c>
      <c r="X833" s="65" t="str">
        <f t="shared" si="148"/>
        <v/>
      </c>
      <c r="Y833" s="65" t="str">
        <f>IF(X833="","",X833/VLOOKUP(VLOOKUP($J833,'Medians, Hi-Lo SDs'!$B:$F,4,FALSE),$H:$I,2,FALSE))</f>
        <v/>
      </c>
      <c r="Z833" s="70" t="str">
        <f t="shared" si="152"/>
        <v/>
      </c>
      <c r="AA833" s="68" t="str">
        <f t="shared" si="153"/>
        <v/>
      </c>
      <c r="AB833" s="66" t="str">
        <f>IFERROR((IF(AND($G832&lt;(VLOOKUP($J833,'Medians, Hi-Lo SDs'!$B:$F,5,FALSE)),$G833&gt;=(VLOOKUP($J833,'Medians, Hi-Lo SDs'!$B:$F,5,FALSE))),(VLOOKUP($J833,'Medians, Hi-Lo SDs'!$B:$F,5,FALSE))-$G832,""))/($F833)*($C833-$C832)+($C832),"")</f>
        <v/>
      </c>
      <c r="AC833" s="65" t="str">
        <f t="shared" si="149"/>
        <v/>
      </c>
      <c r="AD833" s="65" t="str">
        <f>IF(AC833="","",AC833/VLOOKUP(VLOOKUP($J833,'Medians, Hi-Lo SDs'!$B:$F,5,FALSE),$H:$I,2,FALSE))</f>
        <v/>
      </c>
      <c r="AE833" s="59" t="s">
        <v>88</v>
      </c>
      <c r="AF833" s="60" t="s">
        <v>88</v>
      </c>
    </row>
    <row r="834" spans="1:32" ht="16" x14ac:dyDescent="0.2">
      <c r="A834" s="99"/>
      <c r="B834" s="100"/>
      <c r="C834" s="87" t="s">
        <v>172</v>
      </c>
      <c r="D834" s="88">
        <v>1</v>
      </c>
      <c r="E834" s="89">
        <v>1.0752688172043012</v>
      </c>
      <c r="F834" s="89">
        <v>1.0752688172043012</v>
      </c>
      <c r="G834" s="90">
        <v>49.462365591397848</v>
      </c>
      <c r="J834" s="64" t="str">
        <f t="shared" si="143"/>
        <v>a1721</v>
      </c>
      <c r="K834" s="71">
        <f t="shared" si="144"/>
        <v>2.1505376344086025</v>
      </c>
      <c r="L834" s="65" t="str">
        <f>IFERROR((IF(AND($G833&lt;(VLOOKUP($J834,'Medians, Hi-Lo SDs'!$B:$F,2,FALSE)),$G834&gt;=(VLOOKUP($J834,'Medians, Hi-Lo SDs'!$B:$F,2,FALSE))),(VLOOKUP($J834,'Medians, Hi-Lo SDs'!$B:$F,2,FALSE))-$G833,""))/($F834)*($C834-$C833)+($C833),"")</f>
        <v/>
      </c>
      <c r="M834" s="65" t="str">
        <f t="shared" si="146"/>
        <v/>
      </c>
      <c r="N834" s="65" t="str">
        <f>IF(M834="","",M834/VLOOKUP(VLOOKUP($J834,'Medians, Hi-Lo SDs'!$B:$F,2,FALSE),$H:$I,2,FALSE))</f>
        <v/>
      </c>
      <c r="O834" s="59" t="s">
        <v>88</v>
      </c>
      <c r="P834" s="60" t="s">
        <v>88</v>
      </c>
      <c r="Q834" s="66" t="str">
        <f>IFERROR((IF(AND($G833&lt;(VLOOKUP($J834,'Medians, Hi-Lo SDs'!$B:$F,3,FALSE)),$G834&gt;=(VLOOKUP($J834,'Medians, Hi-Lo SDs'!$B:$F,3,FALSE))),(VLOOKUP($J834,'Medians, Hi-Lo SDs'!$B:$F,3,FALSE))-$G833,""))/($F834)*($C834-$C833)+($C833),"")</f>
        <v/>
      </c>
      <c r="R834" s="65" t="str">
        <f t="shared" si="147"/>
        <v/>
      </c>
      <c r="S834" s="65" t="str">
        <f>IF(R834="","",R834/VLOOKUP(VLOOKUP($J834,'Medians, Hi-Lo SDs'!$B:$F,3,FALSE),$H:$I,2,FALSE))</f>
        <v/>
      </c>
      <c r="T834" s="70" t="str">
        <f t="shared" si="150"/>
        <v/>
      </c>
      <c r="U834" s="68" t="str">
        <f t="shared" si="151"/>
        <v/>
      </c>
      <c r="V834" s="69" t="str">
        <f t="shared" si="145"/>
        <v/>
      </c>
      <c r="W834" s="66" t="str">
        <f>IFERROR((IF(AND($G833&lt;(VLOOKUP($J834,'Medians, Hi-Lo SDs'!$B:$F,4,FALSE)),$G834&gt;=(VLOOKUP($J834,'Medians, Hi-Lo SDs'!$B:$F,4,FALSE))),(VLOOKUP($J834,'Medians, Hi-Lo SDs'!$B:$F,4,FALSE))-$G833,""))/($F834)*($C834-$C833)+($C833),"")</f>
        <v/>
      </c>
      <c r="X834" s="65" t="str">
        <f t="shared" si="148"/>
        <v/>
      </c>
      <c r="Y834" s="65" t="str">
        <f>IF(X834="","",X834/VLOOKUP(VLOOKUP($J834,'Medians, Hi-Lo SDs'!$B:$F,4,FALSE),$H:$I,2,FALSE))</f>
        <v/>
      </c>
      <c r="Z834" s="70" t="str">
        <f t="shared" si="152"/>
        <v/>
      </c>
      <c r="AA834" s="68" t="str">
        <f t="shared" si="153"/>
        <v/>
      </c>
      <c r="AB834" s="66" t="str">
        <f>IFERROR((IF(AND($G833&lt;(VLOOKUP($J834,'Medians, Hi-Lo SDs'!$B:$F,5,FALSE)),$G834&gt;=(VLOOKUP($J834,'Medians, Hi-Lo SDs'!$B:$F,5,FALSE))),(VLOOKUP($J834,'Medians, Hi-Lo SDs'!$B:$F,5,FALSE))-$G833,""))/($F834)*($C834-$C833)+($C833),"")</f>
        <v/>
      </c>
      <c r="AC834" s="65" t="str">
        <f t="shared" si="149"/>
        <v/>
      </c>
      <c r="AD834" s="65" t="str">
        <f>IF(AC834="","",AC834/VLOOKUP(VLOOKUP($J834,'Medians, Hi-Lo SDs'!$B:$F,5,FALSE),$H:$I,2,FALSE))</f>
        <v/>
      </c>
      <c r="AE834" s="59" t="s">
        <v>88</v>
      </c>
      <c r="AF834" s="60" t="s">
        <v>88</v>
      </c>
    </row>
    <row r="835" spans="1:32" ht="16" x14ac:dyDescent="0.2">
      <c r="A835" s="99"/>
      <c r="B835" s="100"/>
      <c r="C835" s="87" t="s">
        <v>163</v>
      </c>
      <c r="D835" s="88">
        <v>2</v>
      </c>
      <c r="E835" s="89">
        <v>2.1505376344086025</v>
      </c>
      <c r="F835" s="89">
        <v>2.1505376344086025</v>
      </c>
      <c r="G835" s="90">
        <v>51.612903225806448</v>
      </c>
      <c r="J835" s="64" t="str">
        <f t="shared" si="143"/>
        <v>a1721</v>
      </c>
      <c r="K835" s="71">
        <f t="shared" si="144"/>
        <v>2.1505376344086025</v>
      </c>
      <c r="L835" s="65" t="str">
        <f>IFERROR((IF(AND($G834&lt;(VLOOKUP($J835,'Medians, Hi-Lo SDs'!$B:$F,2,FALSE)),$G835&gt;=(VLOOKUP($J835,'Medians, Hi-Lo SDs'!$B:$F,2,FALSE))),(VLOOKUP($J835,'Medians, Hi-Lo SDs'!$B:$F,2,FALSE))-$G834,""))/($F835)*($C835-$C834)+($C834),"")</f>
        <v/>
      </c>
      <c r="M835" s="65" t="str">
        <f t="shared" si="146"/>
        <v/>
      </c>
      <c r="N835" s="65" t="str">
        <f>IF(M835="","",M835/VLOOKUP(VLOOKUP($J835,'Medians, Hi-Lo SDs'!$B:$F,2,FALSE),$H:$I,2,FALSE))</f>
        <v/>
      </c>
      <c r="O835" s="59" t="s">
        <v>88</v>
      </c>
      <c r="P835" s="60" t="s">
        <v>88</v>
      </c>
      <c r="Q835" s="66" t="str">
        <f>IFERROR((IF(AND($G834&lt;(VLOOKUP($J835,'Medians, Hi-Lo SDs'!$B:$F,3,FALSE)),$G835&gt;=(VLOOKUP($J835,'Medians, Hi-Lo SDs'!$B:$F,3,FALSE))),(VLOOKUP($J835,'Medians, Hi-Lo SDs'!$B:$F,3,FALSE))-$G834,""))/($F835)*($C835-$C834)+($C834),"")</f>
        <v/>
      </c>
      <c r="R835" s="65" t="str">
        <f t="shared" si="147"/>
        <v/>
      </c>
      <c r="S835" s="65" t="str">
        <f>IF(R835="","",R835/VLOOKUP(VLOOKUP($J835,'Medians, Hi-Lo SDs'!$B:$F,3,FALSE),$H:$I,2,FALSE))</f>
        <v/>
      </c>
      <c r="T835" s="70" t="str">
        <f t="shared" si="150"/>
        <v/>
      </c>
      <c r="U835" s="68" t="str">
        <f t="shared" si="151"/>
        <v/>
      </c>
      <c r="V835" s="69">
        <f t="shared" si="145"/>
        <v>70.25</v>
      </c>
      <c r="W835" s="66" t="str">
        <f>IFERROR((IF(AND($G834&lt;(VLOOKUP($J835,'Medians, Hi-Lo SDs'!$B:$F,4,FALSE)),$G835&gt;=(VLOOKUP($J835,'Medians, Hi-Lo SDs'!$B:$F,4,FALSE))),(VLOOKUP($J835,'Medians, Hi-Lo SDs'!$B:$F,4,FALSE))-$G834,""))/($F835)*($C835-$C834)+($C834),"")</f>
        <v/>
      </c>
      <c r="X835" s="65" t="str">
        <f t="shared" si="148"/>
        <v/>
      </c>
      <c r="Y835" s="65" t="str">
        <f>IF(X835="","",X835/VLOOKUP(VLOOKUP($J835,'Medians, Hi-Lo SDs'!$B:$F,4,FALSE),$H:$I,2,FALSE))</f>
        <v/>
      </c>
      <c r="Z835" s="70" t="str">
        <f t="shared" si="152"/>
        <v/>
      </c>
      <c r="AA835" s="68" t="str">
        <f t="shared" si="153"/>
        <v/>
      </c>
      <c r="AB835" s="66" t="str">
        <f>IFERROR((IF(AND($G834&lt;(VLOOKUP($J835,'Medians, Hi-Lo SDs'!$B:$F,5,FALSE)),$G835&gt;=(VLOOKUP($J835,'Medians, Hi-Lo SDs'!$B:$F,5,FALSE))),(VLOOKUP($J835,'Medians, Hi-Lo SDs'!$B:$F,5,FALSE))-$G834,""))/($F835)*($C835-$C834)+($C834),"")</f>
        <v/>
      </c>
      <c r="AC835" s="65" t="str">
        <f t="shared" si="149"/>
        <v/>
      </c>
      <c r="AD835" s="65" t="str">
        <f>IF(AC835="","",AC835/VLOOKUP(VLOOKUP($J835,'Medians, Hi-Lo SDs'!$B:$F,5,FALSE),$H:$I,2,FALSE))</f>
        <v/>
      </c>
      <c r="AE835" s="59" t="s">
        <v>88</v>
      </c>
      <c r="AF835" s="60" t="s">
        <v>88</v>
      </c>
    </row>
    <row r="836" spans="1:32" ht="16" x14ac:dyDescent="0.2">
      <c r="A836" s="99"/>
      <c r="B836" s="100"/>
      <c r="C836" s="87" t="s">
        <v>174</v>
      </c>
      <c r="D836" s="88">
        <v>7</v>
      </c>
      <c r="E836" s="89">
        <v>7.5268817204301079</v>
      </c>
      <c r="F836" s="89">
        <v>7.5268817204301079</v>
      </c>
      <c r="G836" s="90">
        <v>59.13978494623656</v>
      </c>
      <c r="J836" s="64" t="str">
        <f t="shared" si="143"/>
        <v>a1721</v>
      </c>
      <c r="K836" s="71">
        <f t="shared" si="144"/>
        <v>2.1505376344086025</v>
      </c>
      <c r="L836" s="65" t="str">
        <f>IFERROR((IF(AND($G835&lt;(VLOOKUP($J836,'Medians, Hi-Lo SDs'!$B:$F,2,FALSE)),$G836&gt;=(VLOOKUP($J836,'Medians, Hi-Lo SDs'!$B:$F,2,FALSE))),(VLOOKUP($J836,'Medians, Hi-Lo SDs'!$B:$F,2,FALSE))-$G835,""))/($F836)*($C836-$C835)+($C835),"")</f>
        <v/>
      </c>
      <c r="M836" s="65" t="str">
        <f t="shared" si="146"/>
        <v/>
      </c>
      <c r="N836" s="65" t="str">
        <f>IF(M836="","",M836/VLOOKUP(VLOOKUP($J836,'Medians, Hi-Lo SDs'!$B:$F,2,FALSE),$H:$I,2,FALSE))</f>
        <v/>
      </c>
      <c r="O836" s="59" t="s">
        <v>88</v>
      </c>
      <c r="P836" s="60" t="s">
        <v>88</v>
      </c>
      <c r="Q836" s="66" t="str">
        <f>IFERROR((IF(AND($G835&lt;(VLOOKUP($J836,'Medians, Hi-Lo SDs'!$B:$F,3,FALSE)),$G836&gt;=(VLOOKUP($J836,'Medians, Hi-Lo SDs'!$B:$F,3,FALSE))),(VLOOKUP($J836,'Medians, Hi-Lo SDs'!$B:$F,3,FALSE))-$G835,""))/($F836)*($C836-$C835)+($C835),"")</f>
        <v/>
      </c>
      <c r="R836" s="65" t="str">
        <f t="shared" si="147"/>
        <v/>
      </c>
      <c r="S836" s="65" t="str">
        <f>IF(R836="","",R836/VLOOKUP(VLOOKUP($J836,'Medians, Hi-Lo SDs'!$B:$F,3,FALSE),$H:$I,2,FALSE))</f>
        <v/>
      </c>
      <c r="T836" s="70" t="str">
        <f t="shared" si="150"/>
        <v/>
      </c>
      <c r="U836" s="68" t="str">
        <f t="shared" si="151"/>
        <v/>
      </c>
      <c r="V836" s="69" t="str">
        <f t="shared" si="145"/>
        <v/>
      </c>
      <c r="W836" s="66" t="str">
        <f>IFERROR((IF(AND($G835&lt;(VLOOKUP($J836,'Medians, Hi-Lo SDs'!$B:$F,4,FALSE)),$G836&gt;=(VLOOKUP($J836,'Medians, Hi-Lo SDs'!$B:$F,4,FALSE))),(VLOOKUP($J836,'Medians, Hi-Lo SDs'!$B:$F,4,FALSE))-$G835,""))/($F836)*($C836-$C835)+($C835),"")</f>
        <v/>
      </c>
      <c r="X836" s="65" t="str">
        <f t="shared" si="148"/>
        <v/>
      </c>
      <c r="Y836" s="65" t="str">
        <f>IF(X836="","",X836/VLOOKUP(VLOOKUP($J836,'Medians, Hi-Lo SDs'!$B:$F,4,FALSE),$H:$I,2,FALSE))</f>
        <v/>
      </c>
      <c r="Z836" s="70" t="str">
        <f t="shared" si="152"/>
        <v/>
      </c>
      <c r="AA836" s="68" t="str">
        <f t="shared" si="153"/>
        <v/>
      </c>
      <c r="AB836" s="66" t="str">
        <f>IFERROR((IF(AND($G835&lt;(VLOOKUP($J836,'Medians, Hi-Lo SDs'!$B:$F,5,FALSE)),$G836&gt;=(VLOOKUP($J836,'Medians, Hi-Lo SDs'!$B:$F,5,FALSE))),(VLOOKUP($J836,'Medians, Hi-Lo SDs'!$B:$F,5,FALSE))-$G835,""))/($F836)*($C836-$C835)+($C835),"")</f>
        <v/>
      </c>
      <c r="AC836" s="65" t="str">
        <f t="shared" si="149"/>
        <v/>
      </c>
      <c r="AD836" s="65" t="str">
        <f>IF(AC836="","",AC836/VLOOKUP(VLOOKUP($J836,'Medians, Hi-Lo SDs'!$B:$F,5,FALSE),$H:$I,2,FALSE))</f>
        <v/>
      </c>
      <c r="AE836" s="59" t="s">
        <v>88</v>
      </c>
      <c r="AF836" s="60" t="s">
        <v>88</v>
      </c>
    </row>
    <row r="837" spans="1:32" ht="16" x14ac:dyDescent="0.2">
      <c r="A837" s="99"/>
      <c r="B837" s="100"/>
      <c r="C837" s="87" t="s">
        <v>173</v>
      </c>
      <c r="D837" s="88">
        <v>4</v>
      </c>
      <c r="E837" s="89">
        <v>4.3010752688172049</v>
      </c>
      <c r="F837" s="89">
        <v>4.3010752688172049</v>
      </c>
      <c r="G837" s="90">
        <v>63.44086021505376</v>
      </c>
      <c r="J837" s="64" t="str">
        <f t="shared" si="143"/>
        <v>a1721</v>
      </c>
      <c r="K837" s="71">
        <f t="shared" si="144"/>
        <v>2.1505376344086025</v>
      </c>
      <c r="L837" s="65" t="str">
        <f>IFERROR((IF(AND($G836&lt;(VLOOKUP($J837,'Medians, Hi-Lo SDs'!$B:$F,2,FALSE)),$G837&gt;=(VLOOKUP($J837,'Medians, Hi-Lo SDs'!$B:$F,2,FALSE))),(VLOOKUP($J837,'Medians, Hi-Lo SDs'!$B:$F,2,FALSE))-$G836,""))/($F837)*($C837-$C836)+($C836),"")</f>
        <v/>
      </c>
      <c r="M837" s="65" t="str">
        <f t="shared" si="146"/>
        <v/>
      </c>
      <c r="N837" s="65" t="str">
        <f>IF(M837="","",M837/VLOOKUP(VLOOKUP($J837,'Medians, Hi-Lo SDs'!$B:$F,2,FALSE),$H:$I,2,FALSE))</f>
        <v/>
      </c>
      <c r="O837" s="59" t="s">
        <v>88</v>
      </c>
      <c r="P837" s="60" t="s">
        <v>88</v>
      </c>
      <c r="Q837" s="66" t="str">
        <f>IFERROR((IF(AND($G836&lt;(VLOOKUP($J837,'Medians, Hi-Lo SDs'!$B:$F,3,FALSE)),$G837&gt;=(VLOOKUP($J837,'Medians, Hi-Lo SDs'!$B:$F,3,FALSE))),(VLOOKUP($J837,'Medians, Hi-Lo SDs'!$B:$F,3,FALSE))-$G836,""))/($F837)*($C837-$C836)+($C836),"")</f>
        <v/>
      </c>
      <c r="R837" s="65" t="str">
        <f t="shared" si="147"/>
        <v/>
      </c>
      <c r="S837" s="65" t="str">
        <f>IF(R837="","",R837/VLOOKUP(VLOOKUP($J837,'Medians, Hi-Lo SDs'!$B:$F,3,FALSE),$H:$I,2,FALSE))</f>
        <v/>
      </c>
      <c r="T837" s="70" t="str">
        <f t="shared" si="150"/>
        <v/>
      </c>
      <c r="U837" s="68" t="str">
        <f t="shared" si="151"/>
        <v/>
      </c>
      <c r="V837" s="69" t="str">
        <f t="shared" si="145"/>
        <v/>
      </c>
      <c r="W837" s="66" t="str">
        <f>IFERROR((IF(AND($G836&lt;(VLOOKUP($J837,'Medians, Hi-Lo SDs'!$B:$F,4,FALSE)),$G837&gt;=(VLOOKUP($J837,'Medians, Hi-Lo SDs'!$B:$F,4,FALSE))),(VLOOKUP($J837,'Medians, Hi-Lo SDs'!$B:$F,4,FALSE))-$G836,""))/($F837)*($C837-$C836)+($C836),"")</f>
        <v/>
      </c>
      <c r="X837" s="65" t="str">
        <f t="shared" si="148"/>
        <v/>
      </c>
      <c r="Y837" s="65" t="str">
        <f>IF(X837="","",X837/VLOOKUP(VLOOKUP($J837,'Medians, Hi-Lo SDs'!$B:$F,4,FALSE),$H:$I,2,FALSE))</f>
        <v/>
      </c>
      <c r="Z837" s="70" t="str">
        <f t="shared" si="152"/>
        <v/>
      </c>
      <c r="AA837" s="68" t="str">
        <f t="shared" si="153"/>
        <v/>
      </c>
      <c r="AB837" s="66" t="str">
        <f>IFERROR((IF(AND($G836&lt;(VLOOKUP($J837,'Medians, Hi-Lo SDs'!$B:$F,5,FALSE)),$G837&gt;=(VLOOKUP($J837,'Medians, Hi-Lo SDs'!$B:$F,5,FALSE))),(VLOOKUP($J837,'Medians, Hi-Lo SDs'!$B:$F,5,FALSE))-$G836,""))/($F837)*($C837-$C836)+($C836),"")</f>
        <v/>
      </c>
      <c r="AC837" s="65" t="str">
        <f t="shared" si="149"/>
        <v/>
      </c>
      <c r="AD837" s="65" t="str">
        <f>IF(AC837="","",AC837/VLOOKUP(VLOOKUP($J837,'Medians, Hi-Lo SDs'!$B:$F,5,FALSE),$H:$I,2,FALSE))</f>
        <v/>
      </c>
      <c r="AE837" s="59" t="s">
        <v>88</v>
      </c>
      <c r="AF837" s="60" t="s">
        <v>88</v>
      </c>
    </row>
    <row r="838" spans="1:32" ht="16" x14ac:dyDescent="0.2">
      <c r="A838" s="99"/>
      <c r="B838" s="100"/>
      <c r="C838" s="87" t="s">
        <v>141</v>
      </c>
      <c r="D838" s="88">
        <v>6</v>
      </c>
      <c r="E838" s="89">
        <v>6.4516129032258061</v>
      </c>
      <c r="F838" s="89">
        <v>6.4516129032258061</v>
      </c>
      <c r="G838" s="90">
        <v>69.892473118279568</v>
      </c>
      <c r="J838" s="64" t="str">
        <f t="shared" si="143"/>
        <v>a1721</v>
      </c>
      <c r="K838" s="71">
        <f t="shared" si="144"/>
        <v>2.1505376344086025</v>
      </c>
      <c r="L838" s="65" t="str">
        <f>IFERROR((IF(AND($G837&lt;(VLOOKUP($J838,'Medians, Hi-Lo SDs'!$B:$F,2,FALSE)),$G838&gt;=(VLOOKUP($J838,'Medians, Hi-Lo SDs'!$B:$F,2,FALSE))),(VLOOKUP($J838,'Medians, Hi-Lo SDs'!$B:$F,2,FALSE))-$G837,""))/($F838)*($C838-$C837)+($C837),"")</f>
        <v/>
      </c>
      <c r="M838" s="65" t="str">
        <f t="shared" si="146"/>
        <v/>
      </c>
      <c r="N838" s="65" t="str">
        <f>IF(M838="","",M838/VLOOKUP(VLOOKUP($J838,'Medians, Hi-Lo SDs'!$B:$F,2,FALSE),$H:$I,2,FALSE))</f>
        <v/>
      </c>
      <c r="O838" s="59" t="s">
        <v>88</v>
      </c>
      <c r="P838" s="60" t="s">
        <v>88</v>
      </c>
      <c r="Q838" s="66" t="str">
        <f>IFERROR((IF(AND($G837&lt;(VLOOKUP($J838,'Medians, Hi-Lo SDs'!$B:$F,3,FALSE)),$G838&gt;=(VLOOKUP($J838,'Medians, Hi-Lo SDs'!$B:$F,3,FALSE))),(VLOOKUP($J838,'Medians, Hi-Lo SDs'!$B:$F,3,FALSE))-$G837,""))/($F838)*($C838-$C837)+($C837),"")</f>
        <v/>
      </c>
      <c r="R838" s="65" t="str">
        <f t="shared" si="147"/>
        <v/>
      </c>
      <c r="S838" s="65" t="str">
        <f>IF(R838="","",R838/VLOOKUP(VLOOKUP($J838,'Medians, Hi-Lo SDs'!$B:$F,3,FALSE),$H:$I,2,FALSE))</f>
        <v/>
      </c>
      <c r="T838" s="70" t="str">
        <f t="shared" si="150"/>
        <v/>
      </c>
      <c r="U838" s="68" t="str">
        <f t="shared" si="151"/>
        <v/>
      </c>
      <c r="V838" s="69" t="str">
        <f t="shared" si="145"/>
        <v/>
      </c>
      <c r="W838" s="66" t="str">
        <f>IFERROR((IF(AND($G837&lt;(VLOOKUP($J838,'Medians, Hi-Lo SDs'!$B:$F,4,FALSE)),$G838&gt;=(VLOOKUP($J838,'Medians, Hi-Lo SDs'!$B:$F,4,FALSE))),(VLOOKUP($J838,'Medians, Hi-Lo SDs'!$B:$F,4,FALSE))-$G837,""))/($F838)*($C838-$C837)+($C837),"")</f>
        <v/>
      </c>
      <c r="X838" s="65" t="str">
        <f t="shared" si="148"/>
        <v/>
      </c>
      <c r="Y838" s="65" t="str">
        <f>IF(X838="","",X838/VLOOKUP(VLOOKUP($J838,'Medians, Hi-Lo SDs'!$B:$F,4,FALSE),$H:$I,2,FALSE))</f>
        <v/>
      </c>
      <c r="Z838" s="70" t="str">
        <f t="shared" si="152"/>
        <v/>
      </c>
      <c r="AA838" s="68" t="str">
        <f t="shared" si="153"/>
        <v/>
      </c>
      <c r="AB838" s="66" t="str">
        <f>IFERROR((IF(AND($G837&lt;(VLOOKUP($J838,'Medians, Hi-Lo SDs'!$B:$F,5,FALSE)),$G838&gt;=(VLOOKUP($J838,'Medians, Hi-Lo SDs'!$B:$F,5,FALSE))),(VLOOKUP($J838,'Medians, Hi-Lo SDs'!$B:$F,5,FALSE))-$G837,""))/($F838)*($C838-$C837)+($C837),"")</f>
        <v/>
      </c>
      <c r="AC838" s="65" t="str">
        <f t="shared" si="149"/>
        <v/>
      </c>
      <c r="AD838" s="65" t="str">
        <f>IF(AC838="","",AC838/VLOOKUP(VLOOKUP($J838,'Medians, Hi-Lo SDs'!$B:$F,5,FALSE),$H:$I,2,FALSE))</f>
        <v/>
      </c>
      <c r="AE838" s="59" t="s">
        <v>88</v>
      </c>
      <c r="AF838" s="60" t="s">
        <v>88</v>
      </c>
    </row>
    <row r="839" spans="1:32" ht="16" x14ac:dyDescent="0.2">
      <c r="A839" s="99"/>
      <c r="B839" s="100"/>
      <c r="C839" s="87" t="s">
        <v>167</v>
      </c>
      <c r="D839" s="88">
        <v>28</v>
      </c>
      <c r="E839" s="89">
        <v>30.107526881720432</v>
      </c>
      <c r="F839" s="89">
        <v>30.107526881720432</v>
      </c>
      <c r="G839" s="90">
        <v>100</v>
      </c>
      <c r="J839" s="64" t="str">
        <f t="shared" si="143"/>
        <v>a1721</v>
      </c>
      <c r="K839" s="71">
        <f t="shared" si="144"/>
        <v>2.1505376344086025</v>
      </c>
      <c r="L839" s="65" t="str">
        <f>IFERROR((IF(AND($G838&lt;(VLOOKUP($J839,'Medians, Hi-Lo SDs'!$B:$F,2,FALSE)),$G839&gt;=(VLOOKUP($J839,'Medians, Hi-Lo SDs'!$B:$F,2,FALSE))),(VLOOKUP($J839,'Medians, Hi-Lo SDs'!$B:$F,2,FALSE))-$G838,""))/($F839)*($C839-$C838)+($C838),"")</f>
        <v/>
      </c>
      <c r="M839" s="65" t="str">
        <f t="shared" si="146"/>
        <v/>
      </c>
      <c r="N839" s="65" t="str">
        <f>IF(M839="","",M839/VLOOKUP(VLOOKUP($J839,'Medians, Hi-Lo SDs'!$B:$F,2,FALSE),$H:$I,2,FALSE))</f>
        <v/>
      </c>
      <c r="O839" s="59" t="s">
        <v>88</v>
      </c>
      <c r="P839" s="60" t="s">
        <v>88</v>
      </c>
      <c r="Q839" s="66" t="str">
        <f>IFERROR((IF(AND($G838&lt;(VLOOKUP($J839,'Medians, Hi-Lo SDs'!$B:$F,3,FALSE)),$G839&gt;=(VLOOKUP($J839,'Medians, Hi-Lo SDs'!$B:$F,3,FALSE))),(VLOOKUP($J839,'Medians, Hi-Lo SDs'!$B:$F,3,FALSE))-$G838,""))/($F839)*($C839-$C838)+($C838),"")</f>
        <v/>
      </c>
      <c r="R839" s="65" t="str">
        <f t="shared" si="147"/>
        <v/>
      </c>
      <c r="S839" s="65" t="str">
        <f>IF(R839="","",R839/VLOOKUP(VLOOKUP($J839,'Medians, Hi-Lo SDs'!$B:$F,3,FALSE),$H:$I,2,FALSE))</f>
        <v/>
      </c>
      <c r="T839" s="70" t="str">
        <f t="shared" si="150"/>
        <v/>
      </c>
      <c r="U839" s="68" t="str">
        <f t="shared" si="151"/>
        <v/>
      </c>
      <c r="V839" s="69" t="str">
        <f t="shared" si="145"/>
        <v/>
      </c>
      <c r="W839" s="66">
        <f>IFERROR((IF(AND($G838&lt;(VLOOKUP($J839,'Medians, Hi-Lo SDs'!$B:$F,4,FALSE)),$G839&gt;=(VLOOKUP($J839,'Medians, Hi-Lo SDs'!$B:$F,4,FALSE))),(VLOOKUP($J839,'Medians, Hi-Lo SDs'!$B:$F,4,FALSE))-$G838,""))/($F839)*($C839-$C838)+($C838),"")</f>
        <v>74.169642857142861</v>
      </c>
      <c r="X839" s="65">
        <f t="shared" si="148"/>
        <v>3.9196428571428612</v>
      </c>
      <c r="Y839" s="65">
        <f>IF(X839="","",X839/VLOOKUP(VLOOKUP($J839,'Medians, Hi-Lo SDs'!$B:$F,4,FALSE),$H:$I,2,FALSE))</f>
        <v>5.811182886794457</v>
      </c>
      <c r="Z839" s="70">
        <f t="shared" si="152"/>
        <v>4.2989675062060844</v>
      </c>
      <c r="AA839" s="68">
        <f t="shared" si="153"/>
        <v>2.7867521256177108</v>
      </c>
      <c r="AB839" s="66">
        <f>IFERROR((IF(AND($G838&lt;(VLOOKUP($J839,'Medians, Hi-Lo SDs'!$B:$F,5,FALSE)),$G839&gt;=(VLOOKUP($J839,'Medians, Hi-Lo SDs'!$B:$F,5,FALSE))),(VLOOKUP($J839,'Medians, Hi-Lo SDs'!$B:$F,5,FALSE))-$G838,""))/($F839)*($C839-$C838)+($C838),"")</f>
        <v>74.833928571428572</v>
      </c>
      <c r="AC839" s="65">
        <f t="shared" si="149"/>
        <v>4.5839285714285722</v>
      </c>
      <c r="AD839" s="65">
        <f>IF(AC839="","",AC839/VLOOKUP(VLOOKUP($J839,'Medians, Hi-Lo SDs'!$B:$F,5,FALSE),$H:$I,2,FALSE))</f>
        <v>2.7867521256177108</v>
      </c>
      <c r="AE839" s="59" t="s">
        <v>88</v>
      </c>
      <c r="AF839" s="60" t="s">
        <v>88</v>
      </c>
    </row>
    <row r="840" spans="1:32" ht="18" thickBot="1" x14ac:dyDescent="0.25">
      <c r="A840" s="101"/>
      <c r="B840" s="102"/>
      <c r="C840" s="93" t="s">
        <v>134</v>
      </c>
      <c r="D840" s="94">
        <v>93</v>
      </c>
      <c r="E840" s="95">
        <v>100</v>
      </c>
      <c r="F840" s="95">
        <v>100</v>
      </c>
      <c r="G840" s="96"/>
      <c r="J840" s="64" t="str">
        <f t="shared" si="143"/>
        <v>a1721</v>
      </c>
      <c r="K840" s="71">
        <f t="shared" si="144"/>
        <v>2.1505376344086025</v>
      </c>
      <c r="L840" s="65" t="str">
        <f>IFERROR((IF(AND($G839&lt;(VLOOKUP($J840,'Medians, Hi-Lo SDs'!$B:$F,2,FALSE)),$G840&gt;=(VLOOKUP($J840,'Medians, Hi-Lo SDs'!$B:$F,2,FALSE))),(VLOOKUP($J840,'Medians, Hi-Lo SDs'!$B:$F,2,FALSE))-$G839,""))/($F840)*($C840-$C839)+($C839),"")</f>
        <v/>
      </c>
      <c r="M840" s="65" t="str">
        <f t="shared" si="146"/>
        <v/>
      </c>
      <c r="N840" s="65" t="str">
        <f>IF(M840="","",M840/VLOOKUP(VLOOKUP($J840,'Medians, Hi-Lo SDs'!$B:$F,2,FALSE),$H:$I,2,FALSE))</f>
        <v/>
      </c>
      <c r="O840" s="59" t="s">
        <v>88</v>
      </c>
      <c r="P840" s="60" t="s">
        <v>88</v>
      </c>
      <c r="Q840" s="66" t="str">
        <f>IFERROR((IF(AND($G839&lt;(VLOOKUP($J840,'Medians, Hi-Lo SDs'!$B:$F,3,FALSE)),$G840&gt;=(VLOOKUP($J840,'Medians, Hi-Lo SDs'!$B:$F,3,FALSE))),(VLOOKUP($J840,'Medians, Hi-Lo SDs'!$B:$F,3,FALSE))-$G839,""))/($F840)*($C840-$C839)+($C839),"")</f>
        <v/>
      </c>
      <c r="R840" s="65" t="str">
        <f t="shared" si="147"/>
        <v/>
      </c>
      <c r="S840" s="65" t="str">
        <f>IF(R840="","",R840/VLOOKUP(VLOOKUP($J840,'Medians, Hi-Lo SDs'!$B:$F,3,FALSE),$H:$I,2,FALSE))</f>
        <v/>
      </c>
      <c r="T840" s="70" t="str">
        <f t="shared" si="150"/>
        <v/>
      </c>
      <c r="U840" s="68" t="str">
        <f t="shared" si="151"/>
        <v/>
      </c>
      <c r="V840" s="69" t="str">
        <f t="shared" si="145"/>
        <v/>
      </c>
      <c r="W840" s="66" t="str">
        <f>IFERROR((IF(AND($G839&lt;(VLOOKUP($J840,'Medians, Hi-Lo SDs'!$B:$F,4,FALSE)),$G840&gt;=(VLOOKUP($J840,'Medians, Hi-Lo SDs'!$B:$F,4,FALSE))),(VLOOKUP($J840,'Medians, Hi-Lo SDs'!$B:$F,4,FALSE))-$G839,""))/($F840)*($C840-$C839)+($C839),"")</f>
        <v/>
      </c>
      <c r="X840" s="65" t="str">
        <f t="shared" si="148"/>
        <v/>
      </c>
      <c r="Y840" s="65" t="str">
        <f>IF(X840="","",X840/VLOOKUP(VLOOKUP($J840,'Medians, Hi-Lo SDs'!$B:$F,4,FALSE),$H:$I,2,FALSE))</f>
        <v/>
      </c>
      <c r="Z840" s="70" t="str">
        <f t="shared" si="152"/>
        <v/>
      </c>
      <c r="AA840" s="68" t="str">
        <f t="shared" si="153"/>
        <v/>
      </c>
      <c r="AB840" s="66" t="str">
        <f>IFERROR((IF(AND($G839&lt;(VLOOKUP($J840,'Medians, Hi-Lo SDs'!$B:$F,5,FALSE)),$G840&gt;=(VLOOKUP($J840,'Medians, Hi-Lo SDs'!$B:$F,5,FALSE))),(VLOOKUP($J840,'Medians, Hi-Lo SDs'!$B:$F,5,FALSE))-$G839,""))/($F840)*($C840-$C839)+($C839),"")</f>
        <v/>
      </c>
      <c r="AC840" s="65" t="str">
        <f t="shared" si="149"/>
        <v/>
      </c>
      <c r="AD840" s="65" t="str">
        <f>IF(AC840="","",AC840/VLOOKUP(VLOOKUP($J840,'Medians, Hi-Lo SDs'!$B:$F,5,FALSE),$H:$I,2,FALSE))</f>
        <v/>
      </c>
      <c r="AE840" s="59" t="s">
        <v>88</v>
      </c>
      <c r="AF840" s="60" t="s">
        <v>88</v>
      </c>
    </row>
    <row r="841" spans="1:32" ht="16" thickTop="1" x14ac:dyDescent="0.2">
      <c r="J841" s="64" t="str">
        <f t="shared" si="143"/>
        <v>a1721</v>
      </c>
      <c r="K841" s="71">
        <f t="shared" si="144"/>
        <v>2.1505376344086025</v>
      </c>
      <c r="L841" s="65" t="str">
        <f>IFERROR((IF(AND($G840&lt;(VLOOKUP($J841,'Medians, Hi-Lo SDs'!$B:$F,2,FALSE)),$G841&gt;=(VLOOKUP($J841,'Medians, Hi-Lo SDs'!$B:$F,2,FALSE))),(VLOOKUP($J841,'Medians, Hi-Lo SDs'!$B:$F,2,FALSE))-$G840,""))/($F841)*($C841-$C840)+($C840),"")</f>
        <v/>
      </c>
      <c r="M841" s="65" t="str">
        <f t="shared" si="146"/>
        <v/>
      </c>
      <c r="N841" s="65" t="str">
        <f>IF(M841="","",M841/VLOOKUP(VLOOKUP($J841,'Medians, Hi-Lo SDs'!$B:$F,2,FALSE),$H:$I,2,FALSE))</f>
        <v/>
      </c>
      <c r="O841" s="59" t="s">
        <v>88</v>
      </c>
      <c r="P841" s="60" t="s">
        <v>88</v>
      </c>
      <c r="Q841" s="66" t="str">
        <f>IFERROR((IF(AND($G840&lt;(VLOOKUP($J841,'Medians, Hi-Lo SDs'!$B:$F,3,FALSE)),$G841&gt;=(VLOOKUP($J841,'Medians, Hi-Lo SDs'!$B:$F,3,FALSE))),(VLOOKUP($J841,'Medians, Hi-Lo SDs'!$B:$F,3,FALSE))-$G840,""))/($F841)*($C841-$C840)+($C840),"")</f>
        <v/>
      </c>
      <c r="R841" s="65" t="str">
        <f t="shared" si="147"/>
        <v/>
      </c>
      <c r="S841" s="65" t="str">
        <f>IF(R841="","",R841/VLOOKUP(VLOOKUP($J841,'Medians, Hi-Lo SDs'!$B:$F,3,FALSE),$H:$I,2,FALSE))</f>
        <v/>
      </c>
      <c r="T841" s="70" t="str">
        <f t="shared" si="150"/>
        <v/>
      </c>
      <c r="U841" s="68" t="str">
        <f t="shared" si="151"/>
        <v/>
      </c>
      <c r="V841" s="69" t="str">
        <f t="shared" si="145"/>
        <v/>
      </c>
      <c r="W841" s="66" t="str">
        <f>IFERROR((IF(AND($G840&lt;(VLOOKUP($J841,'Medians, Hi-Lo SDs'!$B:$F,4,FALSE)),$G841&gt;=(VLOOKUP($J841,'Medians, Hi-Lo SDs'!$B:$F,4,FALSE))),(VLOOKUP($J841,'Medians, Hi-Lo SDs'!$B:$F,4,FALSE))-$G840,""))/($F841)*($C841-$C840)+($C840),"")</f>
        <v/>
      </c>
      <c r="X841" s="65" t="str">
        <f t="shared" si="148"/>
        <v/>
      </c>
      <c r="Y841" s="65" t="str">
        <f>IF(X841="","",X841/VLOOKUP(VLOOKUP($J841,'Medians, Hi-Lo SDs'!$B:$F,4,FALSE),$H:$I,2,FALSE))</f>
        <v/>
      </c>
      <c r="Z841" s="70" t="str">
        <f t="shared" si="152"/>
        <v/>
      </c>
      <c r="AA841" s="68" t="str">
        <f t="shared" si="153"/>
        <v/>
      </c>
      <c r="AB841" s="66" t="str">
        <f>IFERROR((IF(AND($G840&lt;(VLOOKUP($J841,'Medians, Hi-Lo SDs'!$B:$F,5,FALSE)),$G841&gt;=(VLOOKUP($J841,'Medians, Hi-Lo SDs'!$B:$F,5,FALSE))),(VLOOKUP($J841,'Medians, Hi-Lo SDs'!$B:$F,5,FALSE))-$G840,""))/($F841)*($C841-$C840)+($C840),"")</f>
        <v/>
      </c>
      <c r="AC841" s="65" t="str">
        <f t="shared" si="149"/>
        <v/>
      </c>
      <c r="AD841" s="65" t="str">
        <f>IF(AC841="","",AC841/VLOOKUP(VLOOKUP($J841,'Medians, Hi-Lo SDs'!$B:$F,5,FALSE),$H:$I,2,FALSE))</f>
        <v/>
      </c>
      <c r="AE841" s="59" t="s">
        <v>88</v>
      </c>
      <c r="AF841" s="60" t="s">
        <v>88</v>
      </c>
    </row>
    <row r="842" spans="1:32" x14ac:dyDescent="0.2">
      <c r="J842" s="64" t="str">
        <f t="shared" si="143"/>
        <v>a1721</v>
      </c>
      <c r="K842" s="71">
        <f t="shared" si="144"/>
        <v>2.1505376344086025</v>
      </c>
      <c r="L842" s="65" t="str">
        <f>IFERROR((IF(AND($G841&lt;(VLOOKUP($J842,'Medians, Hi-Lo SDs'!$B:$F,2,FALSE)),$G842&gt;=(VLOOKUP($J842,'Medians, Hi-Lo SDs'!$B:$F,2,FALSE))),(VLOOKUP($J842,'Medians, Hi-Lo SDs'!$B:$F,2,FALSE))-$G841,""))/($F842)*($C842-$C841)+($C841),"")</f>
        <v/>
      </c>
      <c r="M842" s="65" t="str">
        <f t="shared" si="146"/>
        <v/>
      </c>
      <c r="N842" s="65" t="str">
        <f>IF(M842="","",M842/VLOOKUP(VLOOKUP($J842,'Medians, Hi-Lo SDs'!$B:$F,2,FALSE),$H:$I,2,FALSE))</f>
        <v/>
      </c>
      <c r="O842" s="59" t="s">
        <v>88</v>
      </c>
      <c r="P842" s="60" t="s">
        <v>88</v>
      </c>
      <c r="Q842" s="66" t="str">
        <f>IFERROR((IF(AND($G841&lt;(VLOOKUP($J842,'Medians, Hi-Lo SDs'!$B:$F,3,FALSE)),$G842&gt;=(VLOOKUP($J842,'Medians, Hi-Lo SDs'!$B:$F,3,FALSE))),(VLOOKUP($J842,'Medians, Hi-Lo SDs'!$B:$F,3,FALSE))-$G841,""))/($F842)*($C842-$C841)+($C841),"")</f>
        <v/>
      </c>
      <c r="R842" s="65" t="str">
        <f t="shared" si="147"/>
        <v/>
      </c>
      <c r="S842" s="65" t="str">
        <f>IF(R842="","",R842/VLOOKUP(VLOOKUP($J842,'Medians, Hi-Lo SDs'!$B:$F,3,FALSE),$H:$I,2,FALSE))</f>
        <v/>
      </c>
      <c r="T842" s="70" t="str">
        <f t="shared" si="150"/>
        <v/>
      </c>
      <c r="U842" s="68" t="str">
        <f t="shared" si="151"/>
        <v/>
      </c>
      <c r="V842" s="69" t="str">
        <f t="shared" si="145"/>
        <v/>
      </c>
      <c r="W842" s="66" t="str">
        <f>IFERROR((IF(AND($G841&lt;(VLOOKUP($J842,'Medians, Hi-Lo SDs'!$B:$F,4,FALSE)),$G842&gt;=(VLOOKUP($J842,'Medians, Hi-Lo SDs'!$B:$F,4,FALSE))),(VLOOKUP($J842,'Medians, Hi-Lo SDs'!$B:$F,4,FALSE))-$G841,""))/($F842)*($C842-$C841)+($C841),"")</f>
        <v/>
      </c>
      <c r="X842" s="65" t="str">
        <f t="shared" si="148"/>
        <v/>
      </c>
      <c r="Y842" s="65" t="str">
        <f>IF(X842="","",X842/VLOOKUP(VLOOKUP($J842,'Medians, Hi-Lo SDs'!$B:$F,4,FALSE),$H:$I,2,FALSE))</f>
        <v/>
      </c>
      <c r="Z842" s="70" t="str">
        <f t="shared" si="152"/>
        <v/>
      </c>
      <c r="AA842" s="68" t="str">
        <f t="shared" si="153"/>
        <v/>
      </c>
      <c r="AB842" s="66" t="str">
        <f>IFERROR((IF(AND($G841&lt;(VLOOKUP($J842,'Medians, Hi-Lo SDs'!$B:$F,5,FALSE)),$G842&gt;=(VLOOKUP($J842,'Medians, Hi-Lo SDs'!$B:$F,5,FALSE))),(VLOOKUP($J842,'Medians, Hi-Lo SDs'!$B:$F,5,FALSE))-$G841,""))/($F842)*($C842-$C841)+($C841),"")</f>
        <v/>
      </c>
      <c r="AC842" s="65" t="str">
        <f t="shared" si="149"/>
        <v/>
      </c>
      <c r="AD842" s="65" t="str">
        <f>IF(AC842="","",AC842/VLOOKUP(VLOOKUP($J842,'Medians, Hi-Lo SDs'!$B:$F,5,FALSE),$H:$I,2,FALSE))</f>
        <v/>
      </c>
      <c r="AE842" s="59" t="s">
        <v>88</v>
      </c>
      <c r="AF842" s="60" t="s">
        <v>88</v>
      </c>
    </row>
    <row r="843" spans="1:32" x14ac:dyDescent="0.2">
      <c r="J843" s="64" t="str">
        <f t="shared" si="143"/>
        <v>a1721</v>
      </c>
      <c r="K843" s="71">
        <f t="shared" si="144"/>
        <v>2.1505376344086025</v>
      </c>
      <c r="L843" s="65" t="str">
        <f>IFERROR((IF(AND($G842&lt;(VLOOKUP($J843,'Medians, Hi-Lo SDs'!$B:$F,2,FALSE)),$G843&gt;=(VLOOKUP($J843,'Medians, Hi-Lo SDs'!$B:$F,2,FALSE))),(VLOOKUP($J843,'Medians, Hi-Lo SDs'!$B:$F,2,FALSE))-$G842,""))/($F843)*($C843-$C842)+($C842),"")</f>
        <v/>
      </c>
      <c r="M843" s="65" t="str">
        <f t="shared" si="146"/>
        <v/>
      </c>
      <c r="N843" s="65" t="str">
        <f>IF(M843="","",M843/VLOOKUP(VLOOKUP($J843,'Medians, Hi-Lo SDs'!$B:$F,2,FALSE),$H:$I,2,FALSE))</f>
        <v/>
      </c>
      <c r="O843" s="59" t="s">
        <v>88</v>
      </c>
      <c r="P843" s="60" t="s">
        <v>88</v>
      </c>
      <c r="Q843" s="66" t="str">
        <f>IFERROR((IF(AND($G842&lt;(VLOOKUP($J843,'Medians, Hi-Lo SDs'!$B:$F,3,FALSE)),$G843&gt;=(VLOOKUP($J843,'Medians, Hi-Lo SDs'!$B:$F,3,FALSE))),(VLOOKUP($J843,'Medians, Hi-Lo SDs'!$B:$F,3,FALSE))-$G842,""))/($F843)*($C843-$C842)+($C842),"")</f>
        <v/>
      </c>
      <c r="R843" s="65" t="str">
        <f t="shared" si="147"/>
        <v/>
      </c>
      <c r="S843" s="65" t="str">
        <f>IF(R843="","",R843/VLOOKUP(VLOOKUP($J843,'Medians, Hi-Lo SDs'!$B:$F,3,FALSE),$H:$I,2,FALSE))</f>
        <v/>
      </c>
      <c r="T843" s="70" t="str">
        <f t="shared" si="150"/>
        <v/>
      </c>
      <c r="U843" s="68" t="str">
        <f t="shared" si="151"/>
        <v/>
      </c>
      <c r="V843" s="69" t="str">
        <f t="shared" si="145"/>
        <v/>
      </c>
      <c r="W843" s="66" t="str">
        <f>IFERROR((IF(AND($G842&lt;(VLOOKUP($J843,'Medians, Hi-Lo SDs'!$B:$F,4,FALSE)),$G843&gt;=(VLOOKUP($J843,'Medians, Hi-Lo SDs'!$B:$F,4,FALSE))),(VLOOKUP($J843,'Medians, Hi-Lo SDs'!$B:$F,4,FALSE))-$G842,""))/($F843)*($C843-$C842)+($C842),"")</f>
        <v/>
      </c>
      <c r="X843" s="65" t="str">
        <f t="shared" si="148"/>
        <v/>
      </c>
      <c r="Y843" s="65" t="str">
        <f>IF(X843="","",X843/VLOOKUP(VLOOKUP($J843,'Medians, Hi-Lo SDs'!$B:$F,4,FALSE),$H:$I,2,FALSE))</f>
        <v/>
      </c>
      <c r="Z843" s="70" t="str">
        <f t="shared" si="152"/>
        <v/>
      </c>
      <c r="AA843" s="68" t="str">
        <f t="shared" si="153"/>
        <v/>
      </c>
      <c r="AB843" s="66" t="str">
        <f>IFERROR((IF(AND($G842&lt;(VLOOKUP($J843,'Medians, Hi-Lo SDs'!$B:$F,5,FALSE)),$G843&gt;=(VLOOKUP($J843,'Medians, Hi-Lo SDs'!$B:$F,5,FALSE))),(VLOOKUP($J843,'Medians, Hi-Lo SDs'!$B:$F,5,FALSE))-$G842,""))/($F843)*($C843-$C842)+($C842),"")</f>
        <v/>
      </c>
      <c r="AC843" s="65" t="str">
        <f t="shared" si="149"/>
        <v/>
      </c>
      <c r="AD843" s="65" t="str">
        <f>IF(AC843="","",AC843/VLOOKUP(VLOOKUP($J843,'Medians, Hi-Lo SDs'!$B:$F,5,FALSE),$H:$I,2,FALSE))</f>
        <v/>
      </c>
      <c r="AE843" s="59" t="s">
        <v>88</v>
      </c>
      <c r="AF843" s="60" t="s">
        <v>88</v>
      </c>
    </row>
    <row r="844" spans="1:32" x14ac:dyDescent="0.2">
      <c r="J844" s="64" t="str">
        <f t="shared" si="143"/>
        <v>a1721</v>
      </c>
      <c r="K844" s="71">
        <f t="shared" si="144"/>
        <v>2.1505376344086025</v>
      </c>
      <c r="L844" s="65" t="str">
        <f>IFERROR((IF(AND($G843&lt;(VLOOKUP($J844,'Medians, Hi-Lo SDs'!$B:$F,2,FALSE)),$G844&gt;=(VLOOKUP($J844,'Medians, Hi-Lo SDs'!$B:$F,2,FALSE))),(VLOOKUP($J844,'Medians, Hi-Lo SDs'!$B:$F,2,FALSE))-$G843,""))/($F844)*($C844-$C843)+($C843),"")</f>
        <v/>
      </c>
      <c r="M844" s="65" t="str">
        <f t="shared" si="146"/>
        <v/>
      </c>
      <c r="N844" s="65" t="str">
        <f>IF(M844="","",M844/VLOOKUP(VLOOKUP($J844,'Medians, Hi-Lo SDs'!$B:$F,2,FALSE),$H:$I,2,FALSE))</f>
        <v/>
      </c>
      <c r="O844" s="59" t="s">
        <v>88</v>
      </c>
      <c r="P844" s="60" t="s">
        <v>88</v>
      </c>
      <c r="Q844" s="66" t="str">
        <f>IFERROR((IF(AND($G843&lt;(VLOOKUP($J844,'Medians, Hi-Lo SDs'!$B:$F,3,FALSE)),$G844&gt;=(VLOOKUP($J844,'Medians, Hi-Lo SDs'!$B:$F,3,FALSE))),(VLOOKUP($J844,'Medians, Hi-Lo SDs'!$B:$F,3,FALSE))-$G843,""))/($F844)*($C844-$C843)+($C843),"")</f>
        <v/>
      </c>
      <c r="R844" s="65" t="str">
        <f t="shared" si="147"/>
        <v/>
      </c>
      <c r="S844" s="65" t="str">
        <f>IF(R844="","",R844/VLOOKUP(VLOOKUP($J844,'Medians, Hi-Lo SDs'!$B:$F,3,FALSE),$H:$I,2,FALSE))</f>
        <v/>
      </c>
      <c r="T844" s="70" t="str">
        <f t="shared" si="150"/>
        <v/>
      </c>
      <c r="U844" s="68" t="str">
        <f t="shared" si="151"/>
        <v/>
      </c>
      <c r="V844" s="69" t="str">
        <f t="shared" si="145"/>
        <v/>
      </c>
      <c r="W844" s="66" t="str">
        <f>IFERROR((IF(AND($G843&lt;(VLOOKUP($J844,'Medians, Hi-Lo SDs'!$B:$F,4,FALSE)),$G844&gt;=(VLOOKUP($J844,'Medians, Hi-Lo SDs'!$B:$F,4,FALSE))),(VLOOKUP($J844,'Medians, Hi-Lo SDs'!$B:$F,4,FALSE))-$G843,""))/($F844)*($C844-$C843)+($C843),"")</f>
        <v/>
      </c>
      <c r="X844" s="65" t="str">
        <f t="shared" si="148"/>
        <v/>
      </c>
      <c r="Y844" s="65" t="str">
        <f>IF(X844="","",X844/VLOOKUP(VLOOKUP($J844,'Medians, Hi-Lo SDs'!$B:$F,4,FALSE),$H:$I,2,FALSE))</f>
        <v/>
      </c>
      <c r="Z844" s="70" t="str">
        <f t="shared" si="152"/>
        <v/>
      </c>
      <c r="AA844" s="68" t="str">
        <f t="shared" si="153"/>
        <v/>
      </c>
      <c r="AB844" s="66" t="str">
        <f>IFERROR((IF(AND($G843&lt;(VLOOKUP($J844,'Medians, Hi-Lo SDs'!$B:$F,5,FALSE)),$G844&gt;=(VLOOKUP($J844,'Medians, Hi-Lo SDs'!$B:$F,5,FALSE))),(VLOOKUP($J844,'Medians, Hi-Lo SDs'!$B:$F,5,FALSE))-$G843,""))/($F844)*($C844-$C843)+($C843),"")</f>
        <v/>
      </c>
      <c r="AC844" s="65" t="str">
        <f t="shared" si="149"/>
        <v/>
      </c>
      <c r="AD844" s="65" t="str">
        <f>IF(AC844="","",AC844/VLOOKUP(VLOOKUP($J844,'Medians, Hi-Lo SDs'!$B:$F,5,FALSE),$H:$I,2,FALSE))</f>
        <v/>
      </c>
      <c r="AE844" s="59" t="s">
        <v>88</v>
      </c>
      <c r="AF844" s="60" t="s">
        <v>88</v>
      </c>
    </row>
    <row r="845" spans="1:32" x14ac:dyDescent="0.2">
      <c r="J845" s="64" t="str">
        <f t="shared" ref="J845:J908" si="154">IF(LEFT(A844,1)="a",A844,J844)</f>
        <v>a1721</v>
      </c>
      <c r="K845" s="71">
        <f t="shared" ref="K845:K908" si="155">INDEX(G:G,MATCH(J845,J:J,0))</f>
        <v>2.1505376344086025</v>
      </c>
      <c r="L845" s="65" t="str">
        <f>IFERROR((IF(AND($G844&lt;(VLOOKUP($J845,'Medians, Hi-Lo SDs'!$B:$F,2,FALSE)),$G845&gt;=(VLOOKUP($J845,'Medians, Hi-Lo SDs'!$B:$F,2,FALSE))),(VLOOKUP($J845,'Medians, Hi-Lo SDs'!$B:$F,2,FALSE))-$G844,""))/($F845)*($C845-$C844)+($C844),"")</f>
        <v/>
      </c>
      <c r="M845" s="65" t="str">
        <f t="shared" si="146"/>
        <v/>
      </c>
      <c r="N845" s="65" t="str">
        <f>IF(M845="","",M845/VLOOKUP(VLOOKUP($J845,'Medians, Hi-Lo SDs'!$B:$F,2,FALSE),$H:$I,2,FALSE))</f>
        <v/>
      </c>
      <c r="O845" s="59" t="s">
        <v>88</v>
      </c>
      <c r="P845" s="60" t="s">
        <v>88</v>
      </c>
      <c r="Q845" s="66" t="str">
        <f>IFERROR((IF(AND($G844&lt;(VLOOKUP($J845,'Medians, Hi-Lo SDs'!$B:$F,3,FALSE)),$G845&gt;=(VLOOKUP($J845,'Medians, Hi-Lo SDs'!$B:$F,3,FALSE))),(VLOOKUP($J845,'Medians, Hi-Lo SDs'!$B:$F,3,FALSE))-$G844,""))/($F845)*($C845-$C844)+($C844),"")</f>
        <v/>
      </c>
      <c r="R845" s="65" t="str">
        <f t="shared" si="147"/>
        <v/>
      </c>
      <c r="S845" s="65" t="str">
        <f>IF(R845="","",R845/VLOOKUP(VLOOKUP($J845,'Medians, Hi-Lo SDs'!$B:$F,3,FALSE),$H:$I,2,FALSE))</f>
        <v/>
      </c>
      <c r="T845" s="70" t="str">
        <f t="shared" si="150"/>
        <v/>
      </c>
      <c r="U845" s="68" t="str">
        <f t="shared" si="151"/>
        <v/>
      </c>
      <c r="V845" s="69" t="str">
        <f t="shared" ref="V845:V908" si="156">IFERROR((IF(AND(G844&lt;(50),G845&gt;=(50)),(50)-G844,""))/(F845)*(C845-C844)+(C844),"")</f>
        <v/>
      </c>
      <c r="W845" s="66" t="str">
        <f>IFERROR((IF(AND($G844&lt;(VLOOKUP($J845,'Medians, Hi-Lo SDs'!$B:$F,4,FALSE)),$G845&gt;=(VLOOKUP($J845,'Medians, Hi-Lo SDs'!$B:$F,4,FALSE))),(VLOOKUP($J845,'Medians, Hi-Lo SDs'!$B:$F,4,FALSE))-$G844,""))/($F845)*($C845-$C844)+($C844),"")</f>
        <v/>
      </c>
      <c r="X845" s="65" t="str">
        <f t="shared" si="148"/>
        <v/>
      </c>
      <c r="Y845" s="65" t="str">
        <f>IF(X845="","",X845/VLOOKUP(VLOOKUP($J845,'Medians, Hi-Lo SDs'!$B:$F,4,FALSE),$H:$I,2,FALSE))</f>
        <v/>
      </c>
      <c r="Z845" s="70" t="str">
        <f t="shared" si="152"/>
        <v/>
      </c>
      <c r="AA845" s="68" t="str">
        <f t="shared" si="153"/>
        <v/>
      </c>
      <c r="AB845" s="66" t="str">
        <f>IFERROR((IF(AND($G844&lt;(VLOOKUP($J845,'Medians, Hi-Lo SDs'!$B:$F,5,FALSE)),$G845&gt;=(VLOOKUP($J845,'Medians, Hi-Lo SDs'!$B:$F,5,FALSE))),(VLOOKUP($J845,'Medians, Hi-Lo SDs'!$B:$F,5,FALSE))-$G844,""))/($F845)*($C845-$C844)+($C844),"")</f>
        <v/>
      </c>
      <c r="AC845" s="65" t="str">
        <f t="shared" si="149"/>
        <v/>
      </c>
      <c r="AD845" s="65" t="str">
        <f>IF(AC845="","",AC845/VLOOKUP(VLOOKUP($J845,'Medians, Hi-Lo SDs'!$B:$F,5,FALSE),$H:$I,2,FALSE))</f>
        <v/>
      </c>
      <c r="AE845" s="59" t="s">
        <v>88</v>
      </c>
      <c r="AF845" s="60" t="s">
        <v>88</v>
      </c>
    </row>
    <row r="846" spans="1:32" x14ac:dyDescent="0.2">
      <c r="J846" s="64" t="str">
        <f t="shared" si="154"/>
        <v>a1721</v>
      </c>
      <c r="K846" s="71">
        <f t="shared" si="155"/>
        <v>2.1505376344086025</v>
      </c>
      <c r="L846" s="65" t="str">
        <f>IFERROR((IF(AND($G845&lt;(VLOOKUP($J846,'Medians, Hi-Lo SDs'!$B:$F,2,FALSE)),$G846&gt;=(VLOOKUP($J846,'Medians, Hi-Lo SDs'!$B:$F,2,FALSE))),(VLOOKUP($J846,'Medians, Hi-Lo SDs'!$B:$F,2,FALSE))-$G845,""))/($F846)*($C846-$C845)+($C845),"")</f>
        <v/>
      </c>
      <c r="M846" s="65" t="str">
        <f t="shared" ref="M846:M909" si="157">IF(L846="","",SUMIF($J:$J,$J846,$V:$V)-L846)</f>
        <v/>
      </c>
      <c r="N846" s="65" t="str">
        <f>IF(M846="","",M846/VLOOKUP(VLOOKUP($J846,'Medians, Hi-Lo SDs'!$B:$F,2,FALSE),$H:$I,2,FALSE))</f>
        <v/>
      </c>
      <c r="O846" s="59" t="s">
        <v>88</v>
      </c>
      <c r="P846" s="60" t="s">
        <v>88</v>
      </c>
      <c r="Q846" s="66" t="str">
        <f>IFERROR((IF(AND($G845&lt;(VLOOKUP($J846,'Medians, Hi-Lo SDs'!$B:$F,3,FALSE)),$G846&gt;=(VLOOKUP($J846,'Medians, Hi-Lo SDs'!$B:$F,3,FALSE))),(VLOOKUP($J846,'Medians, Hi-Lo SDs'!$B:$F,3,FALSE))-$G845,""))/($F846)*($C846-$C845)+($C845),"")</f>
        <v/>
      </c>
      <c r="R846" s="65" t="str">
        <f t="shared" ref="R846:R909" si="158">IF(Q846="","",SUMIF($J:$J,$J846,$V:$V)-Q846)</f>
        <v/>
      </c>
      <c r="S846" s="65" t="str">
        <f>IF(R846="","",R846/VLOOKUP(VLOOKUP($J846,'Medians, Hi-Lo SDs'!$B:$F,3,FALSE),$H:$I,2,FALSE))</f>
        <v/>
      </c>
      <c r="T846" s="70" t="str">
        <f t="shared" si="150"/>
        <v/>
      </c>
      <c r="U846" s="68" t="str">
        <f t="shared" si="151"/>
        <v/>
      </c>
      <c r="V846" s="69" t="str">
        <f t="shared" si="156"/>
        <v/>
      </c>
      <c r="W846" s="66" t="str">
        <f>IFERROR((IF(AND($G845&lt;(VLOOKUP($J846,'Medians, Hi-Lo SDs'!$B:$F,4,FALSE)),$G846&gt;=(VLOOKUP($J846,'Medians, Hi-Lo SDs'!$B:$F,4,FALSE))),(VLOOKUP($J846,'Medians, Hi-Lo SDs'!$B:$F,4,FALSE))-$G845,""))/($F846)*($C846-$C845)+($C845),"")</f>
        <v/>
      </c>
      <c r="X846" s="65" t="str">
        <f t="shared" ref="X846:X909" si="159">IF(W846="","",W846-SUMIF($J:$J,$J846,$V:$V))</f>
        <v/>
      </c>
      <c r="Y846" s="65" t="str">
        <f>IF(X846="","",X846/VLOOKUP(VLOOKUP($J846,'Medians, Hi-Lo SDs'!$B:$F,4,FALSE),$H:$I,2,FALSE))</f>
        <v/>
      </c>
      <c r="Z846" s="70" t="str">
        <f t="shared" si="152"/>
        <v/>
      </c>
      <c r="AA846" s="68" t="str">
        <f t="shared" si="153"/>
        <v/>
      </c>
      <c r="AB846" s="66" t="str">
        <f>IFERROR((IF(AND($G845&lt;(VLOOKUP($J846,'Medians, Hi-Lo SDs'!$B:$F,5,FALSE)),$G846&gt;=(VLOOKUP($J846,'Medians, Hi-Lo SDs'!$B:$F,5,FALSE))),(VLOOKUP($J846,'Medians, Hi-Lo SDs'!$B:$F,5,FALSE))-$G845,""))/($F846)*($C846-$C845)+($C845),"")</f>
        <v/>
      </c>
      <c r="AC846" s="65" t="str">
        <f t="shared" ref="AC846:AC909" si="160">IF(AB846="","",AB846-SUMIF($J:$J,$J846,$V:$V))</f>
        <v/>
      </c>
      <c r="AD846" s="65" t="str">
        <f>IF(AC846="","",AC846/VLOOKUP(VLOOKUP($J846,'Medians, Hi-Lo SDs'!$B:$F,5,FALSE),$H:$I,2,FALSE))</f>
        <v/>
      </c>
      <c r="AE846" s="59" t="s">
        <v>88</v>
      </c>
      <c r="AF846" s="60" t="s">
        <v>88</v>
      </c>
    </row>
    <row r="847" spans="1:32" x14ac:dyDescent="0.2">
      <c r="J847" s="64" t="str">
        <f t="shared" si="154"/>
        <v>a1721</v>
      </c>
      <c r="K847" s="71">
        <f t="shared" si="155"/>
        <v>2.1505376344086025</v>
      </c>
      <c r="L847" s="65" t="str">
        <f>IFERROR((IF(AND($G846&lt;(VLOOKUP($J847,'Medians, Hi-Lo SDs'!$B:$F,2,FALSE)),$G847&gt;=(VLOOKUP($J847,'Medians, Hi-Lo SDs'!$B:$F,2,FALSE))),(VLOOKUP($J847,'Medians, Hi-Lo SDs'!$B:$F,2,FALSE))-$G846,""))/($F847)*($C847-$C846)+($C846),"")</f>
        <v/>
      </c>
      <c r="M847" s="65" t="str">
        <f t="shared" si="157"/>
        <v/>
      </c>
      <c r="N847" s="65" t="str">
        <f>IF(M847="","",M847/VLOOKUP(VLOOKUP($J847,'Medians, Hi-Lo SDs'!$B:$F,2,FALSE),$H:$I,2,FALSE))</f>
        <v/>
      </c>
      <c r="O847" s="59" t="s">
        <v>88</v>
      </c>
      <c r="P847" s="60" t="s">
        <v>88</v>
      </c>
      <c r="Q847" s="66" t="str">
        <f>IFERROR((IF(AND($G846&lt;(VLOOKUP($J847,'Medians, Hi-Lo SDs'!$B:$F,3,FALSE)),$G847&gt;=(VLOOKUP($J847,'Medians, Hi-Lo SDs'!$B:$F,3,FALSE))),(VLOOKUP($J847,'Medians, Hi-Lo SDs'!$B:$F,3,FALSE))-$G846,""))/($F847)*($C847-$C846)+($C846),"")</f>
        <v/>
      </c>
      <c r="R847" s="65" t="str">
        <f t="shared" si="158"/>
        <v/>
      </c>
      <c r="S847" s="65" t="str">
        <f>IF(R847="","",R847/VLOOKUP(VLOOKUP($J847,'Medians, Hi-Lo SDs'!$B:$F,3,FALSE),$H:$I,2,FALSE))</f>
        <v/>
      </c>
      <c r="T847" s="70" t="str">
        <f t="shared" si="150"/>
        <v/>
      </c>
      <c r="U847" s="68" t="str">
        <f t="shared" si="151"/>
        <v/>
      </c>
      <c r="V847" s="69" t="str">
        <f t="shared" si="156"/>
        <v/>
      </c>
      <c r="W847" s="66" t="str">
        <f>IFERROR((IF(AND($G846&lt;(VLOOKUP($J847,'Medians, Hi-Lo SDs'!$B:$F,4,FALSE)),$G847&gt;=(VLOOKUP($J847,'Medians, Hi-Lo SDs'!$B:$F,4,FALSE))),(VLOOKUP($J847,'Medians, Hi-Lo SDs'!$B:$F,4,FALSE))-$G846,""))/($F847)*($C847-$C846)+($C846),"")</f>
        <v/>
      </c>
      <c r="X847" s="65" t="str">
        <f t="shared" si="159"/>
        <v/>
      </c>
      <c r="Y847" s="65" t="str">
        <f>IF(X847="","",X847/VLOOKUP(VLOOKUP($J847,'Medians, Hi-Lo SDs'!$B:$F,4,FALSE),$H:$I,2,FALSE))</f>
        <v/>
      </c>
      <c r="Z847" s="70" t="str">
        <f t="shared" si="152"/>
        <v/>
      </c>
      <c r="AA847" s="68" t="str">
        <f t="shared" si="153"/>
        <v/>
      </c>
      <c r="AB847" s="66" t="str">
        <f>IFERROR((IF(AND($G846&lt;(VLOOKUP($J847,'Medians, Hi-Lo SDs'!$B:$F,5,FALSE)),$G847&gt;=(VLOOKUP($J847,'Medians, Hi-Lo SDs'!$B:$F,5,FALSE))),(VLOOKUP($J847,'Medians, Hi-Lo SDs'!$B:$F,5,FALSE))-$G846,""))/($F847)*($C847-$C846)+($C846),"")</f>
        <v/>
      </c>
      <c r="AC847" s="65" t="str">
        <f t="shared" si="160"/>
        <v/>
      </c>
      <c r="AD847" s="65" t="str">
        <f>IF(AC847="","",AC847/VLOOKUP(VLOOKUP($J847,'Medians, Hi-Lo SDs'!$B:$F,5,FALSE),$H:$I,2,FALSE))</f>
        <v/>
      </c>
      <c r="AE847" s="59" t="s">
        <v>88</v>
      </c>
      <c r="AF847" s="60" t="s">
        <v>88</v>
      </c>
    </row>
    <row r="848" spans="1:32" x14ac:dyDescent="0.2">
      <c r="J848" s="64" t="str">
        <f t="shared" si="154"/>
        <v>a1721</v>
      </c>
      <c r="K848" s="71">
        <f t="shared" si="155"/>
        <v>2.1505376344086025</v>
      </c>
      <c r="L848" s="65" t="str">
        <f>IFERROR((IF(AND($G847&lt;(VLOOKUP($J848,'Medians, Hi-Lo SDs'!$B:$F,2,FALSE)),$G848&gt;=(VLOOKUP($J848,'Medians, Hi-Lo SDs'!$B:$F,2,FALSE))),(VLOOKUP($J848,'Medians, Hi-Lo SDs'!$B:$F,2,FALSE))-$G847,""))/($F848)*($C848-$C847)+($C847),"")</f>
        <v/>
      </c>
      <c r="M848" s="65" t="str">
        <f t="shared" si="157"/>
        <v/>
      </c>
      <c r="N848" s="65" t="str">
        <f>IF(M848="","",M848/VLOOKUP(VLOOKUP($J848,'Medians, Hi-Lo SDs'!$B:$F,2,FALSE),$H:$I,2,FALSE))</f>
        <v/>
      </c>
      <c r="O848" s="59" t="s">
        <v>88</v>
      </c>
      <c r="P848" s="60" t="s">
        <v>88</v>
      </c>
      <c r="Q848" s="66" t="str">
        <f>IFERROR((IF(AND($G847&lt;(VLOOKUP($J848,'Medians, Hi-Lo SDs'!$B:$F,3,FALSE)),$G848&gt;=(VLOOKUP($J848,'Medians, Hi-Lo SDs'!$B:$F,3,FALSE))),(VLOOKUP($J848,'Medians, Hi-Lo SDs'!$B:$F,3,FALSE))-$G847,""))/($F848)*($C848-$C847)+($C847),"")</f>
        <v/>
      </c>
      <c r="R848" s="65" t="str">
        <f t="shared" si="158"/>
        <v/>
      </c>
      <c r="S848" s="65" t="str">
        <f>IF(R848="","",R848/VLOOKUP(VLOOKUP($J848,'Medians, Hi-Lo SDs'!$B:$F,3,FALSE),$H:$I,2,FALSE))</f>
        <v/>
      </c>
      <c r="T848" s="70" t="str">
        <f t="shared" si="150"/>
        <v/>
      </c>
      <c r="U848" s="68" t="str">
        <f t="shared" si="151"/>
        <v/>
      </c>
      <c r="V848" s="69" t="str">
        <f t="shared" si="156"/>
        <v/>
      </c>
      <c r="W848" s="66" t="str">
        <f>IFERROR((IF(AND($G847&lt;(VLOOKUP($J848,'Medians, Hi-Lo SDs'!$B:$F,4,FALSE)),$G848&gt;=(VLOOKUP($J848,'Medians, Hi-Lo SDs'!$B:$F,4,FALSE))),(VLOOKUP($J848,'Medians, Hi-Lo SDs'!$B:$F,4,FALSE))-$G847,""))/($F848)*($C848-$C847)+($C847),"")</f>
        <v/>
      </c>
      <c r="X848" s="65" t="str">
        <f t="shared" si="159"/>
        <v/>
      </c>
      <c r="Y848" s="65" t="str">
        <f>IF(X848="","",X848/VLOOKUP(VLOOKUP($J848,'Medians, Hi-Lo SDs'!$B:$F,4,FALSE),$H:$I,2,FALSE))</f>
        <v/>
      </c>
      <c r="Z848" s="70" t="str">
        <f t="shared" si="152"/>
        <v/>
      </c>
      <c r="AA848" s="68" t="str">
        <f t="shared" si="153"/>
        <v/>
      </c>
      <c r="AB848" s="66" t="str">
        <f>IFERROR((IF(AND($G847&lt;(VLOOKUP($J848,'Medians, Hi-Lo SDs'!$B:$F,5,FALSE)),$G848&gt;=(VLOOKUP($J848,'Medians, Hi-Lo SDs'!$B:$F,5,FALSE))),(VLOOKUP($J848,'Medians, Hi-Lo SDs'!$B:$F,5,FALSE))-$G847,""))/($F848)*($C848-$C847)+($C847),"")</f>
        <v/>
      </c>
      <c r="AC848" s="65" t="str">
        <f t="shared" si="160"/>
        <v/>
      </c>
      <c r="AD848" s="65" t="str">
        <f>IF(AC848="","",AC848/VLOOKUP(VLOOKUP($J848,'Medians, Hi-Lo SDs'!$B:$F,5,FALSE),$H:$I,2,FALSE))</f>
        <v/>
      </c>
      <c r="AE848" s="59" t="s">
        <v>88</v>
      </c>
      <c r="AF848" s="60" t="s">
        <v>88</v>
      </c>
    </row>
    <row r="849" spans="10:32" x14ac:dyDescent="0.2">
      <c r="J849" s="64" t="str">
        <f t="shared" si="154"/>
        <v>a1721</v>
      </c>
      <c r="K849" s="71">
        <f t="shared" si="155"/>
        <v>2.1505376344086025</v>
      </c>
      <c r="L849" s="65" t="str">
        <f>IFERROR((IF(AND($G848&lt;(VLOOKUP($J849,'Medians, Hi-Lo SDs'!$B:$F,2,FALSE)),$G849&gt;=(VLOOKUP($J849,'Medians, Hi-Lo SDs'!$B:$F,2,FALSE))),(VLOOKUP($J849,'Medians, Hi-Lo SDs'!$B:$F,2,FALSE))-$G848,""))/($F849)*($C849-$C848)+($C848),"")</f>
        <v/>
      </c>
      <c r="M849" s="65" t="str">
        <f t="shared" si="157"/>
        <v/>
      </c>
      <c r="N849" s="65" t="str">
        <f>IF(M849="","",M849/VLOOKUP(VLOOKUP($J849,'Medians, Hi-Lo SDs'!$B:$F,2,FALSE),$H:$I,2,FALSE))</f>
        <v/>
      </c>
      <c r="O849" s="59" t="s">
        <v>88</v>
      </c>
      <c r="P849" s="60" t="s">
        <v>88</v>
      </c>
      <c r="Q849" s="66" t="str">
        <f>IFERROR((IF(AND($G848&lt;(VLOOKUP($J849,'Medians, Hi-Lo SDs'!$B:$F,3,FALSE)),$G849&gt;=(VLOOKUP($J849,'Medians, Hi-Lo SDs'!$B:$F,3,FALSE))),(VLOOKUP($J849,'Medians, Hi-Lo SDs'!$B:$F,3,FALSE))-$G848,""))/($F849)*($C849-$C848)+($C848),"")</f>
        <v/>
      </c>
      <c r="R849" s="65" t="str">
        <f t="shared" si="158"/>
        <v/>
      </c>
      <c r="S849" s="65" t="str">
        <f>IF(R849="","",R849/VLOOKUP(VLOOKUP($J849,'Medians, Hi-Lo SDs'!$B:$F,3,FALSE),$H:$I,2,FALSE))</f>
        <v/>
      </c>
      <c r="T849" s="70" t="str">
        <f t="shared" si="150"/>
        <v/>
      </c>
      <c r="U849" s="68" t="str">
        <f t="shared" si="151"/>
        <v/>
      </c>
      <c r="V849" s="69" t="str">
        <f t="shared" si="156"/>
        <v/>
      </c>
      <c r="W849" s="66" t="str">
        <f>IFERROR((IF(AND($G848&lt;(VLOOKUP($J849,'Medians, Hi-Lo SDs'!$B:$F,4,FALSE)),$G849&gt;=(VLOOKUP($J849,'Medians, Hi-Lo SDs'!$B:$F,4,FALSE))),(VLOOKUP($J849,'Medians, Hi-Lo SDs'!$B:$F,4,FALSE))-$G848,""))/($F849)*($C849-$C848)+($C848),"")</f>
        <v/>
      </c>
      <c r="X849" s="65" t="str">
        <f t="shared" si="159"/>
        <v/>
      </c>
      <c r="Y849" s="65" t="str">
        <f>IF(X849="","",X849/VLOOKUP(VLOOKUP($J849,'Medians, Hi-Lo SDs'!$B:$F,4,FALSE),$H:$I,2,FALSE))</f>
        <v/>
      </c>
      <c r="Z849" s="70" t="str">
        <f t="shared" si="152"/>
        <v/>
      </c>
      <c r="AA849" s="68" t="str">
        <f t="shared" si="153"/>
        <v/>
      </c>
      <c r="AB849" s="66" t="str">
        <f>IFERROR((IF(AND($G848&lt;(VLOOKUP($J849,'Medians, Hi-Lo SDs'!$B:$F,5,FALSE)),$G849&gt;=(VLOOKUP($J849,'Medians, Hi-Lo SDs'!$B:$F,5,FALSE))),(VLOOKUP($J849,'Medians, Hi-Lo SDs'!$B:$F,5,FALSE))-$G848,""))/($F849)*($C849-$C848)+($C848),"")</f>
        <v/>
      </c>
      <c r="AC849" s="65" t="str">
        <f t="shared" si="160"/>
        <v/>
      </c>
      <c r="AD849" s="65" t="str">
        <f>IF(AC849="","",AC849/VLOOKUP(VLOOKUP($J849,'Medians, Hi-Lo SDs'!$B:$F,5,FALSE),$H:$I,2,FALSE))</f>
        <v/>
      </c>
      <c r="AE849" s="59" t="s">
        <v>88</v>
      </c>
      <c r="AF849" s="60" t="s">
        <v>88</v>
      </c>
    </row>
    <row r="850" spans="10:32" x14ac:dyDescent="0.2">
      <c r="J850" s="64" t="str">
        <f t="shared" si="154"/>
        <v>a1721</v>
      </c>
      <c r="K850" s="71">
        <f t="shared" si="155"/>
        <v>2.1505376344086025</v>
      </c>
      <c r="L850" s="65" t="str">
        <f>IFERROR((IF(AND($G849&lt;(VLOOKUP($J850,'Medians, Hi-Lo SDs'!$B:$F,2,FALSE)),$G850&gt;=(VLOOKUP($J850,'Medians, Hi-Lo SDs'!$B:$F,2,FALSE))),(VLOOKUP($J850,'Medians, Hi-Lo SDs'!$B:$F,2,FALSE))-$G849,""))/($F850)*($C850-$C849)+($C849),"")</f>
        <v/>
      </c>
      <c r="M850" s="65" t="str">
        <f t="shared" si="157"/>
        <v/>
      </c>
      <c r="N850" s="65" t="str">
        <f>IF(M850="","",M850/VLOOKUP(VLOOKUP($J850,'Medians, Hi-Lo SDs'!$B:$F,2,FALSE),$H:$I,2,FALSE))</f>
        <v/>
      </c>
      <c r="O850" s="59" t="s">
        <v>88</v>
      </c>
      <c r="P850" s="60" t="s">
        <v>88</v>
      </c>
      <c r="Q850" s="66" t="str">
        <f>IFERROR((IF(AND($G849&lt;(VLOOKUP($J850,'Medians, Hi-Lo SDs'!$B:$F,3,FALSE)),$G850&gt;=(VLOOKUP($J850,'Medians, Hi-Lo SDs'!$B:$F,3,FALSE))),(VLOOKUP($J850,'Medians, Hi-Lo SDs'!$B:$F,3,FALSE))-$G849,""))/($F850)*($C850-$C849)+($C849),"")</f>
        <v/>
      </c>
      <c r="R850" s="65" t="str">
        <f t="shared" si="158"/>
        <v/>
      </c>
      <c r="S850" s="65" t="str">
        <f>IF(R850="","",R850/VLOOKUP(VLOOKUP($J850,'Medians, Hi-Lo SDs'!$B:$F,3,FALSE),$H:$I,2,FALSE))</f>
        <v/>
      </c>
      <c r="T850" s="70" t="str">
        <f t="shared" si="150"/>
        <v/>
      </c>
      <c r="U850" s="68" t="str">
        <f t="shared" si="151"/>
        <v/>
      </c>
      <c r="V850" s="69" t="str">
        <f t="shared" si="156"/>
        <v/>
      </c>
      <c r="W850" s="66" t="str">
        <f>IFERROR((IF(AND($G849&lt;(VLOOKUP($J850,'Medians, Hi-Lo SDs'!$B:$F,4,FALSE)),$G850&gt;=(VLOOKUP($J850,'Medians, Hi-Lo SDs'!$B:$F,4,FALSE))),(VLOOKUP($J850,'Medians, Hi-Lo SDs'!$B:$F,4,FALSE))-$G849,""))/($F850)*($C850-$C849)+($C849),"")</f>
        <v/>
      </c>
      <c r="X850" s="65" t="str">
        <f t="shared" si="159"/>
        <v/>
      </c>
      <c r="Y850" s="65" t="str">
        <f>IF(X850="","",X850/VLOOKUP(VLOOKUP($J850,'Medians, Hi-Lo SDs'!$B:$F,4,FALSE),$H:$I,2,FALSE))</f>
        <v/>
      </c>
      <c r="Z850" s="70" t="str">
        <f t="shared" si="152"/>
        <v/>
      </c>
      <c r="AA850" s="68" t="str">
        <f t="shared" si="153"/>
        <v/>
      </c>
      <c r="AB850" s="66" t="str">
        <f>IFERROR((IF(AND($G849&lt;(VLOOKUP($J850,'Medians, Hi-Lo SDs'!$B:$F,5,FALSE)),$G850&gt;=(VLOOKUP($J850,'Medians, Hi-Lo SDs'!$B:$F,5,FALSE))),(VLOOKUP($J850,'Medians, Hi-Lo SDs'!$B:$F,5,FALSE))-$G849,""))/($F850)*($C850-$C849)+($C849),"")</f>
        <v/>
      </c>
      <c r="AC850" s="65" t="str">
        <f t="shared" si="160"/>
        <v/>
      </c>
      <c r="AD850" s="65" t="str">
        <f>IF(AC850="","",AC850/VLOOKUP(VLOOKUP($J850,'Medians, Hi-Lo SDs'!$B:$F,5,FALSE),$H:$I,2,FALSE))</f>
        <v/>
      </c>
      <c r="AE850" s="59" t="s">
        <v>88</v>
      </c>
      <c r="AF850" s="60" t="s">
        <v>88</v>
      </c>
    </row>
    <row r="851" spans="10:32" x14ac:dyDescent="0.2">
      <c r="J851" s="64" t="str">
        <f t="shared" si="154"/>
        <v>a1721</v>
      </c>
      <c r="K851" s="71">
        <f t="shared" si="155"/>
        <v>2.1505376344086025</v>
      </c>
      <c r="L851" s="65" t="str">
        <f>IFERROR((IF(AND($G850&lt;(VLOOKUP($J851,'Medians, Hi-Lo SDs'!$B:$F,2,FALSE)),$G851&gt;=(VLOOKUP($J851,'Medians, Hi-Lo SDs'!$B:$F,2,FALSE))),(VLOOKUP($J851,'Medians, Hi-Lo SDs'!$B:$F,2,FALSE))-$G850,""))/($F851)*($C851-$C850)+($C850),"")</f>
        <v/>
      </c>
      <c r="M851" s="65" t="str">
        <f t="shared" si="157"/>
        <v/>
      </c>
      <c r="N851" s="65" t="str">
        <f>IF(M851="","",M851/VLOOKUP(VLOOKUP($J851,'Medians, Hi-Lo SDs'!$B:$F,2,FALSE),$H:$I,2,FALSE))</f>
        <v/>
      </c>
      <c r="O851" s="59" t="s">
        <v>88</v>
      </c>
      <c r="P851" s="60" t="s">
        <v>88</v>
      </c>
      <c r="Q851" s="66" t="str">
        <f>IFERROR((IF(AND($G850&lt;(VLOOKUP($J851,'Medians, Hi-Lo SDs'!$B:$F,3,FALSE)),$G851&gt;=(VLOOKUP($J851,'Medians, Hi-Lo SDs'!$B:$F,3,FALSE))),(VLOOKUP($J851,'Medians, Hi-Lo SDs'!$B:$F,3,FALSE))-$G850,""))/($F851)*($C851-$C850)+($C850),"")</f>
        <v/>
      </c>
      <c r="R851" s="65" t="str">
        <f t="shared" si="158"/>
        <v/>
      </c>
      <c r="S851" s="65" t="str">
        <f>IF(R851="","",R851/VLOOKUP(VLOOKUP($J851,'Medians, Hi-Lo SDs'!$B:$F,3,FALSE),$H:$I,2,FALSE))</f>
        <v/>
      </c>
      <c r="T851" s="70" t="str">
        <f t="shared" si="150"/>
        <v/>
      </c>
      <c r="U851" s="68" t="str">
        <f t="shared" si="151"/>
        <v/>
      </c>
      <c r="V851" s="69" t="str">
        <f t="shared" si="156"/>
        <v/>
      </c>
      <c r="W851" s="66" t="str">
        <f>IFERROR((IF(AND($G850&lt;(VLOOKUP($J851,'Medians, Hi-Lo SDs'!$B:$F,4,FALSE)),$G851&gt;=(VLOOKUP($J851,'Medians, Hi-Lo SDs'!$B:$F,4,FALSE))),(VLOOKUP($J851,'Medians, Hi-Lo SDs'!$B:$F,4,FALSE))-$G850,""))/($F851)*($C851-$C850)+($C850),"")</f>
        <v/>
      </c>
      <c r="X851" s="65" t="str">
        <f t="shared" si="159"/>
        <v/>
      </c>
      <c r="Y851" s="65" t="str">
        <f>IF(X851="","",X851/VLOOKUP(VLOOKUP($J851,'Medians, Hi-Lo SDs'!$B:$F,4,FALSE),$H:$I,2,FALSE))</f>
        <v/>
      </c>
      <c r="Z851" s="70" t="str">
        <f t="shared" si="152"/>
        <v/>
      </c>
      <c r="AA851" s="68" t="str">
        <f t="shared" si="153"/>
        <v/>
      </c>
      <c r="AB851" s="66" t="str">
        <f>IFERROR((IF(AND($G850&lt;(VLOOKUP($J851,'Medians, Hi-Lo SDs'!$B:$F,5,FALSE)),$G851&gt;=(VLOOKUP($J851,'Medians, Hi-Lo SDs'!$B:$F,5,FALSE))),(VLOOKUP($J851,'Medians, Hi-Lo SDs'!$B:$F,5,FALSE))-$G850,""))/($F851)*($C851-$C850)+($C850),"")</f>
        <v/>
      </c>
      <c r="AC851" s="65" t="str">
        <f t="shared" si="160"/>
        <v/>
      </c>
      <c r="AD851" s="65" t="str">
        <f>IF(AC851="","",AC851/VLOOKUP(VLOOKUP($J851,'Medians, Hi-Lo SDs'!$B:$F,5,FALSE),$H:$I,2,FALSE))</f>
        <v/>
      </c>
      <c r="AE851" s="59" t="s">
        <v>88</v>
      </c>
      <c r="AF851" s="60" t="s">
        <v>88</v>
      </c>
    </row>
    <row r="852" spans="10:32" x14ac:dyDescent="0.2">
      <c r="J852" s="64" t="str">
        <f t="shared" si="154"/>
        <v>a1721</v>
      </c>
      <c r="K852" s="71">
        <f t="shared" si="155"/>
        <v>2.1505376344086025</v>
      </c>
      <c r="L852" s="65" t="str">
        <f>IFERROR((IF(AND($G851&lt;(VLOOKUP($J852,'Medians, Hi-Lo SDs'!$B:$F,2,FALSE)),$G852&gt;=(VLOOKUP($J852,'Medians, Hi-Lo SDs'!$B:$F,2,FALSE))),(VLOOKUP($J852,'Medians, Hi-Lo SDs'!$B:$F,2,FALSE))-$G851,""))/($F852)*($C852-$C851)+($C851),"")</f>
        <v/>
      </c>
      <c r="M852" s="65" t="str">
        <f t="shared" si="157"/>
        <v/>
      </c>
      <c r="N852" s="65" t="str">
        <f>IF(M852="","",M852/VLOOKUP(VLOOKUP($J852,'Medians, Hi-Lo SDs'!$B:$F,2,FALSE),$H:$I,2,FALSE))</f>
        <v/>
      </c>
      <c r="O852" s="59" t="s">
        <v>88</v>
      </c>
      <c r="P852" s="60" t="s">
        <v>88</v>
      </c>
      <c r="Q852" s="66" t="str">
        <f>IFERROR((IF(AND($G851&lt;(VLOOKUP($J852,'Medians, Hi-Lo SDs'!$B:$F,3,FALSE)),$G852&gt;=(VLOOKUP($J852,'Medians, Hi-Lo SDs'!$B:$F,3,FALSE))),(VLOOKUP($J852,'Medians, Hi-Lo SDs'!$B:$F,3,FALSE))-$G851,""))/($F852)*($C852-$C851)+($C851),"")</f>
        <v/>
      </c>
      <c r="R852" s="65" t="str">
        <f t="shared" si="158"/>
        <v/>
      </c>
      <c r="S852" s="65" t="str">
        <f>IF(R852="","",R852/VLOOKUP(VLOOKUP($J852,'Medians, Hi-Lo SDs'!$B:$F,3,FALSE),$H:$I,2,FALSE))</f>
        <v/>
      </c>
      <c r="T852" s="70" t="str">
        <f t="shared" si="150"/>
        <v/>
      </c>
      <c r="U852" s="68" t="str">
        <f t="shared" si="151"/>
        <v/>
      </c>
      <c r="V852" s="69" t="str">
        <f t="shared" si="156"/>
        <v/>
      </c>
      <c r="W852" s="66" t="str">
        <f>IFERROR((IF(AND($G851&lt;(VLOOKUP($J852,'Medians, Hi-Lo SDs'!$B:$F,4,FALSE)),$G852&gt;=(VLOOKUP($J852,'Medians, Hi-Lo SDs'!$B:$F,4,FALSE))),(VLOOKUP($J852,'Medians, Hi-Lo SDs'!$B:$F,4,FALSE))-$G851,""))/($F852)*($C852-$C851)+($C851),"")</f>
        <v/>
      </c>
      <c r="X852" s="65" t="str">
        <f t="shared" si="159"/>
        <v/>
      </c>
      <c r="Y852" s="65" t="str">
        <f>IF(X852="","",X852/VLOOKUP(VLOOKUP($J852,'Medians, Hi-Lo SDs'!$B:$F,4,FALSE),$H:$I,2,FALSE))</f>
        <v/>
      </c>
      <c r="Z852" s="70" t="str">
        <f t="shared" si="152"/>
        <v/>
      </c>
      <c r="AA852" s="68" t="str">
        <f t="shared" si="153"/>
        <v/>
      </c>
      <c r="AB852" s="66" t="str">
        <f>IFERROR((IF(AND($G851&lt;(VLOOKUP($J852,'Medians, Hi-Lo SDs'!$B:$F,5,FALSE)),$G852&gt;=(VLOOKUP($J852,'Medians, Hi-Lo SDs'!$B:$F,5,FALSE))),(VLOOKUP($J852,'Medians, Hi-Lo SDs'!$B:$F,5,FALSE))-$G851,""))/($F852)*($C852-$C851)+($C851),"")</f>
        <v/>
      </c>
      <c r="AC852" s="65" t="str">
        <f t="shared" si="160"/>
        <v/>
      </c>
      <c r="AD852" s="65" t="str">
        <f>IF(AC852="","",AC852/VLOOKUP(VLOOKUP($J852,'Medians, Hi-Lo SDs'!$B:$F,5,FALSE),$H:$I,2,FALSE))</f>
        <v/>
      </c>
      <c r="AE852" s="59" t="s">
        <v>88</v>
      </c>
      <c r="AF852" s="60" t="s">
        <v>88</v>
      </c>
    </row>
    <row r="853" spans="10:32" x14ac:dyDescent="0.2">
      <c r="J853" s="64" t="str">
        <f t="shared" si="154"/>
        <v>a1721</v>
      </c>
      <c r="K853" s="71">
        <f t="shared" si="155"/>
        <v>2.1505376344086025</v>
      </c>
      <c r="L853" s="65" t="str">
        <f>IFERROR((IF(AND($G852&lt;(VLOOKUP($J853,'Medians, Hi-Lo SDs'!$B:$F,2,FALSE)),$G853&gt;=(VLOOKUP($J853,'Medians, Hi-Lo SDs'!$B:$F,2,FALSE))),(VLOOKUP($J853,'Medians, Hi-Lo SDs'!$B:$F,2,FALSE))-$G852,""))/($F853)*($C853-$C852)+($C852),"")</f>
        <v/>
      </c>
      <c r="M853" s="65" t="str">
        <f t="shared" si="157"/>
        <v/>
      </c>
      <c r="N853" s="65" t="str">
        <f>IF(M853="","",M853/VLOOKUP(VLOOKUP($J853,'Medians, Hi-Lo SDs'!$B:$F,2,FALSE),$H:$I,2,FALSE))</f>
        <v/>
      </c>
      <c r="O853" s="59" t="s">
        <v>88</v>
      </c>
      <c r="P853" s="60" t="s">
        <v>88</v>
      </c>
      <c r="Q853" s="66" t="str">
        <f>IFERROR((IF(AND($G852&lt;(VLOOKUP($J853,'Medians, Hi-Lo SDs'!$B:$F,3,FALSE)),$G853&gt;=(VLOOKUP($J853,'Medians, Hi-Lo SDs'!$B:$F,3,FALSE))),(VLOOKUP($J853,'Medians, Hi-Lo SDs'!$B:$F,3,FALSE))-$G852,""))/($F853)*($C853-$C852)+($C852),"")</f>
        <v/>
      </c>
      <c r="R853" s="65" t="str">
        <f t="shared" si="158"/>
        <v/>
      </c>
      <c r="S853" s="65" t="str">
        <f>IF(R853="","",R853/VLOOKUP(VLOOKUP($J853,'Medians, Hi-Lo SDs'!$B:$F,3,FALSE),$H:$I,2,FALSE))</f>
        <v/>
      </c>
      <c r="T853" s="70" t="str">
        <f t="shared" si="150"/>
        <v/>
      </c>
      <c r="U853" s="68" t="str">
        <f t="shared" si="151"/>
        <v/>
      </c>
      <c r="V853" s="69" t="str">
        <f t="shared" si="156"/>
        <v/>
      </c>
      <c r="W853" s="66" t="str">
        <f>IFERROR((IF(AND($G852&lt;(VLOOKUP($J853,'Medians, Hi-Lo SDs'!$B:$F,4,FALSE)),$G853&gt;=(VLOOKUP($J853,'Medians, Hi-Lo SDs'!$B:$F,4,FALSE))),(VLOOKUP($J853,'Medians, Hi-Lo SDs'!$B:$F,4,FALSE))-$G852,""))/($F853)*($C853-$C852)+($C852),"")</f>
        <v/>
      </c>
      <c r="X853" s="65" t="str">
        <f t="shared" si="159"/>
        <v/>
      </c>
      <c r="Y853" s="65" t="str">
        <f>IF(X853="","",X853/VLOOKUP(VLOOKUP($J853,'Medians, Hi-Lo SDs'!$B:$F,4,FALSE),$H:$I,2,FALSE))</f>
        <v/>
      </c>
      <c r="Z853" s="70" t="str">
        <f t="shared" si="152"/>
        <v/>
      </c>
      <c r="AA853" s="68" t="str">
        <f t="shared" si="153"/>
        <v/>
      </c>
      <c r="AB853" s="66" t="str">
        <f>IFERROR((IF(AND($G852&lt;(VLOOKUP($J853,'Medians, Hi-Lo SDs'!$B:$F,5,FALSE)),$G853&gt;=(VLOOKUP($J853,'Medians, Hi-Lo SDs'!$B:$F,5,FALSE))),(VLOOKUP($J853,'Medians, Hi-Lo SDs'!$B:$F,5,FALSE))-$G852,""))/($F853)*($C853-$C852)+($C852),"")</f>
        <v/>
      </c>
      <c r="AC853" s="65" t="str">
        <f t="shared" si="160"/>
        <v/>
      </c>
      <c r="AD853" s="65" t="str">
        <f>IF(AC853="","",AC853/VLOOKUP(VLOOKUP($J853,'Medians, Hi-Lo SDs'!$B:$F,5,FALSE),$H:$I,2,FALSE))</f>
        <v/>
      </c>
      <c r="AE853" s="59" t="s">
        <v>88</v>
      </c>
      <c r="AF853" s="60" t="s">
        <v>88</v>
      </c>
    </row>
    <row r="854" spans="10:32" x14ac:dyDescent="0.2">
      <c r="J854" s="64" t="str">
        <f t="shared" si="154"/>
        <v>a1721</v>
      </c>
      <c r="K854" s="71">
        <f t="shared" si="155"/>
        <v>2.1505376344086025</v>
      </c>
      <c r="L854" s="65" t="str">
        <f>IFERROR((IF(AND($G853&lt;(VLOOKUP($J854,'Medians, Hi-Lo SDs'!$B:$F,2,FALSE)),$G854&gt;=(VLOOKUP($J854,'Medians, Hi-Lo SDs'!$B:$F,2,FALSE))),(VLOOKUP($J854,'Medians, Hi-Lo SDs'!$B:$F,2,FALSE))-$G853,""))/($F854)*($C854-$C853)+($C853),"")</f>
        <v/>
      </c>
      <c r="M854" s="65" t="str">
        <f t="shared" si="157"/>
        <v/>
      </c>
      <c r="N854" s="65" t="str">
        <f>IF(M854="","",M854/VLOOKUP(VLOOKUP($J854,'Medians, Hi-Lo SDs'!$B:$F,2,FALSE),$H:$I,2,FALSE))</f>
        <v/>
      </c>
      <c r="O854" s="59" t="s">
        <v>88</v>
      </c>
      <c r="P854" s="60" t="s">
        <v>88</v>
      </c>
      <c r="Q854" s="66" t="str">
        <f>IFERROR((IF(AND($G853&lt;(VLOOKUP($J854,'Medians, Hi-Lo SDs'!$B:$F,3,FALSE)),$G854&gt;=(VLOOKUP($J854,'Medians, Hi-Lo SDs'!$B:$F,3,FALSE))),(VLOOKUP($J854,'Medians, Hi-Lo SDs'!$B:$F,3,FALSE))-$G853,""))/($F854)*($C854-$C853)+($C853),"")</f>
        <v/>
      </c>
      <c r="R854" s="65" t="str">
        <f t="shared" si="158"/>
        <v/>
      </c>
      <c r="S854" s="65" t="str">
        <f>IF(R854="","",R854/VLOOKUP(VLOOKUP($J854,'Medians, Hi-Lo SDs'!$B:$F,3,FALSE),$H:$I,2,FALSE))</f>
        <v/>
      </c>
      <c r="T854" s="70" t="str">
        <f t="shared" si="150"/>
        <v/>
      </c>
      <c r="U854" s="68" t="str">
        <f t="shared" si="151"/>
        <v/>
      </c>
      <c r="V854" s="69" t="str">
        <f t="shared" si="156"/>
        <v/>
      </c>
      <c r="W854" s="66" t="str">
        <f>IFERROR((IF(AND($G853&lt;(VLOOKUP($J854,'Medians, Hi-Lo SDs'!$B:$F,4,FALSE)),$G854&gt;=(VLOOKUP($J854,'Medians, Hi-Lo SDs'!$B:$F,4,FALSE))),(VLOOKUP($J854,'Medians, Hi-Lo SDs'!$B:$F,4,FALSE))-$G853,""))/($F854)*($C854-$C853)+($C853),"")</f>
        <v/>
      </c>
      <c r="X854" s="65" t="str">
        <f t="shared" si="159"/>
        <v/>
      </c>
      <c r="Y854" s="65" t="str">
        <f>IF(X854="","",X854/VLOOKUP(VLOOKUP($J854,'Medians, Hi-Lo SDs'!$B:$F,4,FALSE),$H:$I,2,FALSE))</f>
        <v/>
      </c>
      <c r="Z854" s="70" t="str">
        <f t="shared" si="152"/>
        <v/>
      </c>
      <c r="AA854" s="68" t="str">
        <f t="shared" si="153"/>
        <v/>
      </c>
      <c r="AB854" s="66" t="str">
        <f>IFERROR((IF(AND($G853&lt;(VLOOKUP($J854,'Medians, Hi-Lo SDs'!$B:$F,5,FALSE)),$G854&gt;=(VLOOKUP($J854,'Medians, Hi-Lo SDs'!$B:$F,5,FALSE))),(VLOOKUP($J854,'Medians, Hi-Lo SDs'!$B:$F,5,FALSE))-$G853,""))/($F854)*($C854-$C853)+($C853),"")</f>
        <v/>
      </c>
      <c r="AC854" s="65" t="str">
        <f t="shared" si="160"/>
        <v/>
      </c>
      <c r="AD854" s="65" t="str">
        <f>IF(AC854="","",AC854/VLOOKUP(VLOOKUP($J854,'Medians, Hi-Lo SDs'!$B:$F,5,FALSE),$H:$I,2,FALSE))</f>
        <v/>
      </c>
      <c r="AE854" s="59" t="s">
        <v>88</v>
      </c>
      <c r="AF854" s="60" t="s">
        <v>88</v>
      </c>
    </row>
    <row r="855" spans="10:32" x14ac:dyDescent="0.2">
      <c r="J855" s="64" t="str">
        <f t="shared" si="154"/>
        <v>a1721</v>
      </c>
      <c r="K855" s="71">
        <f t="shared" si="155"/>
        <v>2.1505376344086025</v>
      </c>
      <c r="L855" s="65" t="str">
        <f>IFERROR((IF(AND($G854&lt;(VLOOKUP($J855,'Medians, Hi-Lo SDs'!$B:$F,2,FALSE)),$G855&gt;=(VLOOKUP($J855,'Medians, Hi-Lo SDs'!$B:$F,2,FALSE))),(VLOOKUP($J855,'Medians, Hi-Lo SDs'!$B:$F,2,FALSE))-$G854,""))/($F855)*($C855-$C854)+($C854),"")</f>
        <v/>
      </c>
      <c r="M855" s="65" t="str">
        <f t="shared" si="157"/>
        <v/>
      </c>
      <c r="N855" s="65" t="str">
        <f>IF(M855="","",M855/VLOOKUP(VLOOKUP($J855,'Medians, Hi-Lo SDs'!$B:$F,2,FALSE),$H:$I,2,FALSE))</f>
        <v/>
      </c>
      <c r="O855" s="59" t="s">
        <v>88</v>
      </c>
      <c r="P855" s="60" t="s">
        <v>88</v>
      </c>
      <c r="Q855" s="66" t="str">
        <f>IFERROR((IF(AND($G854&lt;(VLOOKUP($J855,'Medians, Hi-Lo SDs'!$B:$F,3,FALSE)),$G855&gt;=(VLOOKUP($J855,'Medians, Hi-Lo SDs'!$B:$F,3,FALSE))),(VLOOKUP($J855,'Medians, Hi-Lo SDs'!$B:$F,3,FALSE))-$G854,""))/($F855)*($C855-$C854)+($C854),"")</f>
        <v/>
      </c>
      <c r="R855" s="65" t="str">
        <f t="shared" si="158"/>
        <v/>
      </c>
      <c r="S855" s="65" t="str">
        <f>IF(R855="","",R855/VLOOKUP(VLOOKUP($J855,'Medians, Hi-Lo SDs'!$B:$F,3,FALSE),$H:$I,2,FALSE))</f>
        <v/>
      </c>
      <c r="T855" s="70" t="str">
        <f t="shared" si="150"/>
        <v/>
      </c>
      <c r="U855" s="68" t="str">
        <f t="shared" si="151"/>
        <v/>
      </c>
      <c r="V855" s="69" t="str">
        <f t="shared" si="156"/>
        <v/>
      </c>
      <c r="W855" s="66" t="str">
        <f>IFERROR((IF(AND($G854&lt;(VLOOKUP($J855,'Medians, Hi-Lo SDs'!$B:$F,4,FALSE)),$G855&gt;=(VLOOKUP($J855,'Medians, Hi-Lo SDs'!$B:$F,4,FALSE))),(VLOOKUP($J855,'Medians, Hi-Lo SDs'!$B:$F,4,FALSE))-$G854,""))/($F855)*($C855-$C854)+($C854),"")</f>
        <v/>
      </c>
      <c r="X855" s="65" t="str">
        <f t="shared" si="159"/>
        <v/>
      </c>
      <c r="Y855" s="65" t="str">
        <f>IF(X855="","",X855/VLOOKUP(VLOOKUP($J855,'Medians, Hi-Lo SDs'!$B:$F,4,FALSE),$H:$I,2,FALSE))</f>
        <v/>
      </c>
      <c r="Z855" s="70" t="str">
        <f t="shared" si="152"/>
        <v/>
      </c>
      <c r="AA855" s="68" t="str">
        <f t="shared" si="153"/>
        <v/>
      </c>
      <c r="AB855" s="66" t="str">
        <f>IFERROR((IF(AND($G854&lt;(VLOOKUP($J855,'Medians, Hi-Lo SDs'!$B:$F,5,FALSE)),$G855&gt;=(VLOOKUP($J855,'Medians, Hi-Lo SDs'!$B:$F,5,FALSE))),(VLOOKUP($J855,'Medians, Hi-Lo SDs'!$B:$F,5,FALSE))-$G854,""))/($F855)*($C855-$C854)+($C854),"")</f>
        <v/>
      </c>
      <c r="AC855" s="65" t="str">
        <f t="shared" si="160"/>
        <v/>
      </c>
      <c r="AD855" s="65" t="str">
        <f>IF(AC855="","",AC855/VLOOKUP(VLOOKUP($J855,'Medians, Hi-Lo SDs'!$B:$F,5,FALSE),$H:$I,2,FALSE))</f>
        <v/>
      </c>
      <c r="AE855" s="59" t="s">
        <v>88</v>
      </c>
      <c r="AF855" s="60" t="s">
        <v>88</v>
      </c>
    </row>
    <row r="856" spans="10:32" x14ac:dyDescent="0.2">
      <c r="J856" s="64" t="str">
        <f t="shared" si="154"/>
        <v>a1721</v>
      </c>
      <c r="K856" s="71">
        <f t="shared" si="155"/>
        <v>2.1505376344086025</v>
      </c>
      <c r="L856" s="65" t="str">
        <f>IFERROR((IF(AND($G855&lt;(VLOOKUP($J856,'Medians, Hi-Lo SDs'!$B:$F,2,FALSE)),$G856&gt;=(VLOOKUP($J856,'Medians, Hi-Lo SDs'!$B:$F,2,FALSE))),(VLOOKUP($J856,'Medians, Hi-Lo SDs'!$B:$F,2,FALSE))-$G855,""))/($F856)*($C856-$C855)+($C855),"")</f>
        <v/>
      </c>
      <c r="M856" s="65" t="str">
        <f t="shared" si="157"/>
        <v/>
      </c>
      <c r="N856" s="65" t="str">
        <f>IF(M856="","",M856/VLOOKUP(VLOOKUP($J856,'Medians, Hi-Lo SDs'!$B:$F,2,FALSE),$H:$I,2,FALSE))</f>
        <v/>
      </c>
      <c r="O856" s="59" t="s">
        <v>88</v>
      </c>
      <c r="P856" s="60" t="s">
        <v>88</v>
      </c>
      <c r="Q856" s="66" t="str">
        <f>IFERROR((IF(AND($G855&lt;(VLOOKUP($J856,'Medians, Hi-Lo SDs'!$B:$F,3,FALSE)),$G856&gt;=(VLOOKUP($J856,'Medians, Hi-Lo SDs'!$B:$F,3,FALSE))),(VLOOKUP($J856,'Medians, Hi-Lo SDs'!$B:$F,3,FALSE))-$G855,""))/($F856)*($C856-$C855)+($C855),"")</f>
        <v/>
      </c>
      <c r="R856" s="65" t="str">
        <f t="shared" si="158"/>
        <v/>
      </c>
      <c r="S856" s="65" t="str">
        <f>IF(R856="","",R856/VLOOKUP(VLOOKUP($J856,'Medians, Hi-Lo SDs'!$B:$F,3,FALSE),$H:$I,2,FALSE))</f>
        <v/>
      </c>
      <c r="T856" s="70" t="str">
        <f t="shared" si="150"/>
        <v/>
      </c>
      <c r="U856" s="68" t="str">
        <f t="shared" si="151"/>
        <v/>
      </c>
      <c r="V856" s="69" t="str">
        <f t="shared" si="156"/>
        <v/>
      </c>
      <c r="W856" s="66" t="str">
        <f>IFERROR((IF(AND($G855&lt;(VLOOKUP($J856,'Medians, Hi-Lo SDs'!$B:$F,4,FALSE)),$G856&gt;=(VLOOKUP($J856,'Medians, Hi-Lo SDs'!$B:$F,4,FALSE))),(VLOOKUP($J856,'Medians, Hi-Lo SDs'!$B:$F,4,FALSE))-$G855,""))/($F856)*($C856-$C855)+($C855),"")</f>
        <v/>
      </c>
      <c r="X856" s="65" t="str">
        <f t="shared" si="159"/>
        <v/>
      </c>
      <c r="Y856" s="65" t="str">
        <f>IF(X856="","",X856/VLOOKUP(VLOOKUP($J856,'Medians, Hi-Lo SDs'!$B:$F,4,FALSE),$H:$I,2,FALSE))</f>
        <v/>
      </c>
      <c r="Z856" s="70" t="str">
        <f t="shared" si="152"/>
        <v/>
      </c>
      <c r="AA856" s="68" t="str">
        <f t="shared" si="153"/>
        <v/>
      </c>
      <c r="AB856" s="66" t="str">
        <f>IFERROR((IF(AND($G855&lt;(VLOOKUP($J856,'Medians, Hi-Lo SDs'!$B:$F,5,FALSE)),$G856&gt;=(VLOOKUP($J856,'Medians, Hi-Lo SDs'!$B:$F,5,FALSE))),(VLOOKUP($J856,'Medians, Hi-Lo SDs'!$B:$F,5,FALSE))-$G855,""))/($F856)*($C856-$C855)+($C855),"")</f>
        <v/>
      </c>
      <c r="AC856" s="65" t="str">
        <f t="shared" si="160"/>
        <v/>
      </c>
      <c r="AD856" s="65" t="str">
        <f>IF(AC856="","",AC856/VLOOKUP(VLOOKUP($J856,'Medians, Hi-Lo SDs'!$B:$F,5,FALSE),$H:$I,2,FALSE))</f>
        <v/>
      </c>
      <c r="AE856" s="59" t="s">
        <v>88</v>
      </c>
      <c r="AF856" s="60" t="s">
        <v>88</v>
      </c>
    </row>
    <row r="857" spans="10:32" x14ac:dyDescent="0.2">
      <c r="J857" s="64" t="str">
        <f t="shared" si="154"/>
        <v>a1721</v>
      </c>
      <c r="K857" s="71">
        <f t="shared" si="155"/>
        <v>2.1505376344086025</v>
      </c>
      <c r="L857" s="65" t="str">
        <f>IFERROR((IF(AND($G856&lt;(VLOOKUP($J857,'Medians, Hi-Lo SDs'!$B:$F,2,FALSE)),$G857&gt;=(VLOOKUP($J857,'Medians, Hi-Lo SDs'!$B:$F,2,FALSE))),(VLOOKUP($J857,'Medians, Hi-Lo SDs'!$B:$F,2,FALSE))-$G856,""))/($F857)*($C857-$C856)+($C856),"")</f>
        <v/>
      </c>
      <c r="M857" s="65" t="str">
        <f t="shared" si="157"/>
        <v/>
      </c>
      <c r="N857" s="65" t="str">
        <f>IF(M857="","",M857/VLOOKUP(VLOOKUP($J857,'Medians, Hi-Lo SDs'!$B:$F,2,FALSE),$H:$I,2,FALSE))</f>
        <v/>
      </c>
      <c r="O857" s="59" t="s">
        <v>88</v>
      </c>
      <c r="P857" s="60" t="s">
        <v>88</v>
      </c>
      <c r="Q857" s="66" t="str">
        <f>IFERROR((IF(AND($G856&lt;(VLOOKUP($J857,'Medians, Hi-Lo SDs'!$B:$F,3,FALSE)),$G857&gt;=(VLOOKUP($J857,'Medians, Hi-Lo SDs'!$B:$F,3,FALSE))),(VLOOKUP($J857,'Medians, Hi-Lo SDs'!$B:$F,3,FALSE))-$G856,""))/($F857)*($C857-$C856)+($C856),"")</f>
        <v/>
      </c>
      <c r="R857" s="65" t="str">
        <f t="shared" si="158"/>
        <v/>
      </c>
      <c r="S857" s="65" t="str">
        <f>IF(R857="","",R857/VLOOKUP(VLOOKUP($J857,'Medians, Hi-Lo SDs'!$B:$F,3,FALSE),$H:$I,2,FALSE))</f>
        <v/>
      </c>
      <c r="T857" s="70" t="str">
        <f t="shared" si="150"/>
        <v/>
      </c>
      <c r="U857" s="68" t="str">
        <f t="shared" si="151"/>
        <v/>
      </c>
      <c r="V857" s="69" t="str">
        <f t="shared" si="156"/>
        <v/>
      </c>
      <c r="W857" s="66" t="str">
        <f>IFERROR((IF(AND($G856&lt;(VLOOKUP($J857,'Medians, Hi-Lo SDs'!$B:$F,4,FALSE)),$G857&gt;=(VLOOKUP($J857,'Medians, Hi-Lo SDs'!$B:$F,4,FALSE))),(VLOOKUP($J857,'Medians, Hi-Lo SDs'!$B:$F,4,FALSE))-$G856,""))/($F857)*($C857-$C856)+($C856),"")</f>
        <v/>
      </c>
      <c r="X857" s="65" t="str">
        <f t="shared" si="159"/>
        <v/>
      </c>
      <c r="Y857" s="65" t="str">
        <f>IF(X857="","",X857/VLOOKUP(VLOOKUP($J857,'Medians, Hi-Lo SDs'!$B:$F,4,FALSE),$H:$I,2,FALSE))</f>
        <v/>
      </c>
      <c r="Z857" s="70" t="str">
        <f t="shared" si="152"/>
        <v/>
      </c>
      <c r="AA857" s="68" t="str">
        <f t="shared" si="153"/>
        <v/>
      </c>
      <c r="AB857" s="66" t="str">
        <f>IFERROR((IF(AND($G856&lt;(VLOOKUP($J857,'Medians, Hi-Lo SDs'!$B:$F,5,FALSE)),$G857&gt;=(VLOOKUP($J857,'Medians, Hi-Lo SDs'!$B:$F,5,FALSE))),(VLOOKUP($J857,'Medians, Hi-Lo SDs'!$B:$F,5,FALSE))-$G856,""))/($F857)*($C857-$C856)+($C856),"")</f>
        <v/>
      </c>
      <c r="AC857" s="65" t="str">
        <f t="shared" si="160"/>
        <v/>
      </c>
      <c r="AD857" s="65" t="str">
        <f>IF(AC857="","",AC857/VLOOKUP(VLOOKUP($J857,'Medians, Hi-Lo SDs'!$B:$F,5,FALSE),$H:$I,2,FALSE))</f>
        <v/>
      </c>
      <c r="AE857" s="59" t="s">
        <v>88</v>
      </c>
      <c r="AF857" s="60" t="s">
        <v>88</v>
      </c>
    </row>
    <row r="858" spans="10:32" x14ac:dyDescent="0.2">
      <c r="J858" s="64" t="str">
        <f t="shared" si="154"/>
        <v>a1721</v>
      </c>
      <c r="K858" s="71">
        <f t="shared" si="155"/>
        <v>2.1505376344086025</v>
      </c>
      <c r="L858" s="65" t="str">
        <f>IFERROR((IF(AND($G857&lt;(VLOOKUP($J858,'Medians, Hi-Lo SDs'!$B:$F,2,FALSE)),$G858&gt;=(VLOOKUP($J858,'Medians, Hi-Lo SDs'!$B:$F,2,FALSE))),(VLOOKUP($J858,'Medians, Hi-Lo SDs'!$B:$F,2,FALSE))-$G857,""))/($F858)*($C858-$C857)+($C857),"")</f>
        <v/>
      </c>
      <c r="M858" s="65" t="str">
        <f t="shared" si="157"/>
        <v/>
      </c>
      <c r="N858" s="65" t="str">
        <f>IF(M858="","",M858/VLOOKUP(VLOOKUP($J858,'Medians, Hi-Lo SDs'!$B:$F,2,FALSE),$H:$I,2,FALSE))</f>
        <v/>
      </c>
      <c r="O858" s="59" t="s">
        <v>88</v>
      </c>
      <c r="P858" s="60" t="s">
        <v>88</v>
      </c>
      <c r="Q858" s="66" t="str">
        <f>IFERROR((IF(AND($G857&lt;(VLOOKUP($J858,'Medians, Hi-Lo SDs'!$B:$F,3,FALSE)),$G858&gt;=(VLOOKUP($J858,'Medians, Hi-Lo SDs'!$B:$F,3,FALSE))),(VLOOKUP($J858,'Medians, Hi-Lo SDs'!$B:$F,3,FALSE))-$G857,""))/($F858)*($C858-$C857)+($C857),"")</f>
        <v/>
      </c>
      <c r="R858" s="65" t="str">
        <f t="shared" si="158"/>
        <v/>
      </c>
      <c r="S858" s="65" t="str">
        <f>IF(R858="","",R858/VLOOKUP(VLOOKUP($J858,'Medians, Hi-Lo SDs'!$B:$F,3,FALSE),$H:$I,2,FALSE))</f>
        <v/>
      </c>
      <c r="T858" s="70" t="str">
        <f t="shared" si="150"/>
        <v/>
      </c>
      <c r="U858" s="68" t="str">
        <f t="shared" si="151"/>
        <v/>
      </c>
      <c r="V858" s="69" t="str">
        <f t="shared" si="156"/>
        <v/>
      </c>
      <c r="W858" s="66" t="str">
        <f>IFERROR((IF(AND($G857&lt;(VLOOKUP($J858,'Medians, Hi-Lo SDs'!$B:$F,4,FALSE)),$G858&gt;=(VLOOKUP($J858,'Medians, Hi-Lo SDs'!$B:$F,4,FALSE))),(VLOOKUP($J858,'Medians, Hi-Lo SDs'!$B:$F,4,FALSE))-$G857,""))/($F858)*($C858-$C857)+($C857),"")</f>
        <v/>
      </c>
      <c r="X858" s="65" t="str">
        <f t="shared" si="159"/>
        <v/>
      </c>
      <c r="Y858" s="65" t="str">
        <f>IF(X858="","",X858/VLOOKUP(VLOOKUP($J858,'Medians, Hi-Lo SDs'!$B:$F,4,FALSE),$H:$I,2,FALSE))</f>
        <v/>
      </c>
      <c r="Z858" s="70" t="str">
        <f t="shared" si="152"/>
        <v/>
      </c>
      <c r="AA858" s="68" t="str">
        <f t="shared" si="153"/>
        <v/>
      </c>
      <c r="AB858" s="66" t="str">
        <f>IFERROR((IF(AND($G857&lt;(VLOOKUP($J858,'Medians, Hi-Lo SDs'!$B:$F,5,FALSE)),$G858&gt;=(VLOOKUP($J858,'Medians, Hi-Lo SDs'!$B:$F,5,FALSE))),(VLOOKUP($J858,'Medians, Hi-Lo SDs'!$B:$F,5,FALSE))-$G857,""))/($F858)*($C858-$C857)+($C857),"")</f>
        <v/>
      </c>
      <c r="AC858" s="65" t="str">
        <f t="shared" si="160"/>
        <v/>
      </c>
      <c r="AD858" s="65" t="str">
        <f>IF(AC858="","",AC858/VLOOKUP(VLOOKUP($J858,'Medians, Hi-Lo SDs'!$B:$F,5,FALSE),$H:$I,2,FALSE))</f>
        <v/>
      </c>
      <c r="AE858" s="59" t="s">
        <v>88</v>
      </c>
      <c r="AF858" s="60" t="s">
        <v>88</v>
      </c>
    </row>
    <row r="859" spans="10:32" x14ac:dyDescent="0.2">
      <c r="J859" s="64" t="str">
        <f t="shared" si="154"/>
        <v>a1721</v>
      </c>
      <c r="K859" s="71">
        <f t="shared" si="155"/>
        <v>2.1505376344086025</v>
      </c>
      <c r="L859" s="65" t="str">
        <f>IFERROR((IF(AND($G858&lt;(VLOOKUP($J859,'Medians, Hi-Lo SDs'!$B:$F,2,FALSE)),$G859&gt;=(VLOOKUP($J859,'Medians, Hi-Lo SDs'!$B:$F,2,FALSE))),(VLOOKUP($J859,'Medians, Hi-Lo SDs'!$B:$F,2,FALSE))-$G858,""))/($F859)*($C859-$C858)+($C858),"")</f>
        <v/>
      </c>
      <c r="M859" s="65" t="str">
        <f t="shared" si="157"/>
        <v/>
      </c>
      <c r="N859" s="65" t="str">
        <f>IF(M859="","",M859/VLOOKUP(VLOOKUP($J859,'Medians, Hi-Lo SDs'!$B:$F,2,FALSE),$H:$I,2,FALSE))</f>
        <v/>
      </c>
      <c r="O859" s="59" t="s">
        <v>88</v>
      </c>
      <c r="P859" s="60" t="s">
        <v>88</v>
      </c>
      <c r="Q859" s="66" t="str">
        <f>IFERROR((IF(AND($G858&lt;(VLOOKUP($J859,'Medians, Hi-Lo SDs'!$B:$F,3,FALSE)),$G859&gt;=(VLOOKUP($J859,'Medians, Hi-Lo SDs'!$B:$F,3,FALSE))),(VLOOKUP($J859,'Medians, Hi-Lo SDs'!$B:$F,3,FALSE))-$G858,""))/($F859)*($C859-$C858)+($C858),"")</f>
        <v/>
      </c>
      <c r="R859" s="65" t="str">
        <f t="shared" si="158"/>
        <v/>
      </c>
      <c r="S859" s="65" t="str">
        <f>IF(R859="","",R859/VLOOKUP(VLOOKUP($J859,'Medians, Hi-Lo SDs'!$B:$F,3,FALSE),$H:$I,2,FALSE))</f>
        <v/>
      </c>
      <c r="T859" s="70" t="str">
        <f t="shared" si="150"/>
        <v/>
      </c>
      <c r="U859" s="68" t="str">
        <f t="shared" si="151"/>
        <v/>
      </c>
      <c r="V859" s="69" t="str">
        <f t="shared" si="156"/>
        <v/>
      </c>
      <c r="W859" s="66" t="str">
        <f>IFERROR((IF(AND($G858&lt;(VLOOKUP($J859,'Medians, Hi-Lo SDs'!$B:$F,4,FALSE)),$G859&gt;=(VLOOKUP($J859,'Medians, Hi-Lo SDs'!$B:$F,4,FALSE))),(VLOOKUP($J859,'Medians, Hi-Lo SDs'!$B:$F,4,FALSE))-$G858,""))/($F859)*($C859-$C858)+($C858),"")</f>
        <v/>
      </c>
      <c r="X859" s="65" t="str">
        <f t="shared" si="159"/>
        <v/>
      </c>
      <c r="Y859" s="65" t="str">
        <f>IF(X859="","",X859/VLOOKUP(VLOOKUP($J859,'Medians, Hi-Lo SDs'!$B:$F,4,FALSE),$H:$I,2,FALSE))</f>
        <v/>
      </c>
      <c r="Z859" s="70" t="str">
        <f t="shared" si="152"/>
        <v/>
      </c>
      <c r="AA859" s="68" t="str">
        <f t="shared" si="153"/>
        <v/>
      </c>
      <c r="AB859" s="66" t="str">
        <f>IFERROR((IF(AND($G858&lt;(VLOOKUP($J859,'Medians, Hi-Lo SDs'!$B:$F,5,FALSE)),$G859&gt;=(VLOOKUP($J859,'Medians, Hi-Lo SDs'!$B:$F,5,FALSE))),(VLOOKUP($J859,'Medians, Hi-Lo SDs'!$B:$F,5,FALSE))-$G858,""))/($F859)*($C859-$C858)+($C858),"")</f>
        <v/>
      </c>
      <c r="AC859" s="65" t="str">
        <f t="shared" si="160"/>
        <v/>
      </c>
      <c r="AD859" s="65" t="str">
        <f>IF(AC859="","",AC859/VLOOKUP(VLOOKUP($J859,'Medians, Hi-Lo SDs'!$B:$F,5,FALSE),$H:$I,2,FALSE))</f>
        <v/>
      </c>
      <c r="AE859" s="59" t="s">
        <v>88</v>
      </c>
      <c r="AF859" s="60" t="s">
        <v>88</v>
      </c>
    </row>
    <row r="860" spans="10:32" x14ac:dyDescent="0.2">
      <c r="J860" s="64" t="str">
        <f t="shared" si="154"/>
        <v>a1721</v>
      </c>
      <c r="K860" s="71">
        <f t="shared" si="155"/>
        <v>2.1505376344086025</v>
      </c>
      <c r="L860" s="65" t="str">
        <f>IFERROR((IF(AND($G859&lt;(VLOOKUP($J860,'Medians, Hi-Lo SDs'!$B:$F,2,FALSE)),$G860&gt;=(VLOOKUP($J860,'Medians, Hi-Lo SDs'!$B:$F,2,FALSE))),(VLOOKUP($J860,'Medians, Hi-Lo SDs'!$B:$F,2,FALSE))-$G859,""))/($F860)*($C860-$C859)+($C859),"")</f>
        <v/>
      </c>
      <c r="M860" s="65" t="str">
        <f t="shared" si="157"/>
        <v/>
      </c>
      <c r="N860" s="65" t="str">
        <f>IF(M860="","",M860/VLOOKUP(VLOOKUP($J860,'Medians, Hi-Lo SDs'!$B:$F,2,FALSE),$H:$I,2,FALSE))</f>
        <v/>
      </c>
      <c r="O860" s="59" t="s">
        <v>88</v>
      </c>
      <c r="P860" s="60" t="s">
        <v>88</v>
      </c>
      <c r="Q860" s="66" t="str">
        <f>IFERROR((IF(AND($G859&lt;(VLOOKUP($J860,'Medians, Hi-Lo SDs'!$B:$F,3,FALSE)),$G860&gt;=(VLOOKUP($J860,'Medians, Hi-Lo SDs'!$B:$F,3,FALSE))),(VLOOKUP($J860,'Medians, Hi-Lo SDs'!$B:$F,3,FALSE))-$G859,""))/($F860)*($C860-$C859)+($C859),"")</f>
        <v/>
      </c>
      <c r="R860" s="65" t="str">
        <f t="shared" si="158"/>
        <v/>
      </c>
      <c r="S860" s="65" t="str">
        <f>IF(R860="","",R860/VLOOKUP(VLOOKUP($J860,'Medians, Hi-Lo SDs'!$B:$F,3,FALSE),$H:$I,2,FALSE))</f>
        <v/>
      </c>
      <c r="T860" s="70" t="str">
        <f t="shared" si="150"/>
        <v/>
      </c>
      <c r="U860" s="68" t="str">
        <f t="shared" si="151"/>
        <v/>
      </c>
      <c r="V860" s="69" t="str">
        <f t="shared" si="156"/>
        <v/>
      </c>
      <c r="W860" s="66" t="str">
        <f>IFERROR((IF(AND($G859&lt;(VLOOKUP($J860,'Medians, Hi-Lo SDs'!$B:$F,4,FALSE)),$G860&gt;=(VLOOKUP($J860,'Medians, Hi-Lo SDs'!$B:$F,4,FALSE))),(VLOOKUP($J860,'Medians, Hi-Lo SDs'!$B:$F,4,FALSE))-$G859,""))/($F860)*($C860-$C859)+($C859),"")</f>
        <v/>
      </c>
      <c r="X860" s="65" t="str">
        <f t="shared" si="159"/>
        <v/>
      </c>
      <c r="Y860" s="65" t="str">
        <f>IF(X860="","",X860/VLOOKUP(VLOOKUP($J860,'Medians, Hi-Lo SDs'!$B:$F,4,FALSE),$H:$I,2,FALSE))</f>
        <v/>
      </c>
      <c r="Z860" s="70" t="str">
        <f t="shared" si="152"/>
        <v/>
      </c>
      <c r="AA860" s="68" t="str">
        <f t="shared" si="153"/>
        <v/>
      </c>
      <c r="AB860" s="66" t="str">
        <f>IFERROR((IF(AND($G859&lt;(VLOOKUP($J860,'Medians, Hi-Lo SDs'!$B:$F,5,FALSE)),$G860&gt;=(VLOOKUP($J860,'Medians, Hi-Lo SDs'!$B:$F,5,FALSE))),(VLOOKUP($J860,'Medians, Hi-Lo SDs'!$B:$F,5,FALSE))-$G859,""))/($F860)*($C860-$C859)+($C859),"")</f>
        <v/>
      </c>
      <c r="AC860" s="65" t="str">
        <f t="shared" si="160"/>
        <v/>
      </c>
      <c r="AD860" s="65" t="str">
        <f>IF(AC860="","",AC860/VLOOKUP(VLOOKUP($J860,'Medians, Hi-Lo SDs'!$B:$F,5,FALSE),$H:$I,2,FALSE))</f>
        <v/>
      </c>
      <c r="AE860" s="59" t="s">
        <v>88</v>
      </c>
      <c r="AF860" s="60" t="s">
        <v>88</v>
      </c>
    </row>
    <row r="861" spans="10:32" x14ac:dyDescent="0.2">
      <c r="J861" s="64" t="str">
        <f t="shared" si="154"/>
        <v>a1721</v>
      </c>
      <c r="K861" s="71">
        <f t="shared" si="155"/>
        <v>2.1505376344086025</v>
      </c>
      <c r="L861" s="65" t="str">
        <f>IFERROR((IF(AND($G860&lt;(VLOOKUP($J861,'Medians, Hi-Lo SDs'!$B:$F,2,FALSE)),$G861&gt;=(VLOOKUP($J861,'Medians, Hi-Lo SDs'!$B:$F,2,FALSE))),(VLOOKUP($J861,'Medians, Hi-Lo SDs'!$B:$F,2,FALSE))-$G860,""))/($F861)*($C861-$C860)+($C860),"")</f>
        <v/>
      </c>
      <c r="M861" s="65" t="str">
        <f t="shared" si="157"/>
        <v/>
      </c>
      <c r="N861" s="65" t="str">
        <f>IF(M861="","",M861/VLOOKUP(VLOOKUP($J861,'Medians, Hi-Lo SDs'!$B:$F,2,FALSE),$H:$I,2,FALSE))</f>
        <v/>
      </c>
      <c r="O861" s="59" t="s">
        <v>88</v>
      </c>
      <c r="P861" s="60" t="s">
        <v>88</v>
      </c>
      <c r="Q861" s="66" t="str">
        <f>IFERROR((IF(AND($G860&lt;(VLOOKUP($J861,'Medians, Hi-Lo SDs'!$B:$F,3,FALSE)),$G861&gt;=(VLOOKUP($J861,'Medians, Hi-Lo SDs'!$B:$F,3,FALSE))),(VLOOKUP($J861,'Medians, Hi-Lo SDs'!$B:$F,3,FALSE))-$G860,""))/($F861)*($C861-$C860)+($C860),"")</f>
        <v/>
      </c>
      <c r="R861" s="65" t="str">
        <f t="shared" si="158"/>
        <v/>
      </c>
      <c r="S861" s="65" t="str">
        <f>IF(R861="","",R861/VLOOKUP(VLOOKUP($J861,'Medians, Hi-Lo SDs'!$B:$F,3,FALSE),$H:$I,2,FALSE))</f>
        <v/>
      </c>
      <c r="T861" s="70" t="str">
        <f t="shared" si="150"/>
        <v/>
      </c>
      <c r="U861" s="68" t="str">
        <f t="shared" si="151"/>
        <v/>
      </c>
      <c r="V861" s="69" t="str">
        <f t="shared" si="156"/>
        <v/>
      </c>
      <c r="W861" s="66" t="str">
        <f>IFERROR((IF(AND($G860&lt;(VLOOKUP($J861,'Medians, Hi-Lo SDs'!$B:$F,4,FALSE)),$G861&gt;=(VLOOKUP($J861,'Medians, Hi-Lo SDs'!$B:$F,4,FALSE))),(VLOOKUP($J861,'Medians, Hi-Lo SDs'!$B:$F,4,FALSE))-$G860,""))/($F861)*($C861-$C860)+($C860),"")</f>
        <v/>
      </c>
      <c r="X861" s="65" t="str">
        <f t="shared" si="159"/>
        <v/>
      </c>
      <c r="Y861" s="65" t="str">
        <f>IF(X861="","",X861/VLOOKUP(VLOOKUP($J861,'Medians, Hi-Lo SDs'!$B:$F,4,FALSE),$H:$I,2,FALSE))</f>
        <v/>
      </c>
      <c r="Z861" s="70" t="str">
        <f t="shared" si="152"/>
        <v/>
      </c>
      <c r="AA861" s="68" t="str">
        <f t="shared" si="153"/>
        <v/>
      </c>
      <c r="AB861" s="66" t="str">
        <f>IFERROR((IF(AND($G860&lt;(VLOOKUP($J861,'Medians, Hi-Lo SDs'!$B:$F,5,FALSE)),$G861&gt;=(VLOOKUP($J861,'Medians, Hi-Lo SDs'!$B:$F,5,FALSE))),(VLOOKUP($J861,'Medians, Hi-Lo SDs'!$B:$F,5,FALSE))-$G860,""))/($F861)*($C861-$C860)+($C860),"")</f>
        <v/>
      </c>
      <c r="AC861" s="65" t="str">
        <f t="shared" si="160"/>
        <v/>
      </c>
      <c r="AD861" s="65" t="str">
        <f>IF(AC861="","",AC861/VLOOKUP(VLOOKUP($J861,'Medians, Hi-Lo SDs'!$B:$F,5,FALSE),$H:$I,2,FALSE))</f>
        <v/>
      </c>
      <c r="AE861" s="59" t="s">
        <v>88</v>
      </c>
      <c r="AF861" s="60" t="s">
        <v>88</v>
      </c>
    </row>
    <row r="862" spans="10:32" x14ac:dyDescent="0.2">
      <c r="J862" s="64" t="str">
        <f t="shared" si="154"/>
        <v>a1721</v>
      </c>
      <c r="K862" s="71">
        <f t="shared" si="155"/>
        <v>2.1505376344086025</v>
      </c>
      <c r="L862" s="65" t="str">
        <f>IFERROR((IF(AND($G861&lt;(VLOOKUP($J862,'Medians, Hi-Lo SDs'!$B:$F,2,FALSE)),$G862&gt;=(VLOOKUP($J862,'Medians, Hi-Lo SDs'!$B:$F,2,FALSE))),(VLOOKUP($J862,'Medians, Hi-Lo SDs'!$B:$F,2,FALSE))-$G861,""))/($F862)*($C862-$C861)+($C861),"")</f>
        <v/>
      </c>
      <c r="M862" s="65" t="str">
        <f t="shared" si="157"/>
        <v/>
      </c>
      <c r="N862" s="65" t="str">
        <f>IF(M862="","",M862/VLOOKUP(VLOOKUP($J862,'Medians, Hi-Lo SDs'!$B:$F,2,FALSE),$H:$I,2,FALSE))</f>
        <v/>
      </c>
      <c r="O862" s="59" t="s">
        <v>88</v>
      </c>
      <c r="P862" s="60" t="s">
        <v>88</v>
      </c>
      <c r="Q862" s="66" t="str">
        <f>IFERROR((IF(AND($G861&lt;(VLOOKUP($J862,'Medians, Hi-Lo SDs'!$B:$F,3,FALSE)),$G862&gt;=(VLOOKUP($J862,'Medians, Hi-Lo SDs'!$B:$F,3,FALSE))),(VLOOKUP($J862,'Medians, Hi-Lo SDs'!$B:$F,3,FALSE))-$G861,""))/($F862)*($C862-$C861)+($C861),"")</f>
        <v/>
      </c>
      <c r="R862" s="65" t="str">
        <f t="shared" si="158"/>
        <v/>
      </c>
      <c r="S862" s="65" t="str">
        <f>IF(R862="","",R862/VLOOKUP(VLOOKUP($J862,'Medians, Hi-Lo SDs'!$B:$F,3,FALSE),$H:$I,2,FALSE))</f>
        <v/>
      </c>
      <c r="T862" s="70" t="str">
        <f t="shared" si="150"/>
        <v/>
      </c>
      <c r="U862" s="68" t="str">
        <f t="shared" si="151"/>
        <v/>
      </c>
      <c r="V862" s="69" t="str">
        <f t="shared" si="156"/>
        <v/>
      </c>
      <c r="W862" s="66" t="str">
        <f>IFERROR((IF(AND($G861&lt;(VLOOKUP($J862,'Medians, Hi-Lo SDs'!$B:$F,4,FALSE)),$G862&gt;=(VLOOKUP($J862,'Medians, Hi-Lo SDs'!$B:$F,4,FALSE))),(VLOOKUP($J862,'Medians, Hi-Lo SDs'!$B:$F,4,FALSE))-$G861,""))/($F862)*($C862-$C861)+($C861),"")</f>
        <v/>
      </c>
      <c r="X862" s="65" t="str">
        <f t="shared" si="159"/>
        <v/>
      </c>
      <c r="Y862" s="65" t="str">
        <f>IF(X862="","",X862/VLOOKUP(VLOOKUP($J862,'Medians, Hi-Lo SDs'!$B:$F,4,FALSE),$H:$I,2,FALSE))</f>
        <v/>
      </c>
      <c r="Z862" s="70" t="str">
        <f t="shared" si="152"/>
        <v/>
      </c>
      <c r="AA862" s="68" t="str">
        <f t="shared" si="153"/>
        <v/>
      </c>
      <c r="AB862" s="66" t="str">
        <f>IFERROR((IF(AND($G861&lt;(VLOOKUP($J862,'Medians, Hi-Lo SDs'!$B:$F,5,FALSE)),$G862&gt;=(VLOOKUP($J862,'Medians, Hi-Lo SDs'!$B:$F,5,FALSE))),(VLOOKUP($J862,'Medians, Hi-Lo SDs'!$B:$F,5,FALSE))-$G861,""))/($F862)*($C862-$C861)+($C861),"")</f>
        <v/>
      </c>
      <c r="AC862" s="65" t="str">
        <f t="shared" si="160"/>
        <v/>
      </c>
      <c r="AD862" s="65" t="str">
        <f>IF(AC862="","",AC862/VLOOKUP(VLOOKUP($J862,'Medians, Hi-Lo SDs'!$B:$F,5,FALSE),$H:$I,2,FALSE))</f>
        <v/>
      </c>
      <c r="AE862" s="59" t="s">
        <v>88</v>
      </c>
      <c r="AF862" s="60" t="s">
        <v>88</v>
      </c>
    </row>
    <row r="863" spans="10:32" x14ac:dyDescent="0.2">
      <c r="J863" s="64" t="str">
        <f t="shared" si="154"/>
        <v>a1721</v>
      </c>
      <c r="K863" s="71">
        <f t="shared" si="155"/>
        <v>2.1505376344086025</v>
      </c>
      <c r="L863" s="65" t="str">
        <f>IFERROR((IF(AND($G862&lt;(VLOOKUP($J863,'Medians, Hi-Lo SDs'!$B:$F,2,FALSE)),$G863&gt;=(VLOOKUP($J863,'Medians, Hi-Lo SDs'!$B:$F,2,FALSE))),(VLOOKUP($J863,'Medians, Hi-Lo SDs'!$B:$F,2,FALSE))-$G862,""))/($F863)*($C863-$C862)+($C862),"")</f>
        <v/>
      </c>
      <c r="M863" s="65" t="str">
        <f t="shared" si="157"/>
        <v/>
      </c>
      <c r="N863" s="65" t="str">
        <f>IF(M863="","",M863/VLOOKUP(VLOOKUP($J863,'Medians, Hi-Lo SDs'!$B:$F,2,FALSE),$H:$I,2,FALSE))</f>
        <v/>
      </c>
      <c r="O863" s="59" t="s">
        <v>88</v>
      </c>
      <c r="P863" s="60" t="s">
        <v>88</v>
      </c>
      <c r="Q863" s="66" t="str">
        <f>IFERROR((IF(AND($G862&lt;(VLOOKUP($J863,'Medians, Hi-Lo SDs'!$B:$F,3,FALSE)),$G863&gt;=(VLOOKUP($J863,'Medians, Hi-Lo SDs'!$B:$F,3,FALSE))),(VLOOKUP($J863,'Medians, Hi-Lo SDs'!$B:$F,3,FALSE))-$G862,""))/($F863)*($C863-$C862)+($C862),"")</f>
        <v/>
      </c>
      <c r="R863" s="65" t="str">
        <f t="shared" si="158"/>
        <v/>
      </c>
      <c r="S863" s="65" t="str">
        <f>IF(R863="","",R863/VLOOKUP(VLOOKUP($J863,'Medians, Hi-Lo SDs'!$B:$F,3,FALSE),$H:$I,2,FALSE))</f>
        <v/>
      </c>
      <c r="T863" s="70" t="str">
        <f t="shared" si="150"/>
        <v/>
      </c>
      <c r="U863" s="68" t="str">
        <f t="shared" si="151"/>
        <v/>
      </c>
      <c r="V863" s="69" t="str">
        <f t="shared" si="156"/>
        <v/>
      </c>
      <c r="W863" s="66" t="str">
        <f>IFERROR((IF(AND($G862&lt;(VLOOKUP($J863,'Medians, Hi-Lo SDs'!$B:$F,4,FALSE)),$G863&gt;=(VLOOKUP($J863,'Medians, Hi-Lo SDs'!$B:$F,4,FALSE))),(VLOOKUP($J863,'Medians, Hi-Lo SDs'!$B:$F,4,FALSE))-$G862,""))/($F863)*($C863-$C862)+($C862),"")</f>
        <v/>
      </c>
      <c r="X863" s="65" t="str">
        <f t="shared" si="159"/>
        <v/>
      </c>
      <c r="Y863" s="65" t="str">
        <f>IF(X863="","",X863/VLOOKUP(VLOOKUP($J863,'Medians, Hi-Lo SDs'!$B:$F,4,FALSE),$H:$I,2,FALSE))</f>
        <v/>
      </c>
      <c r="Z863" s="70" t="str">
        <f t="shared" si="152"/>
        <v/>
      </c>
      <c r="AA863" s="68" t="str">
        <f t="shared" si="153"/>
        <v/>
      </c>
      <c r="AB863" s="66" t="str">
        <f>IFERROR((IF(AND($G862&lt;(VLOOKUP($J863,'Medians, Hi-Lo SDs'!$B:$F,5,FALSE)),$G863&gt;=(VLOOKUP($J863,'Medians, Hi-Lo SDs'!$B:$F,5,FALSE))),(VLOOKUP($J863,'Medians, Hi-Lo SDs'!$B:$F,5,FALSE))-$G862,""))/($F863)*($C863-$C862)+($C862),"")</f>
        <v/>
      </c>
      <c r="AC863" s="65" t="str">
        <f t="shared" si="160"/>
        <v/>
      </c>
      <c r="AD863" s="65" t="str">
        <f>IF(AC863="","",AC863/VLOOKUP(VLOOKUP($J863,'Medians, Hi-Lo SDs'!$B:$F,5,FALSE),$H:$I,2,FALSE))</f>
        <v/>
      </c>
      <c r="AE863" s="59" t="s">
        <v>88</v>
      </c>
      <c r="AF863" s="60" t="s">
        <v>88</v>
      </c>
    </row>
    <row r="864" spans="10:32" x14ac:dyDescent="0.2">
      <c r="J864" s="64" t="str">
        <f t="shared" si="154"/>
        <v>a1721</v>
      </c>
      <c r="K864" s="71">
        <f t="shared" si="155"/>
        <v>2.1505376344086025</v>
      </c>
      <c r="L864" s="65" t="str">
        <f>IFERROR((IF(AND($G863&lt;(VLOOKUP($J864,'Medians, Hi-Lo SDs'!$B:$F,2,FALSE)),$G864&gt;=(VLOOKUP($J864,'Medians, Hi-Lo SDs'!$B:$F,2,FALSE))),(VLOOKUP($J864,'Medians, Hi-Lo SDs'!$B:$F,2,FALSE))-$G863,""))/($F864)*($C864-$C863)+($C863),"")</f>
        <v/>
      </c>
      <c r="M864" s="65" t="str">
        <f t="shared" si="157"/>
        <v/>
      </c>
      <c r="N864" s="65" t="str">
        <f>IF(M864="","",M864/VLOOKUP(VLOOKUP($J864,'Medians, Hi-Lo SDs'!$B:$F,2,FALSE),$H:$I,2,FALSE))</f>
        <v/>
      </c>
      <c r="O864" s="59" t="s">
        <v>88</v>
      </c>
      <c r="P864" s="60" t="s">
        <v>88</v>
      </c>
      <c r="Q864" s="66" t="str">
        <f>IFERROR((IF(AND($G863&lt;(VLOOKUP($J864,'Medians, Hi-Lo SDs'!$B:$F,3,FALSE)),$G864&gt;=(VLOOKUP($J864,'Medians, Hi-Lo SDs'!$B:$F,3,FALSE))),(VLOOKUP($J864,'Medians, Hi-Lo SDs'!$B:$F,3,FALSE))-$G863,""))/($F864)*($C864-$C863)+($C863),"")</f>
        <v/>
      </c>
      <c r="R864" s="65" t="str">
        <f t="shared" si="158"/>
        <v/>
      </c>
      <c r="S864" s="65" t="str">
        <f>IF(R864="","",R864/VLOOKUP(VLOOKUP($J864,'Medians, Hi-Lo SDs'!$B:$F,3,FALSE),$H:$I,2,FALSE))</f>
        <v/>
      </c>
      <c r="T864" s="70" t="str">
        <f t="shared" si="150"/>
        <v/>
      </c>
      <c r="U864" s="68" t="str">
        <f t="shared" si="151"/>
        <v/>
      </c>
      <c r="V864" s="69" t="str">
        <f t="shared" si="156"/>
        <v/>
      </c>
      <c r="W864" s="66" t="str">
        <f>IFERROR((IF(AND($G863&lt;(VLOOKUP($J864,'Medians, Hi-Lo SDs'!$B:$F,4,FALSE)),$G864&gt;=(VLOOKUP($J864,'Medians, Hi-Lo SDs'!$B:$F,4,FALSE))),(VLOOKUP($J864,'Medians, Hi-Lo SDs'!$B:$F,4,FALSE))-$G863,""))/($F864)*($C864-$C863)+($C863),"")</f>
        <v/>
      </c>
      <c r="X864" s="65" t="str">
        <f t="shared" si="159"/>
        <v/>
      </c>
      <c r="Y864" s="65" t="str">
        <f>IF(X864="","",X864/VLOOKUP(VLOOKUP($J864,'Medians, Hi-Lo SDs'!$B:$F,4,FALSE),$H:$I,2,FALSE))</f>
        <v/>
      </c>
      <c r="Z864" s="70" t="str">
        <f t="shared" si="152"/>
        <v/>
      </c>
      <c r="AA864" s="68" t="str">
        <f t="shared" si="153"/>
        <v/>
      </c>
      <c r="AB864" s="66" t="str">
        <f>IFERROR((IF(AND($G863&lt;(VLOOKUP($J864,'Medians, Hi-Lo SDs'!$B:$F,5,FALSE)),$G864&gt;=(VLOOKUP($J864,'Medians, Hi-Lo SDs'!$B:$F,5,FALSE))),(VLOOKUP($J864,'Medians, Hi-Lo SDs'!$B:$F,5,FALSE))-$G863,""))/($F864)*($C864-$C863)+($C863),"")</f>
        <v/>
      </c>
      <c r="AC864" s="65" t="str">
        <f t="shared" si="160"/>
        <v/>
      </c>
      <c r="AD864" s="65" t="str">
        <f>IF(AC864="","",AC864/VLOOKUP(VLOOKUP($J864,'Medians, Hi-Lo SDs'!$B:$F,5,FALSE),$H:$I,2,FALSE))</f>
        <v/>
      </c>
      <c r="AE864" s="59" t="s">
        <v>88</v>
      </c>
      <c r="AF864" s="60" t="s">
        <v>88</v>
      </c>
    </row>
    <row r="865" spans="10:32" x14ac:dyDescent="0.2">
      <c r="J865" s="64" t="str">
        <f t="shared" si="154"/>
        <v>a1721</v>
      </c>
      <c r="K865" s="71">
        <f t="shared" si="155"/>
        <v>2.1505376344086025</v>
      </c>
      <c r="L865" s="65" t="str">
        <f>IFERROR((IF(AND($G864&lt;(VLOOKUP($J865,'Medians, Hi-Lo SDs'!$B:$F,2,FALSE)),$G865&gt;=(VLOOKUP($J865,'Medians, Hi-Lo SDs'!$B:$F,2,FALSE))),(VLOOKUP($J865,'Medians, Hi-Lo SDs'!$B:$F,2,FALSE))-$G864,""))/($F865)*($C865-$C864)+($C864),"")</f>
        <v/>
      </c>
      <c r="M865" s="65" t="str">
        <f t="shared" si="157"/>
        <v/>
      </c>
      <c r="N865" s="65" t="str">
        <f>IF(M865="","",M865/VLOOKUP(VLOOKUP($J865,'Medians, Hi-Lo SDs'!$B:$F,2,FALSE),$H:$I,2,FALSE))</f>
        <v/>
      </c>
      <c r="O865" s="59" t="s">
        <v>88</v>
      </c>
      <c r="P865" s="60" t="s">
        <v>88</v>
      </c>
      <c r="Q865" s="66" t="str">
        <f>IFERROR((IF(AND($G864&lt;(VLOOKUP($J865,'Medians, Hi-Lo SDs'!$B:$F,3,FALSE)),$G865&gt;=(VLOOKUP($J865,'Medians, Hi-Lo SDs'!$B:$F,3,FALSE))),(VLOOKUP($J865,'Medians, Hi-Lo SDs'!$B:$F,3,FALSE))-$G864,""))/($F865)*($C865-$C864)+($C864),"")</f>
        <v/>
      </c>
      <c r="R865" s="65" t="str">
        <f t="shared" si="158"/>
        <v/>
      </c>
      <c r="S865" s="65" t="str">
        <f>IF(R865="","",R865/VLOOKUP(VLOOKUP($J865,'Medians, Hi-Lo SDs'!$B:$F,3,FALSE),$H:$I,2,FALSE))</f>
        <v/>
      </c>
      <c r="T865" s="70" t="str">
        <f t="shared" si="150"/>
        <v/>
      </c>
      <c r="U865" s="68" t="str">
        <f t="shared" si="151"/>
        <v/>
      </c>
      <c r="V865" s="69" t="str">
        <f t="shared" si="156"/>
        <v/>
      </c>
      <c r="W865" s="66" t="str">
        <f>IFERROR((IF(AND($G864&lt;(VLOOKUP($J865,'Medians, Hi-Lo SDs'!$B:$F,4,FALSE)),$G865&gt;=(VLOOKUP($J865,'Medians, Hi-Lo SDs'!$B:$F,4,FALSE))),(VLOOKUP($J865,'Medians, Hi-Lo SDs'!$B:$F,4,FALSE))-$G864,""))/($F865)*($C865-$C864)+($C864),"")</f>
        <v/>
      </c>
      <c r="X865" s="65" t="str">
        <f t="shared" si="159"/>
        <v/>
      </c>
      <c r="Y865" s="65" t="str">
        <f>IF(X865="","",X865/VLOOKUP(VLOOKUP($J865,'Medians, Hi-Lo SDs'!$B:$F,4,FALSE),$H:$I,2,FALSE))</f>
        <v/>
      </c>
      <c r="Z865" s="70" t="str">
        <f t="shared" si="152"/>
        <v/>
      </c>
      <c r="AA865" s="68" t="str">
        <f t="shared" si="153"/>
        <v/>
      </c>
      <c r="AB865" s="66" t="str">
        <f>IFERROR((IF(AND($G864&lt;(VLOOKUP($J865,'Medians, Hi-Lo SDs'!$B:$F,5,FALSE)),$G865&gt;=(VLOOKUP($J865,'Medians, Hi-Lo SDs'!$B:$F,5,FALSE))),(VLOOKUP($J865,'Medians, Hi-Lo SDs'!$B:$F,5,FALSE))-$G864,""))/($F865)*($C865-$C864)+($C864),"")</f>
        <v/>
      </c>
      <c r="AC865" s="65" t="str">
        <f t="shared" si="160"/>
        <v/>
      </c>
      <c r="AD865" s="65" t="str">
        <f>IF(AC865="","",AC865/VLOOKUP(VLOOKUP($J865,'Medians, Hi-Lo SDs'!$B:$F,5,FALSE),$H:$I,2,FALSE))</f>
        <v/>
      </c>
      <c r="AE865" s="59" t="s">
        <v>88</v>
      </c>
      <c r="AF865" s="60" t="s">
        <v>88</v>
      </c>
    </row>
    <row r="866" spans="10:32" x14ac:dyDescent="0.2">
      <c r="J866" s="64" t="str">
        <f t="shared" si="154"/>
        <v>a1721</v>
      </c>
      <c r="K866" s="71">
        <f t="shared" si="155"/>
        <v>2.1505376344086025</v>
      </c>
      <c r="L866" s="65" t="str">
        <f>IFERROR((IF(AND($G865&lt;(VLOOKUP($J866,'Medians, Hi-Lo SDs'!$B:$F,2,FALSE)),$G866&gt;=(VLOOKUP($J866,'Medians, Hi-Lo SDs'!$B:$F,2,FALSE))),(VLOOKUP($J866,'Medians, Hi-Lo SDs'!$B:$F,2,FALSE))-$G865,""))/($F866)*($C866-$C865)+($C865),"")</f>
        <v/>
      </c>
      <c r="M866" s="65" t="str">
        <f t="shared" si="157"/>
        <v/>
      </c>
      <c r="N866" s="65" t="str">
        <f>IF(M866="","",M866/VLOOKUP(VLOOKUP($J866,'Medians, Hi-Lo SDs'!$B:$F,2,FALSE),$H:$I,2,FALSE))</f>
        <v/>
      </c>
      <c r="O866" s="59" t="s">
        <v>88</v>
      </c>
      <c r="P866" s="60" t="s">
        <v>88</v>
      </c>
      <c r="Q866" s="66" t="str">
        <f>IFERROR((IF(AND($G865&lt;(VLOOKUP($J866,'Medians, Hi-Lo SDs'!$B:$F,3,FALSE)),$G866&gt;=(VLOOKUP($J866,'Medians, Hi-Lo SDs'!$B:$F,3,FALSE))),(VLOOKUP($J866,'Medians, Hi-Lo SDs'!$B:$F,3,FALSE))-$G865,""))/($F866)*($C866-$C865)+($C865),"")</f>
        <v/>
      </c>
      <c r="R866" s="65" t="str">
        <f t="shared" si="158"/>
        <v/>
      </c>
      <c r="S866" s="65" t="str">
        <f>IF(R866="","",R866/VLOOKUP(VLOOKUP($J866,'Medians, Hi-Lo SDs'!$B:$F,3,FALSE),$H:$I,2,FALSE))</f>
        <v/>
      </c>
      <c r="T866" s="70" t="str">
        <f t="shared" si="150"/>
        <v/>
      </c>
      <c r="U866" s="68" t="str">
        <f t="shared" si="151"/>
        <v/>
      </c>
      <c r="V866" s="69" t="str">
        <f t="shared" si="156"/>
        <v/>
      </c>
      <c r="W866" s="66" t="str">
        <f>IFERROR((IF(AND($G865&lt;(VLOOKUP($J866,'Medians, Hi-Lo SDs'!$B:$F,4,FALSE)),$G866&gt;=(VLOOKUP($J866,'Medians, Hi-Lo SDs'!$B:$F,4,FALSE))),(VLOOKUP($J866,'Medians, Hi-Lo SDs'!$B:$F,4,FALSE))-$G865,""))/($F866)*($C866-$C865)+($C865),"")</f>
        <v/>
      </c>
      <c r="X866" s="65" t="str">
        <f t="shared" si="159"/>
        <v/>
      </c>
      <c r="Y866" s="65" t="str">
        <f>IF(X866="","",X866/VLOOKUP(VLOOKUP($J866,'Medians, Hi-Lo SDs'!$B:$F,4,FALSE),$H:$I,2,FALSE))</f>
        <v/>
      </c>
      <c r="Z866" s="70" t="str">
        <f t="shared" si="152"/>
        <v/>
      </c>
      <c r="AA866" s="68" t="str">
        <f t="shared" si="153"/>
        <v/>
      </c>
      <c r="AB866" s="66" t="str">
        <f>IFERROR((IF(AND($G865&lt;(VLOOKUP($J866,'Medians, Hi-Lo SDs'!$B:$F,5,FALSE)),$G866&gt;=(VLOOKUP($J866,'Medians, Hi-Lo SDs'!$B:$F,5,FALSE))),(VLOOKUP($J866,'Medians, Hi-Lo SDs'!$B:$F,5,FALSE))-$G865,""))/($F866)*($C866-$C865)+($C865),"")</f>
        <v/>
      </c>
      <c r="AC866" s="65" t="str">
        <f t="shared" si="160"/>
        <v/>
      </c>
      <c r="AD866" s="65" t="str">
        <f>IF(AC866="","",AC866/VLOOKUP(VLOOKUP($J866,'Medians, Hi-Lo SDs'!$B:$F,5,FALSE),$H:$I,2,FALSE))</f>
        <v/>
      </c>
      <c r="AE866" s="59" t="s">
        <v>88</v>
      </c>
      <c r="AF866" s="60" t="s">
        <v>88</v>
      </c>
    </row>
    <row r="867" spans="10:32" x14ac:dyDescent="0.2">
      <c r="J867" s="64" t="str">
        <f t="shared" si="154"/>
        <v>a1721</v>
      </c>
      <c r="K867" s="71">
        <f t="shared" si="155"/>
        <v>2.1505376344086025</v>
      </c>
      <c r="L867" s="65" t="str">
        <f>IFERROR((IF(AND($G866&lt;(VLOOKUP($J867,'Medians, Hi-Lo SDs'!$B:$F,2,FALSE)),$G867&gt;=(VLOOKUP($J867,'Medians, Hi-Lo SDs'!$B:$F,2,FALSE))),(VLOOKUP($J867,'Medians, Hi-Lo SDs'!$B:$F,2,FALSE))-$G866,""))/($F867)*($C867-$C866)+($C866),"")</f>
        <v/>
      </c>
      <c r="M867" s="65" t="str">
        <f t="shared" si="157"/>
        <v/>
      </c>
      <c r="N867" s="65" t="str">
        <f>IF(M867="","",M867/VLOOKUP(VLOOKUP($J867,'Medians, Hi-Lo SDs'!$B:$F,2,FALSE),$H:$I,2,FALSE))</f>
        <v/>
      </c>
      <c r="O867" s="59" t="s">
        <v>88</v>
      </c>
      <c r="P867" s="60" t="s">
        <v>88</v>
      </c>
      <c r="Q867" s="66" t="str">
        <f>IFERROR((IF(AND($G866&lt;(VLOOKUP($J867,'Medians, Hi-Lo SDs'!$B:$F,3,FALSE)),$G867&gt;=(VLOOKUP($J867,'Medians, Hi-Lo SDs'!$B:$F,3,FALSE))),(VLOOKUP($J867,'Medians, Hi-Lo SDs'!$B:$F,3,FALSE))-$G866,""))/($F867)*($C867-$C866)+($C866),"")</f>
        <v/>
      </c>
      <c r="R867" s="65" t="str">
        <f t="shared" si="158"/>
        <v/>
      </c>
      <c r="S867" s="65" t="str">
        <f>IF(R867="","",R867/VLOOKUP(VLOOKUP($J867,'Medians, Hi-Lo SDs'!$B:$F,3,FALSE),$H:$I,2,FALSE))</f>
        <v/>
      </c>
      <c r="T867" s="70" t="str">
        <f t="shared" si="150"/>
        <v/>
      </c>
      <c r="U867" s="68" t="str">
        <f t="shared" si="151"/>
        <v/>
      </c>
      <c r="V867" s="69" t="str">
        <f t="shared" si="156"/>
        <v/>
      </c>
      <c r="W867" s="66" t="str">
        <f>IFERROR((IF(AND($G866&lt;(VLOOKUP($J867,'Medians, Hi-Lo SDs'!$B:$F,4,FALSE)),$G867&gt;=(VLOOKUP($J867,'Medians, Hi-Lo SDs'!$B:$F,4,FALSE))),(VLOOKUP($J867,'Medians, Hi-Lo SDs'!$B:$F,4,FALSE))-$G866,""))/($F867)*($C867-$C866)+($C866),"")</f>
        <v/>
      </c>
      <c r="X867" s="65" t="str">
        <f t="shared" si="159"/>
        <v/>
      </c>
      <c r="Y867" s="65" t="str">
        <f>IF(X867="","",X867/VLOOKUP(VLOOKUP($J867,'Medians, Hi-Lo SDs'!$B:$F,4,FALSE),$H:$I,2,FALSE))</f>
        <v/>
      </c>
      <c r="Z867" s="70" t="str">
        <f t="shared" si="152"/>
        <v/>
      </c>
      <c r="AA867" s="68" t="str">
        <f t="shared" si="153"/>
        <v/>
      </c>
      <c r="AB867" s="66" t="str">
        <f>IFERROR((IF(AND($G866&lt;(VLOOKUP($J867,'Medians, Hi-Lo SDs'!$B:$F,5,FALSE)),$G867&gt;=(VLOOKUP($J867,'Medians, Hi-Lo SDs'!$B:$F,5,FALSE))),(VLOOKUP($J867,'Medians, Hi-Lo SDs'!$B:$F,5,FALSE))-$G866,""))/($F867)*($C867-$C866)+($C866),"")</f>
        <v/>
      </c>
      <c r="AC867" s="65" t="str">
        <f t="shared" si="160"/>
        <v/>
      </c>
      <c r="AD867" s="65" t="str">
        <f>IF(AC867="","",AC867/VLOOKUP(VLOOKUP($J867,'Medians, Hi-Lo SDs'!$B:$F,5,FALSE),$H:$I,2,FALSE))</f>
        <v/>
      </c>
      <c r="AE867" s="59" t="s">
        <v>88</v>
      </c>
      <c r="AF867" s="60" t="s">
        <v>88</v>
      </c>
    </row>
    <row r="868" spans="10:32" x14ac:dyDescent="0.2">
      <c r="J868" s="64" t="str">
        <f t="shared" si="154"/>
        <v>a1721</v>
      </c>
      <c r="K868" s="71">
        <f t="shared" si="155"/>
        <v>2.1505376344086025</v>
      </c>
      <c r="L868" s="65" t="str">
        <f>IFERROR((IF(AND($G867&lt;(VLOOKUP($J868,'Medians, Hi-Lo SDs'!$B:$F,2,FALSE)),$G868&gt;=(VLOOKUP($J868,'Medians, Hi-Lo SDs'!$B:$F,2,FALSE))),(VLOOKUP($J868,'Medians, Hi-Lo SDs'!$B:$F,2,FALSE))-$G867,""))/($F868)*($C868-$C867)+($C867),"")</f>
        <v/>
      </c>
      <c r="M868" s="65" t="str">
        <f t="shared" si="157"/>
        <v/>
      </c>
      <c r="N868" s="65" t="str">
        <f>IF(M868="","",M868/VLOOKUP(VLOOKUP($J868,'Medians, Hi-Lo SDs'!$B:$F,2,FALSE),$H:$I,2,FALSE))</f>
        <v/>
      </c>
      <c r="O868" s="59" t="s">
        <v>88</v>
      </c>
      <c r="P868" s="60" t="s">
        <v>88</v>
      </c>
      <c r="Q868" s="66" t="str">
        <f>IFERROR((IF(AND($G867&lt;(VLOOKUP($J868,'Medians, Hi-Lo SDs'!$B:$F,3,FALSE)),$G868&gt;=(VLOOKUP($J868,'Medians, Hi-Lo SDs'!$B:$F,3,FALSE))),(VLOOKUP($J868,'Medians, Hi-Lo SDs'!$B:$F,3,FALSE))-$G867,""))/($F868)*($C868-$C867)+($C867),"")</f>
        <v/>
      </c>
      <c r="R868" s="65" t="str">
        <f t="shared" si="158"/>
        <v/>
      </c>
      <c r="S868" s="65" t="str">
        <f>IF(R868="","",R868/VLOOKUP(VLOOKUP($J868,'Medians, Hi-Lo SDs'!$B:$F,3,FALSE),$H:$I,2,FALSE))</f>
        <v/>
      </c>
      <c r="T868" s="70" t="str">
        <f t="shared" si="150"/>
        <v/>
      </c>
      <c r="U868" s="68" t="str">
        <f t="shared" si="151"/>
        <v/>
      </c>
      <c r="V868" s="69" t="str">
        <f t="shared" si="156"/>
        <v/>
      </c>
      <c r="W868" s="66" t="str">
        <f>IFERROR((IF(AND($G867&lt;(VLOOKUP($J868,'Medians, Hi-Lo SDs'!$B:$F,4,FALSE)),$G868&gt;=(VLOOKUP($J868,'Medians, Hi-Lo SDs'!$B:$F,4,FALSE))),(VLOOKUP($J868,'Medians, Hi-Lo SDs'!$B:$F,4,FALSE))-$G867,""))/($F868)*($C868-$C867)+($C867),"")</f>
        <v/>
      </c>
      <c r="X868" s="65" t="str">
        <f t="shared" si="159"/>
        <v/>
      </c>
      <c r="Y868" s="65" t="str">
        <f>IF(X868="","",X868/VLOOKUP(VLOOKUP($J868,'Medians, Hi-Lo SDs'!$B:$F,4,FALSE),$H:$I,2,FALSE))</f>
        <v/>
      </c>
      <c r="Z868" s="70" t="str">
        <f t="shared" si="152"/>
        <v/>
      </c>
      <c r="AA868" s="68" t="str">
        <f t="shared" si="153"/>
        <v/>
      </c>
      <c r="AB868" s="66" t="str">
        <f>IFERROR((IF(AND($G867&lt;(VLOOKUP($J868,'Medians, Hi-Lo SDs'!$B:$F,5,FALSE)),$G868&gt;=(VLOOKUP($J868,'Medians, Hi-Lo SDs'!$B:$F,5,FALSE))),(VLOOKUP($J868,'Medians, Hi-Lo SDs'!$B:$F,5,FALSE))-$G867,""))/($F868)*($C868-$C867)+($C867),"")</f>
        <v/>
      </c>
      <c r="AC868" s="65" t="str">
        <f t="shared" si="160"/>
        <v/>
      </c>
      <c r="AD868" s="65" t="str">
        <f>IF(AC868="","",AC868/VLOOKUP(VLOOKUP($J868,'Medians, Hi-Lo SDs'!$B:$F,5,FALSE),$H:$I,2,FALSE))</f>
        <v/>
      </c>
      <c r="AE868" s="59" t="s">
        <v>88</v>
      </c>
      <c r="AF868" s="60" t="s">
        <v>88</v>
      </c>
    </row>
    <row r="869" spans="10:32" x14ac:dyDescent="0.2">
      <c r="J869" s="64" t="str">
        <f t="shared" si="154"/>
        <v>a1721</v>
      </c>
      <c r="K869" s="71">
        <f t="shared" si="155"/>
        <v>2.1505376344086025</v>
      </c>
      <c r="L869" s="65" t="str">
        <f>IFERROR((IF(AND($G868&lt;(VLOOKUP($J869,'Medians, Hi-Lo SDs'!$B:$F,2,FALSE)),$G869&gt;=(VLOOKUP($J869,'Medians, Hi-Lo SDs'!$B:$F,2,FALSE))),(VLOOKUP($J869,'Medians, Hi-Lo SDs'!$B:$F,2,FALSE))-$G868,""))/($F869)*($C869-$C868)+($C868),"")</f>
        <v/>
      </c>
      <c r="M869" s="65" t="str">
        <f t="shared" si="157"/>
        <v/>
      </c>
      <c r="N869" s="65" t="str">
        <f>IF(M869="","",M869/VLOOKUP(VLOOKUP($J869,'Medians, Hi-Lo SDs'!$B:$F,2,FALSE),$H:$I,2,FALSE))</f>
        <v/>
      </c>
      <c r="O869" s="59" t="s">
        <v>88</v>
      </c>
      <c r="P869" s="60" t="s">
        <v>88</v>
      </c>
      <c r="Q869" s="66" t="str">
        <f>IFERROR((IF(AND($G868&lt;(VLOOKUP($J869,'Medians, Hi-Lo SDs'!$B:$F,3,FALSE)),$G869&gt;=(VLOOKUP($J869,'Medians, Hi-Lo SDs'!$B:$F,3,FALSE))),(VLOOKUP($J869,'Medians, Hi-Lo SDs'!$B:$F,3,FALSE))-$G868,""))/($F869)*($C869-$C868)+($C868),"")</f>
        <v/>
      </c>
      <c r="R869" s="65" t="str">
        <f t="shared" si="158"/>
        <v/>
      </c>
      <c r="S869" s="65" t="str">
        <f>IF(R869="","",R869/VLOOKUP(VLOOKUP($J869,'Medians, Hi-Lo SDs'!$B:$F,3,FALSE),$H:$I,2,FALSE))</f>
        <v/>
      </c>
      <c r="T869" s="70" t="str">
        <f t="shared" si="150"/>
        <v/>
      </c>
      <c r="U869" s="68" t="str">
        <f t="shared" si="151"/>
        <v/>
      </c>
      <c r="V869" s="69" t="str">
        <f t="shared" si="156"/>
        <v/>
      </c>
      <c r="W869" s="66" t="str">
        <f>IFERROR((IF(AND($G868&lt;(VLOOKUP($J869,'Medians, Hi-Lo SDs'!$B:$F,4,FALSE)),$G869&gt;=(VLOOKUP($J869,'Medians, Hi-Lo SDs'!$B:$F,4,FALSE))),(VLOOKUP($J869,'Medians, Hi-Lo SDs'!$B:$F,4,FALSE))-$G868,""))/($F869)*($C869-$C868)+($C868),"")</f>
        <v/>
      </c>
      <c r="X869" s="65" t="str">
        <f t="shared" si="159"/>
        <v/>
      </c>
      <c r="Y869" s="65" t="str">
        <f>IF(X869="","",X869/VLOOKUP(VLOOKUP($J869,'Medians, Hi-Lo SDs'!$B:$F,4,FALSE),$H:$I,2,FALSE))</f>
        <v/>
      </c>
      <c r="Z869" s="70" t="str">
        <f t="shared" si="152"/>
        <v/>
      </c>
      <c r="AA869" s="68" t="str">
        <f t="shared" si="153"/>
        <v/>
      </c>
      <c r="AB869" s="66" t="str">
        <f>IFERROR((IF(AND($G868&lt;(VLOOKUP($J869,'Medians, Hi-Lo SDs'!$B:$F,5,FALSE)),$G869&gt;=(VLOOKUP($J869,'Medians, Hi-Lo SDs'!$B:$F,5,FALSE))),(VLOOKUP($J869,'Medians, Hi-Lo SDs'!$B:$F,5,FALSE))-$G868,""))/($F869)*($C869-$C868)+($C868),"")</f>
        <v/>
      </c>
      <c r="AC869" s="65" t="str">
        <f t="shared" si="160"/>
        <v/>
      </c>
      <c r="AD869" s="65" t="str">
        <f>IF(AC869="","",AC869/VLOOKUP(VLOOKUP($J869,'Medians, Hi-Lo SDs'!$B:$F,5,FALSE),$H:$I,2,FALSE))</f>
        <v/>
      </c>
      <c r="AE869" s="59" t="s">
        <v>88</v>
      </c>
      <c r="AF869" s="60" t="s">
        <v>88</v>
      </c>
    </row>
    <row r="870" spans="10:32" x14ac:dyDescent="0.2">
      <c r="J870" s="64" t="str">
        <f t="shared" si="154"/>
        <v>a1721</v>
      </c>
      <c r="K870" s="71">
        <f t="shared" si="155"/>
        <v>2.1505376344086025</v>
      </c>
      <c r="L870" s="65" t="str">
        <f>IFERROR((IF(AND($G869&lt;(VLOOKUP($J870,'Medians, Hi-Lo SDs'!$B:$F,2,FALSE)),$G870&gt;=(VLOOKUP($J870,'Medians, Hi-Lo SDs'!$B:$F,2,FALSE))),(VLOOKUP($J870,'Medians, Hi-Lo SDs'!$B:$F,2,FALSE))-$G869,""))/($F870)*($C870-$C869)+($C869),"")</f>
        <v/>
      </c>
      <c r="M870" s="65" t="str">
        <f t="shared" si="157"/>
        <v/>
      </c>
      <c r="N870" s="65" t="str">
        <f>IF(M870="","",M870/VLOOKUP(VLOOKUP($J870,'Medians, Hi-Lo SDs'!$B:$F,2,FALSE),$H:$I,2,FALSE))</f>
        <v/>
      </c>
      <c r="O870" s="59" t="s">
        <v>88</v>
      </c>
      <c r="P870" s="60" t="s">
        <v>88</v>
      </c>
      <c r="Q870" s="66" t="str">
        <f>IFERROR((IF(AND($G869&lt;(VLOOKUP($J870,'Medians, Hi-Lo SDs'!$B:$F,3,FALSE)),$G870&gt;=(VLOOKUP($J870,'Medians, Hi-Lo SDs'!$B:$F,3,FALSE))),(VLOOKUP($J870,'Medians, Hi-Lo SDs'!$B:$F,3,FALSE))-$G869,""))/($F870)*($C870-$C869)+($C869),"")</f>
        <v/>
      </c>
      <c r="R870" s="65" t="str">
        <f t="shared" si="158"/>
        <v/>
      </c>
      <c r="S870" s="65" t="str">
        <f>IF(R870="","",R870/VLOOKUP(VLOOKUP($J870,'Medians, Hi-Lo SDs'!$B:$F,3,FALSE),$H:$I,2,FALSE))</f>
        <v/>
      </c>
      <c r="T870" s="70" t="str">
        <f t="shared" si="150"/>
        <v/>
      </c>
      <c r="U870" s="68" t="str">
        <f t="shared" si="151"/>
        <v/>
      </c>
      <c r="V870" s="69" t="str">
        <f t="shared" si="156"/>
        <v/>
      </c>
      <c r="W870" s="66" t="str">
        <f>IFERROR((IF(AND($G869&lt;(VLOOKUP($J870,'Medians, Hi-Lo SDs'!$B:$F,4,FALSE)),$G870&gt;=(VLOOKUP($J870,'Medians, Hi-Lo SDs'!$B:$F,4,FALSE))),(VLOOKUP($J870,'Medians, Hi-Lo SDs'!$B:$F,4,FALSE))-$G869,""))/($F870)*($C870-$C869)+($C869),"")</f>
        <v/>
      </c>
      <c r="X870" s="65" t="str">
        <f t="shared" si="159"/>
        <v/>
      </c>
      <c r="Y870" s="65" t="str">
        <f>IF(X870="","",X870/VLOOKUP(VLOOKUP($J870,'Medians, Hi-Lo SDs'!$B:$F,4,FALSE),$H:$I,2,FALSE))</f>
        <v/>
      </c>
      <c r="Z870" s="70" t="str">
        <f t="shared" si="152"/>
        <v/>
      </c>
      <c r="AA870" s="68" t="str">
        <f t="shared" si="153"/>
        <v/>
      </c>
      <c r="AB870" s="66" t="str">
        <f>IFERROR((IF(AND($G869&lt;(VLOOKUP($J870,'Medians, Hi-Lo SDs'!$B:$F,5,FALSE)),$G870&gt;=(VLOOKUP($J870,'Medians, Hi-Lo SDs'!$B:$F,5,FALSE))),(VLOOKUP($J870,'Medians, Hi-Lo SDs'!$B:$F,5,FALSE))-$G869,""))/($F870)*($C870-$C869)+($C869),"")</f>
        <v/>
      </c>
      <c r="AC870" s="65" t="str">
        <f t="shared" si="160"/>
        <v/>
      </c>
      <c r="AD870" s="65" t="str">
        <f>IF(AC870="","",AC870/VLOOKUP(VLOOKUP($J870,'Medians, Hi-Lo SDs'!$B:$F,5,FALSE),$H:$I,2,FALSE))</f>
        <v/>
      </c>
      <c r="AE870" s="59" t="s">
        <v>88</v>
      </c>
      <c r="AF870" s="60" t="s">
        <v>88</v>
      </c>
    </row>
    <row r="871" spans="10:32" x14ac:dyDescent="0.2">
      <c r="J871" s="64" t="str">
        <f t="shared" si="154"/>
        <v>a1721</v>
      </c>
      <c r="K871" s="71">
        <f t="shared" si="155"/>
        <v>2.1505376344086025</v>
      </c>
      <c r="L871" s="65" t="str">
        <f>IFERROR((IF(AND($G870&lt;(VLOOKUP($J871,'Medians, Hi-Lo SDs'!$B:$F,2,FALSE)),$G871&gt;=(VLOOKUP($J871,'Medians, Hi-Lo SDs'!$B:$F,2,FALSE))),(VLOOKUP($J871,'Medians, Hi-Lo SDs'!$B:$F,2,FALSE))-$G870,""))/($F871)*($C871-$C870)+($C870),"")</f>
        <v/>
      </c>
      <c r="M871" s="65" t="str">
        <f t="shared" si="157"/>
        <v/>
      </c>
      <c r="N871" s="65" t="str">
        <f>IF(M871="","",M871/VLOOKUP(VLOOKUP($J871,'Medians, Hi-Lo SDs'!$B:$F,2,FALSE),$H:$I,2,FALSE))</f>
        <v/>
      </c>
      <c r="O871" s="59" t="s">
        <v>88</v>
      </c>
      <c r="P871" s="60" t="s">
        <v>88</v>
      </c>
      <c r="Q871" s="66" t="str">
        <f>IFERROR((IF(AND($G870&lt;(VLOOKUP($J871,'Medians, Hi-Lo SDs'!$B:$F,3,FALSE)),$G871&gt;=(VLOOKUP($J871,'Medians, Hi-Lo SDs'!$B:$F,3,FALSE))),(VLOOKUP($J871,'Medians, Hi-Lo SDs'!$B:$F,3,FALSE))-$G870,""))/($F871)*($C871-$C870)+($C870),"")</f>
        <v/>
      </c>
      <c r="R871" s="65" t="str">
        <f t="shared" si="158"/>
        <v/>
      </c>
      <c r="S871" s="65" t="str">
        <f>IF(R871="","",R871/VLOOKUP(VLOOKUP($J871,'Medians, Hi-Lo SDs'!$B:$F,3,FALSE),$H:$I,2,FALSE))</f>
        <v/>
      </c>
      <c r="T871" s="70" t="str">
        <f t="shared" si="150"/>
        <v/>
      </c>
      <c r="U871" s="68" t="str">
        <f t="shared" si="151"/>
        <v/>
      </c>
      <c r="V871" s="69" t="str">
        <f t="shared" si="156"/>
        <v/>
      </c>
      <c r="W871" s="66" t="str">
        <f>IFERROR((IF(AND($G870&lt;(VLOOKUP($J871,'Medians, Hi-Lo SDs'!$B:$F,4,FALSE)),$G871&gt;=(VLOOKUP($J871,'Medians, Hi-Lo SDs'!$B:$F,4,FALSE))),(VLOOKUP($J871,'Medians, Hi-Lo SDs'!$B:$F,4,FALSE))-$G870,""))/($F871)*($C871-$C870)+($C870),"")</f>
        <v/>
      </c>
      <c r="X871" s="65" t="str">
        <f t="shared" si="159"/>
        <v/>
      </c>
      <c r="Y871" s="65" t="str">
        <f>IF(X871="","",X871/VLOOKUP(VLOOKUP($J871,'Medians, Hi-Lo SDs'!$B:$F,4,FALSE),$H:$I,2,FALSE))</f>
        <v/>
      </c>
      <c r="Z871" s="70" t="str">
        <f t="shared" si="152"/>
        <v/>
      </c>
      <c r="AA871" s="68" t="str">
        <f t="shared" si="153"/>
        <v/>
      </c>
      <c r="AB871" s="66" t="str">
        <f>IFERROR((IF(AND($G870&lt;(VLOOKUP($J871,'Medians, Hi-Lo SDs'!$B:$F,5,FALSE)),$G871&gt;=(VLOOKUP($J871,'Medians, Hi-Lo SDs'!$B:$F,5,FALSE))),(VLOOKUP($J871,'Medians, Hi-Lo SDs'!$B:$F,5,FALSE))-$G870,""))/($F871)*($C871-$C870)+($C870),"")</f>
        <v/>
      </c>
      <c r="AC871" s="65" t="str">
        <f t="shared" si="160"/>
        <v/>
      </c>
      <c r="AD871" s="65" t="str">
        <f>IF(AC871="","",AC871/VLOOKUP(VLOOKUP($J871,'Medians, Hi-Lo SDs'!$B:$F,5,FALSE),$H:$I,2,FALSE))</f>
        <v/>
      </c>
      <c r="AE871" s="59" t="s">
        <v>88</v>
      </c>
      <c r="AF871" s="60" t="s">
        <v>88</v>
      </c>
    </row>
    <row r="872" spans="10:32" x14ac:dyDescent="0.2">
      <c r="J872" s="64" t="str">
        <f t="shared" si="154"/>
        <v>a1721</v>
      </c>
      <c r="K872" s="71">
        <f t="shared" si="155"/>
        <v>2.1505376344086025</v>
      </c>
      <c r="L872" s="65" t="str">
        <f>IFERROR((IF(AND($G871&lt;(VLOOKUP($J872,'Medians, Hi-Lo SDs'!$B:$F,2,FALSE)),$G872&gt;=(VLOOKUP($J872,'Medians, Hi-Lo SDs'!$B:$F,2,FALSE))),(VLOOKUP($J872,'Medians, Hi-Lo SDs'!$B:$F,2,FALSE))-$G871,""))/($F872)*($C872-$C871)+($C871),"")</f>
        <v/>
      </c>
      <c r="M872" s="65" t="str">
        <f t="shared" si="157"/>
        <v/>
      </c>
      <c r="N872" s="65" t="str">
        <f>IF(M872="","",M872/VLOOKUP(VLOOKUP($J872,'Medians, Hi-Lo SDs'!$B:$F,2,FALSE),$H:$I,2,FALSE))</f>
        <v/>
      </c>
      <c r="O872" s="59" t="s">
        <v>88</v>
      </c>
      <c r="P872" s="60" t="s">
        <v>88</v>
      </c>
      <c r="Q872" s="66" t="str">
        <f>IFERROR((IF(AND($G871&lt;(VLOOKUP($J872,'Medians, Hi-Lo SDs'!$B:$F,3,FALSE)),$G872&gt;=(VLOOKUP($J872,'Medians, Hi-Lo SDs'!$B:$F,3,FALSE))),(VLOOKUP($J872,'Medians, Hi-Lo SDs'!$B:$F,3,FALSE))-$G871,""))/($F872)*($C872-$C871)+($C871),"")</f>
        <v/>
      </c>
      <c r="R872" s="65" t="str">
        <f t="shared" si="158"/>
        <v/>
      </c>
      <c r="S872" s="65" t="str">
        <f>IF(R872="","",R872/VLOOKUP(VLOOKUP($J872,'Medians, Hi-Lo SDs'!$B:$F,3,FALSE),$H:$I,2,FALSE))</f>
        <v/>
      </c>
      <c r="T872" s="70" t="str">
        <f t="shared" si="150"/>
        <v/>
      </c>
      <c r="U872" s="68" t="str">
        <f t="shared" si="151"/>
        <v/>
      </c>
      <c r="V872" s="69" t="str">
        <f t="shared" si="156"/>
        <v/>
      </c>
      <c r="W872" s="66" t="str">
        <f>IFERROR((IF(AND($G871&lt;(VLOOKUP($J872,'Medians, Hi-Lo SDs'!$B:$F,4,FALSE)),$G872&gt;=(VLOOKUP($J872,'Medians, Hi-Lo SDs'!$B:$F,4,FALSE))),(VLOOKUP($J872,'Medians, Hi-Lo SDs'!$B:$F,4,FALSE))-$G871,""))/($F872)*($C872-$C871)+($C871),"")</f>
        <v/>
      </c>
      <c r="X872" s="65" t="str">
        <f t="shared" si="159"/>
        <v/>
      </c>
      <c r="Y872" s="65" t="str">
        <f>IF(X872="","",X872/VLOOKUP(VLOOKUP($J872,'Medians, Hi-Lo SDs'!$B:$F,4,FALSE),$H:$I,2,FALSE))</f>
        <v/>
      </c>
      <c r="Z872" s="70" t="str">
        <f t="shared" si="152"/>
        <v/>
      </c>
      <c r="AA872" s="68" t="str">
        <f t="shared" si="153"/>
        <v/>
      </c>
      <c r="AB872" s="66" t="str">
        <f>IFERROR((IF(AND($G871&lt;(VLOOKUP($J872,'Medians, Hi-Lo SDs'!$B:$F,5,FALSE)),$G872&gt;=(VLOOKUP($J872,'Medians, Hi-Lo SDs'!$B:$F,5,FALSE))),(VLOOKUP($J872,'Medians, Hi-Lo SDs'!$B:$F,5,FALSE))-$G871,""))/($F872)*($C872-$C871)+($C871),"")</f>
        <v/>
      </c>
      <c r="AC872" s="65" t="str">
        <f t="shared" si="160"/>
        <v/>
      </c>
      <c r="AD872" s="65" t="str">
        <f>IF(AC872="","",AC872/VLOOKUP(VLOOKUP($J872,'Medians, Hi-Lo SDs'!$B:$F,5,FALSE),$H:$I,2,FALSE))</f>
        <v/>
      </c>
      <c r="AE872" s="59" t="s">
        <v>88</v>
      </c>
      <c r="AF872" s="60" t="s">
        <v>88</v>
      </c>
    </row>
    <row r="873" spans="10:32" x14ac:dyDescent="0.2">
      <c r="J873" s="64" t="str">
        <f t="shared" si="154"/>
        <v>a1721</v>
      </c>
      <c r="K873" s="71">
        <f t="shared" si="155"/>
        <v>2.1505376344086025</v>
      </c>
      <c r="L873" s="65" t="str">
        <f>IFERROR((IF(AND($G872&lt;(VLOOKUP($J873,'Medians, Hi-Lo SDs'!$B:$F,2,FALSE)),$G873&gt;=(VLOOKUP($J873,'Medians, Hi-Lo SDs'!$B:$F,2,FALSE))),(VLOOKUP($J873,'Medians, Hi-Lo SDs'!$B:$F,2,FALSE))-$G872,""))/($F873)*($C873-$C872)+($C872),"")</f>
        <v/>
      </c>
      <c r="M873" s="65" t="str">
        <f t="shared" si="157"/>
        <v/>
      </c>
      <c r="N873" s="65" t="str">
        <f>IF(M873="","",M873/VLOOKUP(VLOOKUP($J873,'Medians, Hi-Lo SDs'!$B:$F,2,FALSE),$H:$I,2,FALSE))</f>
        <v/>
      </c>
      <c r="O873" s="59" t="s">
        <v>88</v>
      </c>
      <c r="P873" s="60" t="s">
        <v>88</v>
      </c>
      <c r="Q873" s="66" t="str">
        <f>IFERROR((IF(AND($G872&lt;(VLOOKUP($J873,'Medians, Hi-Lo SDs'!$B:$F,3,FALSE)),$G873&gt;=(VLOOKUP($J873,'Medians, Hi-Lo SDs'!$B:$F,3,FALSE))),(VLOOKUP($J873,'Medians, Hi-Lo SDs'!$B:$F,3,FALSE))-$G872,""))/($F873)*($C873-$C872)+($C872),"")</f>
        <v/>
      </c>
      <c r="R873" s="65" t="str">
        <f t="shared" si="158"/>
        <v/>
      </c>
      <c r="S873" s="65" t="str">
        <f>IF(R873="","",R873/VLOOKUP(VLOOKUP($J873,'Medians, Hi-Lo SDs'!$B:$F,3,FALSE),$H:$I,2,FALSE))</f>
        <v/>
      </c>
      <c r="T873" s="70" t="str">
        <f t="shared" si="150"/>
        <v/>
      </c>
      <c r="U873" s="68" t="str">
        <f t="shared" si="151"/>
        <v/>
      </c>
      <c r="V873" s="69" t="str">
        <f t="shared" si="156"/>
        <v/>
      </c>
      <c r="W873" s="66" t="str">
        <f>IFERROR((IF(AND($G872&lt;(VLOOKUP($J873,'Medians, Hi-Lo SDs'!$B:$F,4,FALSE)),$G873&gt;=(VLOOKUP($J873,'Medians, Hi-Lo SDs'!$B:$F,4,FALSE))),(VLOOKUP($J873,'Medians, Hi-Lo SDs'!$B:$F,4,FALSE))-$G872,""))/($F873)*($C873-$C872)+($C872),"")</f>
        <v/>
      </c>
      <c r="X873" s="65" t="str">
        <f t="shared" si="159"/>
        <v/>
      </c>
      <c r="Y873" s="65" t="str">
        <f>IF(X873="","",X873/VLOOKUP(VLOOKUP($J873,'Medians, Hi-Lo SDs'!$B:$F,4,FALSE),$H:$I,2,FALSE))</f>
        <v/>
      </c>
      <c r="Z873" s="70" t="str">
        <f t="shared" si="152"/>
        <v/>
      </c>
      <c r="AA873" s="68" t="str">
        <f t="shared" si="153"/>
        <v/>
      </c>
      <c r="AB873" s="66" t="str">
        <f>IFERROR((IF(AND($G872&lt;(VLOOKUP($J873,'Medians, Hi-Lo SDs'!$B:$F,5,FALSE)),$G873&gt;=(VLOOKUP($J873,'Medians, Hi-Lo SDs'!$B:$F,5,FALSE))),(VLOOKUP($J873,'Medians, Hi-Lo SDs'!$B:$F,5,FALSE))-$G872,""))/($F873)*($C873-$C872)+($C872),"")</f>
        <v/>
      </c>
      <c r="AC873" s="65" t="str">
        <f t="shared" si="160"/>
        <v/>
      </c>
      <c r="AD873" s="65" t="str">
        <f>IF(AC873="","",AC873/VLOOKUP(VLOOKUP($J873,'Medians, Hi-Lo SDs'!$B:$F,5,FALSE),$H:$I,2,FALSE))</f>
        <v/>
      </c>
      <c r="AE873" s="59" t="s">
        <v>88</v>
      </c>
      <c r="AF873" s="60" t="s">
        <v>88</v>
      </c>
    </row>
    <row r="874" spans="10:32" x14ac:dyDescent="0.2">
      <c r="J874" s="64" t="str">
        <f t="shared" si="154"/>
        <v>a1721</v>
      </c>
      <c r="K874" s="71">
        <f t="shared" si="155"/>
        <v>2.1505376344086025</v>
      </c>
      <c r="L874" s="65" t="str">
        <f>IFERROR((IF(AND($G873&lt;(VLOOKUP($J874,'Medians, Hi-Lo SDs'!$B:$F,2,FALSE)),$G874&gt;=(VLOOKUP($J874,'Medians, Hi-Lo SDs'!$B:$F,2,FALSE))),(VLOOKUP($J874,'Medians, Hi-Lo SDs'!$B:$F,2,FALSE))-$G873,""))/($F874)*($C874-$C873)+($C873),"")</f>
        <v/>
      </c>
      <c r="M874" s="65" t="str">
        <f t="shared" si="157"/>
        <v/>
      </c>
      <c r="N874" s="65" t="str">
        <f>IF(M874="","",M874/VLOOKUP(VLOOKUP($J874,'Medians, Hi-Lo SDs'!$B:$F,2,FALSE),$H:$I,2,FALSE))</f>
        <v/>
      </c>
      <c r="O874" s="59" t="s">
        <v>88</v>
      </c>
      <c r="P874" s="60" t="s">
        <v>88</v>
      </c>
      <c r="Q874" s="66" t="str">
        <f>IFERROR((IF(AND($G873&lt;(VLOOKUP($J874,'Medians, Hi-Lo SDs'!$B:$F,3,FALSE)),$G874&gt;=(VLOOKUP($J874,'Medians, Hi-Lo SDs'!$B:$F,3,FALSE))),(VLOOKUP($J874,'Medians, Hi-Lo SDs'!$B:$F,3,FALSE))-$G873,""))/($F874)*($C874-$C873)+($C873),"")</f>
        <v/>
      </c>
      <c r="R874" s="65" t="str">
        <f t="shared" si="158"/>
        <v/>
      </c>
      <c r="S874" s="65" t="str">
        <f>IF(R874="","",R874/VLOOKUP(VLOOKUP($J874,'Medians, Hi-Lo SDs'!$B:$F,3,FALSE),$H:$I,2,FALSE))</f>
        <v/>
      </c>
      <c r="T874" s="70" t="str">
        <f t="shared" si="150"/>
        <v/>
      </c>
      <c r="U874" s="68" t="str">
        <f t="shared" si="151"/>
        <v/>
      </c>
      <c r="V874" s="69" t="str">
        <f t="shared" si="156"/>
        <v/>
      </c>
      <c r="W874" s="66" t="str">
        <f>IFERROR((IF(AND($G873&lt;(VLOOKUP($J874,'Medians, Hi-Lo SDs'!$B:$F,4,FALSE)),$G874&gt;=(VLOOKUP($J874,'Medians, Hi-Lo SDs'!$B:$F,4,FALSE))),(VLOOKUP($J874,'Medians, Hi-Lo SDs'!$B:$F,4,FALSE))-$G873,""))/($F874)*($C874-$C873)+($C873),"")</f>
        <v/>
      </c>
      <c r="X874" s="65" t="str">
        <f t="shared" si="159"/>
        <v/>
      </c>
      <c r="Y874" s="65" t="str">
        <f>IF(X874="","",X874/VLOOKUP(VLOOKUP($J874,'Medians, Hi-Lo SDs'!$B:$F,4,FALSE),$H:$I,2,FALSE))</f>
        <v/>
      </c>
      <c r="Z874" s="70" t="str">
        <f t="shared" si="152"/>
        <v/>
      </c>
      <c r="AA874" s="68" t="str">
        <f t="shared" si="153"/>
        <v/>
      </c>
      <c r="AB874" s="66" t="str">
        <f>IFERROR((IF(AND($G873&lt;(VLOOKUP($J874,'Medians, Hi-Lo SDs'!$B:$F,5,FALSE)),$G874&gt;=(VLOOKUP($J874,'Medians, Hi-Lo SDs'!$B:$F,5,FALSE))),(VLOOKUP($J874,'Medians, Hi-Lo SDs'!$B:$F,5,FALSE))-$G873,""))/($F874)*($C874-$C873)+($C873),"")</f>
        <v/>
      </c>
      <c r="AC874" s="65" t="str">
        <f t="shared" si="160"/>
        <v/>
      </c>
      <c r="AD874" s="65" t="str">
        <f>IF(AC874="","",AC874/VLOOKUP(VLOOKUP($J874,'Medians, Hi-Lo SDs'!$B:$F,5,FALSE),$H:$I,2,FALSE))</f>
        <v/>
      </c>
      <c r="AE874" s="59" t="s">
        <v>88</v>
      </c>
      <c r="AF874" s="60" t="s">
        <v>88</v>
      </c>
    </row>
    <row r="875" spans="10:32" x14ac:dyDescent="0.2">
      <c r="J875" s="64" t="str">
        <f t="shared" si="154"/>
        <v>a1721</v>
      </c>
      <c r="K875" s="71">
        <f t="shared" si="155"/>
        <v>2.1505376344086025</v>
      </c>
      <c r="L875" s="65" t="str">
        <f>IFERROR((IF(AND($G874&lt;(VLOOKUP($J875,'Medians, Hi-Lo SDs'!$B:$F,2,FALSE)),$G875&gt;=(VLOOKUP($J875,'Medians, Hi-Lo SDs'!$B:$F,2,FALSE))),(VLOOKUP($J875,'Medians, Hi-Lo SDs'!$B:$F,2,FALSE))-$G874,""))/($F875)*($C875-$C874)+($C874),"")</f>
        <v/>
      </c>
      <c r="M875" s="65" t="str">
        <f t="shared" si="157"/>
        <v/>
      </c>
      <c r="N875" s="65" t="str">
        <f>IF(M875="","",M875/VLOOKUP(VLOOKUP($J875,'Medians, Hi-Lo SDs'!$B:$F,2,FALSE),$H:$I,2,FALSE))</f>
        <v/>
      </c>
      <c r="O875" s="59" t="s">
        <v>88</v>
      </c>
      <c r="P875" s="60" t="s">
        <v>88</v>
      </c>
      <c r="Q875" s="66" t="str">
        <f>IFERROR((IF(AND($G874&lt;(VLOOKUP($J875,'Medians, Hi-Lo SDs'!$B:$F,3,FALSE)),$G875&gt;=(VLOOKUP($J875,'Medians, Hi-Lo SDs'!$B:$F,3,FALSE))),(VLOOKUP($J875,'Medians, Hi-Lo SDs'!$B:$F,3,FALSE))-$G874,""))/($F875)*($C875-$C874)+($C874),"")</f>
        <v/>
      </c>
      <c r="R875" s="65" t="str">
        <f t="shared" si="158"/>
        <v/>
      </c>
      <c r="S875" s="65" t="str">
        <f>IF(R875="","",R875/VLOOKUP(VLOOKUP($J875,'Medians, Hi-Lo SDs'!$B:$F,3,FALSE),$H:$I,2,FALSE))</f>
        <v/>
      </c>
      <c r="T875" s="70" t="str">
        <f t="shared" si="150"/>
        <v/>
      </c>
      <c r="U875" s="68" t="str">
        <f t="shared" si="151"/>
        <v/>
      </c>
      <c r="V875" s="69" t="str">
        <f t="shared" si="156"/>
        <v/>
      </c>
      <c r="W875" s="66" t="str">
        <f>IFERROR((IF(AND($G874&lt;(VLOOKUP($J875,'Medians, Hi-Lo SDs'!$B:$F,4,FALSE)),$G875&gt;=(VLOOKUP($J875,'Medians, Hi-Lo SDs'!$B:$F,4,FALSE))),(VLOOKUP($J875,'Medians, Hi-Lo SDs'!$B:$F,4,FALSE))-$G874,""))/($F875)*($C875-$C874)+($C874),"")</f>
        <v/>
      </c>
      <c r="X875" s="65" t="str">
        <f t="shared" si="159"/>
        <v/>
      </c>
      <c r="Y875" s="65" t="str">
        <f>IF(X875="","",X875/VLOOKUP(VLOOKUP($J875,'Medians, Hi-Lo SDs'!$B:$F,4,FALSE),$H:$I,2,FALSE))</f>
        <v/>
      </c>
      <c r="Z875" s="70" t="str">
        <f t="shared" si="152"/>
        <v/>
      </c>
      <c r="AA875" s="68" t="str">
        <f t="shared" si="153"/>
        <v/>
      </c>
      <c r="AB875" s="66" t="str">
        <f>IFERROR((IF(AND($G874&lt;(VLOOKUP($J875,'Medians, Hi-Lo SDs'!$B:$F,5,FALSE)),$G875&gt;=(VLOOKUP($J875,'Medians, Hi-Lo SDs'!$B:$F,5,FALSE))),(VLOOKUP($J875,'Medians, Hi-Lo SDs'!$B:$F,5,FALSE))-$G874,""))/($F875)*($C875-$C874)+($C874),"")</f>
        <v/>
      </c>
      <c r="AC875" s="65" t="str">
        <f t="shared" si="160"/>
        <v/>
      </c>
      <c r="AD875" s="65" t="str">
        <f>IF(AC875="","",AC875/VLOOKUP(VLOOKUP($J875,'Medians, Hi-Lo SDs'!$B:$F,5,FALSE),$H:$I,2,FALSE))</f>
        <v/>
      </c>
      <c r="AE875" s="59" t="s">
        <v>88</v>
      </c>
      <c r="AF875" s="60" t="s">
        <v>88</v>
      </c>
    </row>
    <row r="876" spans="10:32" x14ac:dyDescent="0.2">
      <c r="J876" s="64" t="str">
        <f t="shared" si="154"/>
        <v>a1721</v>
      </c>
      <c r="K876" s="71">
        <f t="shared" si="155"/>
        <v>2.1505376344086025</v>
      </c>
      <c r="L876" s="65" t="str">
        <f>IFERROR((IF(AND($G875&lt;(VLOOKUP($J876,'Medians, Hi-Lo SDs'!$B:$F,2,FALSE)),$G876&gt;=(VLOOKUP($J876,'Medians, Hi-Lo SDs'!$B:$F,2,FALSE))),(VLOOKUP($J876,'Medians, Hi-Lo SDs'!$B:$F,2,FALSE))-$G875,""))/($F876)*($C876-$C875)+($C875),"")</f>
        <v/>
      </c>
      <c r="M876" s="65" t="str">
        <f t="shared" si="157"/>
        <v/>
      </c>
      <c r="N876" s="65" t="str">
        <f>IF(M876="","",M876/VLOOKUP(VLOOKUP($J876,'Medians, Hi-Lo SDs'!$B:$F,2,FALSE),$H:$I,2,FALSE))</f>
        <v/>
      </c>
      <c r="O876" s="59" t="s">
        <v>88</v>
      </c>
      <c r="P876" s="60" t="s">
        <v>88</v>
      </c>
      <c r="Q876" s="66" t="str">
        <f>IFERROR((IF(AND($G875&lt;(VLOOKUP($J876,'Medians, Hi-Lo SDs'!$B:$F,3,FALSE)),$G876&gt;=(VLOOKUP($J876,'Medians, Hi-Lo SDs'!$B:$F,3,FALSE))),(VLOOKUP($J876,'Medians, Hi-Lo SDs'!$B:$F,3,FALSE))-$G875,""))/($F876)*($C876-$C875)+($C875),"")</f>
        <v/>
      </c>
      <c r="R876" s="65" t="str">
        <f t="shared" si="158"/>
        <v/>
      </c>
      <c r="S876" s="65" t="str">
        <f>IF(R876="","",R876/VLOOKUP(VLOOKUP($J876,'Medians, Hi-Lo SDs'!$B:$F,3,FALSE),$H:$I,2,FALSE))</f>
        <v/>
      </c>
      <c r="T876" s="70" t="str">
        <f t="shared" ref="T876:T939" si="161">IF(S876="","",IF(SUMIF($J:$J,$J876,N:N)=0,1/0,(SUMIF($J:$J,$J876,N:N)+SUMIF($J:$J,$J876,S:S))/2))</f>
        <v/>
      </c>
      <c r="U876" s="68" t="str">
        <f t="shared" ref="U876:U939" si="162">N876</f>
        <v/>
      </c>
      <c r="V876" s="69" t="str">
        <f t="shared" si="156"/>
        <v/>
      </c>
      <c r="W876" s="66" t="str">
        <f>IFERROR((IF(AND($G875&lt;(VLOOKUP($J876,'Medians, Hi-Lo SDs'!$B:$F,4,FALSE)),$G876&gt;=(VLOOKUP($J876,'Medians, Hi-Lo SDs'!$B:$F,4,FALSE))),(VLOOKUP($J876,'Medians, Hi-Lo SDs'!$B:$F,4,FALSE))-$G875,""))/($F876)*($C876-$C875)+($C875),"")</f>
        <v/>
      </c>
      <c r="X876" s="65" t="str">
        <f t="shared" si="159"/>
        <v/>
      </c>
      <c r="Y876" s="65" t="str">
        <f>IF(X876="","",X876/VLOOKUP(VLOOKUP($J876,'Medians, Hi-Lo SDs'!$B:$F,4,FALSE),$H:$I,2,FALSE))</f>
        <v/>
      </c>
      <c r="Z876" s="70" t="str">
        <f t="shared" ref="Z876:Z939" si="163">IF(Y876="","",(SUMIF($J:$J,$J876,Y:Y)+SUMIF($J:$J,$J876,AD:AD))/2)</f>
        <v/>
      </c>
      <c r="AA876" s="68" t="str">
        <f t="shared" ref="AA876:AA939" si="164">AD876</f>
        <v/>
      </c>
      <c r="AB876" s="66" t="str">
        <f>IFERROR((IF(AND($G875&lt;(VLOOKUP($J876,'Medians, Hi-Lo SDs'!$B:$F,5,FALSE)),$G876&gt;=(VLOOKUP($J876,'Medians, Hi-Lo SDs'!$B:$F,5,FALSE))),(VLOOKUP($J876,'Medians, Hi-Lo SDs'!$B:$F,5,FALSE))-$G875,""))/($F876)*($C876-$C875)+($C875),"")</f>
        <v/>
      </c>
      <c r="AC876" s="65" t="str">
        <f t="shared" si="160"/>
        <v/>
      </c>
      <c r="AD876" s="65" t="str">
        <f>IF(AC876="","",AC876/VLOOKUP(VLOOKUP($J876,'Medians, Hi-Lo SDs'!$B:$F,5,FALSE),$H:$I,2,FALSE))</f>
        <v/>
      </c>
      <c r="AE876" s="59" t="s">
        <v>88</v>
      </c>
      <c r="AF876" s="60" t="s">
        <v>88</v>
      </c>
    </row>
    <row r="877" spans="10:32" x14ac:dyDescent="0.2">
      <c r="J877" s="64" t="str">
        <f t="shared" si="154"/>
        <v>a1721</v>
      </c>
      <c r="K877" s="71">
        <f t="shared" si="155"/>
        <v>2.1505376344086025</v>
      </c>
      <c r="L877" s="65" t="str">
        <f>IFERROR((IF(AND($G876&lt;(VLOOKUP($J877,'Medians, Hi-Lo SDs'!$B:$F,2,FALSE)),$G877&gt;=(VLOOKUP($J877,'Medians, Hi-Lo SDs'!$B:$F,2,FALSE))),(VLOOKUP($J877,'Medians, Hi-Lo SDs'!$B:$F,2,FALSE))-$G876,""))/($F877)*($C877-$C876)+($C876),"")</f>
        <v/>
      </c>
      <c r="M877" s="65" t="str">
        <f t="shared" si="157"/>
        <v/>
      </c>
      <c r="N877" s="65" t="str">
        <f>IF(M877="","",M877/VLOOKUP(VLOOKUP($J877,'Medians, Hi-Lo SDs'!$B:$F,2,FALSE),$H:$I,2,FALSE))</f>
        <v/>
      </c>
      <c r="O877" s="59" t="s">
        <v>88</v>
      </c>
      <c r="P877" s="60" t="s">
        <v>88</v>
      </c>
      <c r="Q877" s="66" t="str">
        <f>IFERROR((IF(AND($G876&lt;(VLOOKUP($J877,'Medians, Hi-Lo SDs'!$B:$F,3,FALSE)),$G877&gt;=(VLOOKUP($J877,'Medians, Hi-Lo SDs'!$B:$F,3,FALSE))),(VLOOKUP($J877,'Medians, Hi-Lo SDs'!$B:$F,3,FALSE))-$G876,""))/($F877)*($C877-$C876)+($C876),"")</f>
        <v/>
      </c>
      <c r="R877" s="65" t="str">
        <f t="shared" si="158"/>
        <v/>
      </c>
      <c r="S877" s="65" t="str">
        <f>IF(R877="","",R877/VLOOKUP(VLOOKUP($J877,'Medians, Hi-Lo SDs'!$B:$F,3,FALSE),$H:$I,2,FALSE))</f>
        <v/>
      </c>
      <c r="T877" s="70" t="str">
        <f t="shared" si="161"/>
        <v/>
      </c>
      <c r="U877" s="68" t="str">
        <f t="shared" si="162"/>
        <v/>
      </c>
      <c r="V877" s="69" t="str">
        <f t="shared" si="156"/>
        <v/>
      </c>
      <c r="W877" s="66" t="str">
        <f>IFERROR((IF(AND($G876&lt;(VLOOKUP($J877,'Medians, Hi-Lo SDs'!$B:$F,4,FALSE)),$G877&gt;=(VLOOKUP($J877,'Medians, Hi-Lo SDs'!$B:$F,4,FALSE))),(VLOOKUP($J877,'Medians, Hi-Lo SDs'!$B:$F,4,FALSE))-$G876,""))/($F877)*($C877-$C876)+($C876),"")</f>
        <v/>
      </c>
      <c r="X877" s="65" t="str">
        <f t="shared" si="159"/>
        <v/>
      </c>
      <c r="Y877" s="65" t="str">
        <f>IF(X877="","",X877/VLOOKUP(VLOOKUP($J877,'Medians, Hi-Lo SDs'!$B:$F,4,FALSE),$H:$I,2,FALSE))</f>
        <v/>
      </c>
      <c r="Z877" s="70" t="str">
        <f t="shared" si="163"/>
        <v/>
      </c>
      <c r="AA877" s="68" t="str">
        <f t="shared" si="164"/>
        <v/>
      </c>
      <c r="AB877" s="66" t="str">
        <f>IFERROR((IF(AND($G876&lt;(VLOOKUP($J877,'Medians, Hi-Lo SDs'!$B:$F,5,FALSE)),$G877&gt;=(VLOOKUP($J877,'Medians, Hi-Lo SDs'!$B:$F,5,FALSE))),(VLOOKUP($J877,'Medians, Hi-Lo SDs'!$B:$F,5,FALSE))-$G876,""))/($F877)*($C877-$C876)+($C876),"")</f>
        <v/>
      </c>
      <c r="AC877" s="65" t="str">
        <f t="shared" si="160"/>
        <v/>
      </c>
      <c r="AD877" s="65" t="str">
        <f>IF(AC877="","",AC877/VLOOKUP(VLOOKUP($J877,'Medians, Hi-Lo SDs'!$B:$F,5,FALSE),$H:$I,2,FALSE))</f>
        <v/>
      </c>
      <c r="AE877" s="59" t="s">
        <v>88</v>
      </c>
      <c r="AF877" s="60" t="s">
        <v>88</v>
      </c>
    </row>
    <row r="878" spans="10:32" x14ac:dyDescent="0.2">
      <c r="J878" s="64" t="str">
        <f t="shared" si="154"/>
        <v>a1721</v>
      </c>
      <c r="K878" s="71">
        <f t="shared" si="155"/>
        <v>2.1505376344086025</v>
      </c>
      <c r="L878" s="65" t="str">
        <f>IFERROR((IF(AND($G877&lt;(VLOOKUP($J878,'Medians, Hi-Lo SDs'!$B:$F,2,FALSE)),$G878&gt;=(VLOOKUP($J878,'Medians, Hi-Lo SDs'!$B:$F,2,FALSE))),(VLOOKUP($J878,'Medians, Hi-Lo SDs'!$B:$F,2,FALSE))-$G877,""))/($F878)*($C878-$C877)+($C877),"")</f>
        <v/>
      </c>
      <c r="M878" s="65" t="str">
        <f t="shared" si="157"/>
        <v/>
      </c>
      <c r="N878" s="65" t="str">
        <f>IF(M878="","",M878/VLOOKUP(VLOOKUP($J878,'Medians, Hi-Lo SDs'!$B:$F,2,FALSE),$H:$I,2,FALSE))</f>
        <v/>
      </c>
      <c r="O878" s="59" t="s">
        <v>88</v>
      </c>
      <c r="P878" s="60" t="s">
        <v>88</v>
      </c>
      <c r="Q878" s="66" t="str">
        <f>IFERROR((IF(AND($G877&lt;(VLOOKUP($J878,'Medians, Hi-Lo SDs'!$B:$F,3,FALSE)),$G878&gt;=(VLOOKUP($J878,'Medians, Hi-Lo SDs'!$B:$F,3,FALSE))),(VLOOKUP($J878,'Medians, Hi-Lo SDs'!$B:$F,3,FALSE))-$G877,""))/($F878)*($C878-$C877)+($C877),"")</f>
        <v/>
      </c>
      <c r="R878" s="65" t="str">
        <f t="shared" si="158"/>
        <v/>
      </c>
      <c r="S878" s="65" t="str">
        <f>IF(R878="","",R878/VLOOKUP(VLOOKUP($J878,'Medians, Hi-Lo SDs'!$B:$F,3,FALSE),$H:$I,2,FALSE))</f>
        <v/>
      </c>
      <c r="T878" s="70" t="str">
        <f t="shared" si="161"/>
        <v/>
      </c>
      <c r="U878" s="68" t="str">
        <f t="shared" si="162"/>
        <v/>
      </c>
      <c r="V878" s="69" t="str">
        <f t="shared" si="156"/>
        <v/>
      </c>
      <c r="W878" s="66" t="str">
        <f>IFERROR((IF(AND($G877&lt;(VLOOKUP($J878,'Medians, Hi-Lo SDs'!$B:$F,4,FALSE)),$G878&gt;=(VLOOKUP($J878,'Medians, Hi-Lo SDs'!$B:$F,4,FALSE))),(VLOOKUP($J878,'Medians, Hi-Lo SDs'!$B:$F,4,FALSE))-$G877,""))/($F878)*($C878-$C877)+($C877),"")</f>
        <v/>
      </c>
      <c r="X878" s="65" t="str">
        <f t="shared" si="159"/>
        <v/>
      </c>
      <c r="Y878" s="65" t="str">
        <f>IF(X878="","",X878/VLOOKUP(VLOOKUP($J878,'Medians, Hi-Lo SDs'!$B:$F,4,FALSE),$H:$I,2,FALSE))</f>
        <v/>
      </c>
      <c r="Z878" s="70" t="str">
        <f t="shared" si="163"/>
        <v/>
      </c>
      <c r="AA878" s="68" t="str">
        <f t="shared" si="164"/>
        <v/>
      </c>
      <c r="AB878" s="66" t="str">
        <f>IFERROR((IF(AND($G877&lt;(VLOOKUP($J878,'Medians, Hi-Lo SDs'!$B:$F,5,FALSE)),$G878&gt;=(VLOOKUP($J878,'Medians, Hi-Lo SDs'!$B:$F,5,FALSE))),(VLOOKUP($J878,'Medians, Hi-Lo SDs'!$B:$F,5,FALSE))-$G877,""))/($F878)*($C878-$C877)+($C877),"")</f>
        <v/>
      </c>
      <c r="AC878" s="65" t="str">
        <f t="shared" si="160"/>
        <v/>
      </c>
      <c r="AD878" s="65" t="str">
        <f>IF(AC878="","",AC878/VLOOKUP(VLOOKUP($J878,'Medians, Hi-Lo SDs'!$B:$F,5,FALSE),$H:$I,2,FALSE))</f>
        <v/>
      </c>
      <c r="AE878" s="59" t="s">
        <v>88</v>
      </c>
      <c r="AF878" s="60" t="s">
        <v>88</v>
      </c>
    </row>
    <row r="879" spans="10:32" x14ac:dyDescent="0.2">
      <c r="J879" s="64" t="str">
        <f t="shared" si="154"/>
        <v>a1721</v>
      </c>
      <c r="K879" s="71">
        <f t="shared" si="155"/>
        <v>2.1505376344086025</v>
      </c>
      <c r="L879" s="65" t="str">
        <f>IFERROR((IF(AND($G878&lt;(VLOOKUP($J879,'Medians, Hi-Lo SDs'!$B:$F,2,FALSE)),$G879&gt;=(VLOOKUP($J879,'Medians, Hi-Lo SDs'!$B:$F,2,FALSE))),(VLOOKUP($J879,'Medians, Hi-Lo SDs'!$B:$F,2,FALSE))-$G878,""))/($F879)*($C879-$C878)+($C878),"")</f>
        <v/>
      </c>
      <c r="M879" s="65" t="str">
        <f t="shared" si="157"/>
        <v/>
      </c>
      <c r="N879" s="65" t="str">
        <f>IF(M879="","",M879/VLOOKUP(VLOOKUP($J879,'Medians, Hi-Lo SDs'!$B:$F,2,FALSE),$H:$I,2,FALSE))</f>
        <v/>
      </c>
      <c r="O879" s="59" t="s">
        <v>88</v>
      </c>
      <c r="P879" s="60" t="s">
        <v>88</v>
      </c>
      <c r="Q879" s="66" t="str">
        <f>IFERROR((IF(AND($G878&lt;(VLOOKUP($J879,'Medians, Hi-Lo SDs'!$B:$F,3,FALSE)),$G879&gt;=(VLOOKUP($J879,'Medians, Hi-Lo SDs'!$B:$F,3,FALSE))),(VLOOKUP($J879,'Medians, Hi-Lo SDs'!$B:$F,3,FALSE))-$G878,""))/($F879)*($C879-$C878)+($C878),"")</f>
        <v/>
      </c>
      <c r="R879" s="65" t="str">
        <f t="shared" si="158"/>
        <v/>
      </c>
      <c r="S879" s="65" t="str">
        <f>IF(R879="","",R879/VLOOKUP(VLOOKUP($J879,'Medians, Hi-Lo SDs'!$B:$F,3,FALSE),$H:$I,2,FALSE))</f>
        <v/>
      </c>
      <c r="T879" s="70" t="str">
        <f t="shared" si="161"/>
        <v/>
      </c>
      <c r="U879" s="68" t="str">
        <f t="shared" si="162"/>
        <v/>
      </c>
      <c r="V879" s="69" t="str">
        <f t="shared" si="156"/>
        <v/>
      </c>
      <c r="W879" s="66" t="str">
        <f>IFERROR((IF(AND($G878&lt;(VLOOKUP($J879,'Medians, Hi-Lo SDs'!$B:$F,4,FALSE)),$G879&gt;=(VLOOKUP($J879,'Medians, Hi-Lo SDs'!$B:$F,4,FALSE))),(VLOOKUP($J879,'Medians, Hi-Lo SDs'!$B:$F,4,FALSE))-$G878,""))/($F879)*($C879-$C878)+($C878),"")</f>
        <v/>
      </c>
      <c r="X879" s="65" t="str">
        <f t="shared" si="159"/>
        <v/>
      </c>
      <c r="Y879" s="65" t="str">
        <f>IF(X879="","",X879/VLOOKUP(VLOOKUP($J879,'Medians, Hi-Lo SDs'!$B:$F,4,FALSE),$H:$I,2,FALSE))</f>
        <v/>
      </c>
      <c r="Z879" s="70" t="str">
        <f t="shared" si="163"/>
        <v/>
      </c>
      <c r="AA879" s="68" t="str">
        <f t="shared" si="164"/>
        <v/>
      </c>
      <c r="AB879" s="66" t="str">
        <f>IFERROR((IF(AND($G878&lt;(VLOOKUP($J879,'Medians, Hi-Lo SDs'!$B:$F,5,FALSE)),$G879&gt;=(VLOOKUP($J879,'Medians, Hi-Lo SDs'!$B:$F,5,FALSE))),(VLOOKUP($J879,'Medians, Hi-Lo SDs'!$B:$F,5,FALSE))-$G878,""))/($F879)*($C879-$C878)+($C878),"")</f>
        <v/>
      </c>
      <c r="AC879" s="65" t="str">
        <f t="shared" si="160"/>
        <v/>
      </c>
      <c r="AD879" s="65" t="str">
        <f>IF(AC879="","",AC879/VLOOKUP(VLOOKUP($J879,'Medians, Hi-Lo SDs'!$B:$F,5,FALSE),$H:$I,2,FALSE))</f>
        <v/>
      </c>
      <c r="AE879" s="59" t="s">
        <v>88</v>
      </c>
      <c r="AF879" s="60" t="s">
        <v>88</v>
      </c>
    </row>
    <row r="880" spans="10:32" x14ac:dyDescent="0.2">
      <c r="J880" s="64" t="str">
        <f t="shared" si="154"/>
        <v>a1721</v>
      </c>
      <c r="K880" s="71">
        <f t="shared" si="155"/>
        <v>2.1505376344086025</v>
      </c>
      <c r="L880" s="65" t="str">
        <f>IFERROR((IF(AND($G879&lt;(VLOOKUP($J880,'Medians, Hi-Lo SDs'!$B:$F,2,FALSE)),$G880&gt;=(VLOOKUP($J880,'Medians, Hi-Lo SDs'!$B:$F,2,FALSE))),(VLOOKUP($J880,'Medians, Hi-Lo SDs'!$B:$F,2,FALSE))-$G879,""))/($F880)*($C880-$C879)+($C879),"")</f>
        <v/>
      </c>
      <c r="M880" s="65" t="str">
        <f t="shared" si="157"/>
        <v/>
      </c>
      <c r="N880" s="65" t="str">
        <f>IF(M880="","",M880/VLOOKUP(VLOOKUP($J880,'Medians, Hi-Lo SDs'!$B:$F,2,FALSE),$H:$I,2,FALSE))</f>
        <v/>
      </c>
      <c r="O880" s="59" t="s">
        <v>88</v>
      </c>
      <c r="P880" s="60" t="s">
        <v>88</v>
      </c>
      <c r="Q880" s="66" t="str">
        <f>IFERROR((IF(AND($G879&lt;(VLOOKUP($J880,'Medians, Hi-Lo SDs'!$B:$F,3,FALSE)),$G880&gt;=(VLOOKUP($J880,'Medians, Hi-Lo SDs'!$B:$F,3,FALSE))),(VLOOKUP($J880,'Medians, Hi-Lo SDs'!$B:$F,3,FALSE))-$G879,""))/($F880)*($C880-$C879)+($C879),"")</f>
        <v/>
      </c>
      <c r="R880" s="65" t="str">
        <f t="shared" si="158"/>
        <v/>
      </c>
      <c r="S880" s="65" t="str">
        <f>IF(R880="","",R880/VLOOKUP(VLOOKUP($J880,'Medians, Hi-Lo SDs'!$B:$F,3,FALSE),$H:$I,2,FALSE))</f>
        <v/>
      </c>
      <c r="T880" s="70" t="str">
        <f t="shared" si="161"/>
        <v/>
      </c>
      <c r="U880" s="68" t="str">
        <f t="shared" si="162"/>
        <v/>
      </c>
      <c r="V880" s="69" t="str">
        <f t="shared" si="156"/>
        <v/>
      </c>
      <c r="W880" s="66" t="str">
        <f>IFERROR((IF(AND($G879&lt;(VLOOKUP($J880,'Medians, Hi-Lo SDs'!$B:$F,4,FALSE)),$G880&gt;=(VLOOKUP($J880,'Medians, Hi-Lo SDs'!$B:$F,4,FALSE))),(VLOOKUP($J880,'Medians, Hi-Lo SDs'!$B:$F,4,FALSE))-$G879,""))/($F880)*($C880-$C879)+($C879),"")</f>
        <v/>
      </c>
      <c r="X880" s="65" t="str">
        <f t="shared" si="159"/>
        <v/>
      </c>
      <c r="Y880" s="65" t="str">
        <f>IF(X880="","",X880/VLOOKUP(VLOOKUP($J880,'Medians, Hi-Lo SDs'!$B:$F,4,FALSE),$H:$I,2,FALSE))</f>
        <v/>
      </c>
      <c r="Z880" s="70" t="str">
        <f t="shared" si="163"/>
        <v/>
      </c>
      <c r="AA880" s="68" t="str">
        <f t="shared" si="164"/>
        <v/>
      </c>
      <c r="AB880" s="66" t="str">
        <f>IFERROR((IF(AND($G879&lt;(VLOOKUP($J880,'Medians, Hi-Lo SDs'!$B:$F,5,FALSE)),$G880&gt;=(VLOOKUP($J880,'Medians, Hi-Lo SDs'!$B:$F,5,FALSE))),(VLOOKUP($J880,'Medians, Hi-Lo SDs'!$B:$F,5,FALSE))-$G879,""))/($F880)*($C880-$C879)+($C879),"")</f>
        <v/>
      </c>
      <c r="AC880" s="65" t="str">
        <f t="shared" si="160"/>
        <v/>
      </c>
      <c r="AD880" s="65" t="str">
        <f>IF(AC880="","",AC880/VLOOKUP(VLOOKUP($J880,'Medians, Hi-Lo SDs'!$B:$F,5,FALSE),$H:$I,2,FALSE))</f>
        <v/>
      </c>
      <c r="AE880" s="59" t="s">
        <v>88</v>
      </c>
      <c r="AF880" s="60" t="s">
        <v>88</v>
      </c>
    </row>
    <row r="881" spans="10:32" x14ac:dyDescent="0.2">
      <c r="J881" s="64" t="str">
        <f t="shared" si="154"/>
        <v>a1721</v>
      </c>
      <c r="K881" s="71">
        <f t="shared" si="155"/>
        <v>2.1505376344086025</v>
      </c>
      <c r="L881" s="65" t="str">
        <f>IFERROR((IF(AND($G880&lt;(VLOOKUP($J881,'Medians, Hi-Lo SDs'!$B:$F,2,FALSE)),$G881&gt;=(VLOOKUP($J881,'Medians, Hi-Lo SDs'!$B:$F,2,FALSE))),(VLOOKUP($J881,'Medians, Hi-Lo SDs'!$B:$F,2,FALSE))-$G880,""))/($F881)*($C881-$C880)+($C880),"")</f>
        <v/>
      </c>
      <c r="M881" s="65" t="str">
        <f t="shared" si="157"/>
        <v/>
      </c>
      <c r="N881" s="65" t="str">
        <f>IF(M881="","",M881/VLOOKUP(VLOOKUP($J881,'Medians, Hi-Lo SDs'!$B:$F,2,FALSE),$H:$I,2,FALSE))</f>
        <v/>
      </c>
      <c r="O881" s="59" t="s">
        <v>88</v>
      </c>
      <c r="P881" s="60" t="s">
        <v>88</v>
      </c>
      <c r="Q881" s="66" t="str">
        <f>IFERROR((IF(AND($G880&lt;(VLOOKUP($J881,'Medians, Hi-Lo SDs'!$B:$F,3,FALSE)),$G881&gt;=(VLOOKUP($J881,'Medians, Hi-Lo SDs'!$B:$F,3,FALSE))),(VLOOKUP($J881,'Medians, Hi-Lo SDs'!$B:$F,3,FALSE))-$G880,""))/($F881)*($C881-$C880)+($C880),"")</f>
        <v/>
      </c>
      <c r="R881" s="65" t="str">
        <f t="shared" si="158"/>
        <v/>
      </c>
      <c r="S881" s="65" t="str">
        <f>IF(R881="","",R881/VLOOKUP(VLOOKUP($J881,'Medians, Hi-Lo SDs'!$B:$F,3,FALSE),$H:$I,2,FALSE))</f>
        <v/>
      </c>
      <c r="T881" s="70" t="str">
        <f t="shared" si="161"/>
        <v/>
      </c>
      <c r="U881" s="68" t="str">
        <f t="shared" si="162"/>
        <v/>
      </c>
      <c r="V881" s="69" t="str">
        <f t="shared" si="156"/>
        <v/>
      </c>
      <c r="W881" s="66" t="str">
        <f>IFERROR((IF(AND($G880&lt;(VLOOKUP($J881,'Medians, Hi-Lo SDs'!$B:$F,4,FALSE)),$G881&gt;=(VLOOKUP($J881,'Medians, Hi-Lo SDs'!$B:$F,4,FALSE))),(VLOOKUP($J881,'Medians, Hi-Lo SDs'!$B:$F,4,FALSE))-$G880,""))/($F881)*($C881-$C880)+($C880),"")</f>
        <v/>
      </c>
      <c r="X881" s="65" t="str">
        <f t="shared" si="159"/>
        <v/>
      </c>
      <c r="Y881" s="65" t="str">
        <f>IF(X881="","",X881/VLOOKUP(VLOOKUP($J881,'Medians, Hi-Lo SDs'!$B:$F,4,FALSE),$H:$I,2,FALSE))</f>
        <v/>
      </c>
      <c r="Z881" s="70" t="str">
        <f t="shared" si="163"/>
        <v/>
      </c>
      <c r="AA881" s="68" t="str">
        <f t="shared" si="164"/>
        <v/>
      </c>
      <c r="AB881" s="66" t="str">
        <f>IFERROR((IF(AND($G880&lt;(VLOOKUP($J881,'Medians, Hi-Lo SDs'!$B:$F,5,FALSE)),$G881&gt;=(VLOOKUP($J881,'Medians, Hi-Lo SDs'!$B:$F,5,FALSE))),(VLOOKUP($J881,'Medians, Hi-Lo SDs'!$B:$F,5,FALSE))-$G880,""))/($F881)*($C881-$C880)+($C880),"")</f>
        <v/>
      </c>
      <c r="AC881" s="65" t="str">
        <f t="shared" si="160"/>
        <v/>
      </c>
      <c r="AD881" s="65" t="str">
        <f>IF(AC881="","",AC881/VLOOKUP(VLOOKUP($J881,'Medians, Hi-Lo SDs'!$B:$F,5,FALSE),$H:$I,2,FALSE))</f>
        <v/>
      </c>
      <c r="AE881" s="59" t="s">
        <v>88</v>
      </c>
      <c r="AF881" s="60" t="s">
        <v>88</v>
      </c>
    </row>
    <row r="882" spans="10:32" x14ac:dyDescent="0.2">
      <c r="J882" s="64" t="str">
        <f t="shared" si="154"/>
        <v>a1721</v>
      </c>
      <c r="K882" s="71">
        <f t="shared" si="155"/>
        <v>2.1505376344086025</v>
      </c>
      <c r="L882" s="65" t="str">
        <f>IFERROR((IF(AND($G881&lt;(VLOOKUP($J882,'Medians, Hi-Lo SDs'!$B:$F,2,FALSE)),$G882&gt;=(VLOOKUP($J882,'Medians, Hi-Lo SDs'!$B:$F,2,FALSE))),(VLOOKUP($J882,'Medians, Hi-Lo SDs'!$B:$F,2,FALSE))-$G881,""))/($F882)*($C882-$C881)+($C881),"")</f>
        <v/>
      </c>
      <c r="M882" s="65" t="str">
        <f t="shared" si="157"/>
        <v/>
      </c>
      <c r="N882" s="65" t="str">
        <f>IF(M882="","",M882/VLOOKUP(VLOOKUP($J882,'Medians, Hi-Lo SDs'!$B:$F,2,FALSE),$H:$I,2,FALSE))</f>
        <v/>
      </c>
      <c r="O882" s="59" t="s">
        <v>88</v>
      </c>
      <c r="P882" s="60" t="s">
        <v>88</v>
      </c>
      <c r="Q882" s="66" t="str">
        <f>IFERROR((IF(AND($G881&lt;(VLOOKUP($J882,'Medians, Hi-Lo SDs'!$B:$F,3,FALSE)),$G882&gt;=(VLOOKUP($J882,'Medians, Hi-Lo SDs'!$B:$F,3,FALSE))),(VLOOKUP($J882,'Medians, Hi-Lo SDs'!$B:$F,3,FALSE))-$G881,""))/($F882)*($C882-$C881)+($C881),"")</f>
        <v/>
      </c>
      <c r="R882" s="65" t="str">
        <f t="shared" si="158"/>
        <v/>
      </c>
      <c r="S882" s="65" t="str">
        <f>IF(R882="","",R882/VLOOKUP(VLOOKUP($J882,'Medians, Hi-Lo SDs'!$B:$F,3,FALSE),$H:$I,2,FALSE))</f>
        <v/>
      </c>
      <c r="T882" s="70" t="str">
        <f t="shared" si="161"/>
        <v/>
      </c>
      <c r="U882" s="68" t="str">
        <f t="shared" si="162"/>
        <v/>
      </c>
      <c r="V882" s="69" t="str">
        <f t="shared" si="156"/>
        <v/>
      </c>
      <c r="W882" s="66" t="str">
        <f>IFERROR((IF(AND($G881&lt;(VLOOKUP($J882,'Medians, Hi-Lo SDs'!$B:$F,4,FALSE)),$G882&gt;=(VLOOKUP($J882,'Medians, Hi-Lo SDs'!$B:$F,4,FALSE))),(VLOOKUP($J882,'Medians, Hi-Lo SDs'!$B:$F,4,FALSE))-$G881,""))/($F882)*($C882-$C881)+($C881),"")</f>
        <v/>
      </c>
      <c r="X882" s="65" t="str">
        <f t="shared" si="159"/>
        <v/>
      </c>
      <c r="Y882" s="65" t="str">
        <f>IF(X882="","",X882/VLOOKUP(VLOOKUP($J882,'Medians, Hi-Lo SDs'!$B:$F,4,FALSE),$H:$I,2,FALSE))</f>
        <v/>
      </c>
      <c r="Z882" s="70" t="str">
        <f t="shared" si="163"/>
        <v/>
      </c>
      <c r="AA882" s="68" t="str">
        <f t="shared" si="164"/>
        <v/>
      </c>
      <c r="AB882" s="66" t="str">
        <f>IFERROR((IF(AND($G881&lt;(VLOOKUP($J882,'Medians, Hi-Lo SDs'!$B:$F,5,FALSE)),$G882&gt;=(VLOOKUP($J882,'Medians, Hi-Lo SDs'!$B:$F,5,FALSE))),(VLOOKUP($J882,'Medians, Hi-Lo SDs'!$B:$F,5,FALSE))-$G881,""))/($F882)*($C882-$C881)+($C881),"")</f>
        <v/>
      </c>
      <c r="AC882" s="65" t="str">
        <f t="shared" si="160"/>
        <v/>
      </c>
      <c r="AD882" s="65" t="str">
        <f>IF(AC882="","",AC882/VLOOKUP(VLOOKUP($J882,'Medians, Hi-Lo SDs'!$B:$F,5,FALSE),$H:$I,2,FALSE))</f>
        <v/>
      </c>
      <c r="AE882" s="59" t="s">
        <v>88</v>
      </c>
      <c r="AF882" s="60" t="s">
        <v>88</v>
      </c>
    </row>
    <row r="883" spans="10:32" x14ac:dyDescent="0.2">
      <c r="J883" s="64" t="str">
        <f t="shared" si="154"/>
        <v>a1721</v>
      </c>
      <c r="K883" s="71">
        <f t="shared" si="155"/>
        <v>2.1505376344086025</v>
      </c>
      <c r="L883" s="65" t="str">
        <f>IFERROR((IF(AND($G882&lt;(VLOOKUP($J883,'Medians, Hi-Lo SDs'!$B:$F,2,FALSE)),$G883&gt;=(VLOOKUP($J883,'Medians, Hi-Lo SDs'!$B:$F,2,FALSE))),(VLOOKUP($J883,'Medians, Hi-Lo SDs'!$B:$F,2,FALSE))-$G882,""))/($F883)*($C883-$C882)+($C882),"")</f>
        <v/>
      </c>
      <c r="M883" s="65" t="str">
        <f t="shared" si="157"/>
        <v/>
      </c>
      <c r="N883" s="65" t="str">
        <f>IF(M883="","",M883/VLOOKUP(VLOOKUP($J883,'Medians, Hi-Lo SDs'!$B:$F,2,FALSE),$H:$I,2,FALSE))</f>
        <v/>
      </c>
      <c r="O883" s="59" t="s">
        <v>88</v>
      </c>
      <c r="P883" s="60" t="s">
        <v>88</v>
      </c>
      <c r="Q883" s="66" t="str">
        <f>IFERROR((IF(AND($G882&lt;(VLOOKUP($J883,'Medians, Hi-Lo SDs'!$B:$F,3,FALSE)),$G883&gt;=(VLOOKUP($J883,'Medians, Hi-Lo SDs'!$B:$F,3,FALSE))),(VLOOKUP($J883,'Medians, Hi-Lo SDs'!$B:$F,3,FALSE))-$G882,""))/($F883)*($C883-$C882)+($C882),"")</f>
        <v/>
      </c>
      <c r="R883" s="65" t="str">
        <f t="shared" si="158"/>
        <v/>
      </c>
      <c r="S883" s="65" t="str">
        <f>IF(R883="","",R883/VLOOKUP(VLOOKUP($J883,'Medians, Hi-Lo SDs'!$B:$F,3,FALSE),$H:$I,2,FALSE))</f>
        <v/>
      </c>
      <c r="T883" s="70" t="str">
        <f t="shared" si="161"/>
        <v/>
      </c>
      <c r="U883" s="68" t="str">
        <f t="shared" si="162"/>
        <v/>
      </c>
      <c r="V883" s="69" t="str">
        <f t="shared" si="156"/>
        <v/>
      </c>
      <c r="W883" s="66" t="str">
        <f>IFERROR((IF(AND($G882&lt;(VLOOKUP($J883,'Medians, Hi-Lo SDs'!$B:$F,4,FALSE)),$G883&gt;=(VLOOKUP($J883,'Medians, Hi-Lo SDs'!$B:$F,4,FALSE))),(VLOOKUP($J883,'Medians, Hi-Lo SDs'!$B:$F,4,FALSE))-$G882,""))/($F883)*($C883-$C882)+($C882),"")</f>
        <v/>
      </c>
      <c r="X883" s="65" t="str">
        <f t="shared" si="159"/>
        <v/>
      </c>
      <c r="Y883" s="65" t="str">
        <f>IF(X883="","",X883/VLOOKUP(VLOOKUP($J883,'Medians, Hi-Lo SDs'!$B:$F,4,FALSE),$H:$I,2,FALSE))</f>
        <v/>
      </c>
      <c r="Z883" s="70" t="str">
        <f t="shared" si="163"/>
        <v/>
      </c>
      <c r="AA883" s="68" t="str">
        <f t="shared" si="164"/>
        <v/>
      </c>
      <c r="AB883" s="66" t="str">
        <f>IFERROR((IF(AND($G882&lt;(VLOOKUP($J883,'Medians, Hi-Lo SDs'!$B:$F,5,FALSE)),$G883&gt;=(VLOOKUP($J883,'Medians, Hi-Lo SDs'!$B:$F,5,FALSE))),(VLOOKUP($J883,'Medians, Hi-Lo SDs'!$B:$F,5,FALSE))-$G882,""))/($F883)*($C883-$C882)+($C882),"")</f>
        <v/>
      </c>
      <c r="AC883" s="65" t="str">
        <f t="shared" si="160"/>
        <v/>
      </c>
      <c r="AD883" s="65" t="str">
        <f>IF(AC883="","",AC883/VLOOKUP(VLOOKUP($J883,'Medians, Hi-Lo SDs'!$B:$F,5,FALSE),$H:$I,2,FALSE))</f>
        <v/>
      </c>
      <c r="AE883" s="59" t="s">
        <v>88</v>
      </c>
      <c r="AF883" s="60" t="s">
        <v>88</v>
      </c>
    </row>
    <row r="884" spans="10:32" x14ac:dyDescent="0.2">
      <c r="J884" s="64" t="str">
        <f t="shared" si="154"/>
        <v>a1721</v>
      </c>
      <c r="K884" s="71">
        <f t="shared" si="155"/>
        <v>2.1505376344086025</v>
      </c>
      <c r="L884" s="65" t="str">
        <f>IFERROR((IF(AND($G883&lt;(VLOOKUP($J884,'Medians, Hi-Lo SDs'!$B:$F,2,FALSE)),$G884&gt;=(VLOOKUP($J884,'Medians, Hi-Lo SDs'!$B:$F,2,FALSE))),(VLOOKUP($J884,'Medians, Hi-Lo SDs'!$B:$F,2,FALSE))-$G883,""))/($F884)*($C884-$C883)+($C883),"")</f>
        <v/>
      </c>
      <c r="M884" s="65" t="str">
        <f t="shared" si="157"/>
        <v/>
      </c>
      <c r="N884" s="65" t="str">
        <f>IF(M884="","",M884/VLOOKUP(VLOOKUP($J884,'Medians, Hi-Lo SDs'!$B:$F,2,FALSE),$H:$I,2,FALSE))</f>
        <v/>
      </c>
      <c r="O884" s="59" t="s">
        <v>88</v>
      </c>
      <c r="P884" s="60" t="s">
        <v>88</v>
      </c>
      <c r="Q884" s="66" t="str">
        <f>IFERROR((IF(AND($G883&lt;(VLOOKUP($J884,'Medians, Hi-Lo SDs'!$B:$F,3,FALSE)),$G884&gt;=(VLOOKUP($J884,'Medians, Hi-Lo SDs'!$B:$F,3,FALSE))),(VLOOKUP($J884,'Medians, Hi-Lo SDs'!$B:$F,3,FALSE))-$G883,""))/($F884)*($C884-$C883)+($C883),"")</f>
        <v/>
      </c>
      <c r="R884" s="65" t="str">
        <f t="shared" si="158"/>
        <v/>
      </c>
      <c r="S884" s="65" t="str">
        <f>IF(R884="","",R884/VLOOKUP(VLOOKUP($J884,'Medians, Hi-Lo SDs'!$B:$F,3,FALSE),$H:$I,2,FALSE))</f>
        <v/>
      </c>
      <c r="T884" s="70" t="str">
        <f t="shared" si="161"/>
        <v/>
      </c>
      <c r="U884" s="68" t="str">
        <f t="shared" si="162"/>
        <v/>
      </c>
      <c r="V884" s="69" t="str">
        <f t="shared" si="156"/>
        <v/>
      </c>
      <c r="W884" s="66" t="str">
        <f>IFERROR((IF(AND($G883&lt;(VLOOKUP($J884,'Medians, Hi-Lo SDs'!$B:$F,4,FALSE)),$G884&gt;=(VLOOKUP($J884,'Medians, Hi-Lo SDs'!$B:$F,4,FALSE))),(VLOOKUP($J884,'Medians, Hi-Lo SDs'!$B:$F,4,FALSE))-$G883,""))/($F884)*($C884-$C883)+($C883),"")</f>
        <v/>
      </c>
      <c r="X884" s="65" t="str">
        <f t="shared" si="159"/>
        <v/>
      </c>
      <c r="Y884" s="65" t="str">
        <f>IF(X884="","",X884/VLOOKUP(VLOOKUP($J884,'Medians, Hi-Lo SDs'!$B:$F,4,FALSE),$H:$I,2,FALSE))</f>
        <v/>
      </c>
      <c r="Z884" s="70" t="str">
        <f t="shared" si="163"/>
        <v/>
      </c>
      <c r="AA884" s="68" t="str">
        <f t="shared" si="164"/>
        <v/>
      </c>
      <c r="AB884" s="66" t="str">
        <f>IFERROR((IF(AND($G883&lt;(VLOOKUP($J884,'Medians, Hi-Lo SDs'!$B:$F,5,FALSE)),$G884&gt;=(VLOOKUP($J884,'Medians, Hi-Lo SDs'!$B:$F,5,FALSE))),(VLOOKUP($J884,'Medians, Hi-Lo SDs'!$B:$F,5,FALSE))-$G883,""))/($F884)*($C884-$C883)+($C883),"")</f>
        <v/>
      </c>
      <c r="AC884" s="65" t="str">
        <f t="shared" si="160"/>
        <v/>
      </c>
      <c r="AD884" s="65" t="str">
        <f>IF(AC884="","",AC884/VLOOKUP(VLOOKUP($J884,'Medians, Hi-Lo SDs'!$B:$F,5,FALSE),$H:$I,2,FALSE))</f>
        <v/>
      </c>
      <c r="AE884" s="59" t="s">
        <v>88</v>
      </c>
      <c r="AF884" s="60" t="s">
        <v>88</v>
      </c>
    </row>
    <row r="885" spans="10:32" x14ac:dyDescent="0.2">
      <c r="J885" s="64" t="str">
        <f t="shared" si="154"/>
        <v>a1721</v>
      </c>
      <c r="K885" s="71">
        <f t="shared" si="155"/>
        <v>2.1505376344086025</v>
      </c>
      <c r="L885" s="65" t="str">
        <f>IFERROR((IF(AND($G884&lt;(VLOOKUP($J885,'Medians, Hi-Lo SDs'!$B:$F,2,FALSE)),$G885&gt;=(VLOOKUP($J885,'Medians, Hi-Lo SDs'!$B:$F,2,FALSE))),(VLOOKUP($J885,'Medians, Hi-Lo SDs'!$B:$F,2,FALSE))-$G884,""))/($F885)*($C885-$C884)+($C884),"")</f>
        <v/>
      </c>
      <c r="M885" s="65" t="str">
        <f t="shared" si="157"/>
        <v/>
      </c>
      <c r="N885" s="65" t="str">
        <f>IF(M885="","",M885/VLOOKUP(VLOOKUP($J885,'Medians, Hi-Lo SDs'!$B:$F,2,FALSE),$H:$I,2,FALSE))</f>
        <v/>
      </c>
      <c r="O885" s="59" t="s">
        <v>88</v>
      </c>
      <c r="P885" s="60" t="s">
        <v>88</v>
      </c>
      <c r="Q885" s="66" t="str">
        <f>IFERROR((IF(AND($G884&lt;(VLOOKUP($J885,'Medians, Hi-Lo SDs'!$B:$F,3,FALSE)),$G885&gt;=(VLOOKUP($J885,'Medians, Hi-Lo SDs'!$B:$F,3,FALSE))),(VLOOKUP($J885,'Medians, Hi-Lo SDs'!$B:$F,3,FALSE))-$G884,""))/($F885)*($C885-$C884)+($C884),"")</f>
        <v/>
      </c>
      <c r="R885" s="65" t="str">
        <f t="shared" si="158"/>
        <v/>
      </c>
      <c r="S885" s="65" t="str">
        <f>IF(R885="","",R885/VLOOKUP(VLOOKUP($J885,'Medians, Hi-Lo SDs'!$B:$F,3,FALSE),$H:$I,2,FALSE))</f>
        <v/>
      </c>
      <c r="T885" s="70" t="str">
        <f t="shared" si="161"/>
        <v/>
      </c>
      <c r="U885" s="68" t="str">
        <f t="shared" si="162"/>
        <v/>
      </c>
      <c r="V885" s="69" t="str">
        <f t="shared" si="156"/>
        <v/>
      </c>
      <c r="W885" s="66" t="str">
        <f>IFERROR((IF(AND($G884&lt;(VLOOKUP($J885,'Medians, Hi-Lo SDs'!$B:$F,4,FALSE)),$G885&gt;=(VLOOKUP($J885,'Medians, Hi-Lo SDs'!$B:$F,4,FALSE))),(VLOOKUP($J885,'Medians, Hi-Lo SDs'!$B:$F,4,FALSE))-$G884,""))/($F885)*($C885-$C884)+($C884),"")</f>
        <v/>
      </c>
      <c r="X885" s="65" t="str">
        <f t="shared" si="159"/>
        <v/>
      </c>
      <c r="Y885" s="65" t="str">
        <f>IF(X885="","",X885/VLOOKUP(VLOOKUP($J885,'Medians, Hi-Lo SDs'!$B:$F,4,FALSE),$H:$I,2,FALSE))</f>
        <v/>
      </c>
      <c r="Z885" s="70" t="str">
        <f t="shared" si="163"/>
        <v/>
      </c>
      <c r="AA885" s="68" t="str">
        <f t="shared" si="164"/>
        <v/>
      </c>
      <c r="AB885" s="66" t="str">
        <f>IFERROR((IF(AND($G884&lt;(VLOOKUP($J885,'Medians, Hi-Lo SDs'!$B:$F,5,FALSE)),$G885&gt;=(VLOOKUP($J885,'Medians, Hi-Lo SDs'!$B:$F,5,FALSE))),(VLOOKUP($J885,'Medians, Hi-Lo SDs'!$B:$F,5,FALSE))-$G884,""))/($F885)*($C885-$C884)+($C884),"")</f>
        <v/>
      </c>
      <c r="AC885" s="65" t="str">
        <f t="shared" si="160"/>
        <v/>
      </c>
      <c r="AD885" s="65" t="str">
        <f>IF(AC885="","",AC885/VLOOKUP(VLOOKUP($J885,'Medians, Hi-Lo SDs'!$B:$F,5,FALSE),$H:$I,2,FALSE))</f>
        <v/>
      </c>
      <c r="AE885" s="59" t="s">
        <v>88</v>
      </c>
      <c r="AF885" s="60" t="s">
        <v>88</v>
      </c>
    </row>
    <row r="886" spans="10:32" x14ac:dyDescent="0.2">
      <c r="J886" s="64" t="str">
        <f t="shared" si="154"/>
        <v>a1721</v>
      </c>
      <c r="K886" s="71">
        <f t="shared" si="155"/>
        <v>2.1505376344086025</v>
      </c>
      <c r="L886" s="65" t="str">
        <f>IFERROR((IF(AND($G885&lt;(VLOOKUP($J886,'Medians, Hi-Lo SDs'!$B:$F,2,FALSE)),$G886&gt;=(VLOOKUP($J886,'Medians, Hi-Lo SDs'!$B:$F,2,FALSE))),(VLOOKUP($J886,'Medians, Hi-Lo SDs'!$B:$F,2,FALSE))-$G885,""))/($F886)*($C886-$C885)+($C885),"")</f>
        <v/>
      </c>
      <c r="M886" s="65" t="str">
        <f t="shared" si="157"/>
        <v/>
      </c>
      <c r="N886" s="65" t="str">
        <f>IF(M886="","",M886/VLOOKUP(VLOOKUP($J886,'Medians, Hi-Lo SDs'!$B:$F,2,FALSE),$H:$I,2,FALSE))</f>
        <v/>
      </c>
      <c r="O886" s="59" t="s">
        <v>88</v>
      </c>
      <c r="P886" s="60" t="s">
        <v>88</v>
      </c>
      <c r="Q886" s="66" t="str">
        <f>IFERROR((IF(AND($G885&lt;(VLOOKUP($J886,'Medians, Hi-Lo SDs'!$B:$F,3,FALSE)),$G886&gt;=(VLOOKUP($J886,'Medians, Hi-Lo SDs'!$B:$F,3,FALSE))),(VLOOKUP($J886,'Medians, Hi-Lo SDs'!$B:$F,3,FALSE))-$G885,""))/($F886)*($C886-$C885)+($C885),"")</f>
        <v/>
      </c>
      <c r="R886" s="65" t="str">
        <f t="shared" si="158"/>
        <v/>
      </c>
      <c r="S886" s="65" t="str">
        <f>IF(R886="","",R886/VLOOKUP(VLOOKUP($J886,'Medians, Hi-Lo SDs'!$B:$F,3,FALSE),$H:$I,2,FALSE))</f>
        <v/>
      </c>
      <c r="T886" s="70" t="str">
        <f t="shared" si="161"/>
        <v/>
      </c>
      <c r="U886" s="68" t="str">
        <f t="shared" si="162"/>
        <v/>
      </c>
      <c r="V886" s="69" t="str">
        <f t="shared" si="156"/>
        <v/>
      </c>
      <c r="W886" s="66" t="str">
        <f>IFERROR((IF(AND($G885&lt;(VLOOKUP($J886,'Medians, Hi-Lo SDs'!$B:$F,4,FALSE)),$G886&gt;=(VLOOKUP($J886,'Medians, Hi-Lo SDs'!$B:$F,4,FALSE))),(VLOOKUP($J886,'Medians, Hi-Lo SDs'!$B:$F,4,FALSE))-$G885,""))/($F886)*($C886-$C885)+($C885),"")</f>
        <v/>
      </c>
      <c r="X886" s="65" t="str">
        <f t="shared" si="159"/>
        <v/>
      </c>
      <c r="Y886" s="65" t="str">
        <f>IF(X886="","",X886/VLOOKUP(VLOOKUP($J886,'Medians, Hi-Lo SDs'!$B:$F,4,FALSE),$H:$I,2,FALSE))</f>
        <v/>
      </c>
      <c r="Z886" s="70" t="str">
        <f t="shared" si="163"/>
        <v/>
      </c>
      <c r="AA886" s="68" t="str">
        <f t="shared" si="164"/>
        <v/>
      </c>
      <c r="AB886" s="66" t="str">
        <f>IFERROR((IF(AND($G885&lt;(VLOOKUP($J886,'Medians, Hi-Lo SDs'!$B:$F,5,FALSE)),$G886&gt;=(VLOOKUP($J886,'Medians, Hi-Lo SDs'!$B:$F,5,FALSE))),(VLOOKUP($J886,'Medians, Hi-Lo SDs'!$B:$F,5,FALSE))-$G885,""))/($F886)*($C886-$C885)+($C885),"")</f>
        <v/>
      </c>
      <c r="AC886" s="65" t="str">
        <f t="shared" si="160"/>
        <v/>
      </c>
      <c r="AD886" s="65" t="str">
        <f>IF(AC886="","",AC886/VLOOKUP(VLOOKUP($J886,'Medians, Hi-Lo SDs'!$B:$F,5,FALSE),$H:$I,2,FALSE))</f>
        <v/>
      </c>
      <c r="AE886" s="59" t="s">
        <v>88</v>
      </c>
      <c r="AF886" s="60" t="s">
        <v>88</v>
      </c>
    </row>
    <row r="887" spans="10:32" x14ac:dyDescent="0.2">
      <c r="J887" s="64" t="str">
        <f t="shared" si="154"/>
        <v>a1721</v>
      </c>
      <c r="K887" s="71">
        <f t="shared" si="155"/>
        <v>2.1505376344086025</v>
      </c>
      <c r="L887" s="65" t="str">
        <f>IFERROR((IF(AND($G886&lt;(VLOOKUP($J887,'Medians, Hi-Lo SDs'!$B:$F,2,FALSE)),$G887&gt;=(VLOOKUP($J887,'Medians, Hi-Lo SDs'!$B:$F,2,FALSE))),(VLOOKUP($J887,'Medians, Hi-Lo SDs'!$B:$F,2,FALSE))-$G886,""))/($F887)*($C887-$C886)+($C886),"")</f>
        <v/>
      </c>
      <c r="M887" s="65" t="str">
        <f t="shared" si="157"/>
        <v/>
      </c>
      <c r="N887" s="65" t="str">
        <f>IF(M887="","",M887/VLOOKUP(VLOOKUP($J887,'Medians, Hi-Lo SDs'!$B:$F,2,FALSE),$H:$I,2,FALSE))</f>
        <v/>
      </c>
      <c r="O887" s="59" t="s">
        <v>88</v>
      </c>
      <c r="P887" s="60" t="s">
        <v>88</v>
      </c>
      <c r="Q887" s="66" t="str">
        <f>IFERROR((IF(AND($G886&lt;(VLOOKUP($J887,'Medians, Hi-Lo SDs'!$B:$F,3,FALSE)),$G887&gt;=(VLOOKUP($J887,'Medians, Hi-Lo SDs'!$B:$F,3,FALSE))),(VLOOKUP($J887,'Medians, Hi-Lo SDs'!$B:$F,3,FALSE))-$G886,""))/($F887)*($C887-$C886)+($C886),"")</f>
        <v/>
      </c>
      <c r="R887" s="65" t="str">
        <f t="shared" si="158"/>
        <v/>
      </c>
      <c r="S887" s="65" t="str">
        <f>IF(R887="","",R887/VLOOKUP(VLOOKUP($J887,'Medians, Hi-Lo SDs'!$B:$F,3,FALSE),$H:$I,2,FALSE))</f>
        <v/>
      </c>
      <c r="T887" s="70" t="str">
        <f t="shared" si="161"/>
        <v/>
      </c>
      <c r="U887" s="68" t="str">
        <f t="shared" si="162"/>
        <v/>
      </c>
      <c r="V887" s="69" t="str">
        <f t="shared" si="156"/>
        <v/>
      </c>
      <c r="W887" s="66" t="str">
        <f>IFERROR((IF(AND($G886&lt;(VLOOKUP($J887,'Medians, Hi-Lo SDs'!$B:$F,4,FALSE)),$G887&gt;=(VLOOKUP($J887,'Medians, Hi-Lo SDs'!$B:$F,4,FALSE))),(VLOOKUP($J887,'Medians, Hi-Lo SDs'!$B:$F,4,FALSE))-$G886,""))/($F887)*($C887-$C886)+($C886),"")</f>
        <v/>
      </c>
      <c r="X887" s="65" t="str">
        <f t="shared" si="159"/>
        <v/>
      </c>
      <c r="Y887" s="65" t="str">
        <f>IF(X887="","",X887/VLOOKUP(VLOOKUP($J887,'Medians, Hi-Lo SDs'!$B:$F,4,FALSE),$H:$I,2,FALSE))</f>
        <v/>
      </c>
      <c r="Z887" s="70" t="str">
        <f t="shared" si="163"/>
        <v/>
      </c>
      <c r="AA887" s="68" t="str">
        <f t="shared" si="164"/>
        <v/>
      </c>
      <c r="AB887" s="66" t="str">
        <f>IFERROR((IF(AND($G886&lt;(VLOOKUP($J887,'Medians, Hi-Lo SDs'!$B:$F,5,FALSE)),$G887&gt;=(VLOOKUP($J887,'Medians, Hi-Lo SDs'!$B:$F,5,FALSE))),(VLOOKUP($J887,'Medians, Hi-Lo SDs'!$B:$F,5,FALSE))-$G886,""))/($F887)*($C887-$C886)+($C886),"")</f>
        <v/>
      </c>
      <c r="AC887" s="65" t="str">
        <f t="shared" si="160"/>
        <v/>
      </c>
      <c r="AD887" s="65" t="str">
        <f>IF(AC887="","",AC887/VLOOKUP(VLOOKUP($J887,'Medians, Hi-Lo SDs'!$B:$F,5,FALSE),$H:$I,2,FALSE))</f>
        <v/>
      </c>
      <c r="AE887" s="59" t="s">
        <v>88</v>
      </c>
      <c r="AF887" s="60" t="s">
        <v>88</v>
      </c>
    </row>
    <row r="888" spans="10:32" x14ac:dyDescent="0.2">
      <c r="J888" s="64" t="str">
        <f t="shared" si="154"/>
        <v>a1721</v>
      </c>
      <c r="K888" s="71">
        <f t="shared" si="155"/>
        <v>2.1505376344086025</v>
      </c>
      <c r="L888" s="65" t="str">
        <f>IFERROR((IF(AND($G887&lt;(VLOOKUP($J888,'Medians, Hi-Lo SDs'!$B:$F,2,FALSE)),$G888&gt;=(VLOOKUP($J888,'Medians, Hi-Lo SDs'!$B:$F,2,FALSE))),(VLOOKUP($J888,'Medians, Hi-Lo SDs'!$B:$F,2,FALSE))-$G887,""))/($F888)*($C888-$C887)+($C887),"")</f>
        <v/>
      </c>
      <c r="M888" s="65" t="str">
        <f t="shared" si="157"/>
        <v/>
      </c>
      <c r="N888" s="65" t="str">
        <f>IF(M888="","",M888/VLOOKUP(VLOOKUP($J888,'Medians, Hi-Lo SDs'!$B:$F,2,FALSE),$H:$I,2,FALSE))</f>
        <v/>
      </c>
      <c r="O888" s="59" t="s">
        <v>88</v>
      </c>
      <c r="P888" s="60" t="s">
        <v>88</v>
      </c>
      <c r="Q888" s="66" t="str">
        <f>IFERROR((IF(AND($G887&lt;(VLOOKUP($J888,'Medians, Hi-Lo SDs'!$B:$F,3,FALSE)),$G888&gt;=(VLOOKUP($J888,'Medians, Hi-Lo SDs'!$B:$F,3,FALSE))),(VLOOKUP($J888,'Medians, Hi-Lo SDs'!$B:$F,3,FALSE))-$G887,""))/($F888)*($C888-$C887)+($C887),"")</f>
        <v/>
      </c>
      <c r="R888" s="65" t="str">
        <f t="shared" si="158"/>
        <v/>
      </c>
      <c r="S888" s="65" t="str">
        <f>IF(R888="","",R888/VLOOKUP(VLOOKUP($J888,'Medians, Hi-Lo SDs'!$B:$F,3,FALSE),$H:$I,2,FALSE))</f>
        <v/>
      </c>
      <c r="T888" s="70" t="str">
        <f t="shared" si="161"/>
        <v/>
      </c>
      <c r="U888" s="68" t="str">
        <f t="shared" si="162"/>
        <v/>
      </c>
      <c r="V888" s="69" t="str">
        <f t="shared" si="156"/>
        <v/>
      </c>
      <c r="W888" s="66" t="str">
        <f>IFERROR((IF(AND($G887&lt;(VLOOKUP($J888,'Medians, Hi-Lo SDs'!$B:$F,4,FALSE)),$G888&gt;=(VLOOKUP($J888,'Medians, Hi-Lo SDs'!$B:$F,4,FALSE))),(VLOOKUP($J888,'Medians, Hi-Lo SDs'!$B:$F,4,FALSE))-$G887,""))/($F888)*($C888-$C887)+($C887),"")</f>
        <v/>
      </c>
      <c r="X888" s="65" t="str">
        <f t="shared" si="159"/>
        <v/>
      </c>
      <c r="Y888" s="65" t="str">
        <f>IF(X888="","",X888/VLOOKUP(VLOOKUP($J888,'Medians, Hi-Lo SDs'!$B:$F,4,FALSE),$H:$I,2,FALSE))</f>
        <v/>
      </c>
      <c r="Z888" s="70" t="str">
        <f t="shared" si="163"/>
        <v/>
      </c>
      <c r="AA888" s="68" t="str">
        <f t="shared" si="164"/>
        <v/>
      </c>
      <c r="AB888" s="66" t="str">
        <f>IFERROR((IF(AND($G887&lt;(VLOOKUP($J888,'Medians, Hi-Lo SDs'!$B:$F,5,FALSE)),$G888&gt;=(VLOOKUP($J888,'Medians, Hi-Lo SDs'!$B:$F,5,FALSE))),(VLOOKUP($J888,'Medians, Hi-Lo SDs'!$B:$F,5,FALSE))-$G887,""))/($F888)*($C888-$C887)+($C887),"")</f>
        <v/>
      </c>
      <c r="AC888" s="65" t="str">
        <f t="shared" si="160"/>
        <v/>
      </c>
      <c r="AD888" s="65" t="str">
        <f>IF(AC888="","",AC888/VLOOKUP(VLOOKUP($J888,'Medians, Hi-Lo SDs'!$B:$F,5,FALSE),$H:$I,2,FALSE))</f>
        <v/>
      </c>
      <c r="AE888" s="59" t="s">
        <v>88</v>
      </c>
      <c r="AF888" s="60" t="s">
        <v>88</v>
      </c>
    </row>
    <row r="889" spans="10:32" x14ac:dyDescent="0.2">
      <c r="J889" s="64" t="str">
        <f t="shared" si="154"/>
        <v>a1721</v>
      </c>
      <c r="K889" s="71">
        <f t="shared" si="155"/>
        <v>2.1505376344086025</v>
      </c>
      <c r="L889" s="65" t="str">
        <f>IFERROR((IF(AND($G888&lt;(VLOOKUP($J889,'Medians, Hi-Lo SDs'!$B:$F,2,FALSE)),$G889&gt;=(VLOOKUP($J889,'Medians, Hi-Lo SDs'!$B:$F,2,FALSE))),(VLOOKUP($J889,'Medians, Hi-Lo SDs'!$B:$F,2,FALSE))-$G888,""))/($F889)*($C889-$C888)+($C888),"")</f>
        <v/>
      </c>
      <c r="M889" s="65" t="str">
        <f t="shared" si="157"/>
        <v/>
      </c>
      <c r="N889" s="65" t="str">
        <f>IF(M889="","",M889/VLOOKUP(VLOOKUP($J889,'Medians, Hi-Lo SDs'!$B:$F,2,FALSE),$H:$I,2,FALSE))</f>
        <v/>
      </c>
      <c r="O889" s="59" t="s">
        <v>88</v>
      </c>
      <c r="P889" s="60" t="s">
        <v>88</v>
      </c>
      <c r="Q889" s="66" t="str">
        <f>IFERROR((IF(AND($G888&lt;(VLOOKUP($J889,'Medians, Hi-Lo SDs'!$B:$F,3,FALSE)),$G889&gt;=(VLOOKUP($J889,'Medians, Hi-Lo SDs'!$B:$F,3,FALSE))),(VLOOKUP($J889,'Medians, Hi-Lo SDs'!$B:$F,3,FALSE))-$G888,""))/($F889)*($C889-$C888)+($C888),"")</f>
        <v/>
      </c>
      <c r="R889" s="65" t="str">
        <f t="shared" si="158"/>
        <v/>
      </c>
      <c r="S889" s="65" t="str">
        <f>IF(R889="","",R889/VLOOKUP(VLOOKUP($J889,'Medians, Hi-Lo SDs'!$B:$F,3,FALSE),$H:$I,2,FALSE))</f>
        <v/>
      </c>
      <c r="T889" s="70" t="str">
        <f t="shared" si="161"/>
        <v/>
      </c>
      <c r="U889" s="68" t="str">
        <f t="shared" si="162"/>
        <v/>
      </c>
      <c r="V889" s="69" t="str">
        <f t="shared" si="156"/>
        <v/>
      </c>
      <c r="W889" s="66" t="str">
        <f>IFERROR((IF(AND($G888&lt;(VLOOKUP($J889,'Medians, Hi-Lo SDs'!$B:$F,4,FALSE)),$G889&gt;=(VLOOKUP($J889,'Medians, Hi-Lo SDs'!$B:$F,4,FALSE))),(VLOOKUP($J889,'Medians, Hi-Lo SDs'!$B:$F,4,FALSE))-$G888,""))/($F889)*($C889-$C888)+($C888),"")</f>
        <v/>
      </c>
      <c r="X889" s="65" t="str">
        <f t="shared" si="159"/>
        <v/>
      </c>
      <c r="Y889" s="65" t="str">
        <f>IF(X889="","",X889/VLOOKUP(VLOOKUP($J889,'Medians, Hi-Lo SDs'!$B:$F,4,FALSE),$H:$I,2,FALSE))</f>
        <v/>
      </c>
      <c r="Z889" s="70" t="str">
        <f t="shared" si="163"/>
        <v/>
      </c>
      <c r="AA889" s="68" t="str">
        <f t="shared" si="164"/>
        <v/>
      </c>
      <c r="AB889" s="66" t="str">
        <f>IFERROR((IF(AND($G888&lt;(VLOOKUP($J889,'Medians, Hi-Lo SDs'!$B:$F,5,FALSE)),$G889&gt;=(VLOOKUP($J889,'Medians, Hi-Lo SDs'!$B:$F,5,FALSE))),(VLOOKUP($J889,'Medians, Hi-Lo SDs'!$B:$F,5,FALSE))-$G888,""))/($F889)*($C889-$C888)+($C888),"")</f>
        <v/>
      </c>
      <c r="AC889" s="65" t="str">
        <f t="shared" si="160"/>
        <v/>
      </c>
      <c r="AD889" s="65" t="str">
        <f>IF(AC889="","",AC889/VLOOKUP(VLOOKUP($J889,'Medians, Hi-Lo SDs'!$B:$F,5,FALSE),$H:$I,2,FALSE))</f>
        <v/>
      </c>
      <c r="AE889" s="59" t="s">
        <v>88</v>
      </c>
      <c r="AF889" s="60" t="s">
        <v>88</v>
      </c>
    </row>
    <row r="890" spans="10:32" x14ac:dyDescent="0.2">
      <c r="J890" s="64" t="str">
        <f t="shared" si="154"/>
        <v>a1721</v>
      </c>
      <c r="K890" s="71">
        <f t="shared" si="155"/>
        <v>2.1505376344086025</v>
      </c>
      <c r="L890" s="65" t="str">
        <f>IFERROR((IF(AND($G889&lt;(VLOOKUP($J890,'Medians, Hi-Lo SDs'!$B:$F,2,FALSE)),$G890&gt;=(VLOOKUP($J890,'Medians, Hi-Lo SDs'!$B:$F,2,FALSE))),(VLOOKUP($J890,'Medians, Hi-Lo SDs'!$B:$F,2,FALSE))-$G889,""))/($F890)*($C890-$C889)+($C889),"")</f>
        <v/>
      </c>
      <c r="M890" s="65" t="str">
        <f t="shared" si="157"/>
        <v/>
      </c>
      <c r="N890" s="65" t="str">
        <f>IF(M890="","",M890/VLOOKUP(VLOOKUP($J890,'Medians, Hi-Lo SDs'!$B:$F,2,FALSE),$H:$I,2,FALSE))</f>
        <v/>
      </c>
      <c r="O890" s="59" t="s">
        <v>88</v>
      </c>
      <c r="P890" s="60" t="s">
        <v>88</v>
      </c>
      <c r="Q890" s="66" t="str">
        <f>IFERROR((IF(AND($G889&lt;(VLOOKUP($J890,'Medians, Hi-Lo SDs'!$B:$F,3,FALSE)),$G890&gt;=(VLOOKUP($J890,'Medians, Hi-Lo SDs'!$B:$F,3,FALSE))),(VLOOKUP($J890,'Medians, Hi-Lo SDs'!$B:$F,3,FALSE))-$G889,""))/($F890)*($C890-$C889)+($C889),"")</f>
        <v/>
      </c>
      <c r="R890" s="65" t="str">
        <f t="shared" si="158"/>
        <v/>
      </c>
      <c r="S890" s="65" t="str">
        <f>IF(R890="","",R890/VLOOKUP(VLOOKUP($J890,'Medians, Hi-Lo SDs'!$B:$F,3,FALSE),$H:$I,2,FALSE))</f>
        <v/>
      </c>
      <c r="T890" s="70" t="str">
        <f t="shared" si="161"/>
        <v/>
      </c>
      <c r="U890" s="68" t="str">
        <f t="shared" si="162"/>
        <v/>
      </c>
      <c r="V890" s="69" t="str">
        <f t="shared" si="156"/>
        <v/>
      </c>
      <c r="W890" s="66" t="str">
        <f>IFERROR((IF(AND($G889&lt;(VLOOKUP($J890,'Medians, Hi-Lo SDs'!$B:$F,4,FALSE)),$G890&gt;=(VLOOKUP($J890,'Medians, Hi-Lo SDs'!$B:$F,4,FALSE))),(VLOOKUP($J890,'Medians, Hi-Lo SDs'!$B:$F,4,FALSE))-$G889,""))/($F890)*($C890-$C889)+($C889),"")</f>
        <v/>
      </c>
      <c r="X890" s="65" t="str">
        <f t="shared" si="159"/>
        <v/>
      </c>
      <c r="Y890" s="65" t="str">
        <f>IF(X890="","",X890/VLOOKUP(VLOOKUP($J890,'Medians, Hi-Lo SDs'!$B:$F,4,FALSE),$H:$I,2,FALSE))</f>
        <v/>
      </c>
      <c r="Z890" s="70" t="str">
        <f t="shared" si="163"/>
        <v/>
      </c>
      <c r="AA890" s="68" t="str">
        <f t="shared" si="164"/>
        <v/>
      </c>
      <c r="AB890" s="66" t="str">
        <f>IFERROR((IF(AND($G889&lt;(VLOOKUP($J890,'Medians, Hi-Lo SDs'!$B:$F,5,FALSE)),$G890&gt;=(VLOOKUP($J890,'Medians, Hi-Lo SDs'!$B:$F,5,FALSE))),(VLOOKUP($J890,'Medians, Hi-Lo SDs'!$B:$F,5,FALSE))-$G889,""))/($F890)*($C890-$C889)+($C889),"")</f>
        <v/>
      </c>
      <c r="AC890" s="65" t="str">
        <f t="shared" si="160"/>
        <v/>
      </c>
      <c r="AD890" s="65" t="str">
        <f>IF(AC890="","",AC890/VLOOKUP(VLOOKUP($J890,'Medians, Hi-Lo SDs'!$B:$F,5,FALSE),$H:$I,2,FALSE))</f>
        <v/>
      </c>
      <c r="AE890" s="59" t="s">
        <v>88</v>
      </c>
      <c r="AF890" s="60" t="s">
        <v>88</v>
      </c>
    </row>
    <row r="891" spans="10:32" x14ac:dyDescent="0.2">
      <c r="J891" s="64" t="str">
        <f t="shared" si="154"/>
        <v>a1721</v>
      </c>
      <c r="K891" s="71">
        <f t="shared" si="155"/>
        <v>2.1505376344086025</v>
      </c>
      <c r="L891" s="65" t="str">
        <f>IFERROR((IF(AND($G890&lt;(VLOOKUP($J891,'Medians, Hi-Lo SDs'!$B:$F,2,FALSE)),$G891&gt;=(VLOOKUP($J891,'Medians, Hi-Lo SDs'!$B:$F,2,FALSE))),(VLOOKUP($J891,'Medians, Hi-Lo SDs'!$B:$F,2,FALSE))-$G890,""))/($F891)*($C891-$C890)+($C890),"")</f>
        <v/>
      </c>
      <c r="M891" s="65" t="str">
        <f t="shared" si="157"/>
        <v/>
      </c>
      <c r="N891" s="65" t="str">
        <f>IF(M891="","",M891/VLOOKUP(VLOOKUP($J891,'Medians, Hi-Lo SDs'!$B:$F,2,FALSE),$H:$I,2,FALSE))</f>
        <v/>
      </c>
      <c r="O891" s="59" t="s">
        <v>88</v>
      </c>
      <c r="P891" s="60" t="s">
        <v>88</v>
      </c>
      <c r="Q891" s="66" t="str">
        <f>IFERROR((IF(AND($G890&lt;(VLOOKUP($J891,'Medians, Hi-Lo SDs'!$B:$F,3,FALSE)),$G891&gt;=(VLOOKUP($J891,'Medians, Hi-Lo SDs'!$B:$F,3,FALSE))),(VLOOKUP($J891,'Medians, Hi-Lo SDs'!$B:$F,3,FALSE))-$G890,""))/($F891)*($C891-$C890)+($C890),"")</f>
        <v/>
      </c>
      <c r="R891" s="65" t="str">
        <f t="shared" si="158"/>
        <v/>
      </c>
      <c r="S891" s="65" t="str">
        <f>IF(R891="","",R891/VLOOKUP(VLOOKUP($J891,'Medians, Hi-Lo SDs'!$B:$F,3,FALSE),$H:$I,2,FALSE))</f>
        <v/>
      </c>
      <c r="T891" s="70" t="str">
        <f t="shared" si="161"/>
        <v/>
      </c>
      <c r="U891" s="68" t="str">
        <f t="shared" si="162"/>
        <v/>
      </c>
      <c r="V891" s="69" t="str">
        <f t="shared" si="156"/>
        <v/>
      </c>
      <c r="W891" s="66" t="str">
        <f>IFERROR((IF(AND($G890&lt;(VLOOKUP($J891,'Medians, Hi-Lo SDs'!$B:$F,4,FALSE)),$G891&gt;=(VLOOKUP($J891,'Medians, Hi-Lo SDs'!$B:$F,4,FALSE))),(VLOOKUP($J891,'Medians, Hi-Lo SDs'!$B:$F,4,FALSE))-$G890,""))/($F891)*($C891-$C890)+($C890),"")</f>
        <v/>
      </c>
      <c r="X891" s="65" t="str">
        <f t="shared" si="159"/>
        <v/>
      </c>
      <c r="Y891" s="65" t="str">
        <f>IF(X891="","",X891/VLOOKUP(VLOOKUP($J891,'Medians, Hi-Lo SDs'!$B:$F,4,FALSE),$H:$I,2,FALSE))</f>
        <v/>
      </c>
      <c r="Z891" s="70" t="str">
        <f t="shared" si="163"/>
        <v/>
      </c>
      <c r="AA891" s="68" t="str">
        <f t="shared" si="164"/>
        <v/>
      </c>
      <c r="AB891" s="66" t="str">
        <f>IFERROR((IF(AND($G890&lt;(VLOOKUP($J891,'Medians, Hi-Lo SDs'!$B:$F,5,FALSE)),$G891&gt;=(VLOOKUP($J891,'Medians, Hi-Lo SDs'!$B:$F,5,FALSE))),(VLOOKUP($J891,'Medians, Hi-Lo SDs'!$B:$F,5,FALSE))-$G890,""))/($F891)*($C891-$C890)+($C890),"")</f>
        <v/>
      </c>
      <c r="AC891" s="65" t="str">
        <f t="shared" si="160"/>
        <v/>
      </c>
      <c r="AD891" s="65" t="str">
        <f>IF(AC891="","",AC891/VLOOKUP(VLOOKUP($J891,'Medians, Hi-Lo SDs'!$B:$F,5,FALSE),$H:$I,2,FALSE))</f>
        <v/>
      </c>
      <c r="AE891" s="59" t="s">
        <v>88</v>
      </c>
      <c r="AF891" s="60" t="s">
        <v>88</v>
      </c>
    </row>
    <row r="892" spans="10:32" x14ac:dyDescent="0.2">
      <c r="J892" s="64" t="str">
        <f t="shared" si="154"/>
        <v>a1721</v>
      </c>
      <c r="K892" s="71">
        <f t="shared" si="155"/>
        <v>2.1505376344086025</v>
      </c>
      <c r="L892" s="65" t="str">
        <f>IFERROR((IF(AND($G891&lt;(VLOOKUP($J892,'Medians, Hi-Lo SDs'!$B:$F,2,FALSE)),$G892&gt;=(VLOOKUP($J892,'Medians, Hi-Lo SDs'!$B:$F,2,FALSE))),(VLOOKUP($J892,'Medians, Hi-Lo SDs'!$B:$F,2,FALSE))-$G891,""))/($F892)*($C892-$C891)+($C891),"")</f>
        <v/>
      </c>
      <c r="M892" s="65" t="str">
        <f t="shared" si="157"/>
        <v/>
      </c>
      <c r="N892" s="65" t="str">
        <f>IF(M892="","",M892/VLOOKUP(VLOOKUP($J892,'Medians, Hi-Lo SDs'!$B:$F,2,FALSE),$H:$I,2,FALSE))</f>
        <v/>
      </c>
      <c r="O892" s="59" t="s">
        <v>88</v>
      </c>
      <c r="P892" s="60" t="s">
        <v>88</v>
      </c>
      <c r="Q892" s="66" t="str">
        <f>IFERROR((IF(AND($G891&lt;(VLOOKUP($J892,'Medians, Hi-Lo SDs'!$B:$F,3,FALSE)),$G892&gt;=(VLOOKUP($J892,'Medians, Hi-Lo SDs'!$B:$F,3,FALSE))),(VLOOKUP($J892,'Medians, Hi-Lo SDs'!$B:$F,3,FALSE))-$G891,""))/($F892)*($C892-$C891)+($C891),"")</f>
        <v/>
      </c>
      <c r="R892" s="65" t="str">
        <f t="shared" si="158"/>
        <v/>
      </c>
      <c r="S892" s="65" t="str">
        <f>IF(R892="","",R892/VLOOKUP(VLOOKUP($J892,'Medians, Hi-Lo SDs'!$B:$F,3,FALSE),$H:$I,2,FALSE))</f>
        <v/>
      </c>
      <c r="T892" s="70" t="str">
        <f t="shared" si="161"/>
        <v/>
      </c>
      <c r="U892" s="68" t="str">
        <f t="shared" si="162"/>
        <v/>
      </c>
      <c r="V892" s="69" t="str">
        <f t="shared" si="156"/>
        <v/>
      </c>
      <c r="W892" s="66" t="str">
        <f>IFERROR((IF(AND($G891&lt;(VLOOKUP($J892,'Medians, Hi-Lo SDs'!$B:$F,4,FALSE)),$G892&gt;=(VLOOKUP($J892,'Medians, Hi-Lo SDs'!$B:$F,4,FALSE))),(VLOOKUP($J892,'Medians, Hi-Lo SDs'!$B:$F,4,FALSE))-$G891,""))/($F892)*($C892-$C891)+($C891),"")</f>
        <v/>
      </c>
      <c r="X892" s="65" t="str">
        <f t="shared" si="159"/>
        <v/>
      </c>
      <c r="Y892" s="65" t="str">
        <f>IF(X892="","",X892/VLOOKUP(VLOOKUP($J892,'Medians, Hi-Lo SDs'!$B:$F,4,FALSE),$H:$I,2,FALSE))</f>
        <v/>
      </c>
      <c r="Z892" s="70" t="str">
        <f t="shared" si="163"/>
        <v/>
      </c>
      <c r="AA892" s="68" t="str">
        <f t="shared" si="164"/>
        <v/>
      </c>
      <c r="AB892" s="66" t="str">
        <f>IFERROR((IF(AND($G891&lt;(VLOOKUP($J892,'Medians, Hi-Lo SDs'!$B:$F,5,FALSE)),$G892&gt;=(VLOOKUP($J892,'Medians, Hi-Lo SDs'!$B:$F,5,FALSE))),(VLOOKUP($J892,'Medians, Hi-Lo SDs'!$B:$F,5,FALSE))-$G891,""))/($F892)*($C892-$C891)+($C891),"")</f>
        <v/>
      </c>
      <c r="AC892" s="65" t="str">
        <f t="shared" si="160"/>
        <v/>
      </c>
      <c r="AD892" s="65" t="str">
        <f>IF(AC892="","",AC892/VLOOKUP(VLOOKUP($J892,'Medians, Hi-Lo SDs'!$B:$F,5,FALSE),$H:$I,2,FALSE))</f>
        <v/>
      </c>
      <c r="AE892" s="59" t="s">
        <v>88</v>
      </c>
      <c r="AF892" s="60" t="s">
        <v>88</v>
      </c>
    </row>
    <row r="893" spans="10:32" x14ac:dyDescent="0.2">
      <c r="J893" s="64" t="str">
        <f t="shared" si="154"/>
        <v>a1721</v>
      </c>
      <c r="K893" s="71">
        <f t="shared" si="155"/>
        <v>2.1505376344086025</v>
      </c>
      <c r="L893" s="65" t="str">
        <f>IFERROR((IF(AND($G892&lt;(VLOOKUP($J893,'Medians, Hi-Lo SDs'!$B:$F,2,FALSE)),$G893&gt;=(VLOOKUP($J893,'Medians, Hi-Lo SDs'!$B:$F,2,FALSE))),(VLOOKUP($J893,'Medians, Hi-Lo SDs'!$B:$F,2,FALSE))-$G892,""))/($F893)*($C893-$C892)+($C892),"")</f>
        <v/>
      </c>
      <c r="M893" s="65" t="str">
        <f t="shared" si="157"/>
        <v/>
      </c>
      <c r="N893" s="65" t="str">
        <f>IF(M893="","",M893/VLOOKUP(VLOOKUP($J893,'Medians, Hi-Lo SDs'!$B:$F,2,FALSE),$H:$I,2,FALSE))</f>
        <v/>
      </c>
      <c r="O893" s="59" t="s">
        <v>88</v>
      </c>
      <c r="P893" s="60" t="s">
        <v>88</v>
      </c>
      <c r="Q893" s="66" t="str">
        <f>IFERROR((IF(AND($G892&lt;(VLOOKUP($J893,'Medians, Hi-Lo SDs'!$B:$F,3,FALSE)),$G893&gt;=(VLOOKUP($J893,'Medians, Hi-Lo SDs'!$B:$F,3,FALSE))),(VLOOKUP($J893,'Medians, Hi-Lo SDs'!$B:$F,3,FALSE))-$G892,""))/($F893)*($C893-$C892)+($C892),"")</f>
        <v/>
      </c>
      <c r="R893" s="65" t="str">
        <f t="shared" si="158"/>
        <v/>
      </c>
      <c r="S893" s="65" t="str">
        <f>IF(R893="","",R893/VLOOKUP(VLOOKUP($J893,'Medians, Hi-Lo SDs'!$B:$F,3,FALSE),$H:$I,2,FALSE))</f>
        <v/>
      </c>
      <c r="T893" s="70" t="str">
        <f t="shared" si="161"/>
        <v/>
      </c>
      <c r="U893" s="68" t="str">
        <f t="shared" si="162"/>
        <v/>
      </c>
      <c r="V893" s="69" t="str">
        <f t="shared" si="156"/>
        <v/>
      </c>
      <c r="W893" s="66" t="str">
        <f>IFERROR((IF(AND($G892&lt;(VLOOKUP($J893,'Medians, Hi-Lo SDs'!$B:$F,4,FALSE)),$G893&gt;=(VLOOKUP($J893,'Medians, Hi-Lo SDs'!$B:$F,4,FALSE))),(VLOOKUP($J893,'Medians, Hi-Lo SDs'!$B:$F,4,FALSE))-$G892,""))/($F893)*($C893-$C892)+($C892),"")</f>
        <v/>
      </c>
      <c r="X893" s="65" t="str">
        <f t="shared" si="159"/>
        <v/>
      </c>
      <c r="Y893" s="65" t="str">
        <f>IF(X893="","",X893/VLOOKUP(VLOOKUP($J893,'Medians, Hi-Lo SDs'!$B:$F,4,FALSE),$H:$I,2,FALSE))</f>
        <v/>
      </c>
      <c r="Z893" s="70" t="str">
        <f t="shared" si="163"/>
        <v/>
      </c>
      <c r="AA893" s="68" t="str">
        <f t="shared" si="164"/>
        <v/>
      </c>
      <c r="AB893" s="66" t="str">
        <f>IFERROR((IF(AND($G892&lt;(VLOOKUP($J893,'Medians, Hi-Lo SDs'!$B:$F,5,FALSE)),$G893&gt;=(VLOOKUP($J893,'Medians, Hi-Lo SDs'!$B:$F,5,FALSE))),(VLOOKUP($J893,'Medians, Hi-Lo SDs'!$B:$F,5,FALSE))-$G892,""))/($F893)*($C893-$C892)+($C892),"")</f>
        <v/>
      </c>
      <c r="AC893" s="65" t="str">
        <f t="shared" si="160"/>
        <v/>
      </c>
      <c r="AD893" s="65" t="str">
        <f>IF(AC893="","",AC893/VLOOKUP(VLOOKUP($J893,'Medians, Hi-Lo SDs'!$B:$F,5,FALSE),$H:$I,2,FALSE))</f>
        <v/>
      </c>
      <c r="AE893" s="59" t="s">
        <v>88</v>
      </c>
      <c r="AF893" s="60" t="s">
        <v>88</v>
      </c>
    </row>
    <row r="894" spans="10:32" x14ac:dyDescent="0.2">
      <c r="J894" s="64" t="str">
        <f t="shared" si="154"/>
        <v>a1721</v>
      </c>
      <c r="K894" s="71">
        <f t="shared" si="155"/>
        <v>2.1505376344086025</v>
      </c>
      <c r="L894" s="65" t="str">
        <f>IFERROR((IF(AND($G893&lt;(VLOOKUP($J894,'Medians, Hi-Lo SDs'!$B:$F,2,FALSE)),$G894&gt;=(VLOOKUP($J894,'Medians, Hi-Lo SDs'!$B:$F,2,FALSE))),(VLOOKUP($J894,'Medians, Hi-Lo SDs'!$B:$F,2,FALSE))-$G893,""))/($F894)*($C894-$C893)+($C893),"")</f>
        <v/>
      </c>
      <c r="M894" s="65" t="str">
        <f t="shared" si="157"/>
        <v/>
      </c>
      <c r="N894" s="65" t="str">
        <f>IF(M894="","",M894/VLOOKUP(VLOOKUP($J894,'Medians, Hi-Lo SDs'!$B:$F,2,FALSE),$H:$I,2,FALSE))</f>
        <v/>
      </c>
      <c r="O894" s="59" t="s">
        <v>88</v>
      </c>
      <c r="P894" s="60" t="s">
        <v>88</v>
      </c>
      <c r="Q894" s="66" t="str">
        <f>IFERROR((IF(AND($G893&lt;(VLOOKUP($J894,'Medians, Hi-Lo SDs'!$B:$F,3,FALSE)),$G894&gt;=(VLOOKUP($J894,'Medians, Hi-Lo SDs'!$B:$F,3,FALSE))),(VLOOKUP($J894,'Medians, Hi-Lo SDs'!$B:$F,3,FALSE))-$G893,""))/($F894)*($C894-$C893)+($C893),"")</f>
        <v/>
      </c>
      <c r="R894" s="65" t="str">
        <f t="shared" si="158"/>
        <v/>
      </c>
      <c r="S894" s="65" t="str">
        <f>IF(R894="","",R894/VLOOKUP(VLOOKUP($J894,'Medians, Hi-Lo SDs'!$B:$F,3,FALSE),$H:$I,2,FALSE))</f>
        <v/>
      </c>
      <c r="T894" s="70" t="str">
        <f t="shared" si="161"/>
        <v/>
      </c>
      <c r="U894" s="68" t="str">
        <f t="shared" si="162"/>
        <v/>
      </c>
      <c r="V894" s="69" t="str">
        <f t="shared" si="156"/>
        <v/>
      </c>
      <c r="W894" s="66" t="str">
        <f>IFERROR((IF(AND($G893&lt;(VLOOKUP($J894,'Medians, Hi-Lo SDs'!$B:$F,4,FALSE)),$G894&gt;=(VLOOKUP($J894,'Medians, Hi-Lo SDs'!$B:$F,4,FALSE))),(VLOOKUP($J894,'Medians, Hi-Lo SDs'!$B:$F,4,FALSE))-$G893,""))/($F894)*($C894-$C893)+($C893),"")</f>
        <v/>
      </c>
      <c r="X894" s="65" t="str">
        <f t="shared" si="159"/>
        <v/>
      </c>
      <c r="Y894" s="65" t="str">
        <f>IF(X894="","",X894/VLOOKUP(VLOOKUP($J894,'Medians, Hi-Lo SDs'!$B:$F,4,FALSE),$H:$I,2,FALSE))</f>
        <v/>
      </c>
      <c r="Z894" s="70" t="str">
        <f t="shared" si="163"/>
        <v/>
      </c>
      <c r="AA894" s="68" t="str">
        <f t="shared" si="164"/>
        <v/>
      </c>
      <c r="AB894" s="66" t="str">
        <f>IFERROR((IF(AND($G893&lt;(VLOOKUP($J894,'Medians, Hi-Lo SDs'!$B:$F,5,FALSE)),$G894&gt;=(VLOOKUP($J894,'Medians, Hi-Lo SDs'!$B:$F,5,FALSE))),(VLOOKUP($J894,'Medians, Hi-Lo SDs'!$B:$F,5,FALSE))-$G893,""))/($F894)*($C894-$C893)+($C893),"")</f>
        <v/>
      </c>
      <c r="AC894" s="65" t="str">
        <f t="shared" si="160"/>
        <v/>
      </c>
      <c r="AD894" s="65" t="str">
        <f>IF(AC894="","",AC894/VLOOKUP(VLOOKUP($J894,'Medians, Hi-Lo SDs'!$B:$F,5,FALSE),$H:$I,2,FALSE))</f>
        <v/>
      </c>
      <c r="AE894" s="59" t="s">
        <v>88</v>
      </c>
      <c r="AF894" s="60" t="s">
        <v>88</v>
      </c>
    </row>
    <row r="895" spans="10:32" x14ac:dyDescent="0.2">
      <c r="J895" s="64" t="str">
        <f t="shared" si="154"/>
        <v>a1721</v>
      </c>
      <c r="K895" s="71">
        <f t="shared" si="155"/>
        <v>2.1505376344086025</v>
      </c>
      <c r="L895" s="65" t="str">
        <f>IFERROR((IF(AND($G894&lt;(VLOOKUP($J895,'Medians, Hi-Lo SDs'!$B:$F,2,FALSE)),$G895&gt;=(VLOOKUP($J895,'Medians, Hi-Lo SDs'!$B:$F,2,FALSE))),(VLOOKUP($J895,'Medians, Hi-Lo SDs'!$B:$F,2,FALSE))-$G894,""))/($F895)*($C895-$C894)+($C894),"")</f>
        <v/>
      </c>
      <c r="M895" s="65" t="str">
        <f t="shared" si="157"/>
        <v/>
      </c>
      <c r="N895" s="65" t="str">
        <f>IF(M895="","",M895/VLOOKUP(VLOOKUP($J895,'Medians, Hi-Lo SDs'!$B:$F,2,FALSE),$H:$I,2,FALSE))</f>
        <v/>
      </c>
      <c r="O895" s="59" t="s">
        <v>88</v>
      </c>
      <c r="P895" s="60" t="s">
        <v>88</v>
      </c>
      <c r="Q895" s="66" t="str">
        <f>IFERROR((IF(AND($G894&lt;(VLOOKUP($J895,'Medians, Hi-Lo SDs'!$B:$F,3,FALSE)),$G895&gt;=(VLOOKUP($J895,'Medians, Hi-Lo SDs'!$B:$F,3,FALSE))),(VLOOKUP($J895,'Medians, Hi-Lo SDs'!$B:$F,3,FALSE))-$G894,""))/($F895)*($C895-$C894)+($C894),"")</f>
        <v/>
      </c>
      <c r="R895" s="65" t="str">
        <f t="shared" si="158"/>
        <v/>
      </c>
      <c r="S895" s="65" t="str">
        <f>IF(R895="","",R895/VLOOKUP(VLOOKUP($J895,'Medians, Hi-Lo SDs'!$B:$F,3,FALSE),$H:$I,2,FALSE))</f>
        <v/>
      </c>
      <c r="T895" s="70" t="str">
        <f t="shared" si="161"/>
        <v/>
      </c>
      <c r="U895" s="68" t="str">
        <f t="shared" si="162"/>
        <v/>
      </c>
      <c r="V895" s="69" t="str">
        <f t="shared" si="156"/>
        <v/>
      </c>
      <c r="W895" s="66" t="str">
        <f>IFERROR((IF(AND($G894&lt;(VLOOKUP($J895,'Medians, Hi-Lo SDs'!$B:$F,4,FALSE)),$G895&gt;=(VLOOKUP($J895,'Medians, Hi-Lo SDs'!$B:$F,4,FALSE))),(VLOOKUP($J895,'Medians, Hi-Lo SDs'!$B:$F,4,FALSE))-$G894,""))/($F895)*($C895-$C894)+($C894),"")</f>
        <v/>
      </c>
      <c r="X895" s="65" t="str">
        <f t="shared" si="159"/>
        <v/>
      </c>
      <c r="Y895" s="65" t="str">
        <f>IF(X895="","",X895/VLOOKUP(VLOOKUP($J895,'Medians, Hi-Lo SDs'!$B:$F,4,FALSE),$H:$I,2,FALSE))</f>
        <v/>
      </c>
      <c r="Z895" s="70" t="str">
        <f t="shared" si="163"/>
        <v/>
      </c>
      <c r="AA895" s="68" t="str">
        <f t="shared" si="164"/>
        <v/>
      </c>
      <c r="AB895" s="66" t="str">
        <f>IFERROR((IF(AND($G894&lt;(VLOOKUP($J895,'Medians, Hi-Lo SDs'!$B:$F,5,FALSE)),$G895&gt;=(VLOOKUP($J895,'Medians, Hi-Lo SDs'!$B:$F,5,FALSE))),(VLOOKUP($J895,'Medians, Hi-Lo SDs'!$B:$F,5,FALSE))-$G894,""))/($F895)*($C895-$C894)+($C894),"")</f>
        <v/>
      </c>
      <c r="AC895" s="65" t="str">
        <f t="shared" si="160"/>
        <v/>
      </c>
      <c r="AD895" s="65" t="str">
        <f>IF(AC895="","",AC895/VLOOKUP(VLOOKUP($J895,'Medians, Hi-Lo SDs'!$B:$F,5,FALSE),$H:$I,2,FALSE))</f>
        <v/>
      </c>
      <c r="AE895" s="59" t="s">
        <v>88</v>
      </c>
      <c r="AF895" s="60" t="s">
        <v>88</v>
      </c>
    </row>
    <row r="896" spans="10:32" x14ac:dyDescent="0.2">
      <c r="J896" s="64" t="str">
        <f t="shared" si="154"/>
        <v>a1721</v>
      </c>
      <c r="K896" s="71">
        <f t="shared" si="155"/>
        <v>2.1505376344086025</v>
      </c>
      <c r="L896" s="65" t="str">
        <f>IFERROR((IF(AND($G895&lt;(VLOOKUP($J896,'Medians, Hi-Lo SDs'!$B:$F,2,FALSE)),$G896&gt;=(VLOOKUP($J896,'Medians, Hi-Lo SDs'!$B:$F,2,FALSE))),(VLOOKUP($J896,'Medians, Hi-Lo SDs'!$B:$F,2,FALSE))-$G895,""))/($F896)*($C896-$C895)+($C895),"")</f>
        <v/>
      </c>
      <c r="M896" s="65" t="str">
        <f t="shared" si="157"/>
        <v/>
      </c>
      <c r="N896" s="65" t="str">
        <f>IF(M896="","",M896/VLOOKUP(VLOOKUP($J896,'Medians, Hi-Lo SDs'!$B:$F,2,FALSE),$H:$I,2,FALSE))</f>
        <v/>
      </c>
      <c r="O896" s="59" t="s">
        <v>88</v>
      </c>
      <c r="P896" s="60" t="s">
        <v>88</v>
      </c>
      <c r="Q896" s="66" t="str">
        <f>IFERROR((IF(AND($G895&lt;(VLOOKUP($J896,'Medians, Hi-Lo SDs'!$B:$F,3,FALSE)),$G896&gt;=(VLOOKUP($J896,'Medians, Hi-Lo SDs'!$B:$F,3,FALSE))),(VLOOKUP($J896,'Medians, Hi-Lo SDs'!$B:$F,3,FALSE))-$G895,""))/($F896)*($C896-$C895)+($C895),"")</f>
        <v/>
      </c>
      <c r="R896" s="65" t="str">
        <f t="shared" si="158"/>
        <v/>
      </c>
      <c r="S896" s="65" t="str">
        <f>IF(R896="","",R896/VLOOKUP(VLOOKUP($J896,'Medians, Hi-Lo SDs'!$B:$F,3,FALSE),$H:$I,2,FALSE))</f>
        <v/>
      </c>
      <c r="T896" s="70" t="str">
        <f t="shared" si="161"/>
        <v/>
      </c>
      <c r="U896" s="68" t="str">
        <f t="shared" si="162"/>
        <v/>
      </c>
      <c r="V896" s="69" t="str">
        <f t="shared" si="156"/>
        <v/>
      </c>
      <c r="W896" s="66" t="str">
        <f>IFERROR((IF(AND($G895&lt;(VLOOKUP($J896,'Medians, Hi-Lo SDs'!$B:$F,4,FALSE)),$G896&gt;=(VLOOKUP($J896,'Medians, Hi-Lo SDs'!$B:$F,4,FALSE))),(VLOOKUP($J896,'Medians, Hi-Lo SDs'!$B:$F,4,FALSE))-$G895,""))/($F896)*($C896-$C895)+($C895),"")</f>
        <v/>
      </c>
      <c r="X896" s="65" t="str">
        <f t="shared" si="159"/>
        <v/>
      </c>
      <c r="Y896" s="65" t="str">
        <f>IF(X896="","",X896/VLOOKUP(VLOOKUP($J896,'Medians, Hi-Lo SDs'!$B:$F,4,FALSE),$H:$I,2,FALSE))</f>
        <v/>
      </c>
      <c r="Z896" s="70" t="str">
        <f t="shared" si="163"/>
        <v/>
      </c>
      <c r="AA896" s="68" t="str">
        <f t="shared" si="164"/>
        <v/>
      </c>
      <c r="AB896" s="66" t="str">
        <f>IFERROR((IF(AND($G895&lt;(VLOOKUP($J896,'Medians, Hi-Lo SDs'!$B:$F,5,FALSE)),$G896&gt;=(VLOOKUP($J896,'Medians, Hi-Lo SDs'!$B:$F,5,FALSE))),(VLOOKUP($J896,'Medians, Hi-Lo SDs'!$B:$F,5,FALSE))-$G895,""))/($F896)*($C896-$C895)+($C895),"")</f>
        <v/>
      </c>
      <c r="AC896" s="65" t="str">
        <f t="shared" si="160"/>
        <v/>
      </c>
      <c r="AD896" s="65" t="str">
        <f>IF(AC896="","",AC896/VLOOKUP(VLOOKUP($J896,'Medians, Hi-Lo SDs'!$B:$F,5,FALSE),$H:$I,2,FALSE))</f>
        <v/>
      </c>
      <c r="AE896" s="59" t="s">
        <v>88</v>
      </c>
      <c r="AF896" s="60" t="s">
        <v>88</v>
      </c>
    </row>
    <row r="897" spans="10:32" x14ac:dyDescent="0.2">
      <c r="J897" s="64" t="str">
        <f t="shared" si="154"/>
        <v>a1721</v>
      </c>
      <c r="K897" s="71">
        <f t="shared" si="155"/>
        <v>2.1505376344086025</v>
      </c>
      <c r="L897" s="65" t="str">
        <f>IFERROR((IF(AND($G896&lt;(VLOOKUP($J897,'Medians, Hi-Lo SDs'!$B:$F,2,FALSE)),$G897&gt;=(VLOOKUP($J897,'Medians, Hi-Lo SDs'!$B:$F,2,FALSE))),(VLOOKUP($J897,'Medians, Hi-Lo SDs'!$B:$F,2,FALSE))-$G896,""))/($F897)*($C897-$C896)+($C896),"")</f>
        <v/>
      </c>
      <c r="M897" s="65" t="str">
        <f t="shared" si="157"/>
        <v/>
      </c>
      <c r="N897" s="65" t="str">
        <f>IF(M897="","",M897/VLOOKUP(VLOOKUP($J897,'Medians, Hi-Lo SDs'!$B:$F,2,FALSE),$H:$I,2,FALSE))</f>
        <v/>
      </c>
      <c r="O897" s="59" t="s">
        <v>88</v>
      </c>
      <c r="P897" s="60" t="s">
        <v>88</v>
      </c>
      <c r="Q897" s="66" t="str">
        <f>IFERROR((IF(AND($G896&lt;(VLOOKUP($J897,'Medians, Hi-Lo SDs'!$B:$F,3,FALSE)),$G897&gt;=(VLOOKUP($J897,'Medians, Hi-Lo SDs'!$B:$F,3,FALSE))),(VLOOKUP($J897,'Medians, Hi-Lo SDs'!$B:$F,3,FALSE))-$G896,""))/($F897)*($C897-$C896)+($C896),"")</f>
        <v/>
      </c>
      <c r="R897" s="65" t="str">
        <f t="shared" si="158"/>
        <v/>
      </c>
      <c r="S897" s="65" t="str">
        <f>IF(R897="","",R897/VLOOKUP(VLOOKUP($J897,'Medians, Hi-Lo SDs'!$B:$F,3,FALSE),$H:$I,2,FALSE))</f>
        <v/>
      </c>
      <c r="T897" s="70" t="str">
        <f t="shared" si="161"/>
        <v/>
      </c>
      <c r="U897" s="68" t="str">
        <f t="shared" si="162"/>
        <v/>
      </c>
      <c r="V897" s="69" t="str">
        <f t="shared" si="156"/>
        <v/>
      </c>
      <c r="W897" s="66" t="str">
        <f>IFERROR((IF(AND($G896&lt;(VLOOKUP($J897,'Medians, Hi-Lo SDs'!$B:$F,4,FALSE)),$G897&gt;=(VLOOKUP($J897,'Medians, Hi-Lo SDs'!$B:$F,4,FALSE))),(VLOOKUP($J897,'Medians, Hi-Lo SDs'!$B:$F,4,FALSE))-$G896,""))/($F897)*($C897-$C896)+($C896),"")</f>
        <v/>
      </c>
      <c r="X897" s="65" t="str">
        <f t="shared" si="159"/>
        <v/>
      </c>
      <c r="Y897" s="65" t="str">
        <f>IF(X897="","",X897/VLOOKUP(VLOOKUP($J897,'Medians, Hi-Lo SDs'!$B:$F,4,FALSE),$H:$I,2,FALSE))</f>
        <v/>
      </c>
      <c r="Z897" s="70" t="str">
        <f t="shared" si="163"/>
        <v/>
      </c>
      <c r="AA897" s="68" t="str">
        <f t="shared" si="164"/>
        <v/>
      </c>
      <c r="AB897" s="66" t="str">
        <f>IFERROR((IF(AND($G896&lt;(VLOOKUP($J897,'Medians, Hi-Lo SDs'!$B:$F,5,FALSE)),$G897&gt;=(VLOOKUP($J897,'Medians, Hi-Lo SDs'!$B:$F,5,FALSE))),(VLOOKUP($J897,'Medians, Hi-Lo SDs'!$B:$F,5,FALSE))-$G896,""))/($F897)*($C897-$C896)+($C896),"")</f>
        <v/>
      </c>
      <c r="AC897" s="65" t="str">
        <f t="shared" si="160"/>
        <v/>
      </c>
      <c r="AD897" s="65" t="str">
        <f>IF(AC897="","",AC897/VLOOKUP(VLOOKUP($J897,'Medians, Hi-Lo SDs'!$B:$F,5,FALSE),$H:$I,2,FALSE))</f>
        <v/>
      </c>
      <c r="AE897" s="59" t="s">
        <v>88</v>
      </c>
      <c r="AF897" s="60" t="s">
        <v>88</v>
      </c>
    </row>
    <row r="898" spans="10:32" x14ac:dyDescent="0.2">
      <c r="J898" s="64" t="str">
        <f t="shared" si="154"/>
        <v>a1721</v>
      </c>
      <c r="K898" s="71">
        <f t="shared" si="155"/>
        <v>2.1505376344086025</v>
      </c>
      <c r="L898" s="65" t="str">
        <f>IFERROR((IF(AND($G897&lt;(VLOOKUP($J898,'Medians, Hi-Lo SDs'!$B:$F,2,FALSE)),$G898&gt;=(VLOOKUP($J898,'Medians, Hi-Lo SDs'!$B:$F,2,FALSE))),(VLOOKUP($J898,'Medians, Hi-Lo SDs'!$B:$F,2,FALSE))-$G897,""))/($F898)*($C898-$C897)+($C897),"")</f>
        <v/>
      </c>
      <c r="M898" s="65" t="str">
        <f t="shared" si="157"/>
        <v/>
      </c>
      <c r="N898" s="65" t="str">
        <f>IF(M898="","",M898/VLOOKUP(VLOOKUP($J898,'Medians, Hi-Lo SDs'!$B:$F,2,FALSE),$H:$I,2,FALSE))</f>
        <v/>
      </c>
      <c r="O898" s="59" t="s">
        <v>88</v>
      </c>
      <c r="P898" s="60" t="s">
        <v>88</v>
      </c>
      <c r="Q898" s="66" t="str">
        <f>IFERROR((IF(AND($G897&lt;(VLOOKUP($J898,'Medians, Hi-Lo SDs'!$B:$F,3,FALSE)),$G898&gt;=(VLOOKUP($J898,'Medians, Hi-Lo SDs'!$B:$F,3,FALSE))),(VLOOKUP($J898,'Medians, Hi-Lo SDs'!$B:$F,3,FALSE))-$G897,""))/($F898)*($C898-$C897)+($C897),"")</f>
        <v/>
      </c>
      <c r="R898" s="65" t="str">
        <f t="shared" si="158"/>
        <v/>
      </c>
      <c r="S898" s="65" t="str">
        <f>IF(R898="","",R898/VLOOKUP(VLOOKUP($J898,'Medians, Hi-Lo SDs'!$B:$F,3,FALSE),$H:$I,2,FALSE))</f>
        <v/>
      </c>
      <c r="T898" s="70" t="str">
        <f t="shared" si="161"/>
        <v/>
      </c>
      <c r="U898" s="68" t="str">
        <f t="shared" si="162"/>
        <v/>
      </c>
      <c r="V898" s="69" t="str">
        <f t="shared" si="156"/>
        <v/>
      </c>
      <c r="W898" s="66" t="str">
        <f>IFERROR((IF(AND($G897&lt;(VLOOKUP($J898,'Medians, Hi-Lo SDs'!$B:$F,4,FALSE)),$G898&gt;=(VLOOKUP($J898,'Medians, Hi-Lo SDs'!$B:$F,4,FALSE))),(VLOOKUP($J898,'Medians, Hi-Lo SDs'!$B:$F,4,FALSE))-$G897,""))/($F898)*($C898-$C897)+($C897),"")</f>
        <v/>
      </c>
      <c r="X898" s="65" t="str">
        <f t="shared" si="159"/>
        <v/>
      </c>
      <c r="Y898" s="65" t="str">
        <f>IF(X898="","",X898/VLOOKUP(VLOOKUP($J898,'Medians, Hi-Lo SDs'!$B:$F,4,FALSE),$H:$I,2,FALSE))</f>
        <v/>
      </c>
      <c r="Z898" s="70" t="str">
        <f t="shared" si="163"/>
        <v/>
      </c>
      <c r="AA898" s="68" t="str">
        <f t="shared" si="164"/>
        <v/>
      </c>
      <c r="AB898" s="66" t="str">
        <f>IFERROR((IF(AND($G897&lt;(VLOOKUP($J898,'Medians, Hi-Lo SDs'!$B:$F,5,FALSE)),$G898&gt;=(VLOOKUP($J898,'Medians, Hi-Lo SDs'!$B:$F,5,FALSE))),(VLOOKUP($J898,'Medians, Hi-Lo SDs'!$B:$F,5,FALSE))-$G897,""))/($F898)*($C898-$C897)+($C897),"")</f>
        <v/>
      </c>
      <c r="AC898" s="65" t="str">
        <f t="shared" si="160"/>
        <v/>
      </c>
      <c r="AD898" s="65" t="str">
        <f>IF(AC898="","",AC898/VLOOKUP(VLOOKUP($J898,'Medians, Hi-Lo SDs'!$B:$F,5,FALSE),$H:$I,2,FALSE))</f>
        <v/>
      </c>
      <c r="AE898" s="59" t="s">
        <v>88</v>
      </c>
      <c r="AF898" s="60" t="s">
        <v>88</v>
      </c>
    </row>
    <row r="899" spans="10:32" x14ac:dyDescent="0.2">
      <c r="J899" s="64" t="str">
        <f t="shared" si="154"/>
        <v>a1721</v>
      </c>
      <c r="K899" s="71">
        <f t="shared" si="155"/>
        <v>2.1505376344086025</v>
      </c>
      <c r="L899" s="65" t="str">
        <f>IFERROR((IF(AND($G898&lt;(VLOOKUP($J899,'Medians, Hi-Lo SDs'!$B:$F,2,FALSE)),$G899&gt;=(VLOOKUP($J899,'Medians, Hi-Lo SDs'!$B:$F,2,FALSE))),(VLOOKUP($J899,'Medians, Hi-Lo SDs'!$B:$F,2,FALSE))-$G898,""))/($F899)*($C899-$C898)+($C898),"")</f>
        <v/>
      </c>
      <c r="M899" s="65" t="str">
        <f t="shared" si="157"/>
        <v/>
      </c>
      <c r="N899" s="65" t="str">
        <f>IF(M899="","",M899/VLOOKUP(VLOOKUP($J899,'Medians, Hi-Lo SDs'!$B:$F,2,FALSE),$H:$I,2,FALSE))</f>
        <v/>
      </c>
      <c r="O899" s="59" t="s">
        <v>88</v>
      </c>
      <c r="P899" s="60" t="s">
        <v>88</v>
      </c>
      <c r="Q899" s="66" t="str">
        <f>IFERROR((IF(AND($G898&lt;(VLOOKUP($J899,'Medians, Hi-Lo SDs'!$B:$F,3,FALSE)),$G899&gt;=(VLOOKUP($J899,'Medians, Hi-Lo SDs'!$B:$F,3,FALSE))),(VLOOKUP($J899,'Medians, Hi-Lo SDs'!$B:$F,3,FALSE))-$G898,""))/($F899)*($C899-$C898)+($C898),"")</f>
        <v/>
      </c>
      <c r="R899" s="65" t="str">
        <f t="shared" si="158"/>
        <v/>
      </c>
      <c r="S899" s="65" t="str">
        <f>IF(R899="","",R899/VLOOKUP(VLOOKUP($J899,'Medians, Hi-Lo SDs'!$B:$F,3,FALSE),$H:$I,2,FALSE))</f>
        <v/>
      </c>
      <c r="T899" s="70" t="str">
        <f t="shared" si="161"/>
        <v/>
      </c>
      <c r="U899" s="68" t="str">
        <f t="shared" si="162"/>
        <v/>
      </c>
      <c r="V899" s="69" t="str">
        <f t="shared" si="156"/>
        <v/>
      </c>
      <c r="W899" s="66" t="str">
        <f>IFERROR((IF(AND($G898&lt;(VLOOKUP($J899,'Medians, Hi-Lo SDs'!$B:$F,4,FALSE)),$G899&gt;=(VLOOKUP($J899,'Medians, Hi-Lo SDs'!$B:$F,4,FALSE))),(VLOOKUP($J899,'Medians, Hi-Lo SDs'!$B:$F,4,FALSE))-$G898,""))/($F899)*($C899-$C898)+($C898),"")</f>
        <v/>
      </c>
      <c r="X899" s="65" t="str">
        <f t="shared" si="159"/>
        <v/>
      </c>
      <c r="Y899" s="65" t="str">
        <f>IF(X899="","",X899/VLOOKUP(VLOOKUP($J899,'Medians, Hi-Lo SDs'!$B:$F,4,FALSE),$H:$I,2,FALSE))</f>
        <v/>
      </c>
      <c r="Z899" s="70" t="str">
        <f t="shared" si="163"/>
        <v/>
      </c>
      <c r="AA899" s="68" t="str">
        <f t="shared" si="164"/>
        <v/>
      </c>
      <c r="AB899" s="66" t="str">
        <f>IFERROR((IF(AND($G898&lt;(VLOOKUP($J899,'Medians, Hi-Lo SDs'!$B:$F,5,FALSE)),$G899&gt;=(VLOOKUP($J899,'Medians, Hi-Lo SDs'!$B:$F,5,FALSE))),(VLOOKUP($J899,'Medians, Hi-Lo SDs'!$B:$F,5,FALSE))-$G898,""))/($F899)*($C899-$C898)+($C898),"")</f>
        <v/>
      </c>
      <c r="AC899" s="65" t="str">
        <f t="shared" si="160"/>
        <v/>
      </c>
      <c r="AD899" s="65" t="str">
        <f>IF(AC899="","",AC899/VLOOKUP(VLOOKUP($J899,'Medians, Hi-Lo SDs'!$B:$F,5,FALSE),$H:$I,2,FALSE))</f>
        <v/>
      </c>
      <c r="AE899" s="59" t="s">
        <v>88</v>
      </c>
      <c r="AF899" s="60" t="s">
        <v>88</v>
      </c>
    </row>
    <row r="900" spans="10:32" x14ac:dyDescent="0.2">
      <c r="J900" s="64" t="str">
        <f t="shared" si="154"/>
        <v>a1721</v>
      </c>
      <c r="K900" s="71">
        <f t="shared" si="155"/>
        <v>2.1505376344086025</v>
      </c>
      <c r="L900" s="65" t="str">
        <f>IFERROR((IF(AND($G899&lt;(VLOOKUP($J900,'Medians, Hi-Lo SDs'!$B:$F,2,FALSE)),$G900&gt;=(VLOOKUP($J900,'Medians, Hi-Lo SDs'!$B:$F,2,FALSE))),(VLOOKUP($J900,'Medians, Hi-Lo SDs'!$B:$F,2,FALSE))-$G899,""))/($F900)*($C900-$C899)+($C899),"")</f>
        <v/>
      </c>
      <c r="M900" s="65" t="str">
        <f t="shared" si="157"/>
        <v/>
      </c>
      <c r="N900" s="65" t="str">
        <f>IF(M900="","",M900/VLOOKUP(VLOOKUP($J900,'Medians, Hi-Lo SDs'!$B:$F,2,FALSE),$H:$I,2,FALSE))</f>
        <v/>
      </c>
      <c r="O900" s="59" t="s">
        <v>88</v>
      </c>
      <c r="P900" s="60" t="s">
        <v>88</v>
      </c>
      <c r="Q900" s="66" t="str">
        <f>IFERROR((IF(AND($G899&lt;(VLOOKUP($J900,'Medians, Hi-Lo SDs'!$B:$F,3,FALSE)),$G900&gt;=(VLOOKUP($J900,'Medians, Hi-Lo SDs'!$B:$F,3,FALSE))),(VLOOKUP($J900,'Medians, Hi-Lo SDs'!$B:$F,3,FALSE))-$G899,""))/($F900)*($C900-$C899)+($C899),"")</f>
        <v/>
      </c>
      <c r="R900" s="65" t="str">
        <f t="shared" si="158"/>
        <v/>
      </c>
      <c r="S900" s="65" t="str">
        <f>IF(R900="","",R900/VLOOKUP(VLOOKUP($J900,'Medians, Hi-Lo SDs'!$B:$F,3,FALSE),$H:$I,2,FALSE))</f>
        <v/>
      </c>
      <c r="T900" s="70" t="str">
        <f t="shared" si="161"/>
        <v/>
      </c>
      <c r="U900" s="68" t="str">
        <f t="shared" si="162"/>
        <v/>
      </c>
      <c r="V900" s="69" t="str">
        <f t="shared" si="156"/>
        <v/>
      </c>
      <c r="W900" s="66" t="str">
        <f>IFERROR((IF(AND($G899&lt;(VLOOKUP($J900,'Medians, Hi-Lo SDs'!$B:$F,4,FALSE)),$G900&gt;=(VLOOKUP($J900,'Medians, Hi-Lo SDs'!$B:$F,4,FALSE))),(VLOOKUP($J900,'Medians, Hi-Lo SDs'!$B:$F,4,FALSE))-$G899,""))/($F900)*($C900-$C899)+($C899),"")</f>
        <v/>
      </c>
      <c r="X900" s="65" t="str">
        <f t="shared" si="159"/>
        <v/>
      </c>
      <c r="Y900" s="65" t="str">
        <f>IF(X900="","",X900/VLOOKUP(VLOOKUP($J900,'Medians, Hi-Lo SDs'!$B:$F,4,FALSE),$H:$I,2,FALSE))</f>
        <v/>
      </c>
      <c r="Z900" s="70" t="str">
        <f t="shared" si="163"/>
        <v/>
      </c>
      <c r="AA900" s="68" t="str">
        <f t="shared" si="164"/>
        <v/>
      </c>
      <c r="AB900" s="66" t="str">
        <f>IFERROR((IF(AND($G899&lt;(VLOOKUP($J900,'Medians, Hi-Lo SDs'!$B:$F,5,FALSE)),$G900&gt;=(VLOOKUP($J900,'Medians, Hi-Lo SDs'!$B:$F,5,FALSE))),(VLOOKUP($J900,'Medians, Hi-Lo SDs'!$B:$F,5,FALSE))-$G899,""))/($F900)*($C900-$C899)+($C899),"")</f>
        <v/>
      </c>
      <c r="AC900" s="65" t="str">
        <f t="shared" si="160"/>
        <v/>
      </c>
      <c r="AD900" s="65" t="str">
        <f>IF(AC900="","",AC900/VLOOKUP(VLOOKUP($J900,'Medians, Hi-Lo SDs'!$B:$F,5,FALSE),$H:$I,2,FALSE))</f>
        <v/>
      </c>
      <c r="AE900" s="59" t="s">
        <v>88</v>
      </c>
      <c r="AF900" s="60" t="s">
        <v>88</v>
      </c>
    </row>
    <row r="901" spans="10:32" x14ac:dyDescent="0.2">
      <c r="J901" s="64" t="str">
        <f t="shared" si="154"/>
        <v>a1721</v>
      </c>
      <c r="K901" s="71">
        <f t="shared" si="155"/>
        <v>2.1505376344086025</v>
      </c>
      <c r="L901" s="65" t="str">
        <f>IFERROR((IF(AND($G900&lt;(VLOOKUP($J901,'Medians, Hi-Lo SDs'!$B:$F,2,FALSE)),$G901&gt;=(VLOOKUP($J901,'Medians, Hi-Lo SDs'!$B:$F,2,FALSE))),(VLOOKUP($J901,'Medians, Hi-Lo SDs'!$B:$F,2,FALSE))-$G900,""))/($F901)*($C901-$C900)+($C900),"")</f>
        <v/>
      </c>
      <c r="M901" s="65" t="str">
        <f t="shared" si="157"/>
        <v/>
      </c>
      <c r="N901" s="65" t="str">
        <f>IF(M901="","",M901/VLOOKUP(VLOOKUP($J901,'Medians, Hi-Lo SDs'!$B:$F,2,FALSE),$H:$I,2,FALSE))</f>
        <v/>
      </c>
      <c r="O901" s="59" t="s">
        <v>88</v>
      </c>
      <c r="P901" s="60" t="s">
        <v>88</v>
      </c>
      <c r="Q901" s="66" t="str">
        <f>IFERROR((IF(AND($G900&lt;(VLOOKUP($J901,'Medians, Hi-Lo SDs'!$B:$F,3,FALSE)),$G901&gt;=(VLOOKUP($J901,'Medians, Hi-Lo SDs'!$B:$F,3,FALSE))),(VLOOKUP($J901,'Medians, Hi-Lo SDs'!$B:$F,3,FALSE))-$G900,""))/($F901)*($C901-$C900)+($C900),"")</f>
        <v/>
      </c>
      <c r="R901" s="65" t="str">
        <f t="shared" si="158"/>
        <v/>
      </c>
      <c r="S901" s="65" t="str">
        <f>IF(R901="","",R901/VLOOKUP(VLOOKUP($J901,'Medians, Hi-Lo SDs'!$B:$F,3,FALSE),$H:$I,2,FALSE))</f>
        <v/>
      </c>
      <c r="T901" s="70" t="str">
        <f t="shared" si="161"/>
        <v/>
      </c>
      <c r="U901" s="68" t="str">
        <f t="shared" si="162"/>
        <v/>
      </c>
      <c r="V901" s="69" t="str">
        <f t="shared" si="156"/>
        <v/>
      </c>
      <c r="W901" s="66" t="str">
        <f>IFERROR((IF(AND($G900&lt;(VLOOKUP($J901,'Medians, Hi-Lo SDs'!$B:$F,4,FALSE)),$G901&gt;=(VLOOKUP($J901,'Medians, Hi-Lo SDs'!$B:$F,4,FALSE))),(VLOOKUP($J901,'Medians, Hi-Lo SDs'!$B:$F,4,FALSE))-$G900,""))/($F901)*($C901-$C900)+($C900),"")</f>
        <v/>
      </c>
      <c r="X901" s="65" t="str">
        <f t="shared" si="159"/>
        <v/>
      </c>
      <c r="Y901" s="65" t="str">
        <f>IF(X901="","",X901/VLOOKUP(VLOOKUP($J901,'Medians, Hi-Lo SDs'!$B:$F,4,FALSE),$H:$I,2,FALSE))</f>
        <v/>
      </c>
      <c r="Z901" s="70" t="str">
        <f t="shared" si="163"/>
        <v/>
      </c>
      <c r="AA901" s="68" t="str">
        <f t="shared" si="164"/>
        <v/>
      </c>
      <c r="AB901" s="66" t="str">
        <f>IFERROR((IF(AND($G900&lt;(VLOOKUP($J901,'Medians, Hi-Lo SDs'!$B:$F,5,FALSE)),$G901&gt;=(VLOOKUP($J901,'Medians, Hi-Lo SDs'!$B:$F,5,FALSE))),(VLOOKUP($J901,'Medians, Hi-Lo SDs'!$B:$F,5,FALSE))-$G900,""))/($F901)*($C901-$C900)+($C900),"")</f>
        <v/>
      </c>
      <c r="AC901" s="65" t="str">
        <f t="shared" si="160"/>
        <v/>
      </c>
      <c r="AD901" s="65" t="str">
        <f>IF(AC901="","",AC901/VLOOKUP(VLOOKUP($J901,'Medians, Hi-Lo SDs'!$B:$F,5,FALSE),$H:$I,2,FALSE))</f>
        <v/>
      </c>
      <c r="AE901" s="59" t="s">
        <v>88</v>
      </c>
      <c r="AF901" s="60" t="s">
        <v>88</v>
      </c>
    </row>
    <row r="902" spans="10:32" x14ac:dyDescent="0.2">
      <c r="J902" s="64" t="str">
        <f t="shared" si="154"/>
        <v>a1721</v>
      </c>
      <c r="K902" s="71">
        <f t="shared" si="155"/>
        <v>2.1505376344086025</v>
      </c>
      <c r="L902" s="65" t="str">
        <f>IFERROR((IF(AND($G901&lt;(VLOOKUP($J902,'Medians, Hi-Lo SDs'!$B:$F,2,FALSE)),$G902&gt;=(VLOOKUP($J902,'Medians, Hi-Lo SDs'!$B:$F,2,FALSE))),(VLOOKUP($J902,'Medians, Hi-Lo SDs'!$B:$F,2,FALSE))-$G901,""))/($F902)*($C902-$C901)+($C901),"")</f>
        <v/>
      </c>
      <c r="M902" s="65" t="str">
        <f t="shared" si="157"/>
        <v/>
      </c>
      <c r="N902" s="65" t="str">
        <f>IF(M902="","",M902/VLOOKUP(VLOOKUP($J902,'Medians, Hi-Lo SDs'!$B:$F,2,FALSE),$H:$I,2,FALSE))</f>
        <v/>
      </c>
      <c r="O902" s="59" t="s">
        <v>88</v>
      </c>
      <c r="P902" s="60" t="s">
        <v>88</v>
      </c>
      <c r="Q902" s="66" t="str">
        <f>IFERROR((IF(AND($G901&lt;(VLOOKUP($J902,'Medians, Hi-Lo SDs'!$B:$F,3,FALSE)),$G902&gt;=(VLOOKUP($J902,'Medians, Hi-Lo SDs'!$B:$F,3,FALSE))),(VLOOKUP($J902,'Medians, Hi-Lo SDs'!$B:$F,3,FALSE))-$G901,""))/($F902)*($C902-$C901)+($C901),"")</f>
        <v/>
      </c>
      <c r="R902" s="65" t="str">
        <f t="shared" si="158"/>
        <v/>
      </c>
      <c r="S902" s="65" t="str">
        <f>IF(R902="","",R902/VLOOKUP(VLOOKUP($J902,'Medians, Hi-Lo SDs'!$B:$F,3,FALSE),$H:$I,2,FALSE))</f>
        <v/>
      </c>
      <c r="T902" s="70" t="str">
        <f t="shared" si="161"/>
        <v/>
      </c>
      <c r="U902" s="68" t="str">
        <f t="shared" si="162"/>
        <v/>
      </c>
      <c r="V902" s="69" t="str">
        <f t="shared" si="156"/>
        <v/>
      </c>
      <c r="W902" s="66" t="str">
        <f>IFERROR((IF(AND($G901&lt;(VLOOKUP($J902,'Medians, Hi-Lo SDs'!$B:$F,4,FALSE)),$G902&gt;=(VLOOKUP($J902,'Medians, Hi-Lo SDs'!$B:$F,4,FALSE))),(VLOOKUP($J902,'Medians, Hi-Lo SDs'!$B:$F,4,FALSE))-$G901,""))/($F902)*($C902-$C901)+($C901),"")</f>
        <v/>
      </c>
      <c r="X902" s="65" t="str">
        <f t="shared" si="159"/>
        <v/>
      </c>
      <c r="Y902" s="65" t="str">
        <f>IF(X902="","",X902/VLOOKUP(VLOOKUP($J902,'Medians, Hi-Lo SDs'!$B:$F,4,FALSE),$H:$I,2,FALSE))</f>
        <v/>
      </c>
      <c r="Z902" s="70" t="str">
        <f t="shared" si="163"/>
        <v/>
      </c>
      <c r="AA902" s="68" t="str">
        <f t="shared" si="164"/>
        <v/>
      </c>
      <c r="AB902" s="66" t="str">
        <f>IFERROR((IF(AND($G901&lt;(VLOOKUP($J902,'Medians, Hi-Lo SDs'!$B:$F,5,FALSE)),$G902&gt;=(VLOOKUP($J902,'Medians, Hi-Lo SDs'!$B:$F,5,FALSE))),(VLOOKUP($J902,'Medians, Hi-Lo SDs'!$B:$F,5,FALSE))-$G901,""))/($F902)*($C902-$C901)+($C901),"")</f>
        <v/>
      </c>
      <c r="AC902" s="65" t="str">
        <f t="shared" si="160"/>
        <v/>
      </c>
      <c r="AD902" s="65" t="str">
        <f>IF(AC902="","",AC902/VLOOKUP(VLOOKUP($J902,'Medians, Hi-Lo SDs'!$B:$F,5,FALSE),$H:$I,2,FALSE))</f>
        <v/>
      </c>
      <c r="AE902" s="59" t="s">
        <v>88</v>
      </c>
      <c r="AF902" s="60" t="s">
        <v>88</v>
      </c>
    </row>
    <row r="903" spans="10:32" x14ac:dyDescent="0.2">
      <c r="J903" s="64" t="str">
        <f t="shared" si="154"/>
        <v>a1721</v>
      </c>
      <c r="K903" s="71">
        <f t="shared" si="155"/>
        <v>2.1505376344086025</v>
      </c>
      <c r="L903" s="65" t="str">
        <f>IFERROR((IF(AND($G902&lt;(VLOOKUP($J903,'Medians, Hi-Lo SDs'!$B:$F,2,FALSE)),$G903&gt;=(VLOOKUP($J903,'Medians, Hi-Lo SDs'!$B:$F,2,FALSE))),(VLOOKUP($J903,'Medians, Hi-Lo SDs'!$B:$F,2,FALSE))-$G902,""))/($F903)*($C903-$C902)+($C902),"")</f>
        <v/>
      </c>
      <c r="M903" s="65" t="str">
        <f t="shared" si="157"/>
        <v/>
      </c>
      <c r="N903" s="65" t="str">
        <f>IF(M903="","",M903/VLOOKUP(VLOOKUP($J903,'Medians, Hi-Lo SDs'!$B:$F,2,FALSE),$H:$I,2,FALSE))</f>
        <v/>
      </c>
      <c r="O903" s="59" t="s">
        <v>88</v>
      </c>
      <c r="P903" s="60" t="s">
        <v>88</v>
      </c>
      <c r="Q903" s="66" t="str">
        <f>IFERROR((IF(AND($G902&lt;(VLOOKUP($J903,'Medians, Hi-Lo SDs'!$B:$F,3,FALSE)),$G903&gt;=(VLOOKUP($J903,'Medians, Hi-Lo SDs'!$B:$F,3,FALSE))),(VLOOKUP($J903,'Medians, Hi-Lo SDs'!$B:$F,3,FALSE))-$G902,""))/($F903)*($C903-$C902)+($C902),"")</f>
        <v/>
      </c>
      <c r="R903" s="65" t="str">
        <f t="shared" si="158"/>
        <v/>
      </c>
      <c r="S903" s="65" t="str">
        <f>IF(R903="","",R903/VLOOKUP(VLOOKUP($J903,'Medians, Hi-Lo SDs'!$B:$F,3,FALSE),$H:$I,2,FALSE))</f>
        <v/>
      </c>
      <c r="T903" s="70" t="str">
        <f t="shared" si="161"/>
        <v/>
      </c>
      <c r="U903" s="68" t="str">
        <f t="shared" si="162"/>
        <v/>
      </c>
      <c r="V903" s="69" t="str">
        <f t="shared" si="156"/>
        <v/>
      </c>
      <c r="W903" s="66" t="str">
        <f>IFERROR((IF(AND($G902&lt;(VLOOKUP($J903,'Medians, Hi-Lo SDs'!$B:$F,4,FALSE)),$G903&gt;=(VLOOKUP($J903,'Medians, Hi-Lo SDs'!$B:$F,4,FALSE))),(VLOOKUP($J903,'Medians, Hi-Lo SDs'!$B:$F,4,FALSE))-$G902,""))/($F903)*($C903-$C902)+($C902),"")</f>
        <v/>
      </c>
      <c r="X903" s="65" t="str">
        <f t="shared" si="159"/>
        <v/>
      </c>
      <c r="Y903" s="65" t="str">
        <f>IF(X903="","",X903/VLOOKUP(VLOOKUP($J903,'Medians, Hi-Lo SDs'!$B:$F,4,FALSE),$H:$I,2,FALSE))</f>
        <v/>
      </c>
      <c r="Z903" s="70" t="str">
        <f t="shared" si="163"/>
        <v/>
      </c>
      <c r="AA903" s="68" t="str">
        <f t="shared" si="164"/>
        <v/>
      </c>
      <c r="AB903" s="66" t="str">
        <f>IFERROR((IF(AND($G902&lt;(VLOOKUP($J903,'Medians, Hi-Lo SDs'!$B:$F,5,FALSE)),$G903&gt;=(VLOOKUP($J903,'Medians, Hi-Lo SDs'!$B:$F,5,FALSE))),(VLOOKUP($J903,'Medians, Hi-Lo SDs'!$B:$F,5,FALSE))-$G902,""))/($F903)*($C903-$C902)+($C902),"")</f>
        <v/>
      </c>
      <c r="AC903" s="65" t="str">
        <f t="shared" si="160"/>
        <v/>
      </c>
      <c r="AD903" s="65" t="str">
        <f>IF(AC903="","",AC903/VLOOKUP(VLOOKUP($J903,'Medians, Hi-Lo SDs'!$B:$F,5,FALSE),$H:$I,2,FALSE))</f>
        <v/>
      </c>
      <c r="AE903" s="59" t="s">
        <v>88</v>
      </c>
      <c r="AF903" s="60" t="s">
        <v>88</v>
      </c>
    </row>
    <row r="904" spans="10:32" x14ac:dyDescent="0.2">
      <c r="J904" s="64" t="str">
        <f t="shared" si="154"/>
        <v>a1721</v>
      </c>
      <c r="K904" s="71">
        <f t="shared" si="155"/>
        <v>2.1505376344086025</v>
      </c>
      <c r="L904" s="65" t="str">
        <f>IFERROR((IF(AND($G903&lt;(VLOOKUP($J904,'Medians, Hi-Lo SDs'!$B:$F,2,FALSE)),$G904&gt;=(VLOOKUP($J904,'Medians, Hi-Lo SDs'!$B:$F,2,FALSE))),(VLOOKUP($J904,'Medians, Hi-Lo SDs'!$B:$F,2,FALSE))-$G903,""))/($F904)*($C904-$C903)+($C903),"")</f>
        <v/>
      </c>
      <c r="M904" s="65" t="str">
        <f t="shared" si="157"/>
        <v/>
      </c>
      <c r="N904" s="65" t="str">
        <f>IF(M904="","",M904/VLOOKUP(VLOOKUP($J904,'Medians, Hi-Lo SDs'!$B:$F,2,FALSE),$H:$I,2,FALSE))</f>
        <v/>
      </c>
      <c r="O904" s="59" t="s">
        <v>88</v>
      </c>
      <c r="P904" s="60" t="s">
        <v>88</v>
      </c>
      <c r="Q904" s="66" t="str">
        <f>IFERROR((IF(AND($G903&lt;(VLOOKUP($J904,'Medians, Hi-Lo SDs'!$B:$F,3,FALSE)),$G904&gt;=(VLOOKUP($J904,'Medians, Hi-Lo SDs'!$B:$F,3,FALSE))),(VLOOKUP($J904,'Medians, Hi-Lo SDs'!$B:$F,3,FALSE))-$G903,""))/($F904)*($C904-$C903)+($C903),"")</f>
        <v/>
      </c>
      <c r="R904" s="65" t="str">
        <f t="shared" si="158"/>
        <v/>
      </c>
      <c r="S904" s="65" t="str">
        <f>IF(R904="","",R904/VLOOKUP(VLOOKUP($J904,'Medians, Hi-Lo SDs'!$B:$F,3,FALSE),$H:$I,2,FALSE))</f>
        <v/>
      </c>
      <c r="T904" s="70" t="str">
        <f t="shared" si="161"/>
        <v/>
      </c>
      <c r="U904" s="68" t="str">
        <f t="shared" si="162"/>
        <v/>
      </c>
      <c r="V904" s="69" t="str">
        <f t="shared" si="156"/>
        <v/>
      </c>
      <c r="W904" s="66" t="str">
        <f>IFERROR((IF(AND($G903&lt;(VLOOKUP($J904,'Medians, Hi-Lo SDs'!$B:$F,4,FALSE)),$G904&gt;=(VLOOKUP($J904,'Medians, Hi-Lo SDs'!$B:$F,4,FALSE))),(VLOOKUP($J904,'Medians, Hi-Lo SDs'!$B:$F,4,FALSE))-$G903,""))/($F904)*($C904-$C903)+($C903),"")</f>
        <v/>
      </c>
      <c r="X904" s="65" t="str">
        <f t="shared" si="159"/>
        <v/>
      </c>
      <c r="Y904" s="65" t="str">
        <f>IF(X904="","",X904/VLOOKUP(VLOOKUP($J904,'Medians, Hi-Lo SDs'!$B:$F,4,FALSE),$H:$I,2,FALSE))</f>
        <v/>
      </c>
      <c r="Z904" s="70" t="str">
        <f t="shared" si="163"/>
        <v/>
      </c>
      <c r="AA904" s="68" t="str">
        <f t="shared" si="164"/>
        <v/>
      </c>
      <c r="AB904" s="66" t="str">
        <f>IFERROR((IF(AND($G903&lt;(VLOOKUP($J904,'Medians, Hi-Lo SDs'!$B:$F,5,FALSE)),$G904&gt;=(VLOOKUP($J904,'Medians, Hi-Lo SDs'!$B:$F,5,FALSE))),(VLOOKUP($J904,'Medians, Hi-Lo SDs'!$B:$F,5,FALSE))-$G903,""))/($F904)*($C904-$C903)+($C903),"")</f>
        <v/>
      </c>
      <c r="AC904" s="65" t="str">
        <f t="shared" si="160"/>
        <v/>
      </c>
      <c r="AD904" s="65" t="str">
        <f>IF(AC904="","",AC904/VLOOKUP(VLOOKUP($J904,'Medians, Hi-Lo SDs'!$B:$F,5,FALSE),$H:$I,2,FALSE))</f>
        <v/>
      </c>
      <c r="AE904" s="59" t="s">
        <v>88</v>
      </c>
      <c r="AF904" s="60" t="s">
        <v>88</v>
      </c>
    </row>
    <row r="905" spans="10:32" x14ac:dyDescent="0.2">
      <c r="J905" s="64" t="str">
        <f t="shared" si="154"/>
        <v>a1721</v>
      </c>
      <c r="K905" s="71">
        <f t="shared" si="155"/>
        <v>2.1505376344086025</v>
      </c>
      <c r="L905" s="65" t="str">
        <f>IFERROR((IF(AND($G904&lt;(VLOOKUP($J905,'Medians, Hi-Lo SDs'!$B:$F,2,FALSE)),$G905&gt;=(VLOOKUP($J905,'Medians, Hi-Lo SDs'!$B:$F,2,FALSE))),(VLOOKUP($J905,'Medians, Hi-Lo SDs'!$B:$F,2,FALSE))-$G904,""))/($F905)*($C905-$C904)+($C904),"")</f>
        <v/>
      </c>
      <c r="M905" s="65" t="str">
        <f t="shared" si="157"/>
        <v/>
      </c>
      <c r="N905" s="65" t="str">
        <f>IF(M905="","",M905/VLOOKUP(VLOOKUP($J905,'Medians, Hi-Lo SDs'!$B:$F,2,FALSE),$H:$I,2,FALSE))</f>
        <v/>
      </c>
      <c r="O905" s="59" t="s">
        <v>88</v>
      </c>
      <c r="P905" s="60" t="s">
        <v>88</v>
      </c>
      <c r="Q905" s="66" t="str">
        <f>IFERROR((IF(AND($G904&lt;(VLOOKUP($J905,'Medians, Hi-Lo SDs'!$B:$F,3,FALSE)),$G905&gt;=(VLOOKUP($J905,'Medians, Hi-Lo SDs'!$B:$F,3,FALSE))),(VLOOKUP($J905,'Medians, Hi-Lo SDs'!$B:$F,3,FALSE))-$G904,""))/($F905)*($C905-$C904)+($C904),"")</f>
        <v/>
      </c>
      <c r="R905" s="65" t="str">
        <f t="shared" si="158"/>
        <v/>
      </c>
      <c r="S905" s="65" t="str">
        <f>IF(R905="","",R905/VLOOKUP(VLOOKUP($J905,'Medians, Hi-Lo SDs'!$B:$F,3,FALSE),$H:$I,2,FALSE))</f>
        <v/>
      </c>
      <c r="T905" s="70" t="str">
        <f t="shared" si="161"/>
        <v/>
      </c>
      <c r="U905" s="68" t="str">
        <f t="shared" si="162"/>
        <v/>
      </c>
      <c r="V905" s="69" t="str">
        <f t="shared" si="156"/>
        <v/>
      </c>
      <c r="W905" s="66" t="str">
        <f>IFERROR((IF(AND($G904&lt;(VLOOKUP($J905,'Medians, Hi-Lo SDs'!$B:$F,4,FALSE)),$G905&gt;=(VLOOKUP($J905,'Medians, Hi-Lo SDs'!$B:$F,4,FALSE))),(VLOOKUP($J905,'Medians, Hi-Lo SDs'!$B:$F,4,FALSE))-$G904,""))/($F905)*($C905-$C904)+($C904),"")</f>
        <v/>
      </c>
      <c r="X905" s="65" t="str">
        <f t="shared" si="159"/>
        <v/>
      </c>
      <c r="Y905" s="65" t="str">
        <f>IF(X905="","",X905/VLOOKUP(VLOOKUP($J905,'Medians, Hi-Lo SDs'!$B:$F,4,FALSE),$H:$I,2,FALSE))</f>
        <v/>
      </c>
      <c r="Z905" s="70" t="str">
        <f t="shared" si="163"/>
        <v/>
      </c>
      <c r="AA905" s="68" t="str">
        <f t="shared" si="164"/>
        <v/>
      </c>
      <c r="AB905" s="66" t="str">
        <f>IFERROR((IF(AND($G904&lt;(VLOOKUP($J905,'Medians, Hi-Lo SDs'!$B:$F,5,FALSE)),$G905&gt;=(VLOOKUP($J905,'Medians, Hi-Lo SDs'!$B:$F,5,FALSE))),(VLOOKUP($J905,'Medians, Hi-Lo SDs'!$B:$F,5,FALSE))-$G904,""))/($F905)*($C905-$C904)+($C904),"")</f>
        <v/>
      </c>
      <c r="AC905" s="65" t="str">
        <f t="shared" si="160"/>
        <v/>
      </c>
      <c r="AD905" s="65" t="str">
        <f>IF(AC905="","",AC905/VLOOKUP(VLOOKUP($J905,'Medians, Hi-Lo SDs'!$B:$F,5,FALSE),$H:$I,2,FALSE))</f>
        <v/>
      </c>
      <c r="AE905" s="59" t="s">
        <v>88</v>
      </c>
      <c r="AF905" s="60" t="s">
        <v>88</v>
      </c>
    </row>
    <row r="906" spans="10:32" x14ac:dyDescent="0.2">
      <c r="J906" s="64" t="str">
        <f t="shared" si="154"/>
        <v>a1721</v>
      </c>
      <c r="K906" s="71">
        <f t="shared" si="155"/>
        <v>2.1505376344086025</v>
      </c>
      <c r="L906" s="65" t="str">
        <f>IFERROR((IF(AND($G905&lt;(VLOOKUP($J906,'Medians, Hi-Lo SDs'!$B:$F,2,FALSE)),$G906&gt;=(VLOOKUP($J906,'Medians, Hi-Lo SDs'!$B:$F,2,FALSE))),(VLOOKUP($J906,'Medians, Hi-Lo SDs'!$B:$F,2,FALSE))-$G905,""))/($F906)*($C906-$C905)+($C905),"")</f>
        <v/>
      </c>
      <c r="M906" s="65" t="str">
        <f t="shared" si="157"/>
        <v/>
      </c>
      <c r="N906" s="65" t="str">
        <f>IF(M906="","",M906/VLOOKUP(VLOOKUP($J906,'Medians, Hi-Lo SDs'!$B:$F,2,FALSE),$H:$I,2,FALSE))</f>
        <v/>
      </c>
      <c r="O906" s="59" t="s">
        <v>88</v>
      </c>
      <c r="P906" s="60" t="s">
        <v>88</v>
      </c>
      <c r="Q906" s="66" t="str">
        <f>IFERROR((IF(AND($G905&lt;(VLOOKUP($J906,'Medians, Hi-Lo SDs'!$B:$F,3,FALSE)),$G906&gt;=(VLOOKUP($J906,'Medians, Hi-Lo SDs'!$B:$F,3,FALSE))),(VLOOKUP($J906,'Medians, Hi-Lo SDs'!$B:$F,3,FALSE))-$G905,""))/($F906)*($C906-$C905)+($C905),"")</f>
        <v/>
      </c>
      <c r="R906" s="65" t="str">
        <f t="shared" si="158"/>
        <v/>
      </c>
      <c r="S906" s="65" t="str">
        <f>IF(R906="","",R906/VLOOKUP(VLOOKUP($J906,'Medians, Hi-Lo SDs'!$B:$F,3,FALSE),$H:$I,2,FALSE))</f>
        <v/>
      </c>
      <c r="T906" s="70" t="str">
        <f t="shared" si="161"/>
        <v/>
      </c>
      <c r="U906" s="68" t="str">
        <f t="shared" si="162"/>
        <v/>
      </c>
      <c r="V906" s="69" t="str">
        <f t="shared" si="156"/>
        <v/>
      </c>
      <c r="W906" s="66" t="str">
        <f>IFERROR((IF(AND($G905&lt;(VLOOKUP($J906,'Medians, Hi-Lo SDs'!$B:$F,4,FALSE)),$G906&gt;=(VLOOKUP($J906,'Medians, Hi-Lo SDs'!$B:$F,4,FALSE))),(VLOOKUP($J906,'Medians, Hi-Lo SDs'!$B:$F,4,FALSE))-$G905,""))/($F906)*($C906-$C905)+($C905),"")</f>
        <v/>
      </c>
      <c r="X906" s="65" t="str">
        <f t="shared" si="159"/>
        <v/>
      </c>
      <c r="Y906" s="65" t="str">
        <f>IF(X906="","",X906/VLOOKUP(VLOOKUP($J906,'Medians, Hi-Lo SDs'!$B:$F,4,FALSE),$H:$I,2,FALSE))</f>
        <v/>
      </c>
      <c r="Z906" s="70" t="str">
        <f t="shared" si="163"/>
        <v/>
      </c>
      <c r="AA906" s="68" t="str">
        <f t="shared" si="164"/>
        <v/>
      </c>
      <c r="AB906" s="66" t="str">
        <f>IFERROR((IF(AND($G905&lt;(VLOOKUP($J906,'Medians, Hi-Lo SDs'!$B:$F,5,FALSE)),$G906&gt;=(VLOOKUP($J906,'Medians, Hi-Lo SDs'!$B:$F,5,FALSE))),(VLOOKUP($J906,'Medians, Hi-Lo SDs'!$B:$F,5,FALSE))-$G905,""))/($F906)*($C906-$C905)+($C905),"")</f>
        <v/>
      </c>
      <c r="AC906" s="65" t="str">
        <f t="shared" si="160"/>
        <v/>
      </c>
      <c r="AD906" s="65" t="str">
        <f>IF(AC906="","",AC906/VLOOKUP(VLOOKUP($J906,'Medians, Hi-Lo SDs'!$B:$F,5,FALSE),$H:$I,2,FALSE))</f>
        <v/>
      </c>
      <c r="AE906" s="59" t="s">
        <v>88</v>
      </c>
      <c r="AF906" s="60" t="s">
        <v>88</v>
      </c>
    </row>
    <row r="907" spans="10:32" x14ac:dyDescent="0.2">
      <c r="J907" s="64" t="str">
        <f t="shared" si="154"/>
        <v>a1721</v>
      </c>
      <c r="K907" s="71">
        <f t="shared" si="155"/>
        <v>2.1505376344086025</v>
      </c>
      <c r="L907" s="65" t="str">
        <f>IFERROR((IF(AND($G906&lt;(VLOOKUP($J907,'Medians, Hi-Lo SDs'!$B:$F,2,FALSE)),$G907&gt;=(VLOOKUP($J907,'Medians, Hi-Lo SDs'!$B:$F,2,FALSE))),(VLOOKUP($J907,'Medians, Hi-Lo SDs'!$B:$F,2,FALSE))-$G906,""))/($F907)*($C907-$C906)+($C906),"")</f>
        <v/>
      </c>
      <c r="M907" s="65" t="str">
        <f t="shared" si="157"/>
        <v/>
      </c>
      <c r="N907" s="65" t="str">
        <f>IF(M907="","",M907/VLOOKUP(VLOOKUP($J907,'Medians, Hi-Lo SDs'!$B:$F,2,FALSE),$H:$I,2,FALSE))</f>
        <v/>
      </c>
      <c r="O907" s="59" t="s">
        <v>88</v>
      </c>
      <c r="P907" s="60" t="s">
        <v>88</v>
      </c>
      <c r="Q907" s="66" t="str">
        <f>IFERROR((IF(AND($G906&lt;(VLOOKUP($J907,'Medians, Hi-Lo SDs'!$B:$F,3,FALSE)),$G907&gt;=(VLOOKUP($J907,'Medians, Hi-Lo SDs'!$B:$F,3,FALSE))),(VLOOKUP($J907,'Medians, Hi-Lo SDs'!$B:$F,3,FALSE))-$G906,""))/($F907)*($C907-$C906)+($C906),"")</f>
        <v/>
      </c>
      <c r="R907" s="65" t="str">
        <f t="shared" si="158"/>
        <v/>
      </c>
      <c r="S907" s="65" t="str">
        <f>IF(R907="","",R907/VLOOKUP(VLOOKUP($J907,'Medians, Hi-Lo SDs'!$B:$F,3,FALSE),$H:$I,2,FALSE))</f>
        <v/>
      </c>
      <c r="T907" s="70" t="str">
        <f t="shared" si="161"/>
        <v/>
      </c>
      <c r="U907" s="68" t="str">
        <f t="shared" si="162"/>
        <v/>
      </c>
      <c r="V907" s="69" t="str">
        <f t="shared" si="156"/>
        <v/>
      </c>
      <c r="W907" s="66" t="str">
        <f>IFERROR((IF(AND($G906&lt;(VLOOKUP($J907,'Medians, Hi-Lo SDs'!$B:$F,4,FALSE)),$G907&gt;=(VLOOKUP($J907,'Medians, Hi-Lo SDs'!$B:$F,4,FALSE))),(VLOOKUP($J907,'Medians, Hi-Lo SDs'!$B:$F,4,FALSE))-$G906,""))/($F907)*($C907-$C906)+($C906),"")</f>
        <v/>
      </c>
      <c r="X907" s="65" t="str">
        <f t="shared" si="159"/>
        <v/>
      </c>
      <c r="Y907" s="65" t="str">
        <f>IF(X907="","",X907/VLOOKUP(VLOOKUP($J907,'Medians, Hi-Lo SDs'!$B:$F,4,FALSE),$H:$I,2,FALSE))</f>
        <v/>
      </c>
      <c r="Z907" s="70" t="str">
        <f t="shared" si="163"/>
        <v/>
      </c>
      <c r="AA907" s="68" t="str">
        <f t="shared" si="164"/>
        <v/>
      </c>
      <c r="AB907" s="66" t="str">
        <f>IFERROR((IF(AND($G906&lt;(VLOOKUP($J907,'Medians, Hi-Lo SDs'!$B:$F,5,FALSE)),$G907&gt;=(VLOOKUP($J907,'Medians, Hi-Lo SDs'!$B:$F,5,FALSE))),(VLOOKUP($J907,'Medians, Hi-Lo SDs'!$B:$F,5,FALSE))-$G906,""))/($F907)*($C907-$C906)+($C906),"")</f>
        <v/>
      </c>
      <c r="AC907" s="65" t="str">
        <f t="shared" si="160"/>
        <v/>
      </c>
      <c r="AD907" s="65" t="str">
        <f>IF(AC907="","",AC907/VLOOKUP(VLOOKUP($J907,'Medians, Hi-Lo SDs'!$B:$F,5,FALSE),$H:$I,2,FALSE))</f>
        <v/>
      </c>
      <c r="AE907" s="59" t="s">
        <v>88</v>
      </c>
      <c r="AF907" s="60" t="s">
        <v>88</v>
      </c>
    </row>
    <row r="908" spans="10:32" x14ac:dyDescent="0.2">
      <c r="J908" s="64" t="str">
        <f t="shared" si="154"/>
        <v>a1721</v>
      </c>
      <c r="K908" s="71">
        <f t="shared" si="155"/>
        <v>2.1505376344086025</v>
      </c>
      <c r="L908" s="65" t="str">
        <f>IFERROR((IF(AND($G907&lt;(VLOOKUP($J908,'Medians, Hi-Lo SDs'!$B:$F,2,FALSE)),$G908&gt;=(VLOOKUP($J908,'Medians, Hi-Lo SDs'!$B:$F,2,FALSE))),(VLOOKUP($J908,'Medians, Hi-Lo SDs'!$B:$F,2,FALSE))-$G907,""))/($F908)*($C908-$C907)+($C907),"")</f>
        <v/>
      </c>
      <c r="M908" s="65" t="str">
        <f t="shared" si="157"/>
        <v/>
      </c>
      <c r="N908" s="65" t="str">
        <f>IF(M908="","",M908/VLOOKUP(VLOOKUP($J908,'Medians, Hi-Lo SDs'!$B:$F,2,FALSE),$H:$I,2,FALSE))</f>
        <v/>
      </c>
      <c r="O908" s="59" t="s">
        <v>88</v>
      </c>
      <c r="P908" s="60" t="s">
        <v>88</v>
      </c>
      <c r="Q908" s="66" t="str">
        <f>IFERROR((IF(AND($G907&lt;(VLOOKUP($J908,'Medians, Hi-Lo SDs'!$B:$F,3,FALSE)),$G908&gt;=(VLOOKUP($J908,'Medians, Hi-Lo SDs'!$B:$F,3,FALSE))),(VLOOKUP($J908,'Medians, Hi-Lo SDs'!$B:$F,3,FALSE))-$G907,""))/($F908)*($C908-$C907)+($C907),"")</f>
        <v/>
      </c>
      <c r="R908" s="65" t="str">
        <f t="shared" si="158"/>
        <v/>
      </c>
      <c r="S908" s="65" t="str">
        <f>IF(R908="","",R908/VLOOKUP(VLOOKUP($J908,'Medians, Hi-Lo SDs'!$B:$F,3,FALSE),$H:$I,2,FALSE))</f>
        <v/>
      </c>
      <c r="T908" s="70" t="str">
        <f t="shared" si="161"/>
        <v/>
      </c>
      <c r="U908" s="68" t="str">
        <f t="shared" si="162"/>
        <v/>
      </c>
      <c r="V908" s="69" t="str">
        <f t="shared" si="156"/>
        <v/>
      </c>
      <c r="W908" s="66" t="str">
        <f>IFERROR((IF(AND($G907&lt;(VLOOKUP($J908,'Medians, Hi-Lo SDs'!$B:$F,4,FALSE)),$G908&gt;=(VLOOKUP($J908,'Medians, Hi-Lo SDs'!$B:$F,4,FALSE))),(VLOOKUP($J908,'Medians, Hi-Lo SDs'!$B:$F,4,FALSE))-$G907,""))/($F908)*($C908-$C907)+($C907),"")</f>
        <v/>
      </c>
      <c r="X908" s="65" t="str">
        <f t="shared" si="159"/>
        <v/>
      </c>
      <c r="Y908" s="65" t="str">
        <f>IF(X908="","",X908/VLOOKUP(VLOOKUP($J908,'Medians, Hi-Lo SDs'!$B:$F,4,FALSE),$H:$I,2,FALSE))</f>
        <v/>
      </c>
      <c r="Z908" s="70" t="str">
        <f t="shared" si="163"/>
        <v/>
      </c>
      <c r="AA908" s="68" t="str">
        <f t="shared" si="164"/>
        <v/>
      </c>
      <c r="AB908" s="66" t="str">
        <f>IFERROR((IF(AND($G907&lt;(VLOOKUP($J908,'Medians, Hi-Lo SDs'!$B:$F,5,FALSE)),$G908&gt;=(VLOOKUP($J908,'Medians, Hi-Lo SDs'!$B:$F,5,FALSE))),(VLOOKUP($J908,'Medians, Hi-Lo SDs'!$B:$F,5,FALSE))-$G907,""))/($F908)*($C908-$C907)+($C907),"")</f>
        <v/>
      </c>
      <c r="AC908" s="65" t="str">
        <f t="shared" si="160"/>
        <v/>
      </c>
      <c r="AD908" s="65" t="str">
        <f>IF(AC908="","",AC908/VLOOKUP(VLOOKUP($J908,'Medians, Hi-Lo SDs'!$B:$F,5,FALSE),$H:$I,2,FALSE))</f>
        <v/>
      </c>
      <c r="AE908" s="59" t="s">
        <v>88</v>
      </c>
      <c r="AF908" s="60" t="s">
        <v>88</v>
      </c>
    </row>
    <row r="909" spans="10:32" x14ac:dyDescent="0.2">
      <c r="J909" s="64" t="str">
        <f t="shared" ref="J909:J972" si="165">IF(LEFT(A908,1)="a",A908,J908)</f>
        <v>a1721</v>
      </c>
      <c r="K909" s="71">
        <f t="shared" ref="K909:K972" si="166">INDEX(G:G,MATCH(J909,J:J,0))</f>
        <v>2.1505376344086025</v>
      </c>
      <c r="L909" s="65" t="str">
        <f>IFERROR((IF(AND($G908&lt;(VLOOKUP($J909,'Medians, Hi-Lo SDs'!$B:$F,2,FALSE)),$G909&gt;=(VLOOKUP($J909,'Medians, Hi-Lo SDs'!$B:$F,2,FALSE))),(VLOOKUP($J909,'Medians, Hi-Lo SDs'!$B:$F,2,FALSE))-$G908,""))/($F909)*($C909-$C908)+($C908),"")</f>
        <v/>
      </c>
      <c r="M909" s="65" t="str">
        <f t="shared" si="157"/>
        <v/>
      </c>
      <c r="N909" s="65" t="str">
        <f>IF(M909="","",M909/VLOOKUP(VLOOKUP($J909,'Medians, Hi-Lo SDs'!$B:$F,2,FALSE),$H:$I,2,FALSE))</f>
        <v/>
      </c>
      <c r="O909" s="59" t="s">
        <v>88</v>
      </c>
      <c r="P909" s="60" t="s">
        <v>88</v>
      </c>
      <c r="Q909" s="66" t="str">
        <f>IFERROR((IF(AND($G908&lt;(VLOOKUP($J909,'Medians, Hi-Lo SDs'!$B:$F,3,FALSE)),$G909&gt;=(VLOOKUP($J909,'Medians, Hi-Lo SDs'!$B:$F,3,FALSE))),(VLOOKUP($J909,'Medians, Hi-Lo SDs'!$B:$F,3,FALSE))-$G908,""))/($F909)*($C909-$C908)+($C908),"")</f>
        <v/>
      </c>
      <c r="R909" s="65" t="str">
        <f t="shared" si="158"/>
        <v/>
      </c>
      <c r="S909" s="65" t="str">
        <f>IF(R909="","",R909/VLOOKUP(VLOOKUP($J909,'Medians, Hi-Lo SDs'!$B:$F,3,FALSE),$H:$I,2,FALSE))</f>
        <v/>
      </c>
      <c r="T909" s="70" t="str">
        <f t="shared" si="161"/>
        <v/>
      </c>
      <c r="U909" s="68" t="str">
        <f t="shared" si="162"/>
        <v/>
      </c>
      <c r="V909" s="69" t="str">
        <f t="shared" ref="V909:V972" si="167">IFERROR((IF(AND(G908&lt;(50),G909&gt;=(50)),(50)-G908,""))/(F909)*(C909-C908)+(C908),"")</f>
        <v/>
      </c>
      <c r="W909" s="66" t="str">
        <f>IFERROR((IF(AND($G908&lt;(VLOOKUP($J909,'Medians, Hi-Lo SDs'!$B:$F,4,FALSE)),$G909&gt;=(VLOOKUP($J909,'Medians, Hi-Lo SDs'!$B:$F,4,FALSE))),(VLOOKUP($J909,'Medians, Hi-Lo SDs'!$B:$F,4,FALSE))-$G908,""))/($F909)*($C909-$C908)+($C908),"")</f>
        <v/>
      </c>
      <c r="X909" s="65" t="str">
        <f t="shared" si="159"/>
        <v/>
      </c>
      <c r="Y909" s="65" t="str">
        <f>IF(X909="","",X909/VLOOKUP(VLOOKUP($J909,'Medians, Hi-Lo SDs'!$B:$F,4,FALSE),$H:$I,2,FALSE))</f>
        <v/>
      </c>
      <c r="Z909" s="70" t="str">
        <f t="shared" si="163"/>
        <v/>
      </c>
      <c r="AA909" s="68" t="str">
        <f t="shared" si="164"/>
        <v/>
      </c>
      <c r="AB909" s="66" t="str">
        <f>IFERROR((IF(AND($G908&lt;(VLOOKUP($J909,'Medians, Hi-Lo SDs'!$B:$F,5,FALSE)),$G909&gt;=(VLOOKUP($J909,'Medians, Hi-Lo SDs'!$B:$F,5,FALSE))),(VLOOKUP($J909,'Medians, Hi-Lo SDs'!$B:$F,5,FALSE))-$G908,""))/($F909)*($C909-$C908)+($C908),"")</f>
        <v/>
      </c>
      <c r="AC909" s="65" t="str">
        <f t="shared" si="160"/>
        <v/>
      </c>
      <c r="AD909" s="65" t="str">
        <f>IF(AC909="","",AC909/VLOOKUP(VLOOKUP($J909,'Medians, Hi-Lo SDs'!$B:$F,5,FALSE),$H:$I,2,FALSE))</f>
        <v/>
      </c>
      <c r="AE909" s="59" t="s">
        <v>88</v>
      </c>
      <c r="AF909" s="60" t="s">
        <v>88</v>
      </c>
    </row>
    <row r="910" spans="10:32" x14ac:dyDescent="0.2">
      <c r="J910" s="64" t="str">
        <f t="shared" si="165"/>
        <v>a1721</v>
      </c>
      <c r="K910" s="71">
        <f t="shared" si="166"/>
        <v>2.1505376344086025</v>
      </c>
      <c r="L910" s="65" t="str">
        <f>IFERROR((IF(AND($G909&lt;(VLOOKUP($J910,'Medians, Hi-Lo SDs'!$B:$F,2,FALSE)),$G910&gt;=(VLOOKUP($J910,'Medians, Hi-Lo SDs'!$B:$F,2,FALSE))),(VLOOKUP($J910,'Medians, Hi-Lo SDs'!$B:$F,2,FALSE))-$G909,""))/($F910)*($C910-$C909)+($C909),"")</f>
        <v/>
      </c>
      <c r="M910" s="65" t="str">
        <f t="shared" ref="M910:M973" si="168">IF(L910="","",SUMIF($J:$J,$J910,$V:$V)-L910)</f>
        <v/>
      </c>
      <c r="N910" s="65" t="str">
        <f>IF(M910="","",M910/VLOOKUP(VLOOKUP($J910,'Medians, Hi-Lo SDs'!$B:$F,2,FALSE),$H:$I,2,FALSE))</f>
        <v/>
      </c>
      <c r="O910" s="59" t="s">
        <v>88</v>
      </c>
      <c r="P910" s="60" t="s">
        <v>88</v>
      </c>
      <c r="Q910" s="66" t="str">
        <f>IFERROR((IF(AND($G909&lt;(VLOOKUP($J910,'Medians, Hi-Lo SDs'!$B:$F,3,FALSE)),$G910&gt;=(VLOOKUP($J910,'Medians, Hi-Lo SDs'!$B:$F,3,FALSE))),(VLOOKUP($J910,'Medians, Hi-Lo SDs'!$B:$F,3,FALSE))-$G909,""))/($F910)*($C910-$C909)+($C909),"")</f>
        <v/>
      </c>
      <c r="R910" s="65" t="str">
        <f t="shared" ref="R910:R973" si="169">IF(Q910="","",SUMIF($J:$J,$J910,$V:$V)-Q910)</f>
        <v/>
      </c>
      <c r="S910" s="65" t="str">
        <f>IF(R910="","",R910/VLOOKUP(VLOOKUP($J910,'Medians, Hi-Lo SDs'!$B:$F,3,FALSE),$H:$I,2,FALSE))</f>
        <v/>
      </c>
      <c r="T910" s="70" t="str">
        <f t="shared" si="161"/>
        <v/>
      </c>
      <c r="U910" s="68" t="str">
        <f t="shared" si="162"/>
        <v/>
      </c>
      <c r="V910" s="69" t="str">
        <f t="shared" si="167"/>
        <v/>
      </c>
      <c r="W910" s="66" t="str">
        <f>IFERROR((IF(AND($G909&lt;(VLOOKUP($J910,'Medians, Hi-Lo SDs'!$B:$F,4,FALSE)),$G910&gt;=(VLOOKUP($J910,'Medians, Hi-Lo SDs'!$B:$F,4,FALSE))),(VLOOKUP($J910,'Medians, Hi-Lo SDs'!$B:$F,4,FALSE))-$G909,""))/($F910)*($C910-$C909)+($C909),"")</f>
        <v/>
      </c>
      <c r="X910" s="65" t="str">
        <f t="shared" ref="X910:X973" si="170">IF(W910="","",W910-SUMIF($J:$J,$J910,$V:$V))</f>
        <v/>
      </c>
      <c r="Y910" s="65" t="str">
        <f>IF(X910="","",X910/VLOOKUP(VLOOKUP($J910,'Medians, Hi-Lo SDs'!$B:$F,4,FALSE),$H:$I,2,FALSE))</f>
        <v/>
      </c>
      <c r="Z910" s="70" t="str">
        <f t="shared" si="163"/>
        <v/>
      </c>
      <c r="AA910" s="68" t="str">
        <f t="shared" si="164"/>
        <v/>
      </c>
      <c r="AB910" s="66" t="str">
        <f>IFERROR((IF(AND($G909&lt;(VLOOKUP($J910,'Medians, Hi-Lo SDs'!$B:$F,5,FALSE)),$G910&gt;=(VLOOKUP($J910,'Medians, Hi-Lo SDs'!$B:$F,5,FALSE))),(VLOOKUP($J910,'Medians, Hi-Lo SDs'!$B:$F,5,FALSE))-$G909,""))/($F910)*($C910-$C909)+($C909),"")</f>
        <v/>
      </c>
      <c r="AC910" s="65" t="str">
        <f t="shared" ref="AC910:AC973" si="171">IF(AB910="","",AB910-SUMIF($J:$J,$J910,$V:$V))</f>
        <v/>
      </c>
      <c r="AD910" s="65" t="str">
        <f>IF(AC910="","",AC910/VLOOKUP(VLOOKUP($J910,'Medians, Hi-Lo SDs'!$B:$F,5,FALSE),$H:$I,2,FALSE))</f>
        <v/>
      </c>
      <c r="AE910" s="59" t="s">
        <v>88</v>
      </c>
      <c r="AF910" s="60" t="s">
        <v>88</v>
      </c>
    </row>
    <row r="911" spans="10:32" x14ac:dyDescent="0.2">
      <c r="J911" s="64" t="str">
        <f t="shared" si="165"/>
        <v>a1721</v>
      </c>
      <c r="K911" s="71">
        <f t="shared" si="166"/>
        <v>2.1505376344086025</v>
      </c>
      <c r="L911" s="65" t="str">
        <f>IFERROR((IF(AND($G910&lt;(VLOOKUP($J911,'Medians, Hi-Lo SDs'!$B:$F,2,FALSE)),$G911&gt;=(VLOOKUP($J911,'Medians, Hi-Lo SDs'!$B:$F,2,FALSE))),(VLOOKUP($J911,'Medians, Hi-Lo SDs'!$B:$F,2,FALSE))-$G910,""))/($F911)*($C911-$C910)+($C910),"")</f>
        <v/>
      </c>
      <c r="M911" s="65" t="str">
        <f t="shared" si="168"/>
        <v/>
      </c>
      <c r="N911" s="65" t="str">
        <f>IF(M911="","",M911/VLOOKUP(VLOOKUP($J911,'Medians, Hi-Lo SDs'!$B:$F,2,FALSE),$H:$I,2,FALSE))</f>
        <v/>
      </c>
      <c r="O911" s="59" t="s">
        <v>88</v>
      </c>
      <c r="P911" s="60" t="s">
        <v>88</v>
      </c>
      <c r="Q911" s="66" t="str">
        <f>IFERROR((IF(AND($G910&lt;(VLOOKUP($J911,'Medians, Hi-Lo SDs'!$B:$F,3,FALSE)),$G911&gt;=(VLOOKUP($J911,'Medians, Hi-Lo SDs'!$B:$F,3,FALSE))),(VLOOKUP($J911,'Medians, Hi-Lo SDs'!$B:$F,3,FALSE))-$G910,""))/($F911)*($C911-$C910)+($C910),"")</f>
        <v/>
      </c>
      <c r="R911" s="65" t="str">
        <f t="shared" si="169"/>
        <v/>
      </c>
      <c r="S911" s="65" t="str">
        <f>IF(R911="","",R911/VLOOKUP(VLOOKUP($J911,'Medians, Hi-Lo SDs'!$B:$F,3,FALSE),$H:$I,2,FALSE))</f>
        <v/>
      </c>
      <c r="T911" s="70" t="str">
        <f t="shared" si="161"/>
        <v/>
      </c>
      <c r="U911" s="68" t="str">
        <f t="shared" si="162"/>
        <v/>
      </c>
      <c r="V911" s="69" t="str">
        <f t="shared" si="167"/>
        <v/>
      </c>
      <c r="W911" s="66" t="str">
        <f>IFERROR((IF(AND($G910&lt;(VLOOKUP($J911,'Medians, Hi-Lo SDs'!$B:$F,4,FALSE)),$G911&gt;=(VLOOKUP($J911,'Medians, Hi-Lo SDs'!$B:$F,4,FALSE))),(VLOOKUP($J911,'Medians, Hi-Lo SDs'!$B:$F,4,FALSE))-$G910,""))/($F911)*($C911-$C910)+($C910),"")</f>
        <v/>
      </c>
      <c r="X911" s="65" t="str">
        <f t="shared" si="170"/>
        <v/>
      </c>
      <c r="Y911" s="65" t="str">
        <f>IF(X911="","",X911/VLOOKUP(VLOOKUP($J911,'Medians, Hi-Lo SDs'!$B:$F,4,FALSE),$H:$I,2,FALSE))</f>
        <v/>
      </c>
      <c r="Z911" s="70" t="str">
        <f t="shared" si="163"/>
        <v/>
      </c>
      <c r="AA911" s="68" t="str">
        <f t="shared" si="164"/>
        <v/>
      </c>
      <c r="AB911" s="66" t="str">
        <f>IFERROR((IF(AND($G910&lt;(VLOOKUP($J911,'Medians, Hi-Lo SDs'!$B:$F,5,FALSE)),$G911&gt;=(VLOOKUP($J911,'Medians, Hi-Lo SDs'!$B:$F,5,FALSE))),(VLOOKUP($J911,'Medians, Hi-Lo SDs'!$B:$F,5,FALSE))-$G910,""))/($F911)*($C911-$C910)+($C910),"")</f>
        <v/>
      </c>
      <c r="AC911" s="65" t="str">
        <f t="shared" si="171"/>
        <v/>
      </c>
      <c r="AD911" s="65" t="str">
        <f>IF(AC911="","",AC911/VLOOKUP(VLOOKUP($J911,'Medians, Hi-Lo SDs'!$B:$F,5,FALSE),$H:$I,2,FALSE))</f>
        <v/>
      </c>
      <c r="AE911" s="59" t="s">
        <v>88</v>
      </c>
      <c r="AF911" s="60" t="s">
        <v>88</v>
      </c>
    </row>
    <row r="912" spans="10:32" x14ac:dyDescent="0.2">
      <c r="J912" s="64" t="str">
        <f t="shared" si="165"/>
        <v>a1721</v>
      </c>
      <c r="K912" s="71">
        <f t="shared" si="166"/>
        <v>2.1505376344086025</v>
      </c>
      <c r="L912" s="65" t="str">
        <f>IFERROR((IF(AND($G911&lt;(VLOOKUP($J912,'Medians, Hi-Lo SDs'!$B:$F,2,FALSE)),$G912&gt;=(VLOOKUP($J912,'Medians, Hi-Lo SDs'!$B:$F,2,FALSE))),(VLOOKUP($J912,'Medians, Hi-Lo SDs'!$B:$F,2,FALSE))-$G911,""))/($F912)*($C912-$C911)+($C911),"")</f>
        <v/>
      </c>
      <c r="M912" s="65" t="str">
        <f t="shared" si="168"/>
        <v/>
      </c>
      <c r="N912" s="65" t="str">
        <f>IF(M912="","",M912/VLOOKUP(VLOOKUP($J912,'Medians, Hi-Lo SDs'!$B:$F,2,FALSE),$H:$I,2,FALSE))</f>
        <v/>
      </c>
      <c r="O912" s="59" t="s">
        <v>88</v>
      </c>
      <c r="P912" s="60" t="s">
        <v>88</v>
      </c>
      <c r="Q912" s="66" t="str">
        <f>IFERROR((IF(AND($G911&lt;(VLOOKUP($J912,'Medians, Hi-Lo SDs'!$B:$F,3,FALSE)),$G912&gt;=(VLOOKUP($J912,'Medians, Hi-Lo SDs'!$B:$F,3,FALSE))),(VLOOKUP($J912,'Medians, Hi-Lo SDs'!$B:$F,3,FALSE))-$G911,""))/($F912)*($C912-$C911)+($C911),"")</f>
        <v/>
      </c>
      <c r="R912" s="65" t="str">
        <f t="shared" si="169"/>
        <v/>
      </c>
      <c r="S912" s="65" t="str">
        <f>IF(R912="","",R912/VLOOKUP(VLOOKUP($J912,'Medians, Hi-Lo SDs'!$B:$F,3,FALSE),$H:$I,2,FALSE))</f>
        <v/>
      </c>
      <c r="T912" s="70" t="str">
        <f t="shared" si="161"/>
        <v/>
      </c>
      <c r="U912" s="68" t="str">
        <f t="shared" si="162"/>
        <v/>
      </c>
      <c r="V912" s="69" t="str">
        <f t="shared" si="167"/>
        <v/>
      </c>
      <c r="W912" s="66" t="str">
        <f>IFERROR((IF(AND($G911&lt;(VLOOKUP($J912,'Medians, Hi-Lo SDs'!$B:$F,4,FALSE)),$G912&gt;=(VLOOKUP($J912,'Medians, Hi-Lo SDs'!$B:$F,4,FALSE))),(VLOOKUP($J912,'Medians, Hi-Lo SDs'!$B:$F,4,FALSE))-$G911,""))/($F912)*($C912-$C911)+($C911),"")</f>
        <v/>
      </c>
      <c r="X912" s="65" t="str">
        <f t="shared" si="170"/>
        <v/>
      </c>
      <c r="Y912" s="65" t="str">
        <f>IF(X912="","",X912/VLOOKUP(VLOOKUP($J912,'Medians, Hi-Lo SDs'!$B:$F,4,FALSE),$H:$I,2,FALSE))</f>
        <v/>
      </c>
      <c r="Z912" s="70" t="str">
        <f t="shared" si="163"/>
        <v/>
      </c>
      <c r="AA912" s="68" t="str">
        <f t="shared" si="164"/>
        <v/>
      </c>
      <c r="AB912" s="66" t="str">
        <f>IFERROR((IF(AND($G911&lt;(VLOOKUP($J912,'Medians, Hi-Lo SDs'!$B:$F,5,FALSE)),$G912&gt;=(VLOOKUP($J912,'Medians, Hi-Lo SDs'!$B:$F,5,FALSE))),(VLOOKUP($J912,'Medians, Hi-Lo SDs'!$B:$F,5,FALSE))-$G911,""))/($F912)*($C912-$C911)+($C911),"")</f>
        <v/>
      </c>
      <c r="AC912" s="65" t="str">
        <f t="shared" si="171"/>
        <v/>
      </c>
      <c r="AD912" s="65" t="str">
        <f>IF(AC912="","",AC912/VLOOKUP(VLOOKUP($J912,'Medians, Hi-Lo SDs'!$B:$F,5,FALSE),$H:$I,2,FALSE))</f>
        <v/>
      </c>
      <c r="AE912" s="59" t="s">
        <v>88</v>
      </c>
      <c r="AF912" s="60" t="s">
        <v>88</v>
      </c>
    </row>
    <row r="913" spans="10:32" x14ac:dyDescent="0.2">
      <c r="J913" s="64" t="str">
        <f t="shared" si="165"/>
        <v>a1721</v>
      </c>
      <c r="K913" s="71">
        <f t="shared" si="166"/>
        <v>2.1505376344086025</v>
      </c>
      <c r="L913" s="65" t="str">
        <f>IFERROR((IF(AND($G912&lt;(VLOOKUP($J913,'Medians, Hi-Lo SDs'!$B:$F,2,FALSE)),$G913&gt;=(VLOOKUP($J913,'Medians, Hi-Lo SDs'!$B:$F,2,FALSE))),(VLOOKUP($J913,'Medians, Hi-Lo SDs'!$B:$F,2,FALSE))-$G912,""))/($F913)*($C913-$C912)+($C912),"")</f>
        <v/>
      </c>
      <c r="M913" s="65" t="str">
        <f t="shared" si="168"/>
        <v/>
      </c>
      <c r="N913" s="65" t="str">
        <f>IF(M913="","",M913/VLOOKUP(VLOOKUP($J913,'Medians, Hi-Lo SDs'!$B:$F,2,FALSE),$H:$I,2,FALSE))</f>
        <v/>
      </c>
      <c r="O913" s="59" t="s">
        <v>88</v>
      </c>
      <c r="P913" s="60" t="s">
        <v>88</v>
      </c>
      <c r="Q913" s="66" t="str">
        <f>IFERROR((IF(AND($G912&lt;(VLOOKUP($J913,'Medians, Hi-Lo SDs'!$B:$F,3,FALSE)),$G913&gt;=(VLOOKUP($J913,'Medians, Hi-Lo SDs'!$B:$F,3,FALSE))),(VLOOKUP($J913,'Medians, Hi-Lo SDs'!$B:$F,3,FALSE))-$G912,""))/($F913)*($C913-$C912)+($C912),"")</f>
        <v/>
      </c>
      <c r="R913" s="65" t="str">
        <f t="shared" si="169"/>
        <v/>
      </c>
      <c r="S913" s="65" t="str">
        <f>IF(R913="","",R913/VLOOKUP(VLOOKUP($J913,'Medians, Hi-Lo SDs'!$B:$F,3,FALSE),$H:$I,2,FALSE))</f>
        <v/>
      </c>
      <c r="T913" s="70" t="str">
        <f t="shared" si="161"/>
        <v/>
      </c>
      <c r="U913" s="68" t="str">
        <f t="shared" si="162"/>
        <v/>
      </c>
      <c r="V913" s="69" t="str">
        <f t="shared" si="167"/>
        <v/>
      </c>
      <c r="W913" s="66" t="str">
        <f>IFERROR((IF(AND($G912&lt;(VLOOKUP($J913,'Medians, Hi-Lo SDs'!$B:$F,4,FALSE)),$G913&gt;=(VLOOKUP($J913,'Medians, Hi-Lo SDs'!$B:$F,4,FALSE))),(VLOOKUP($J913,'Medians, Hi-Lo SDs'!$B:$F,4,FALSE))-$G912,""))/($F913)*($C913-$C912)+($C912),"")</f>
        <v/>
      </c>
      <c r="X913" s="65" t="str">
        <f t="shared" si="170"/>
        <v/>
      </c>
      <c r="Y913" s="65" t="str">
        <f>IF(X913="","",X913/VLOOKUP(VLOOKUP($J913,'Medians, Hi-Lo SDs'!$B:$F,4,FALSE),$H:$I,2,FALSE))</f>
        <v/>
      </c>
      <c r="Z913" s="70" t="str">
        <f t="shared" si="163"/>
        <v/>
      </c>
      <c r="AA913" s="68" t="str">
        <f t="shared" si="164"/>
        <v/>
      </c>
      <c r="AB913" s="66" t="str">
        <f>IFERROR((IF(AND($G912&lt;(VLOOKUP($J913,'Medians, Hi-Lo SDs'!$B:$F,5,FALSE)),$G913&gt;=(VLOOKUP($J913,'Medians, Hi-Lo SDs'!$B:$F,5,FALSE))),(VLOOKUP($J913,'Medians, Hi-Lo SDs'!$B:$F,5,FALSE))-$G912,""))/($F913)*($C913-$C912)+($C912),"")</f>
        <v/>
      </c>
      <c r="AC913" s="65" t="str">
        <f t="shared" si="171"/>
        <v/>
      </c>
      <c r="AD913" s="65" t="str">
        <f>IF(AC913="","",AC913/VLOOKUP(VLOOKUP($J913,'Medians, Hi-Lo SDs'!$B:$F,5,FALSE),$H:$I,2,FALSE))</f>
        <v/>
      </c>
      <c r="AE913" s="59" t="s">
        <v>88</v>
      </c>
      <c r="AF913" s="60" t="s">
        <v>88</v>
      </c>
    </row>
    <row r="914" spans="10:32" x14ac:dyDescent="0.2">
      <c r="J914" s="64" t="str">
        <f t="shared" si="165"/>
        <v>a1721</v>
      </c>
      <c r="K914" s="71">
        <f t="shared" si="166"/>
        <v>2.1505376344086025</v>
      </c>
      <c r="L914" s="65" t="str">
        <f>IFERROR((IF(AND($G913&lt;(VLOOKUP($J914,'Medians, Hi-Lo SDs'!$B:$F,2,FALSE)),$G914&gt;=(VLOOKUP($J914,'Medians, Hi-Lo SDs'!$B:$F,2,FALSE))),(VLOOKUP($J914,'Medians, Hi-Lo SDs'!$B:$F,2,FALSE))-$G913,""))/($F914)*($C914-$C913)+($C913),"")</f>
        <v/>
      </c>
      <c r="M914" s="65" t="str">
        <f t="shared" si="168"/>
        <v/>
      </c>
      <c r="N914" s="65" t="str">
        <f>IF(M914="","",M914/VLOOKUP(VLOOKUP($J914,'Medians, Hi-Lo SDs'!$B:$F,2,FALSE),$H:$I,2,FALSE))</f>
        <v/>
      </c>
      <c r="O914" s="59" t="s">
        <v>88</v>
      </c>
      <c r="P914" s="60" t="s">
        <v>88</v>
      </c>
      <c r="Q914" s="66" t="str">
        <f>IFERROR((IF(AND($G913&lt;(VLOOKUP($J914,'Medians, Hi-Lo SDs'!$B:$F,3,FALSE)),$G914&gt;=(VLOOKUP($J914,'Medians, Hi-Lo SDs'!$B:$F,3,FALSE))),(VLOOKUP($J914,'Medians, Hi-Lo SDs'!$B:$F,3,FALSE))-$G913,""))/($F914)*($C914-$C913)+($C913),"")</f>
        <v/>
      </c>
      <c r="R914" s="65" t="str">
        <f t="shared" si="169"/>
        <v/>
      </c>
      <c r="S914" s="65" t="str">
        <f>IF(R914="","",R914/VLOOKUP(VLOOKUP($J914,'Medians, Hi-Lo SDs'!$B:$F,3,FALSE),$H:$I,2,FALSE))</f>
        <v/>
      </c>
      <c r="T914" s="70" t="str">
        <f t="shared" si="161"/>
        <v/>
      </c>
      <c r="U914" s="68" t="str">
        <f t="shared" si="162"/>
        <v/>
      </c>
      <c r="V914" s="69" t="str">
        <f t="shared" si="167"/>
        <v/>
      </c>
      <c r="W914" s="66" t="str">
        <f>IFERROR((IF(AND($G913&lt;(VLOOKUP($J914,'Medians, Hi-Lo SDs'!$B:$F,4,FALSE)),$G914&gt;=(VLOOKUP($J914,'Medians, Hi-Lo SDs'!$B:$F,4,FALSE))),(VLOOKUP($J914,'Medians, Hi-Lo SDs'!$B:$F,4,FALSE))-$G913,""))/($F914)*($C914-$C913)+($C913),"")</f>
        <v/>
      </c>
      <c r="X914" s="65" t="str">
        <f t="shared" si="170"/>
        <v/>
      </c>
      <c r="Y914" s="65" t="str">
        <f>IF(X914="","",X914/VLOOKUP(VLOOKUP($J914,'Medians, Hi-Lo SDs'!$B:$F,4,FALSE),$H:$I,2,FALSE))</f>
        <v/>
      </c>
      <c r="Z914" s="70" t="str">
        <f t="shared" si="163"/>
        <v/>
      </c>
      <c r="AA914" s="68" t="str">
        <f t="shared" si="164"/>
        <v/>
      </c>
      <c r="AB914" s="66" t="str">
        <f>IFERROR((IF(AND($G913&lt;(VLOOKUP($J914,'Medians, Hi-Lo SDs'!$B:$F,5,FALSE)),$G914&gt;=(VLOOKUP($J914,'Medians, Hi-Lo SDs'!$B:$F,5,FALSE))),(VLOOKUP($J914,'Medians, Hi-Lo SDs'!$B:$F,5,FALSE))-$G913,""))/($F914)*($C914-$C913)+($C913),"")</f>
        <v/>
      </c>
      <c r="AC914" s="65" t="str">
        <f t="shared" si="171"/>
        <v/>
      </c>
      <c r="AD914" s="65" t="str">
        <f>IF(AC914="","",AC914/VLOOKUP(VLOOKUP($J914,'Medians, Hi-Lo SDs'!$B:$F,5,FALSE),$H:$I,2,FALSE))</f>
        <v/>
      </c>
      <c r="AE914" s="59" t="s">
        <v>88</v>
      </c>
      <c r="AF914" s="60" t="s">
        <v>88</v>
      </c>
    </row>
    <row r="915" spans="10:32" x14ac:dyDescent="0.2">
      <c r="J915" s="64" t="str">
        <f t="shared" si="165"/>
        <v>a1721</v>
      </c>
      <c r="K915" s="71">
        <f t="shared" si="166"/>
        <v>2.1505376344086025</v>
      </c>
      <c r="L915" s="65" t="str">
        <f>IFERROR((IF(AND($G914&lt;(VLOOKUP($J915,'Medians, Hi-Lo SDs'!$B:$F,2,FALSE)),$G915&gt;=(VLOOKUP($J915,'Medians, Hi-Lo SDs'!$B:$F,2,FALSE))),(VLOOKUP($J915,'Medians, Hi-Lo SDs'!$B:$F,2,FALSE))-$G914,""))/($F915)*($C915-$C914)+($C914),"")</f>
        <v/>
      </c>
      <c r="M915" s="65" t="str">
        <f t="shared" si="168"/>
        <v/>
      </c>
      <c r="N915" s="65" t="str">
        <f>IF(M915="","",M915/VLOOKUP(VLOOKUP($J915,'Medians, Hi-Lo SDs'!$B:$F,2,FALSE),$H:$I,2,FALSE))</f>
        <v/>
      </c>
      <c r="O915" s="59" t="s">
        <v>88</v>
      </c>
      <c r="P915" s="60" t="s">
        <v>88</v>
      </c>
      <c r="Q915" s="66" t="str">
        <f>IFERROR((IF(AND($G914&lt;(VLOOKUP($J915,'Medians, Hi-Lo SDs'!$B:$F,3,FALSE)),$G915&gt;=(VLOOKUP($J915,'Medians, Hi-Lo SDs'!$B:$F,3,FALSE))),(VLOOKUP($J915,'Medians, Hi-Lo SDs'!$B:$F,3,FALSE))-$G914,""))/($F915)*($C915-$C914)+($C914),"")</f>
        <v/>
      </c>
      <c r="R915" s="65" t="str">
        <f t="shared" si="169"/>
        <v/>
      </c>
      <c r="S915" s="65" t="str">
        <f>IF(R915="","",R915/VLOOKUP(VLOOKUP($J915,'Medians, Hi-Lo SDs'!$B:$F,3,FALSE),$H:$I,2,FALSE))</f>
        <v/>
      </c>
      <c r="T915" s="70" t="str">
        <f t="shared" si="161"/>
        <v/>
      </c>
      <c r="U915" s="68" t="str">
        <f t="shared" si="162"/>
        <v/>
      </c>
      <c r="V915" s="69" t="str">
        <f t="shared" si="167"/>
        <v/>
      </c>
      <c r="W915" s="66" t="str">
        <f>IFERROR((IF(AND($G914&lt;(VLOOKUP($J915,'Medians, Hi-Lo SDs'!$B:$F,4,FALSE)),$G915&gt;=(VLOOKUP($J915,'Medians, Hi-Lo SDs'!$B:$F,4,FALSE))),(VLOOKUP($J915,'Medians, Hi-Lo SDs'!$B:$F,4,FALSE))-$G914,""))/($F915)*($C915-$C914)+($C914),"")</f>
        <v/>
      </c>
      <c r="X915" s="65" t="str">
        <f t="shared" si="170"/>
        <v/>
      </c>
      <c r="Y915" s="65" t="str">
        <f>IF(X915="","",X915/VLOOKUP(VLOOKUP($J915,'Medians, Hi-Lo SDs'!$B:$F,4,FALSE),$H:$I,2,FALSE))</f>
        <v/>
      </c>
      <c r="Z915" s="70" t="str">
        <f t="shared" si="163"/>
        <v/>
      </c>
      <c r="AA915" s="68" t="str">
        <f t="shared" si="164"/>
        <v/>
      </c>
      <c r="AB915" s="66" t="str">
        <f>IFERROR((IF(AND($G914&lt;(VLOOKUP($J915,'Medians, Hi-Lo SDs'!$B:$F,5,FALSE)),$G915&gt;=(VLOOKUP($J915,'Medians, Hi-Lo SDs'!$B:$F,5,FALSE))),(VLOOKUP($J915,'Medians, Hi-Lo SDs'!$B:$F,5,FALSE))-$G914,""))/($F915)*($C915-$C914)+($C914),"")</f>
        <v/>
      </c>
      <c r="AC915" s="65" t="str">
        <f t="shared" si="171"/>
        <v/>
      </c>
      <c r="AD915" s="65" t="str">
        <f>IF(AC915="","",AC915/VLOOKUP(VLOOKUP($J915,'Medians, Hi-Lo SDs'!$B:$F,5,FALSE),$H:$I,2,FALSE))</f>
        <v/>
      </c>
      <c r="AE915" s="59" t="s">
        <v>88</v>
      </c>
      <c r="AF915" s="60" t="s">
        <v>88</v>
      </c>
    </row>
    <row r="916" spans="10:32" x14ac:dyDescent="0.2">
      <c r="J916" s="64" t="str">
        <f t="shared" si="165"/>
        <v>a1721</v>
      </c>
      <c r="K916" s="71">
        <f t="shared" si="166"/>
        <v>2.1505376344086025</v>
      </c>
      <c r="L916" s="65" t="str">
        <f>IFERROR((IF(AND($G915&lt;(VLOOKUP($J916,'Medians, Hi-Lo SDs'!$B:$F,2,FALSE)),$G916&gt;=(VLOOKUP($J916,'Medians, Hi-Lo SDs'!$B:$F,2,FALSE))),(VLOOKUP($J916,'Medians, Hi-Lo SDs'!$B:$F,2,FALSE))-$G915,""))/($F916)*($C916-$C915)+($C915),"")</f>
        <v/>
      </c>
      <c r="M916" s="65" t="str">
        <f t="shared" si="168"/>
        <v/>
      </c>
      <c r="N916" s="65" t="str">
        <f>IF(M916="","",M916/VLOOKUP(VLOOKUP($J916,'Medians, Hi-Lo SDs'!$B:$F,2,FALSE),$H:$I,2,FALSE))</f>
        <v/>
      </c>
      <c r="O916" s="59" t="s">
        <v>88</v>
      </c>
      <c r="P916" s="60" t="s">
        <v>88</v>
      </c>
      <c r="Q916" s="66" t="str">
        <f>IFERROR((IF(AND($G915&lt;(VLOOKUP($J916,'Medians, Hi-Lo SDs'!$B:$F,3,FALSE)),$G916&gt;=(VLOOKUP($J916,'Medians, Hi-Lo SDs'!$B:$F,3,FALSE))),(VLOOKUP($J916,'Medians, Hi-Lo SDs'!$B:$F,3,FALSE))-$G915,""))/($F916)*($C916-$C915)+($C915),"")</f>
        <v/>
      </c>
      <c r="R916" s="65" t="str">
        <f t="shared" si="169"/>
        <v/>
      </c>
      <c r="S916" s="65" t="str">
        <f>IF(R916="","",R916/VLOOKUP(VLOOKUP($J916,'Medians, Hi-Lo SDs'!$B:$F,3,FALSE),$H:$I,2,FALSE))</f>
        <v/>
      </c>
      <c r="T916" s="70" t="str">
        <f t="shared" si="161"/>
        <v/>
      </c>
      <c r="U916" s="68" t="str">
        <f t="shared" si="162"/>
        <v/>
      </c>
      <c r="V916" s="69" t="str">
        <f t="shared" si="167"/>
        <v/>
      </c>
      <c r="W916" s="66" t="str">
        <f>IFERROR((IF(AND($G915&lt;(VLOOKUP($J916,'Medians, Hi-Lo SDs'!$B:$F,4,FALSE)),$G916&gt;=(VLOOKUP($J916,'Medians, Hi-Lo SDs'!$B:$F,4,FALSE))),(VLOOKUP($J916,'Medians, Hi-Lo SDs'!$B:$F,4,FALSE))-$G915,""))/($F916)*($C916-$C915)+($C915),"")</f>
        <v/>
      </c>
      <c r="X916" s="65" t="str">
        <f t="shared" si="170"/>
        <v/>
      </c>
      <c r="Y916" s="65" t="str">
        <f>IF(X916="","",X916/VLOOKUP(VLOOKUP($J916,'Medians, Hi-Lo SDs'!$B:$F,4,FALSE),$H:$I,2,FALSE))</f>
        <v/>
      </c>
      <c r="Z916" s="70" t="str">
        <f t="shared" si="163"/>
        <v/>
      </c>
      <c r="AA916" s="68" t="str">
        <f t="shared" si="164"/>
        <v/>
      </c>
      <c r="AB916" s="66" t="str">
        <f>IFERROR((IF(AND($G915&lt;(VLOOKUP($J916,'Medians, Hi-Lo SDs'!$B:$F,5,FALSE)),$G916&gt;=(VLOOKUP($J916,'Medians, Hi-Lo SDs'!$B:$F,5,FALSE))),(VLOOKUP($J916,'Medians, Hi-Lo SDs'!$B:$F,5,FALSE))-$G915,""))/($F916)*($C916-$C915)+($C915),"")</f>
        <v/>
      </c>
      <c r="AC916" s="65" t="str">
        <f t="shared" si="171"/>
        <v/>
      </c>
      <c r="AD916" s="65" t="str">
        <f>IF(AC916="","",AC916/VLOOKUP(VLOOKUP($J916,'Medians, Hi-Lo SDs'!$B:$F,5,FALSE),$H:$I,2,FALSE))</f>
        <v/>
      </c>
      <c r="AE916" s="59" t="s">
        <v>88</v>
      </c>
      <c r="AF916" s="60" t="s">
        <v>88</v>
      </c>
    </row>
    <row r="917" spans="10:32" x14ac:dyDescent="0.2">
      <c r="J917" s="64" t="str">
        <f t="shared" si="165"/>
        <v>a1721</v>
      </c>
      <c r="K917" s="71">
        <f t="shared" si="166"/>
        <v>2.1505376344086025</v>
      </c>
      <c r="L917" s="65" t="str">
        <f>IFERROR((IF(AND($G916&lt;(VLOOKUP($J917,'Medians, Hi-Lo SDs'!$B:$F,2,FALSE)),$G917&gt;=(VLOOKUP($J917,'Medians, Hi-Lo SDs'!$B:$F,2,FALSE))),(VLOOKUP($J917,'Medians, Hi-Lo SDs'!$B:$F,2,FALSE))-$G916,""))/($F917)*($C917-$C916)+($C916),"")</f>
        <v/>
      </c>
      <c r="M917" s="65" t="str">
        <f t="shared" si="168"/>
        <v/>
      </c>
      <c r="N917" s="65" t="str">
        <f>IF(M917="","",M917/VLOOKUP(VLOOKUP($J917,'Medians, Hi-Lo SDs'!$B:$F,2,FALSE),$H:$I,2,FALSE))</f>
        <v/>
      </c>
      <c r="O917" s="59" t="s">
        <v>88</v>
      </c>
      <c r="P917" s="60" t="s">
        <v>88</v>
      </c>
      <c r="Q917" s="66" t="str">
        <f>IFERROR((IF(AND($G916&lt;(VLOOKUP($J917,'Medians, Hi-Lo SDs'!$B:$F,3,FALSE)),$G917&gt;=(VLOOKUP($J917,'Medians, Hi-Lo SDs'!$B:$F,3,FALSE))),(VLOOKUP($J917,'Medians, Hi-Lo SDs'!$B:$F,3,FALSE))-$G916,""))/($F917)*($C917-$C916)+($C916),"")</f>
        <v/>
      </c>
      <c r="R917" s="65" t="str">
        <f t="shared" si="169"/>
        <v/>
      </c>
      <c r="S917" s="65" t="str">
        <f>IF(R917="","",R917/VLOOKUP(VLOOKUP($J917,'Medians, Hi-Lo SDs'!$B:$F,3,FALSE),$H:$I,2,FALSE))</f>
        <v/>
      </c>
      <c r="T917" s="70" t="str">
        <f t="shared" si="161"/>
        <v/>
      </c>
      <c r="U917" s="68" t="str">
        <f t="shared" si="162"/>
        <v/>
      </c>
      <c r="V917" s="69" t="str">
        <f t="shared" si="167"/>
        <v/>
      </c>
      <c r="W917" s="66" t="str">
        <f>IFERROR((IF(AND($G916&lt;(VLOOKUP($J917,'Medians, Hi-Lo SDs'!$B:$F,4,FALSE)),$G917&gt;=(VLOOKUP($J917,'Medians, Hi-Lo SDs'!$B:$F,4,FALSE))),(VLOOKUP($J917,'Medians, Hi-Lo SDs'!$B:$F,4,FALSE))-$G916,""))/($F917)*($C917-$C916)+($C916),"")</f>
        <v/>
      </c>
      <c r="X917" s="65" t="str">
        <f t="shared" si="170"/>
        <v/>
      </c>
      <c r="Y917" s="65" t="str">
        <f>IF(X917="","",X917/VLOOKUP(VLOOKUP($J917,'Medians, Hi-Lo SDs'!$B:$F,4,FALSE),$H:$I,2,FALSE))</f>
        <v/>
      </c>
      <c r="Z917" s="70" t="str">
        <f t="shared" si="163"/>
        <v/>
      </c>
      <c r="AA917" s="68" t="str">
        <f t="shared" si="164"/>
        <v/>
      </c>
      <c r="AB917" s="66" t="str">
        <f>IFERROR((IF(AND($G916&lt;(VLOOKUP($J917,'Medians, Hi-Lo SDs'!$B:$F,5,FALSE)),$G917&gt;=(VLOOKUP($J917,'Medians, Hi-Lo SDs'!$B:$F,5,FALSE))),(VLOOKUP($J917,'Medians, Hi-Lo SDs'!$B:$F,5,FALSE))-$G916,""))/($F917)*($C917-$C916)+($C916),"")</f>
        <v/>
      </c>
      <c r="AC917" s="65" t="str">
        <f t="shared" si="171"/>
        <v/>
      </c>
      <c r="AD917" s="65" t="str">
        <f>IF(AC917="","",AC917/VLOOKUP(VLOOKUP($J917,'Medians, Hi-Lo SDs'!$B:$F,5,FALSE),$H:$I,2,FALSE))</f>
        <v/>
      </c>
      <c r="AE917" s="59" t="s">
        <v>88</v>
      </c>
      <c r="AF917" s="60" t="s">
        <v>88</v>
      </c>
    </row>
    <row r="918" spans="10:32" x14ac:dyDescent="0.2">
      <c r="J918" s="64" t="str">
        <f t="shared" si="165"/>
        <v>a1721</v>
      </c>
      <c r="K918" s="71">
        <f t="shared" si="166"/>
        <v>2.1505376344086025</v>
      </c>
      <c r="L918" s="65" t="str">
        <f>IFERROR((IF(AND($G917&lt;(VLOOKUP($J918,'Medians, Hi-Lo SDs'!$B:$F,2,FALSE)),$G918&gt;=(VLOOKUP($J918,'Medians, Hi-Lo SDs'!$B:$F,2,FALSE))),(VLOOKUP($J918,'Medians, Hi-Lo SDs'!$B:$F,2,FALSE))-$G917,""))/($F918)*($C918-$C917)+($C917),"")</f>
        <v/>
      </c>
      <c r="M918" s="65" t="str">
        <f t="shared" si="168"/>
        <v/>
      </c>
      <c r="N918" s="65" t="str">
        <f>IF(M918="","",M918/VLOOKUP(VLOOKUP($J918,'Medians, Hi-Lo SDs'!$B:$F,2,FALSE),$H:$I,2,FALSE))</f>
        <v/>
      </c>
      <c r="O918" s="59" t="s">
        <v>88</v>
      </c>
      <c r="P918" s="60" t="s">
        <v>88</v>
      </c>
      <c r="Q918" s="66" t="str">
        <f>IFERROR((IF(AND($G917&lt;(VLOOKUP($J918,'Medians, Hi-Lo SDs'!$B:$F,3,FALSE)),$G918&gt;=(VLOOKUP($J918,'Medians, Hi-Lo SDs'!$B:$F,3,FALSE))),(VLOOKUP($J918,'Medians, Hi-Lo SDs'!$B:$F,3,FALSE))-$G917,""))/($F918)*($C918-$C917)+($C917),"")</f>
        <v/>
      </c>
      <c r="R918" s="65" t="str">
        <f t="shared" si="169"/>
        <v/>
      </c>
      <c r="S918" s="65" t="str">
        <f>IF(R918="","",R918/VLOOKUP(VLOOKUP($J918,'Medians, Hi-Lo SDs'!$B:$F,3,FALSE),$H:$I,2,FALSE))</f>
        <v/>
      </c>
      <c r="T918" s="70" t="str">
        <f t="shared" si="161"/>
        <v/>
      </c>
      <c r="U918" s="68" t="str">
        <f t="shared" si="162"/>
        <v/>
      </c>
      <c r="V918" s="69" t="str">
        <f t="shared" si="167"/>
        <v/>
      </c>
      <c r="W918" s="66" t="str">
        <f>IFERROR((IF(AND($G917&lt;(VLOOKUP($J918,'Medians, Hi-Lo SDs'!$B:$F,4,FALSE)),$G918&gt;=(VLOOKUP($J918,'Medians, Hi-Lo SDs'!$B:$F,4,FALSE))),(VLOOKUP($J918,'Medians, Hi-Lo SDs'!$B:$F,4,FALSE))-$G917,""))/($F918)*($C918-$C917)+($C917),"")</f>
        <v/>
      </c>
      <c r="X918" s="65" t="str">
        <f t="shared" si="170"/>
        <v/>
      </c>
      <c r="Y918" s="65" t="str">
        <f>IF(X918="","",X918/VLOOKUP(VLOOKUP($J918,'Medians, Hi-Lo SDs'!$B:$F,4,FALSE),$H:$I,2,FALSE))</f>
        <v/>
      </c>
      <c r="Z918" s="70" t="str">
        <f t="shared" si="163"/>
        <v/>
      </c>
      <c r="AA918" s="68" t="str">
        <f t="shared" si="164"/>
        <v/>
      </c>
      <c r="AB918" s="66" t="str">
        <f>IFERROR((IF(AND($G917&lt;(VLOOKUP($J918,'Medians, Hi-Lo SDs'!$B:$F,5,FALSE)),$G918&gt;=(VLOOKUP($J918,'Medians, Hi-Lo SDs'!$B:$F,5,FALSE))),(VLOOKUP($J918,'Medians, Hi-Lo SDs'!$B:$F,5,FALSE))-$G917,""))/($F918)*($C918-$C917)+($C917),"")</f>
        <v/>
      </c>
      <c r="AC918" s="65" t="str">
        <f t="shared" si="171"/>
        <v/>
      </c>
      <c r="AD918" s="65" t="str">
        <f>IF(AC918="","",AC918/VLOOKUP(VLOOKUP($J918,'Medians, Hi-Lo SDs'!$B:$F,5,FALSE),$H:$I,2,FALSE))</f>
        <v/>
      </c>
      <c r="AE918" s="59" t="s">
        <v>88</v>
      </c>
      <c r="AF918" s="60" t="s">
        <v>88</v>
      </c>
    </row>
    <row r="919" spans="10:32" x14ac:dyDescent="0.2">
      <c r="J919" s="64" t="str">
        <f t="shared" si="165"/>
        <v>a1721</v>
      </c>
      <c r="K919" s="71">
        <f t="shared" si="166"/>
        <v>2.1505376344086025</v>
      </c>
      <c r="L919" s="65" t="str">
        <f>IFERROR((IF(AND($G918&lt;(VLOOKUP($J919,'Medians, Hi-Lo SDs'!$B:$F,2,FALSE)),$G919&gt;=(VLOOKUP($J919,'Medians, Hi-Lo SDs'!$B:$F,2,FALSE))),(VLOOKUP($J919,'Medians, Hi-Lo SDs'!$B:$F,2,FALSE))-$G918,""))/($F919)*($C919-$C918)+($C918),"")</f>
        <v/>
      </c>
      <c r="M919" s="65" t="str">
        <f t="shared" si="168"/>
        <v/>
      </c>
      <c r="N919" s="65" t="str">
        <f>IF(M919="","",M919/VLOOKUP(VLOOKUP($J919,'Medians, Hi-Lo SDs'!$B:$F,2,FALSE),$H:$I,2,FALSE))</f>
        <v/>
      </c>
      <c r="O919" s="59" t="s">
        <v>88</v>
      </c>
      <c r="P919" s="60" t="s">
        <v>88</v>
      </c>
      <c r="Q919" s="66" t="str">
        <f>IFERROR((IF(AND($G918&lt;(VLOOKUP($J919,'Medians, Hi-Lo SDs'!$B:$F,3,FALSE)),$G919&gt;=(VLOOKUP($J919,'Medians, Hi-Lo SDs'!$B:$F,3,FALSE))),(VLOOKUP($J919,'Medians, Hi-Lo SDs'!$B:$F,3,FALSE))-$G918,""))/($F919)*($C919-$C918)+($C918),"")</f>
        <v/>
      </c>
      <c r="R919" s="65" t="str">
        <f t="shared" si="169"/>
        <v/>
      </c>
      <c r="S919" s="65" t="str">
        <f>IF(R919="","",R919/VLOOKUP(VLOOKUP($J919,'Medians, Hi-Lo SDs'!$B:$F,3,FALSE),$H:$I,2,FALSE))</f>
        <v/>
      </c>
      <c r="T919" s="70" t="str">
        <f t="shared" si="161"/>
        <v/>
      </c>
      <c r="U919" s="68" t="str">
        <f t="shared" si="162"/>
        <v/>
      </c>
      <c r="V919" s="69" t="str">
        <f t="shared" si="167"/>
        <v/>
      </c>
      <c r="W919" s="66" t="str">
        <f>IFERROR((IF(AND($G918&lt;(VLOOKUP($J919,'Medians, Hi-Lo SDs'!$B:$F,4,FALSE)),$G919&gt;=(VLOOKUP($J919,'Medians, Hi-Lo SDs'!$B:$F,4,FALSE))),(VLOOKUP($J919,'Medians, Hi-Lo SDs'!$B:$F,4,FALSE))-$G918,""))/($F919)*($C919-$C918)+($C918),"")</f>
        <v/>
      </c>
      <c r="X919" s="65" t="str">
        <f t="shared" si="170"/>
        <v/>
      </c>
      <c r="Y919" s="65" t="str">
        <f>IF(X919="","",X919/VLOOKUP(VLOOKUP($J919,'Medians, Hi-Lo SDs'!$B:$F,4,FALSE),$H:$I,2,FALSE))</f>
        <v/>
      </c>
      <c r="Z919" s="70" t="str">
        <f t="shared" si="163"/>
        <v/>
      </c>
      <c r="AA919" s="68" t="str">
        <f t="shared" si="164"/>
        <v/>
      </c>
      <c r="AB919" s="66" t="str">
        <f>IFERROR((IF(AND($G918&lt;(VLOOKUP($J919,'Medians, Hi-Lo SDs'!$B:$F,5,FALSE)),$G919&gt;=(VLOOKUP($J919,'Medians, Hi-Lo SDs'!$B:$F,5,FALSE))),(VLOOKUP($J919,'Medians, Hi-Lo SDs'!$B:$F,5,FALSE))-$G918,""))/($F919)*($C919-$C918)+($C918),"")</f>
        <v/>
      </c>
      <c r="AC919" s="65" t="str">
        <f t="shared" si="171"/>
        <v/>
      </c>
      <c r="AD919" s="65" t="str">
        <f>IF(AC919="","",AC919/VLOOKUP(VLOOKUP($J919,'Medians, Hi-Lo SDs'!$B:$F,5,FALSE),$H:$I,2,FALSE))</f>
        <v/>
      </c>
      <c r="AE919" s="59" t="s">
        <v>88</v>
      </c>
      <c r="AF919" s="60" t="s">
        <v>88</v>
      </c>
    </row>
    <row r="920" spans="10:32" x14ac:dyDescent="0.2">
      <c r="J920" s="64" t="str">
        <f t="shared" si="165"/>
        <v>a1721</v>
      </c>
      <c r="K920" s="71">
        <f t="shared" si="166"/>
        <v>2.1505376344086025</v>
      </c>
      <c r="L920" s="65" t="str">
        <f>IFERROR((IF(AND($G919&lt;(VLOOKUP($J920,'Medians, Hi-Lo SDs'!$B:$F,2,FALSE)),$G920&gt;=(VLOOKUP($J920,'Medians, Hi-Lo SDs'!$B:$F,2,FALSE))),(VLOOKUP($J920,'Medians, Hi-Lo SDs'!$B:$F,2,FALSE))-$G919,""))/($F920)*($C920-$C919)+($C919),"")</f>
        <v/>
      </c>
      <c r="M920" s="65" t="str">
        <f t="shared" si="168"/>
        <v/>
      </c>
      <c r="N920" s="65" t="str">
        <f>IF(M920="","",M920/VLOOKUP(VLOOKUP($J920,'Medians, Hi-Lo SDs'!$B:$F,2,FALSE),$H:$I,2,FALSE))</f>
        <v/>
      </c>
      <c r="O920" s="59" t="s">
        <v>88</v>
      </c>
      <c r="P920" s="60" t="s">
        <v>88</v>
      </c>
      <c r="Q920" s="66" t="str">
        <f>IFERROR((IF(AND($G919&lt;(VLOOKUP($J920,'Medians, Hi-Lo SDs'!$B:$F,3,FALSE)),$G920&gt;=(VLOOKUP($J920,'Medians, Hi-Lo SDs'!$B:$F,3,FALSE))),(VLOOKUP($J920,'Medians, Hi-Lo SDs'!$B:$F,3,FALSE))-$G919,""))/($F920)*($C920-$C919)+($C919),"")</f>
        <v/>
      </c>
      <c r="R920" s="65" t="str">
        <f t="shared" si="169"/>
        <v/>
      </c>
      <c r="S920" s="65" t="str">
        <f>IF(R920="","",R920/VLOOKUP(VLOOKUP($J920,'Medians, Hi-Lo SDs'!$B:$F,3,FALSE),$H:$I,2,FALSE))</f>
        <v/>
      </c>
      <c r="T920" s="70" t="str">
        <f t="shared" si="161"/>
        <v/>
      </c>
      <c r="U920" s="68" t="str">
        <f t="shared" si="162"/>
        <v/>
      </c>
      <c r="V920" s="69" t="str">
        <f t="shared" si="167"/>
        <v/>
      </c>
      <c r="W920" s="66" t="str">
        <f>IFERROR((IF(AND($G919&lt;(VLOOKUP($J920,'Medians, Hi-Lo SDs'!$B:$F,4,FALSE)),$G920&gt;=(VLOOKUP($J920,'Medians, Hi-Lo SDs'!$B:$F,4,FALSE))),(VLOOKUP($J920,'Medians, Hi-Lo SDs'!$B:$F,4,FALSE))-$G919,""))/($F920)*($C920-$C919)+($C919),"")</f>
        <v/>
      </c>
      <c r="X920" s="65" t="str">
        <f t="shared" si="170"/>
        <v/>
      </c>
      <c r="Y920" s="65" t="str">
        <f>IF(X920="","",X920/VLOOKUP(VLOOKUP($J920,'Medians, Hi-Lo SDs'!$B:$F,4,FALSE),$H:$I,2,FALSE))</f>
        <v/>
      </c>
      <c r="Z920" s="70" t="str">
        <f t="shared" si="163"/>
        <v/>
      </c>
      <c r="AA920" s="68" t="str">
        <f t="shared" si="164"/>
        <v/>
      </c>
      <c r="AB920" s="66" t="str">
        <f>IFERROR((IF(AND($G919&lt;(VLOOKUP($J920,'Medians, Hi-Lo SDs'!$B:$F,5,FALSE)),$G920&gt;=(VLOOKUP($J920,'Medians, Hi-Lo SDs'!$B:$F,5,FALSE))),(VLOOKUP($J920,'Medians, Hi-Lo SDs'!$B:$F,5,FALSE))-$G919,""))/($F920)*($C920-$C919)+($C919),"")</f>
        <v/>
      </c>
      <c r="AC920" s="65" t="str">
        <f t="shared" si="171"/>
        <v/>
      </c>
      <c r="AD920" s="65" t="str">
        <f>IF(AC920="","",AC920/VLOOKUP(VLOOKUP($J920,'Medians, Hi-Lo SDs'!$B:$F,5,FALSE),$H:$I,2,FALSE))</f>
        <v/>
      </c>
      <c r="AE920" s="59" t="s">
        <v>88</v>
      </c>
      <c r="AF920" s="60" t="s">
        <v>88</v>
      </c>
    </row>
    <row r="921" spans="10:32" x14ac:dyDescent="0.2">
      <c r="J921" s="64" t="str">
        <f t="shared" si="165"/>
        <v>a1721</v>
      </c>
      <c r="K921" s="71">
        <f t="shared" si="166"/>
        <v>2.1505376344086025</v>
      </c>
      <c r="L921" s="65" t="str">
        <f>IFERROR((IF(AND($G920&lt;(VLOOKUP($J921,'Medians, Hi-Lo SDs'!$B:$F,2,FALSE)),$G921&gt;=(VLOOKUP($J921,'Medians, Hi-Lo SDs'!$B:$F,2,FALSE))),(VLOOKUP($J921,'Medians, Hi-Lo SDs'!$B:$F,2,FALSE))-$G920,""))/($F921)*($C921-$C920)+($C920),"")</f>
        <v/>
      </c>
      <c r="M921" s="65" t="str">
        <f t="shared" si="168"/>
        <v/>
      </c>
      <c r="N921" s="65" t="str">
        <f>IF(M921="","",M921/VLOOKUP(VLOOKUP($J921,'Medians, Hi-Lo SDs'!$B:$F,2,FALSE),$H:$I,2,FALSE))</f>
        <v/>
      </c>
      <c r="O921" s="59" t="s">
        <v>88</v>
      </c>
      <c r="P921" s="60" t="s">
        <v>88</v>
      </c>
      <c r="Q921" s="66" t="str">
        <f>IFERROR((IF(AND($G920&lt;(VLOOKUP($J921,'Medians, Hi-Lo SDs'!$B:$F,3,FALSE)),$G921&gt;=(VLOOKUP($J921,'Medians, Hi-Lo SDs'!$B:$F,3,FALSE))),(VLOOKUP($J921,'Medians, Hi-Lo SDs'!$B:$F,3,FALSE))-$G920,""))/($F921)*($C921-$C920)+($C920),"")</f>
        <v/>
      </c>
      <c r="R921" s="65" t="str">
        <f t="shared" si="169"/>
        <v/>
      </c>
      <c r="S921" s="65" t="str">
        <f>IF(R921="","",R921/VLOOKUP(VLOOKUP($J921,'Medians, Hi-Lo SDs'!$B:$F,3,FALSE),$H:$I,2,FALSE))</f>
        <v/>
      </c>
      <c r="T921" s="70" t="str">
        <f t="shared" si="161"/>
        <v/>
      </c>
      <c r="U921" s="68" t="str">
        <f t="shared" si="162"/>
        <v/>
      </c>
      <c r="V921" s="69" t="str">
        <f t="shared" si="167"/>
        <v/>
      </c>
      <c r="W921" s="66" t="str">
        <f>IFERROR((IF(AND($G920&lt;(VLOOKUP($J921,'Medians, Hi-Lo SDs'!$B:$F,4,FALSE)),$G921&gt;=(VLOOKUP($J921,'Medians, Hi-Lo SDs'!$B:$F,4,FALSE))),(VLOOKUP($J921,'Medians, Hi-Lo SDs'!$B:$F,4,FALSE))-$G920,""))/($F921)*($C921-$C920)+($C920),"")</f>
        <v/>
      </c>
      <c r="X921" s="65" t="str">
        <f t="shared" si="170"/>
        <v/>
      </c>
      <c r="Y921" s="65" t="str">
        <f>IF(X921="","",X921/VLOOKUP(VLOOKUP($J921,'Medians, Hi-Lo SDs'!$B:$F,4,FALSE),$H:$I,2,FALSE))</f>
        <v/>
      </c>
      <c r="Z921" s="70" t="str">
        <f t="shared" si="163"/>
        <v/>
      </c>
      <c r="AA921" s="68" t="str">
        <f t="shared" si="164"/>
        <v/>
      </c>
      <c r="AB921" s="66" t="str">
        <f>IFERROR((IF(AND($G920&lt;(VLOOKUP($J921,'Medians, Hi-Lo SDs'!$B:$F,5,FALSE)),$G921&gt;=(VLOOKUP($J921,'Medians, Hi-Lo SDs'!$B:$F,5,FALSE))),(VLOOKUP($J921,'Medians, Hi-Lo SDs'!$B:$F,5,FALSE))-$G920,""))/($F921)*($C921-$C920)+($C920),"")</f>
        <v/>
      </c>
      <c r="AC921" s="65" t="str">
        <f t="shared" si="171"/>
        <v/>
      </c>
      <c r="AD921" s="65" t="str">
        <f>IF(AC921="","",AC921/VLOOKUP(VLOOKUP($J921,'Medians, Hi-Lo SDs'!$B:$F,5,FALSE),$H:$I,2,FALSE))</f>
        <v/>
      </c>
      <c r="AE921" s="59" t="s">
        <v>88</v>
      </c>
      <c r="AF921" s="60" t="s">
        <v>88</v>
      </c>
    </row>
    <row r="922" spans="10:32" x14ac:dyDescent="0.2">
      <c r="J922" s="64" t="str">
        <f t="shared" si="165"/>
        <v>a1721</v>
      </c>
      <c r="K922" s="71">
        <f t="shared" si="166"/>
        <v>2.1505376344086025</v>
      </c>
      <c r="L922" s="65" t="str">
        <f>IFERROR((IF(AND($G921&lt;(VLOOKUP($J922,'Medians, Hi-Lo SDs'!$B:$F,2,FALSE)),$G922&gt;=(VLOOKUP($J922,'Medians, Hi-Lo SDs'!$B:$F,2,FALSE))),(VLOOKUP($J922,'Medians, Hi-Lo SDs'!$B:$F,2,FALSE))-$G921,""))/($F922)*($C922-$C921)+($C921),"")</f>
        <v/>
      </c>
      <c r="M922" s="65" t="str">
        <f t="shared" si="168"/>
        <v/>
      </c>
      <c r="N922" s="65" t="str">
        <f>IF(M922="","",M922/VLOOKUP(VLOOKUP($J922,'Medians, Hi-Lo SDs'!$B:$F,2,FALSE),$H:$I,2,FALSE))</f>
        <v/>
      </c>
      <c r="O922" s="59" t="s">
        <v>88</v>
      </c>
      <c r="P922" s="60" t="s">
        <v>88</v>
      </c>
      <c r="Q922" s="66" t="str">
        <f>IFERROR((IF(AND($G921&lt;(VLOOKUP($J922,'Medians, Hi-Lo SDs'!$B:$F,3,FALSE)),$G922&gt;=(VLOOKUP($J922,'Medians, Hi-Lo SDs'!$B:$F,3,FALSE))),(VLOOKUP($J922,'Medians, Hi-Lo SDs'!$B:$F,3,FALSE))-$G921,""))/($F922)*($C922-$C921)+($C921),"")</f>
        <v/>
      </c>
      <c r="R922" s="65" t="str">
        <f t="shared" si="169"/>
        <v/>
      </c>
      <c r="S922" s="65" t="str">
        <f>IF(R922="","",R922/VLOOKUP(VLOOKUP($J922,'Medians, Hi-Lo SDs'!$B:$F,3,FALSE),$H:$I,2,FALSE))</f>
        <v/>
      </c>
      <c r="T922" s="70" t="str">
        <f t="shared" si="161"/>
        <v/>
      </c>
      <c r="U922" s="68" t="str">
        <f t="shared" si="162"/>
        <v/>
      </c>
      <c r="V922" s="69" t="str">
        <f t="shared" si="167"/>
        <v/>
      </c>
      <c r="W922" s="66" t="str">
        <f>IFERROR((IF(AND($G921&lt;(VLOOKUP($J922,'Medians, Hi-Lo SDs'!$B:$F,4,FALSE)),$G922&gt;=(VLOOKUP($J922,'Medians, Hi-Lo SDs'!$B:$F,4,FALSE))),(VLOOKUP($J922,'Medians, Hi-Lo SDs'!$B:$F,4,FALSE))-$G921,""))/($F922)*($C922-$C921)+($C921),"")</f>
        <v/>
      </c>
      <c r="X922" s="65" t="str">
        <f t="shared" si="170"/>
        <v/>
      </c>
      <c r="Y922" s="65" t="str">
        <f>IF(X922="","",X922/VLOOKUP(VLOOKUP($J922,'Medians, Hi-Lo SDs'!$B:$F,4,FALSE),$H:$I,2,FALSE))</f>
        <v/>
      </c>
      <c r="Z922" s="70" t="str">
        <f t="shared" si="163"/>
        <v/>
      </c>
      <c r="AA922" s="68" t="str">
        <f t="shared" si="164"/>
        <v/>
      </c>
      <c r="AB922" s="66" t="str">
        <f>IFERROR((IF(AND($G921&lt;(VLOOKUP($J922,'Medians, Hi-Lo SDs'!$B:$F,5,FALSE)),$G922&gt;=(VLOOKUP($J922,'Medians, Hi-Lo SDs'!$B:$F,5,FALSE))),(VLOOKUP($J922,'Medians, Hi-Lo SDs'!$B:$F,5,FALSE))-$G921,""))/($F922)*($C922-$C921)+($C921),"")</f>
        <v/>
      </c>
      <c r="AC922" s="65" t="str">
        <f t="shared" si="171"/>
        <v/>
      </c>
      <c r="AD922" s="65" t="str">
        <f>IF(AC922="","",AC922/VLOOKUP(VLOOKUP($J922,'Medians, Hi-Lo SDs'!$B:$F,5,FALSE),$H:$I,2,FALSE))</f>
        <v/>
      </c>
      <c r="AE922" s="59" t="s">
        <v>88</v>
      </c>
      <c r="AF922" s="60" t="s">
        <v>88</v>
      </c>
    </row>
    <row r="923" spans="10:32" x14ac:dyDescent="0.2">
      <c r="J923" s="64" t="str">
        <f t="shared" si="165"/>
        <v>a1721</v>
      </c>
      <c r="K923" s="71">
        <f t="shared" si="166"/>
        <v>2.1505376344086025</v>
      </c>
      <c r="L923" s="65" t="str">
        <f>IFERROR((IF(AND($G922&lt;(VLOOKUP($J923,'Medians, Hi-Lo SDs'!$B:$F,2,FALSE)),$G923&gt;=(VLOOKUP($J923,'Medians, Hi-Lo SDs'!$B:$F,2,FALSE))),(VLOOKUP($J923,'Medians, Hi-Lo SDs'!$B:$F,2,FALSE))-$G922,""))/($F923)*($C923-$C922)+($C922),"")</f>
        <v/>
      </c>
      <c r="M923" s="65" t="str">
        <f t="shared" si="168"/>
        <v/>
      </c>
      <c r="N923" s="65" t="str">
        <f>IF(M923="","",M923/VLOOKUP(VLOOKUP($J923,'Medians, Hi-Lo SDs'!$B:$F,2,FALSE),$H:$I,2,FALSE))</f>
        <v/>
      </c>
      <c r="O923" s="59" t="s">
        <v>88</v>
      </c>
      <c r="P923" s="60" t="s">
        <v>88</v>
      </c>
      <c r="Q923" s="66" t="str">
        <f>IFERROR((IF(AND($G922&lt;(VLOOKUP($J923,'Medians, Hi-Lo SDs'!$B:$F,3,FALSE)),$G923&gt;=(VLOOKUP($J923,'Medians, Hi-Lo SDs'!$B:$F,3,FALSE))),(VLOOKUP($J923,'Medians, Hi-Lo SDs'!$B:$F,3,FALSE))-$G922,""))/($F923)*($C923-$C922)+($C922),"")</f>
        <v/>
      </c>
      <c r="R923" s="65" t="str">
        <f t="shared" si="169"/>
        <v/>
      </c>
      <c r="S923" s="65" t="str">
        <f>IF(R923="","",R923/VLOOKUP(VLOOKUP($J923,'Medians, Hi-Lo SDs'!$B:$F,3,FALSE),$H:$I,2,FALSE))</f>
        <v/>
      </c>
      <c r="T923" s="70" t="str">
        <f t="shared" si="161"/>
        <v/>
      </c>
      <c r="U923" s="68" t="str">
        <f t="shared" si="162"/>
        <v/>
      </c>
      <c r="V923" s="69" t="str">
        <f t="shared" si="167"/>
        <v/>
      </c>
      <c r="W923" s="66" t="str">
        <f>IFERROR((IF(AND($G922&lt;(VLOOKUP($J923,'Medians, Hi-Lo SDs'!$B:$F,4,FALSE)),$G923&gt;=(VLOOKUP($J923,'Medians, Hi-Lo SDs'!$B:$F,4,FALSE))),(VLOOKUP($J923,'Medians, Hi-Lo SDs'!$B:$F,4,FALSE))-$G922,""))/($F923)*($C923-$C922)+($C922),"")</f>
        <v/>
      </c>
      <c r="X923" s="65" t="str">
        <f t="shared" si="170"/>
        <v/>
      </c>
      <c r="Y923" s="65" t="str">
        <f>IF(X923="","",X923/VLOOKUP(VLOOKUP($J923,'Medians, Hi-Lo SDs'!$B:$F,4,FALSE),$H:$I,2,FALSE))</f>
        <v/>
      </c>
      <c r="Z923" s="70" t="str">
        <f t="shared" si="163"/>
        <v/>
      </c>
      <c r="AA923" s="68" t="str">
        <f t="shared" si="164"/>
        <v/>
      </c>
      <c r="AB923" s="66" t="str">
        <f>IFERROR((IF(AND($G922&lt;(VLOOKUP($J923,'Medians, Hi-Lo SDs'!$B:$F,5,FALSE)),$G923&gt;=(VLOOKUP($J923,'Medians, Hi-Lo SDs'!$B:$F,5,FALSE))),(VLOOKUP($J923,'Medians, Hi-Lo SDs'!$B:$F,5,FALSE))-$G922,""))/($F923)*($C923-$C922)+($C922),"")</f>
        <v/>
      </c>
      <c r="AC923" s="65" t="str">
        <f t="shared" si="171"/>
        <v/>
      </c>
      <c r="AD923" s="65" t="str">
        <f>IF(AC923="","",AC923/VLOOKUP(VLOOKUP($J923,'Medians, Hi-Lo SDs'!$B:$F,5,FALSE),$H:$I,2,FALSE))</f>
        <v/>
      </c>
      <c r="AE923" s="59" t="s">
        <v>88</v>
      </c>
      <c r="AF923" s="60" t="s">
        <v>88</v>
      </c>
    </row>
    <row r="924" spans="10:32" x14ac:dyDescent="0.2">
      <c r="J924" s="64" t="str">
        <f t="shared" si="165"/>
        <v>a1721</v>
      </c>
      <c r="K924" s="71">
        <f t="shared" si="166"/>
        <v>2.1505376344086025</v>
      </c>
      <c r="L924" s="65" t="str">
        <f>IFERROR((IF(AND($G923&lt;(VLOOKUP($J924,'Medians, Hi-Lo SDs'!$B:$F,2,FALSE)),$G924&gt;=(VLOOKUP($J924,'Medians, Hi-Lo SDs'!$B:$F,2,FALSE))),(VLOOKUP($J924,'Medians, Hi-Lo SDs'!$B:$F,2,FALSE))-$G923,""))/($F924)*($C924-$C923)+($C923),"")</f>
        <v/>
      </c>
      <c r="M924" s="65" t="str">
        <f t="shared" si="168"/>
        <v/>
      </c>
      <c r="N924" s="65" t="str">
        <f>IF(M924="","",M924/VLOOKUP(VLOOKUP($J924,'Medians, Hi-Lo SDs'!$B:$F,2,FALSE),$H:$I,2,FALSE))</f>
        <v/>
      </c>
      <c r="O924" s="59" t="s">
        <v>88</v>
      </c>
      <c r="P924" s="60" t="s">
        <v>88</v>
      </c>
      <c r="Q924" s="66" t="str">
        <f>IFERROR((IF(AND($G923&lt;(VLOOKUP($J924,'Medians, Hi-Lo SDs'!$B:$F,3,FALSE)),$G924&gt;=(VLOOKUP($J924,'Medians, Hi-Lo SDs'!$B:$F,3,FALSE))),(VLOOKUP($J924,'Medians, Hi-Lo SDs'!$B:$F,3,FALSE))-$G923,""))/($F924)*($C924-$C923)+($C923),"")</f>
        <v/>
      </c>
      <c r="R924" s="65" t="str">
        <f t="shared" si="169"/>
        <v/>
      </c>
      <c r="S924" s="65" t="str">
        <f>IF(R924="","",R924/VLOOKUP(VLOOKUP($J924,'Medians, Hi-Lo SDs'!$B:$F,3,FALSE),$H:$I,2,FALSE))</f>
        <v/>
      </c>
      <c r="T924" s="70" t="str">
        <f t="shared" si="161"/>
        <v/>
      </c>
      <c r="U924" s="68" t="str">
        <f t="shared" si="162"/>
        <v/>
      </c>
      <c r="V924" s="69" t="str">
        <f t="shared" si="167"/>
        <v/>
      </c>
      <c r="W924" s="66" t="str">
        <f>IFERROR((IF(AND($G923&lt;(VLOOKUP($J924,'Medians, Hi-Lo SDs'!$B:$F,4,FALSE)),$G924&gt;=(VLOOKUP($J924,'Medians, Hi-Lo SDs'!$B:$F,4,FALSE))),(VLOOKUP($J924,'Medians, Hi-Lo SDs'!$B:$F,4,FALSE))-$G923,""))/($F924)*($C924-$C923)+($C923),"")</f>
        <v/>
      </c>
      <c r="X924" s="65" t="str">
        <f t="shared" si="170"/>
        <v/>
      </c>
      <c r="Y924" s="65" t="str">
        <f>IF(X924="","",X924/VLOOKUP(VLOOKUP($J924,'Medians, Hi-Lo SDs'!$B:$F,4,FALSE),$H:$I,2,FALSE))</f>
        <v/>
      </c>
      <c r="Z924" s="70" t="str">
        <f t="shared" si="163"/>
        <v/>
      </c>
      <c r="AA924" s="68" t="str">
        <f t="shared" si="164"/>
        <v/>
      </c>
      <c r="AB924" s="66" t="str">
        <f>IFERROR((IF(AND($G923&lt;(VLOOKUP($J924,'Medians, Hi-Lo SDs'!$B:$F,5,FALSE)),$G924&gt;=(VLOOKUP($J924,'Medians, Hi-Lo SDs'!$B:$F,5,FALSE))),(VLOOKUP($J924,'Medians, Hi-Lo SDs'!$B:$F,5,FALSE))-$G923,""))/($F924)*($C924-$C923)+($C923),"")</f>
        <v/>
      </c>
      <c r="AC924" s="65" t="str">
        <f t="shared" si="171"/>
        <v/>
      </c>
      <c r="AD924" s="65" t="str">
        <f>IF(AC924="","",AC924/VLOOKUP(VLOOKUP($J924,'Medians, Hi-Lo SDs'!$B:$F,5,FALSE),$H:$I,2,FALSE))</f>
        <v/>
      </c>
      <c r="AE924" s="59" t="s">
        <v>88</v>
      </c>
      <c r="AF924" s="60" t="s">
        <v>88</v>
      </c>
    </row>
    <row r="925" spans="10:32" x14ac:dyDescent="0.2">
      <c r="J925" s="64" t="str">
        <f t="shared" si="165"/>
        <v>a1721</v>
      </c>
      <c r="K925" s="71">
        <f t="shared" si="166"/>
        <v>2.1505376344086025</v>
      </c>
      <c r="L925" s="65" t="str">
        <f>IFERROR((IF(AND($G924&lt;(VLOOKUP($J925,'Medians, Hi-Lo SDs'!$B:$F,2,FALSE)),$G925&gt;=(VLOOKUP($J925,'Medians, Hi-Lo SDs'!$B:$F,2,FALSE))),(VLOOKUP($J925,'Medians, Hi-Lo SDs'!$B:$F,2,FALSE))-$G924,""))/($F925)*($C925-$C924)+($C924),"")</f>
        <v/>
      </c>
      <c r="M925" s="65" t="str">
        <f t="shared" si="168"/>
        <v/>
      </c>
      <c r="N925" s="65" t="str">
        <f>IF(M925="","",M925/VLOOKUP(VLOOKUP($J925,'Medians, Hi-Lo SDs'!$B:$F,2,FALSE),$H:$I,2,FALSE))</f>
        <v/>
      </c>
      <c r="O925" s="59" t="s">
        <v>88</v>
      </c>
      <c r="P925" s="60" t="s">
        <v>88</v>
      </c>
      <c r="Q925" s="66" t="str">
        <f>IFERROR((IF(AND($G924&lt;(VLOOKUP($J925,'Medians, Hi-Lo SDs'!$B:$F,3,FALSE)),$G925&gt;=(VLOOKUP($J925,'Medians, Hi-Lo SDs'!$B:$F,3,FALSE))),(VLOOKUP($J925,'Medians, Hi-Lo SDs'!$B:$F,3,FALSE))-$G924,""))/($F925)*($C925-$C924)+($C924),"")</f>
        <v/>
      </c>
      <c r="R925" s="65" t="str">
        <f t="shared" si="169"/>
        <v/>
      </c>
      <c r="S925" s="65" t="str">
        <f>IF(R925="","",R925/VLOOKUP(VLOOKUP($J925,'Medians, Hi-Lo SDs'!$B:$F,3,FALSE),$H:$I,2,FALSE))</f>
        <v/>
      </c>
      <c r="T925" s="70" t="str">
        <f t="shared" si="161"/>
        <v/>
      </c>
      <c r="U925" s="68" t="str">
        <f t="shared" si="162"/>
        <v/>
      </c>
      <c r="V925" s="69" t="str">
        <f t="shared" si="167"/>
        <v/>
      </c>
      <c r="W925" s="66" t="str">
        <f>IFERROR((IF(AND($G924&lt;(VLOOKUP($J925,'Medians, Hi-Lo SDs'!$B:$F,4,FALSE)),$G925&gt;=(VLOOKUP($J925,'Medians, Hi-Lo SDs'!$B:$F,4,FALSE))),(VLOOKUP($J925,'Medians, Hi-Lo SDs'!$B:$F,4,FALSE))-$G924,""))/($F925)*($C925-$C924)+($C924),"")</f>
        <v/>
      </c>
      <c r="X925" s="65" t="str">
        <f t="shared" si="170"/>
        <v/>
      </c>
      <c r="Y925" s="65" t="str">
        <f>IF(X925="","",X925/VLOOKUP(VLOOKUP($J925,'Medians, Hi-Lo SDs'!$B:$F,4,FALSE),$H:$I,2,FALSE))</f>
        <v/>
      </c>
      <c r="Z925" s="70" t="str">
        <f t="shared" si="163"/>
        <v/>
      </c>
      <c r="AA925" s="68" t="str">
        <f t="shared" si="164"/>
        <v/>
      </c>
      <c r="AB925" s="66" t="str">
        <f>IFERROR((IF(AND($G924&lt;(VLOOKUP($J925,'Medians, Hi-Lo SDs'!$B:$F,5,FALSE)),$G925&gt;=(VLOOKUP($J925,'Medians, Hi-Lo SDs'!$B:$F,5,FALSE))),(VLOOKUP($J925,'Medians, Hi-Lo SDs'!$B:$F,5,FALSE))-$G924,""))/($F925)*($C925-$C924)+($C924),"")</f>
        <v/>
      </c>
      <c r="AC925" s="65" t="str">
        <f t="shared" si="171"/>
        <v/>
      </c>
      <c r="AD925" s="65" t="str">
        <f>IF(AC925="","",AC925/VLOOKUP(VLOOKUP($J925,'Medians, Hi-Lo SDs'!$B:$F,5,FALSE),$H:$I,2,FALSE))</f>
        <v/>
      </c>
      <c r="AE925" s="59" t="s">
        <v>88</v>
      </c>
      <c r="AF925" s="60" t="s">
        <v>88</v>
      </c>
    </row>
    <row r="926" spans="10:32" x14ac:dyDescent="0.2">
      <c r="J926" s="64" t="str">
        <f t="shared" si="165"/>
        <v>a1721</v>
      </c>
      <c r="K926" s="71">
        <f t="shared" si="166"/>
        <v>2.1505376344086025</v>
      </c>
      <c r="L926" s="65" t="str">
        <f>IFERROR((IF(AND($G925&lt;(VLOOKUP($J926,'Medians, Hi-Lo SDs'!$B:$F,2,FALSE)),$G926&gt;=(VLOOKUP($J926,'Medians, Hi-Lo SDs'!$B:$F,2,FALSE))),(VLOOKUP($J926,'Medians, Hi-Lo SDs'!$B:$F,2,FALSE))-$G925,""))/($F926)*($C926-$C925)+($C925),"")</f>
        <v/>
      </c>
      <c r="M926" s="65" t="str">
        <f t="shared" si="168"/>
        <v/>
      </c>
      <c r="N926" s="65" t="str">
        <f>IF(M926="","",M926/VLOOKUP(VLOOKUP($J926,'Medians, Hi-Lo SDs'!$B:$F,2,FALSE),$H:$I,2,FALSE))</f>
        <v/>
      </c>
      <c r="O926" s="59" t="s">
        <v>88</v>
      </c>
      <c r="P926" s="60" t="s">
        <v>88</v>
      </c>
      <c r="Q926" s="66" t="str">
        <f>IFERROR((IF(AND($G925&lt;(VLOOKUP($J926,'Medians, Hi-Lo SDs'!$B:$F,3,FALSE)),$G926&gt;=(VLOOKUP($J926,'Medians, Hi-Lo SDs'!$B:$F,3,FALSE))),(VLOOKUP($J926,'Medians, Hi-Lo SDs'!$B:$F,3,FALSE))-$G925,""))/($F926)*($C926-$C925)+($C925),"")</f>
        <v/>
      </c>
      <c r="R926" s="65" t="str">
        <f t="shared" si="169"/>
        <v/>
      </c>
      <c r="S926" s="65" t="str">
        <f>IF(R926="","",R926/VLOOKUP(VLOOKUP($J926,'Medians, Hi-Lo SDs'!$B:$F,3,FALSE),$H:$I,2,FALSE))</f>
        <v/>
      </c>
      <c r="T926" s="70" t="str">
        <f t="shared" si="161"/>
        <v/>
      </c>
      <c r="U926" s="68" t="str">
        <f t="shared" si="162"/>
        <v/>
      </c>
      <c r="V926" s="69" t="str">
        <f t="shared" si="167"/>
        <v/>
      </c>
      <c r="W926" s="66" t="str">
        <f>IFERROR((IF(AND($G925&lt;(VLOOKUP($J926,'Medians, Hi-Lo SDs'!$B:$F,4,FALSE)),$G926&gt;=(VLOOKUP($J926,'Medians, Hi-Lo SDs'!$B:$F,4,FALSE))),(VLOOKUP($J926,'Medians, Hi-Lo SDs'!$B:$F,4,FALSE))-$G925,""))/($F926)*($C926-$C925)+($C925),"")</f>
        <v/>
      </c>
      <c r="X926" s="65" t="str">
        <f t="shared" si="170"/>
        <v/>
      </c>
      <c r="Y926" s="65" t="str">
        <f>IF(X926="","",X926/VLOOKUP(VLOOKUP($J926,'Medians, Hi-Lo SDs'!$B:$F,4,FALSE),$H:$I,2,FALSE))</f>
        <v/>
      </c>
      <c r="Z926" s="70" t="str">
        <f t="shared" si="163"/>
        <v/>
      </c>
      <c r="AA926" s="68" t="str">
        <f t="shared" si="164"/>
        <v/>
      </c>
      <c r="AB926" s="66" t="str">
        <f>IFERROR((IF(AND($G925&lt;(VLOOKUP($J926,'Medians, Hi-Lo SDs'!$B:$F,5,FALSE)),$G926&gt;=(VLOOKUP($J926,'Medians, Hi-Lo SDs'!$B:$F,5,FALSE))),(VLOOKUP($J926,'Medians, Hi-Lo SDs'!$B:$F,5,FALSE))-$G925,""))/($F926)*($C926-$C925)+($C925),"")</f>
        <v/>
      </c>
      <c r="AC926" s="65" t="str">
        <f t="shared" si="171"/>
        <v/>
      </c>
      <c r="AD926" s="65" t="str">
        <f>IF(AC926="","",AC926/VLOOKUP(VLOOKUP($J926,'Medians, Hi-Lo SDs'!$B:$F,5,FALSE),$H:$I,2,FALSE))</f>
        <v/>
      </c>
      <c r="AE926" s="59" t="s">
        <v>88</v>
      </c>
      <c r="AF926" s="60" t="s">
        <v>88</v>
      </c>
    </row>
    <row r="927" spans="10:32" x14ac:dyDescent="0.2">
      <c r="J927" s="64" t="str">
        <f t="shared" si="165"/>
        <v>a1721</v>
      </c>
      <c r="K927" s="71">
        <f t="shared" si="166"/>
        <v>2.1505376344086025</v>
      </c>
      <c r="L927" s="65" t="str">
        <f>IFERROR((IF(AND($G926&lt;(VLOOKUP($J927,'Medians, Hi-Lo SDs'!$B:$F,2,FALSE)),$G927&gt;=(VLOOKUP($J927,'Medians, Hi-Lo SDs'!$B:$F,2,FALSE))),(VLOOKUP($J927,'Medians, Hi-Lo SDs'!$B:$F,2,FALSE))-$G926,""))/($F927)*($C927-$C926)+($C926),"")</f>
        <v/>
      </c>
      <c r="M927" s="65" t="str">
        <f t="shared" si="168"/>
        <v/>
      </c>
      <c r="N927" s="65" t="str">
        <f>IF(M927="","",M927/VLOOKUP(VLOOKUP($J927,'Medians, Hi-Lo SDs'!$B:$F,2,FALSE),$H:$I,2,FALSE))</f>
        <v/>
      </c>
      <c r="O927" s="59" t="s">
        <v>88</v>
      </c>
      <c r="P927" s="60" t="s">
        <v>88</v>
      </c>
      <c r="Q927" s="66" t="str">
        <f>IFERROR((IF(AND($G926&lt;(VLOOKUP($J927,'Medians, Hi-Lo SDs'!$B:$F,3,FALSE)),$G927&gt;=(VLOOKUP($J927,'Medians, Hi-Lo SDs'!$B:$F,3,FALSE))),(VLOOKUP($J927,'Medians, Hi-Lo SDs'!$B:$F,3,FALSE))-$G926,""))/($F927)*($C927-$C926)+($C926),"")</f>
        <v/>
      </c>
      <c r="R927" s="65" t="str">
        <f t="shared" si="169"/>
        <v/>
      </c>
      <c r="S927" s="65" t="str">
        <f>IF(R927="","",R927/VLOOKUP(VLOOKUP($J927,'Medians, Hi-Lo SDs'!$B:$F,3,FALSE),$H:$I,2,FALSE))</f>
        <v/>
      </c>
      <c r="T927" s="70" t="str">
        <f t="shared" si="161"/>
        <v/>
      </c>
      <c r="U927" s="68" t="str">
        <f t="shared" si="162"/>
        <v/>
      </c>
      <c r="V927" s="69" t="str">
        <f t="shared" si="167"/>
        <v/>
      </c>
      <c r="W927" s="66" t="str">
        <f>IFERROR((IF(AND($G926&lt;(VLOOKUP($J927,'Medians, Hi-Lo SDs'!$B:$F,4,FALSE)),$G927&gt;=(VLOOKUP($J927,'Medians, Hi-Lo SDs'!$B:$F,4,FALSE))),(VLOOKUP($J927,'Medians, Hi-Lo SDs'!$B:$F,4,FALSE))-$G926,""))/($F927)*($C927-$C926)+($C926),"")</f>
        <v/>
      </c>
      <c r="X927" s="65" t="str">
        <f t="shared" si="170"/>
        <v/>
      </c>
      <c r="Y927" s="65" t="str">
        <f>IF(X927="","",X927/VLOOKUP(VLOOKUP($J927,'Medians, Hi-Lo SDs'!$B:$F,4,FALSE),$H:$I,2,FALSE))</f>
        <v/>
      </c>
      <c r="Z927" s="70" t="str">
        <f t="shared" si="163"/>
        <v/>
      </c>
      <c r="AA927" s="68" t="str">
        <f t="shared" si="164"/>
        <v/>
      </c>
      <c r="AB927" s="66" t="str">
        <f>IFERROR((IF(AND($G926&lt;(VLOOKUP($J927,'Medians, Hi-Lo SDs'!$B:$F,5,FALSE)),$G927&gt;=(VLOOKUP($J927,'Medians, Hi-Lo SDs'!$B:$F,5,FALSE))),(VLOOKUP($J927,'Medians, Hi-Lo SDs'!$B:$F,5,FALSE))-$G926,""))/($F927)*($C927-$C926)+($C926),"")</f>
        <v/>
      </c>
      <c r="AC927" s="65" t="str">
        <f t="shared" si="171"/>
        <v/>
      </c>
      <c r="AD927" s="65" t="str">
        <f>IF(AC927="","",AC927/VLOOKUP(VLOOKUP($J927,'Medians, Hi-Lo SDs'!$B:$F,5,FALSE),$H:$I,2,FALSE))</f>
        <v/>
      </c>
      <c r="AE927" s="59" t="s">
        <v>88</v>
      </c>
      <c r="AF927" s="60" t="s">
        <v>88</v>
      </c>
    </row>
    <row r="928" spans="10:32" x14ac:dyDescent="0.2">
      <c r="J928" s="64" t="str">
        <f t="shared" si="165"/>
        <v>a1721</v>
      </c>
      <c r="K928" s="71">
        <f t="shared" si="166"/>
        <v>2.1505376344086025</v>
      </c>
      <c r="L928" s="65" t="str">
        <f>IFERROR((IF(AND($G927&lt;(VLOOKUP($J928,'Medians, Hi-Lo SDs'!$B:$F,2,FALSE)),$G928&gt;=(VLOOKUP($J928,'Medians, Hi-Lo SDs'!$B:$F,2,FALSE))),(VLOOKUP($J928,'Medians, Hi-Lo SDs'!$B:$F,2,FALSE))-$G927,""))/($F928)*($C928-$C927)+($C927),"")</f>
        <v/>
      </c>
      <c r="M928" s="65" t="str">
        <f t="shared" si="168"/>
        <v/>
      </c>
      <c r="N928" s="65" t="str">
        <f>IF(M928="","",M928/VLOOKUP(VLOOKUP($J928,'Medians, Hi-Lo SDs'!$B:$F,2,FALSE),$H:$I,2,FALSE))</f>
        <v/>
      </c>
      <c r="O928" s="59" t="s">
        <v>88</v>
      </c>
      <c r="P928" s="60" t="s">
        <v>88</v>
      </c>
      <c r="Q928" s="66" t="str">
        <f>IFERROR((IF(AND($G927&lt;(VLOOKUP($J928,'Medians, Hi-Lo SDs'!$B:$F,3,FALSE)),$G928&gt;=(VLOOKUP($J928,'Medians, Hi-Lo SDs'!$B:$F,3,FALSE))),(VLOOKUP($J928,'Medians, Hi-Lo SDs'!$B:$F,3,FALSE))-$G927,""))/($F928)*($C928-$C927)+($C927),"")</f>
        <v/>
      </c>
      <c r="R928" s="65" t="str">
        <f t="shared" si="169"/>
        <v/>
      </c>
      <c r="S928" s="65" t="str">
        <f>IF(R928="","",R928/VLOOKUP(VLOOKUP($J928,'Medians, Hi-Lo SDs'!$B:$F,3,FALSE),$H:$I,2,FALSE))</f>
        <v/>
      </c>
      <c r="T928" s="70" t="str">
        <f t="shared" si="161"/>
        <v/>
      </c>
      <c r="U928" s="68" t="str">
        <f t="shared" si="162"/>
        <v/>
      </c>
      <c r="V928" s="69" t="str">
        <f t="shared" si="167"/>
        <v/>
      </c>
      <c r="W928" s="66" t="str">
        <f>IFERROR((IF(AND($G927&lt;(VLOOKUP($J928,'Medians, Hi-Lo SDs'!$B:$F,4,FALSE)),$G928&gt;=(VLOOKUP($J928,'Medians, Hi-Lo SDs'!$B:$F,4,FALSE))),(VLOOKUP($J928,'Medians, Hi-Lo SDs'!$B:$F,4,FALSE))-$G927,""))/($F928)*($C928-$C927)+($C927),"")</f>
        <v/>
      </c>
      <c r="X928" s="65" t="str">
        <f t="shared" si="170"/>
        <v/>
      </c>
      <c r="Y928" s="65" t="str">
        <f>IF(X928="","",X928/VLOOKUP(VLOOKUP($J928,'Medians, Hi-Lo SDs'!$B:$F,4,FALSE),$H:$I,2,FALSE))</f>
        <v/>
      </c>
      <c r="Z928" s="70" t="str">
        <f t="shared" si="163"/>
        <v/>
      </c>
      <c r="AA928" s="68" t="str">
        <f t="shared" si="164"/>
        <v/>
      </c>
      <c r="AB928" s="66" t="str">
        <f>IFERROR((IF(AND($G927&lt;(VLOOKUP($J928,'Medians, Hi-Lo SDs'!$B:$F,5,FALSE)),$G928&gt;=(VLOOKUP($J928,'Medians, Hi-Lo SDs'!$B:$F,5,FALSE))),(VLOOKUP($J928,'Medians, Hi-Lo SDs'!$B:$F,5,FALSE))-$G927,""))/($F928)*($C928-$C927)+($C927),"")</f>
        <v/>
      </c>
      <c r="AC928" s="65" t="str">
        <f t="shared" si="171"/>
        <v/>
      </c>
      <c r="AD928" s="65" t="str">
        <f>IF(AC928="","",AC928/VLOOKUP(VLOOKUP($J928,'Medians, Hi-Lo SDs'!$B:$F,5,FALSE),$H:$I,2,FALSE))</f>
        <v/>
      </c>
      <c r="AE928" s="59" t="s">
        <v>88</v>
      </c>
      <c r="AF928" s="60" t="s">
        <v>88</v>
      </c>
    </row>
    <row r="929" spans="10:32" x14ac:dyDescent="0.2">
      <c r="J929" s="64" t="str">
        <f t="shared" si="165"/>
        <v>a1721</v>
      </c>
      <c r="K929" s="71">
        <f t="shared" si="166"/>
        <v>2.1505376344086025</v>
      </c>
      <c r="L929" s="65" t="str">
        <f>IFERROR((IF(AND($G928&lt;(VLOOKUP($J929,'Medians, Hi-Lo SDs'!$B:$F,2,FALSE)),$G929&gt;=(VLOOKUP($J929,'Medians, Hi-Lo SDs'!$B:$F,2,FALSE))),(VLOOKUP($J929,'Medians, Hi-Lo SDs'!$B:$F,2,FALSE))-$G928,""))/($F929)*($C929-$C928)+($C928),"")</f>
        <v/>
      </c>
      <c r="M929" s="65" t="str">
        <f t="shared" si="168"/>
        <v/>
      </c>
      <c r="N929" s="65" t="str">
        <f>IF(M929="","",M929/VLOOKUP(VLOOKUP($J929,'Medians, Hi-Lo SDs'!$B:$F,2,FALSE),$H:$I,2,FALSE))</f>
        <v/>
      </c>
      <c r="O929" s="59" t="s">
        <v>88</v>
      </c>
      <c r="P929" s="60" t="s">
        <v>88</v>
      </c>
      <c r="Q929" s="66" t="str">
        <f>IFERROR((IF(AND($G928&lt;(VLOOKUP($J929,'Medians, Hi-Lo SDs'!$B:$F,3,FALSE)),$G929&gt;=(VLOOKUP($J929,'Medians, Hi-Lo SDs'!$B:$F,3,FALSE))),(VLOOKUP($J929,'Medians, Hi-Lo SDs'!$B:$F,3,FALSE))-$G928,""))/($F929)*($C929-$C928)+($C928),"")</f>
        <v/>
      </c>
      <c r="R929" s="65" t="str">
        <f t="shared" si="169"/>
        <v/>
      </c>
      <c r="S929" s="65" t="str">
        <f>IF(R929="","",R929/VLOOKUP(VLOOKUP($J929,'Medians, Hi-Lo SDs'!$B:$F,3,FALSE),$H:$I,2,FALSE))</f>
        <v/>
      </c>
      <c r="T929" s="70" t="str">
        <f t="shared" si="161"/>
        <v/>
      </c>
      <c r="U929" s="68" t="str">
        <f t="shared" si="162"/>
        <v/>
      </c>
      <c r="V929" s="69" t="str">
        <f t="shared" si="167"/>
        <v/>
      </c>
      <c r="W929" s="66" t="str">
        <f>IFERROR((IF(AND($G928&lt;(VLOOKUP($J929,'Medians, Hi-Lo SDs'!$B:$F,4,FALSE)),$G929&gt;=(VLOOKUP($J929,'Medians, Hi-Lo SDs'!$B:$F,4,FALSE))),(VLOOKUP($J929,'Medians, Hi-Lo SDs'!$B:$F,4,FALSE))-$G928,""))/($F929)*($C929-$C928)+($C928),"")</f>
        <v/>
      </c>
      <c r="X929" s="65" t="str">
        <f t="shared" si="170"/>
        <v/>
      </c>
      <c r="Y929" s="65" t="str">
        <f>IF(X929="","",X929/VLOOKUP(VLOOKUP($J929,'Medians, Hi-Lo SDs'!$B:$F,4,FALSE),$H:$I,2,FALSE))</f>
        <v/>
      </c>
      <c r="Z929" s="70" t="str">
        <f t="shared" si="163"/>
        <v/>
      </c>
      <c r="AA929" s="68" t="str">
        <f t="shared" si="164"/>
        <v/>
      </c>
      <c r="AB929" s="66" t="str">
        <f>IFERROR((IF(AND($G928&lt;(VLOOKUP($J929,'Medians, Hi-Lo SDs'!$B:$F,5,FALSE)),$G929&gt;=(VLOOKUP($J929,'Medians, Hi-Lo SDs'!$B:$F,5,FALSE))),(VLOOKUP($J929,'Medians, Hi-Lo SDs'!$B:$F,5,FALSE))-$G928,""))/($F929)*($C929-$C928)+($C928),"")</f>
        <v/>
      </c>
      <c r="AC929" s="65" t="str">
        <f t="shared" si="171"/>
        <v/>
      </c>
      <c r="AD929" s="65" t="str">
        <f>IF(AC929="","",AC929/VLOOKUP(VLOOKUP($J929,'Medians, Hi-Lo SDs'!$B:$F,5,FALSE),$H:$I,2,FALSE))</f>
        <v/>
      </c>
      <c r="AE929" s="59" t="s">
        <v>88</v>
      </c>
      <c r="AF929" s="60" t="s">
        <v>88</v>
      </c>
    </row>
    <row r="930" spans="10:32" x14ac:dyDescent="0.2">
      <c r="J930" s="64" t="str">
        <f t="shared" si="165"/>
        <v>a1721</v>
      </c>
      <c r="K930" s="71">
        <f t="shared" si="166"/>
        <v>2.1505376344086025</v>
      </c>
      <c r="L930" s="65" t="str">
        <f>IFERROR((IF(AND($G929&lt;(VLOOKUP($J930,'Medians, Hi-Lo SDs'!$B:$F,2,FALSE)),$G930&gt;=(VLOOKUP($J930,'Medians, Hi-Lo SDs'!$B:$F,2,FALSE))),(VLOOKUP($J930,'Medians, Hi-Lo SDs'!$B:$F,2,FALSE))-$G929,""))/($F930)*($C930-$C929)+($C929),"")</f>
        <v/>
      </c>
      <c r="M930" s="65" t="str">
        <f t="shared" si="168"/>
        <v/>
      </c>
      <c r="N930" s="65" t="str">
        <f>IF(M930="","",M930/VLOOKUP(VLOOKUP($J930,'Medians, Hi-Lo SDs'!$B:$F,2,FALSE),$H:$I,2,FALSE))</f>
        <v/>
      </c>
      <c r="O930" s="59" t="s">
        <v>88</v>
      </c>
      <c r="P930" s="60" t="s">
        <v>88</v>
      </c>
      <c r="Q930" s="66" t="str">
        <f>IFERROR((IF(AND($G929&lt;(VLOOKUP($J930,'Medians, Hi-Lo SDs'!$B:$F,3,FALSE)),$G930&gt;=(VLOOKUP($J930,'Medians, Hi-Lo SDs'!$B:$F,3,FALSE))),(VLOOKUP($J930,'Medians, Hi-Lo SDs'!$B:$F,3,FALSE))-$G929,""))/($F930)*($C930-$C929)+($C929),"")</f>
        <v/>
      </c>
      <c r="R930" s="65" t="str">
        <f t="shared" si="169"/>
        <v/>
      </c>
      <c r="S930" s="65" t="str">
        <f>IF(R930="","",R930/VLOOKUP(VLOOKUP($J930,'Medians, Hi-Lo SDs'!$B:$F,3,FALSE),$H:$I,2,FALSE))</f>
        <v/>
      </c>
      <c r="T930" s="70" t="str">
        <f t="shared" si="161"/>
        <v/>
      </c>
      <c r="U930" s="68" t="str">
        <f t="shared" si="162"/>
        <v/>
      </c>
      <c r="V930" s="69" t="str">
        <f t="shared" si="167"/>
        <v/>
      </c>
      <c r="W930" s="66" t="str">
        <f>IFERROR((IF(AND($G929&lt;(VLOOKUP($J930,'Medians, Hi-Lo SDs'!$B:$F,4,FALSE)),$G930&gt;=(VLOOKUP($J930,'Medians, Hi-Lo SDs'!$B:$F,4,FALSE))),(VLOOKUP($J930,'Medians, Hi-Lo SDs'!$B:$F,4,FALSE))-$G929,""))/($F930)*($C930-$C929)+($C929),"")</f>
        <v/>
      </c>
      <c r="X930" s="65" t="str">
        <f t="shared" si="170"/>
        <v/>
      </c>
      <c r="Y930" s="65" t="str">
        <f>IF(X930="","",X930/VLOOKUP(VLOOKUP($J930,'Medians, Hi-Lo SDs'!$B:$F,4,FALSE),$H:$I,2,FALSE))</f>
        <v/>
      </c>
      <c r="Z930" s="70" t="str">
        <f t="shared" si="163"/>
        <v/>
      </c>
      <c r="AA930" s="68" t="str">
        <f t="shared" si="164"/>
        <v/>
      </c>
      <c r="AB930" s="66" t="str">
        <f>IFERROR((IF(AND($G929&lt;(VLOOKUP($J930,'Medians, Hi-Lo SDs'!$B:$F,5,FALSE)),$G930&gt;=(VLOOKUP($J930,'Medians, Hi-Lo SDs'!$B:$F,5,FALSE))),(VLOOKUP($J930,'Medians, Hi-Lo SDs'!$B:$F,5,FALSE))-$G929,""))/($F930)*($C930-$C929)+($C929),"")</f>
        <v/>
      </c>
      <c r="AC930" s="65" t="str">
        <f t="shared" si="171"/>
        <v/>
      </c>
      <c r="AD930" s="65" t="str">
        <f>IF(AC930="","",AC930/VLOOKUP(VLOOKUP($J930,'Medians, Hi-Lo SDs'!$B:$F,5,FALSE),$H:$I,2,FALSE))</f>
        <v/>
      </c>
      <c r="AE930" s="59" t="s">
        <v>88</v>
      </c>
      <c r="AF930" s="60" t="s">
        <v>88</v>
      </c>
    </row>
    <row r="931" spans="10:32" x14ac:dyDescent="0.2">
      <c r="J931" s="64" t="str">
        <f t="shared" si="165"/>
        <v>a1721</v>
      </c>
      <c r="K931" s="71">
        <f t="shared" si="166"/>
        <v>2.1505376344086025</v>
      </c>
      <c r="L931" s="65" t="str">
        <f>IFERROR((IF(AND($G930&lt;(VLOOKUP($J931,'Medians, Hi-Lo SDs'!$B:$F,2,FALSE)),$G931&gt;=(VLOOKUP($J931,'Medians, Hi-Lo SDs'!$B:$F,2,FALSE))),(VLOOKUP($J931,'Medians, Hi-Lo SDs'!$B:$F,2,FALSE))-$G930,""))/($F931)*($C931-$C930)+($C930),"")</f>
        <v/>
      </c>
      <c r="M931" s="65" t="str">
        <f t="shared" si="168"/>
        <v/>
      </c>
      <c r="N931" s="65" t="str">
        <f>IF(M931="","",M931/VLOOKUP(VLOOKUP($J931,'Medians, Hi-Lo SDs'!$B:$F,2,FALSE),$H:$I,2,FALSE))</f>
        <v/>
      </c>
      <c r="O931" s="59" t="s">
        <v>88</v>
      </c>
      <c r="P931" s="60" t="s">
        <v>88</v>
      </c>
      <c r="Q931" s="66" t="str">
        <f>IFERROR((IF(AND($G930&lt;(VLOOKUP($J931,'Medians, Hi-Lo SDs'!$B:$F,3,FALSE)),$G931&gt;=(VLOOKUP($J931,'Medians, Hi-Lo SDs'!$B:$F,3,FALSE))),(VLOOKUP($J931,'Medians, Hi-Lo SDs'!$B:$F,3,FALSE))-$G930,""))/($F931)*($C931-$C930)+($C930),"")</f>
        <v/>
      </c>
      <c r="R931" s="65" t="str">
        <f t="shared" si="169"/>
        <v/>
      </c>
      <c r="S931" s="65" t="str">
        <f>IF(R931="","",R931/VLOOKUP(VLOOKUP($J931,'Medians, Hi-Lo SDs'!$B:$F,3,FALSE),$H:$I,2,FALSE))</f>
        <v/>
      </c>
      <c r="T931" s="70" t="str">
        <f t="shared" si="161"/>
        <v/>
      </c>
      <c r="U931" s="68" t="str">
        <f t="shared" si="162"/>
        <v/>
      </c>
      <c r="V931" s="69" t="str">
        <f t="shared" si="167"/>
        <v/>
      </c>
      <c r="W931" s="66" t="str">
        <f>IFERROR((IF(AND($G930&lt;(VLOOKUP($J931,'Medians, Hi-Lo SDs'!$B:$F,4,FALSE)),$G931&gt;=(VLOOKUP($J931,'Medians, Hi-Lo SDs'!$B:$F,4,FALSE))),(VLOOKUP($J931,'Medians, Hi-Lo SDs'!$B:$F,4,FALSE))-$G930,""))/($F931)*($C931-$C930)+($C930),"")</f>
        <v/>
      </c>
      <c r="X931" s="65" t="str">
        <f t="shared" si="170"/>
        <v/>
      </c>
      <c r="Y931" s="65" t="str">
        <f>IF(X931="","",X931/VLOOKUP(VLOOKUP($J931,'Medians, Hi-Lo SDs'!$B:$F,4,FALSE),$H:$I,2,FALSE))</f>
        <v/>
      </c>
      <c r="Z931" s="70" t="str">
        <f t="shared" si="163"/>
        <v/>
      </c>
      <c r="AA931" s="68" t="str">
        <f t="shared" si="164"/>
        <v/>
      </c>
      <c r="AB931" s="66" t="str">
        <f>IFERROR((IF(AND($G930&lt;(VLOOKUP($J931,'Medians, Hi-Lo SDs'!$B:$F,5,FALSE)),$G931&gt;=(VLOOKUP($J931,'Medians, Hi-Lo SDs'!$B:$F,5,FALSE))),(VLOOKUP($J931,'Medians, Hi-Lo SDs'!$B:$F,5,FALSE))-$G930,""))/($F931)*($C931-$C930)+($C930),"")</f>
        <v/>
      </c>
      <c r="AC931" s="65" t="str">
        <f t="shared" si="171"/>
        <v/>
      </c>
      <c r="AD931" s="65" t="str">
        <f>IF(AC931="","",AC931/VLOOKUP(VLOOKUP($J931,'Medians, Hi-Lo SDs'!$B:$F,5,FALSE),$H:$I,2,FALSE))</f>
        <v/>
      </c>
      <c r="AE931" s="59" t="s">
        <v>88</v>
      </c>
      <c r="AF931" s="60" t="s">
        <v>88</v>
      </c>
    </row>
    <row r="932" spans="10:32" x14ac:dyDescent="0.2">
      <c r="J932" s="64" t="str">
        <f t="shared" si="165"/>
        <v>a1721</v>
      </c>
      <c r="K932" s="71">
        <f t="shared" si="166"/>
        <v>2.1505376344086025</v>
      </c>
      <c r="L932" s="65" t="str">
        <f>IFERROR((IF(AND($G931&lt;(VLOOKUP($J932,'Medians, Hi-Lo SDs'!$B:$F,2,FALSE)),$G932&gt;=(VLOOKUP($J932,'Medians, Hi-Lo SDs'!$B:$F,2,FALSE))),(VLOOKUP($J932,'Medians, Hi-Lo SDs'!$B:$F,2,FALSE))-$G931,""))/($F932)*($C932-$C931)+($C931),"")</f>
        <v/>
      </c>
      <c r="M932" s="65" t="str">
        <f t="shared" si="168"/>
        <v/>
      </c>
      <c r="N932" s="65" t="str">
        <f>IF(M932="","",M932/VLOOKUP(VLOOKUP($J932,'Medians, Hi-Lo SDs'!$B:$F,2,FALSE),$H:$I,2,FALSE))</f>
        <v/>
      </c>
      <c r="O932" s="59" t="s">
        <v>88</v>
      </c>
      <c r="P932" s="60" t="s">
        <v>88</v>
      </c>
      <c r="Q932" s="66" t="str">
        <f>IFERROR((IF(AND($G931&lt;(VLOOKUP($J932,'Medians, Hi-Lo SDs'!$B:$F,3,FALSE)),$G932&gt;=(VLOOKUP($J932,'Medians, Hi-Lo SDs'!$B:$F,3,FALSE))),(VLOOKUP($J932,'Medians, Hi-Lo SDs'!$B:$F,3,FALSE))-$G931,""))/($F932)*($C932-$C931)+($C931),"")</f>
        <v/>
      </c>
      <c r="R932" s="65" t="str">
        <f t="shared" si="169"/>
        <v/>
      </c>
      <c r="S932" s="65" t="str">
        <f>IF(R932="","",R932/VLOOKUP(VLOOKUP($J932,'Medians, Hi-Lo SDs'!$B:$F,3,FALSE),$H:$I,2,FALSE))</f>
        <v/>
      </c>
      <c r="T932" s="70" t="str">
        <f t="shared" si="161"/>
        <v/>
      </c>
      <c r="U932" s="68" t="str">
        <f t="shared" si="162"/>
        <v/>
      </c>
      <c r="V932" s="69" t="str">
        <f t="shared" si="167"/>
        <v/>
      </c>
      <c r="W932" s="66" t="str">
        <f>IFERROR((IF(AND($G931&lt;(VLOOKUP($J932,'Medians, Hi-Lo SDs'!$B:$F,4,FALSE)),$G932&gt;=(VLOOKUP($J932,'Medians, Hi-Lo SDs'!$B:$F,4,FALSE))),(VLOOKUP($J932,'Medians, Hi-Lo SDs'!$B:$F,4,FALSE))-$G931,""))/($F932)*($C932-$C931)+($C931),"")</f>
        <v/>
      </c>
      <c r="X932" s="65" t="str">
        <f t="shared" si="170"/>
        <v/>
      </c>
      <c r="Y932" s="65" t="str">
        <f>IF(X932="","",X932/VLOOKUP(VLOOKUP($J932,'Medians, Hi-Lo SDs'!$B:$F,4,FALSE),$H:$I,2,FALSE))</f>
        <v/>
      </c>
      <c r="Z932" s="70" t="str">
        <f t="shared" si="163"/>
        <v/>
      </c>
      <c r="AA932" s="68" t="str">
        <f t="shared" si="164"/>
        <v/>
      </c>
      <c r="AB932" s="66" t="str">
        <f>IFERROR((IF(AND($G931&lt;(VLOOKUP($J932,'Medians, Hi-Lo SDs'!$B:$F,5,FALSE)),$G932&gt;=(VLOOKUP($J932,'Medians, Hi-Lo SDs'!$B:$F,5,FALSE))),(VLOOKUP($J932,'Medians, Hi-Lo SDs'!$B:$F,5,FALSE))-$G931,""))/($F932)*($C932-$C931)+($C931),"")</f>
        <v/>
      </c>
      <c r="AC932" s="65" t="str">
        <f t="shared" si="171"/>
        <v/>
      </c>
      <c r="AD932" s="65" t="str">
        <f>IF(AC932="","",AC932/VLOOKUP(VLOOKUP($J932,'Medians, Hi-Lo SDs'!$B:$F,5,FALSE),$H:$I,2,FALSE))</f>
        <v/>
      </c>
      <c r="AE932" s="59" t="s">
        <v>88</v>
      </c>
      <c r="AF932" s="60" t="s">
        <v>88</v>
      </c>
    </row>
    <row r="933" spans="10:32" x14ac:dyDescent="0.2">
      <c r="J933" s="64" t="str">
        <f t="shared" si="165"/>
        <v>a1721</v>
      </c>
      <c r="K933" s="71">
        <f t="shared" si="166"/>
        <v>2.1505376344086025</v>
      </c>
      <c r="L933" s="65" t="str">
        <f>IFERROR((IF(AND($G932&lt;(VLOOKUP($J933,'Medians, Hi-Lo SDs'!$B:$F,2,FALSE)),$G933&gt;=(VLOOKUP($J933,'Medians, Hi-Lo SDs'!$B:$F,2,FALSE))),(VLOOKUP($J933,'Medians, Hi-Lo SDs'!$B:$F,2,FALSE))-$G932,""))/($F933)*($C933-$C932)+($C932),"")</f>
        <v/>
      </c>
      <c r="M933" s="65" t="str">
        <f t="shared" si="168"/>
        <v/>
      </c>
      <c r="N933" s="65" t="str">
        <f>IF(M933="","",M933/VLOOKUP(VLOOKUP($J933,'Medians, Hi-Lo SDs'!$B:$F,2,FALSE),$H:$I,2,FALSE))</f>
        <v/>
      </c>
      <c r="O933" s="59" t="s">
        <v>88</v>
      </c>
      <c r="P933" s="60" t="s">
        <v>88</v>
      </c>
      <c r="Q933" s="66" t="str">
        <f>IFERROR((IF(AND($G932&lt;(VLOOKUP($J933,'Medians, Hi-Lo SDs'!$B:$F,3,FALSE)),$G933&gt;=(VLOOKUP($J933,'Medians, Hi-Lo SDs'!$B:$F,3,FALSE))),(VLOOKUP($J933,'Medians, Hi-Lo SDs'!$B:$F,3,FALSE))-$G932,""))/($F933)*($C933-$C932)+($C932),"")</f>
        <v/>
      </c>
      <c r="R933" s="65" t="str">
        <f t="shared" si="169"/>
        <v/>
      </c>
      <c r="S933" s="65" t="str">
        <f>IF(R933="","",R933/VLOOKUP(VLOOKUP($J933,'Medians, Hi-Lo SDs'!$B:$F,3,FALSE),$H:$I,2,FALSE))</f>
        <v/>
      </c>
      <c r="T933" s="70" t="str">
        <f t="shared" si="161"/>
        <v/>
      </c>
      <c r="U933" s="68" t="str">
        <f t="shared" si="162"/>
        <v/>
      </c>
      <c r="V933" s="69" t="str">
        <f t="shared" si="167"/>
        <v/>
      </c>
      <c r="W933" s="66" t="str">
        <f>IFERROR((IF(AND($G932&lt;(VLOOKUP($J933,'Medians, Hi-Lo SDs'!$B:$F,4,FALSE)),$G933&gt;=(VLOOKUP($J933,'Medians, Hi-Lo SDs'!$B:$F,4,FALSE))),(VLOOKUP($J933,'Medians, Hi-Lo SDs'!$B:$F,4,FALSE))-$G932,""))/($F933)*($C933-$C932)+($C932),"")</f>
        <v/>
      </c>
      <c r="X933" s="65" t="str">
        <f t="shared" si="170"/>
        <v/>
      </c>
      <c r="Y933" s="65" t="str">
        <f>IF(X933="","",X933/VLOOKUP(VLOOKUP($J933,'Medians, Hi-Lo SDs'!$B:$F,4,FALSE),$H:$I,2,FALSE))</f>
        <v/>
      </c>
      <c r="Z933" s="70" t="str">
        <f t="shared" si="163"/>
        <v/>
      </c>
      <c r="AA933" s="68" t="str">
        <f t="shared" si="164"/>
        <v/>
      </c>
      <c r="AB933" s="66" t="str">
        <f>IFERROR((IF(AND($G932&lt;(VLOOKUP($J933,'Medians, Hi-Lo SDs'!$B:$F,5,FALSE)),$G933&gt;=(VLOOKUP($J933,'Medians, Hi-Lo SDs'!$B:$F,5,FALSE))),(VLOOKUP($J933,'Medians, Hi-Lo SDs'!$B:$F,5,FALSE))-$G932,""))/($F933)*($C933-$C932)+($C932),"")</f>
        <v/>
      </c>
      <c r="AC933" s="65" t="str">
        <f t="shared" si="171"/>
        <v/>
      </c>
      <c r="AD933" s="65" t="str">
        <f>IF(AC933="","",AC933/VLOOKUP(VLOOKUP($J933,'Medians, Hi-Lo SDs'!$B:$F,5,FALSE),$H:$I,2,FALSE))</f>
        <v/>
      </c>
      <c r="AE933" s="59" t="s">
        <v>88</v>
      </c>
      <c r="AF933" s="60" t="s">
        <v>88</v>
      </c>
    </row>
    <row r="934" spans="10:32" x14ac:dyDescent="0.2">
      <c r="J934" s="64" t="str">
        <f t="shared" si="165"/>
        <v>a1721</v>
      </c>
      <c r="K934" s="71">
        <f t="shared" si="166"/>
        <v>2.1505376344086025</v>
      </c>
      <c r="L934" s="65" t="str">
        <f>IFERROR((IF(AND($G933&lt;(VLOOKUP($J934,'Medians, Hi-Lo SDs'!$B:$F,2,FALSE)),$G934&gt;=(VLOOKUP($J934,'Medians, Hi-Lo SDs'!$B:$F,2,FALSE))),(VLOOKUP($J934,'Medians, Hi-Lo SDs'!$B:$F,2,FALSE))-$G933,""))/($F934)*($C934-$C933)+($C933),"")</f>
        <v/>
      </c>
      <c r="M934" s="65" t="str">
        <f t="shared" si="168"/>
        <v/>
      </c>
      <c r="N934" s="65" t="str">
        <f>IF(M934="","",M934/VLOOKUP(VLOOKUP($J934,'Medians, Hi-Lo SDs'!$B:$F,2,FALSE),$H:$I,2,FALSE))</f>
        <v/>
      </c>
      <c r="O934" s="59" t="s">
        <v>88</v>
      </c>
      <c r="P934" s="60" t="s">
        <v>88</v>
      </c>
      <c r="Q934" s="66" t="str">
        <f>IFERROR((IF(AND($G933&lt;(VLOOKUP($J934,'Medians, Hi-Lo SDs'!$B:$F,3,FALSE)),$G934&gt;=(VLOOKUP($J934,'Medians, Hi-Lo SDs'!$B:$F,3,FALSE))),(VLOOKUP($J934,'Medians, Hi-Lo SDs'!$B:$F,3,FALSE))-$G933,""))/($F934)*($C934-$C933)+($C933),"")</f>
        <v/>
      </c>
      <c r="R934" s="65" t="str">
        <f t="shared" si="169"/>
        <v/>
      </c>
      <c r="S934" s="65" t="str">
        <f>IF(R934="","",R934/VLOOKUP(VLOOKUP($J934,'Medians, Hi-Lo SDs'!$B:$F,3,FALSE),$H:$I,2,FALSE))</f>
        <v/>
      </c>
      <c r="T934" s="70" t="str">
        <f t="shared" si="161"/>
        <v/>
      </c>
      <c r="U934" s="68" t="str">
        <f t="shared" si="162"/>
        <v/>
      </c>
      <c r="V934" s="69" t="str">
        <f t="shared" si="167"/>
        <v/>
      </c>
      <c r="W934" s="66" t="str">
        <f>IFERROR((IF(AND($G933&lt;(VLOOKUP($J934,'Medians, Hi-Lo SDs'!$B:$F,4,FALSE)),$G934&gt;=(VLOOKUP($J934,'Medians, Hi-Lo SDs'!$B:$F,4,FALSE))),(VLOOKUP($J934,'Medians, Hi-Lo SDs'!$B:$F,4,FALSE))-$G933,""))/($F934)*($C934-$C933)+($C933),"")</f>
        <v/>
      </c>
      <c r="X934" s="65" t="str">
        <f t="shared" si="170"/>
        <v/>
      </c>
      <c r="Y934" s="65" t="str">
        <f>IF(X934="","",X934/VLOOKUP(VLOOKUP($J934,'Medians, Hi-Lo SDs'!$B:$F,4,FALSE),$H:$I,2,FALSE))</f>
        <v/>
      </c>
      <c r="Z934" s="70" t="str">
        <f t="shared" si="163"/>
        <v/>
      </c>
      <c r="AA934" s="68" t="str">
        <f t="shared" si="164"/>
        <v/>
      </c>
      <c r="AB934" s="66" t="str">
        <f>IFERROR((IF(AND($G933&lt;(VLOOKUP($J934,'Medians, Hi-Lo SDs'!$B:$F,5,FALSE)),$G934&gt;=(VLOOKUP($J934,'Medians, Hi-Lo SDs'!$B:$F,5,FALSE))),(VLOOKUP($J934,'Medians, Hi-Lo SDs'!$B:$F,5,FALSE))-$G933,""))/($F934)*($C934-$C933)+($C933),"")</f>
        <v/>
      </c>
      <c r="AC934" s="65" t="str">
        <f t="shared" si="171"/>
        <v/>
      </c>
      <c r="AD934" s="65" t="str">
        <f>IF(AC934="","",AC934/VLOOKUP(VLOOKUP($J934,'Medians, Hi-Lo SDs'!$B:$F,5,FALSE),$H:$I,2,FALSE))</f>
        <v/>
      </c>
      <c r="AE934" s="59" t="s">
        <v>88</v>
      </c>
      <c r="AF934" s="60" t="s">
        <v>88</v>
      </c>
    </row>
    <row r="935" spans="10:32" x14ac:dyDescent="0.2">
      <c r="J935" s="64" t="str">
        <f t="shared" si="165"/>
        <v>a1721</v>
      </c>
      <c r="K935" s="71">
        <f t="shared" si="166"/>
        <v>2.1505376344086025</v>
      </c>
      <c r="L935" s="65" t="str">
        <f>IFERROR((IF(AND($G934&lt;(VLOOKUP($J935,'Medians, Hi-Lo SDs'!$B:$F,2,FALSE)),$G935&gt;=(VLOOKUP($J935,'Medians, Hi-Lo SDs'!$B:$F,2,FALSE))),(VLOOKUP($J935,'Medians, Hi-Lo SDs'!$B:$F,2,FALSE))-$G934,""))/($F935)*($C935-$C934)+($C934),"")</f>
        <v/>
      </c>
      <c r="M935" s="65" t="str">
        <f t="shared" si="168"/>
        <v/>
      </c>
      <c r="N935" s="65" t="str">
        <f>IF(M935="","",M935/VLOOKUP(VLOOKUP($J935,'Medians, Hi-Lo SDs'!$B:$F,2,FALSE),$H:$I,2,FALSE))</f>
        <v/>
      </c>
      <c r="O935" s="59" t="s">
        <v>88</v>
      </c>
      <c r="P935" s="60" t="s">
        <v>88</v>
      </c>
      <c r="Q935" s="66" t="str">
        <f>IFERROR((IF(AND($G934&lt;(VLOOKUP($J935,'Medians, Hi-Lo SDs'!$B:$F,3,FALSE)),$G935&gt;=(VLOOKUP($J935,'Medians, Hi-Lo SDs'!$B:$F,3,FALSE))),(VLOOKUP($J935,'Medians, Hi-Lo SDs'!$B:$F,3,FALSE))-$G934,""))/($F935)*($C935-$C934)+($C934),"")</f>
        <v/>
      </c>
      <c r="R935" s="65" t="str">
        <f t="shared" si="169"/>
        <v/>
      </c>
      <c r="S935" s="65" t="str">
        <f>IF(R935="","",R935/VLOOKUP(VLOOKUP($J935,'Medians, Hi-Lo SDs'!$B:$F,3,FALSE),$H:$I,2,FALSE))</f>
        <v/>
      </c>
      <c r="T935" s="70" t="str">
        <f t="shared" si="161"/>
        <v/>
      </c>
      <c r="U935" s="68" t="str">
        <f t="shared" si="162"/>
        <v/>
      </c>
      <c r="V935" s="69" t="str">
        <f t="shared" si="167"/>
        <v/>
      </c>
      <c r="W935" s="66" t="str">
        <f>IFERROR((IF(AND($G934&lt;(VLOOKUP($J935,'Medians, Hi-Lo SDs'!$B:$F,4,FALSE)),$G935&gt;=(VLOOKUP($J935,'Medians, Hi-Lo SDs'!$B:$F,4,FALSE))),(VLOOKUP($J935,'Medians, Hi-Lo SDs'!$B:$F,4,FALSE))-$G934,""))/($F935)*($C935-$C934)+($C934),"")</f>
        <v/>
      </c>
      <c r="X935" s="65" t="str">
        <f t="shared" si="170"/>
        <v/>
      </c>
      <c r="Y935" s="65" t="str">
        <f>IF(X935="","",X935/VLOOKUP(VLOOKUP($J935,'Medians, Hi-Lo SDs'!$B:$F,4,FALSE),$H:$I,2,FALSE))</f>
        <v/>
      </c>
      <c r="Z935" s="70" t="str">
        <f t="shared" si="163"/>
        <v/>
      </c>
      <c r="AA935" s="68" t="str">
        <f t="shared" si="164"/>
        <v/>
      </c>
      <c r="AB935" s="66" t="str">
        <f>IFERROR((IF(AND($G934&lt;(VLOOKUP($J935,'Medians, Hi-Lo SDs'!$B:$F,5,FALSE)),$G935&gt;=(VLOOKUP($J935,'Medians, Hi-Lo SDs'!$B:$F,5,FALSE))),(VLOOKUP($J935,'Medians, Hi-Lo SDs'!$B:$F,5,FALSE))-$G934,""))/($F935)*($C935-$C934)+($C934),"")</f>
        <v/>
      </c>
      <c r="AC935" s="65" t="str">
        <f t="shared" si="171"/>
        <v/>
      </c>
      <c r="AD935" s="65" t="str">
        <f>IF(AC935="","",AC935/VLOOKUP(VLOOKUP($J935,'Medians, Hi-Lo SDs'!$B:$F,5,FALSE),$H:$I,2,FALSE))</f>
        <v/>
      </c>
      <c r="AE935" s="59" t="s">
        <v>88</v>
      </c>
      <c r="AF935" s="60" t="s">
        <v>88</v>
      </c>
    </row>
    <row r="936" spans="10:32" x14ac:dyDescent="0.2">
      <c r="J936" s="64" t="str">
        <f t="shared" si="165"/>
        <v>a1721</v>
      </c>
      <c r="K936" s="71">
        <f t="shared" si="166"/>
        <v>2.1505376344086025</v>
      </c>
      <c r="L936" s="65" t="str">
        <f>IFERROR((IF(AND($G935&lt;(VLOOKUP($J936,'Medians, Hi-Lo SDs'!$B:$F,2,FALSE)),$G936&gt;=(VLOOKUP($J936,'Medians, Hi-Lo SDs'!$B:$F,2,FALSE))),(VLOOKUP($J936,'Medians, Hi-Lo SDs'!$B:$F,2,FALSE))-$G935,""))/($F936)*($C936-$C935)+($C935),"")</f>
        <v/>
      </c>
      <c r="M936" s="65" t="str">
        <f t="shared" si="168"/>
        <v/>
      </c>
      <c r="N936" s="65" t="str">
        <f>IF(M936="","",M936/VLOOKUP(VLOOKUP($J936,'Medians, Hi-Lo SDs'!$B:$F,2,FALSE),$H:$I,2,FALSE))</f>
        <v/>
      </c>
      <c r="O936" s="59" t="s">
        <v>88</v>
      </c>
      <c r="P936" s="60" t="s">
        <v>88</v>
      </c>
      <c r="Q936" s="66" t="str">
        <f>IFERROR((IF(AND($G935&lt;(VLOOKUP($J936,'Medians, Hi-Lo SDs'!$B:$F,3,FALSE)),$G936&gt;=(VLOOKUP($J936,'Medians, Hi-Lo SDs'!$B:$F,3,FALSE))),(VLOOKUP($J936,'Medians, Hi-Lo SDs'!$B:$F,3,FALSE))-$G935,""))/($F936)*($C936-$C935)+($C935),"")</f>
        <v/>
      </c>
      <c r="R936" s="65" t="str">
        <f t="shared" si="169"/>
        <v/>
      </c>
      <c r="S936" s="65" t="str">
        <f>IF(R936="","",R936/VLOOKUP(VLOOKUP($J936,'Medians, Hi-Lo SDs'!$B:$F,3,FALSE),$H:$I,2,FALSE))</f>
        <v/>
      </c>
      <c r="T936" s="70" t="str">
        <f t="shared" si="161"/>
        <v/>
      </c>
      <c r="U936" s="68" t="str">
        <f t="shared" si="162"/>
        <v/>
      </c>
      <c r="V936" s="69" t="str">
        <f t="shared" si="167"/>
        <v/>
      </c>
      <c r="W936" s="66" t="str">
        <f>IFERROR((IF(AND($G935&lt;(VLOOKUP($J936,'Medians, Hi-Lo SDs'!$B:$F,4,FALSE)),$G936&gt;=(VLOOKUP($J936,'Medians, Hi-Lo SDs'!$B:$F,4,FALSE))),(VLOOKUP($J936,'Medians, Hi-Lo SDs'!$B:$F,4,FALSE))-$G935,""))/($F936)*($C936-$C935)+($C935),"")</f>
        <v/>
      </c>
      <c r="X936" s="65" t="str">
        <f t="shared" si="170"/>
        <v/>
      </c>
      <c r="Y936" s="65" t="str">
        <f>IF(X936="","",X936/VLOOKUP(VLOOKUP($J936,'Medians, Hi-Lo SDs'!$B:$F,4,FALSE),$H:$I,2,FALSE))</f>
        <v/>
      </c>
      <c r="Z936" s="70" t="str">
        <f t="shared" si="163"/>
        <v/>
      </c>
      <c r="AA936" s="68" t="str">
        <f t="shared" si="164"/>
        <v/>
      </c>
      <c r="AB936" s="66" t="str">
        <f>IFERROR((IF(AND($G935&lt;(VLOOKUP($J936,'Medians, Hi-Lo SDs'!$B:$F,5,FALSE)),$G936&gt;=(VLOOKUP($J936,'Medians, Hi-Lo SDs'!$B:$F,5,FALSE))),(VLOOKUP($J936,'Medians, Hi-Lo SDs'!$B:$F,5,FALSE))-$G935,""))/($F936)*($C936-$C935)+($C935),"")</f>
        <v/>
      </c>
      <c r="AC936" s="65" t="str">
        <f t="shared" si="171"/>
        <v/>
      </c>
      <c r="AD936" s="65" t="str">
        <f>IF(AC936="","",AC936/VLOOKUP(VLOOKUP($J936,'Medians, Hi-Lo SDs'!$B:$F,5,FALSE),$H:$I,2,FALSE))</f>
        <v/>
      </c>
      <c r="AE936" s="59" t="s">
        <v>88</v>
      </c>
      <c r="AF936" s="60" t="s">
        <v>88</v>
      </c>
    </row>
    <row r="937" spans="10:32" x14ac:dyDescent="0.2">
      <c r="J937" s="64" t="str">
        <f t="shared" si="165"/>
        <v>a1721</v>
      </c>
      <c r="K937" s="71">
        <f t="shared" si="166"/>
        <v>2.1505376344086025</v>
      </c>
      <c r="L937" s="65" t="str">
        <f>IFERROR((IF(AND($G936&lt;(VLOOKUP($J937,'Medians, Hi-Lo SDs'!$B:$F,2,FALSE)),$G937&gt;=(VLOOKUP($J937,'Medians, Hi-Lo SDs'!$B:$F,2,FALSE))),(VLOOKUP($J937,'Medians, Hi-Lo SDs'!$B:$F,2,FALSE))-$G936,""))/($F937)*($C937-$C936)+($C936),"")</f>
        <v/>
      </c>
      <c r="M937" s="65" t="str">
        <f t="shared" si="168"/>
        <v/>
      </c>
      <c r="N937" s="65" t="str">
        <f>IF(M937="","",M937/VLOOKUP(VLOOKUP($J937,'Medians, Hi-Lo SDs'!$B:$F,2,FALSE),$H:$I,2,FALSE))</f>
        <v/>
      </c>
      <c r="O937" s="59" t="s">
        <v>88</v>
      </c>
      <c r="P937" s="60" t="s">
        <v>88</v>
      </c>
      <c r="Q937" s="66" t="str">
        <f>IFERROR((IF(AND($G936&lt;(VLOOKUP($J937,'Medians, Hi-Lo SDs'!$B:$F,3,FALSE)),$G937&gt;=(VLOOKUP($J937,'Medians, Hi-Lo SDs'!$B:$F,3,FALSE))),(VLOOKUP($J937,'Medians, Hi-Lo SDs'!$B:$F,3,FALSE))-$G936,""))/($F937)*($C937-$C936)+($C936),"")</f>
        <v/>
      </c>
      <c r="R937" s="65" t="str">
        <f t="shared" si="169"/>
        <v/>
      </c>
      <c r="S937" s="65" t="str">
        <f>IF(R937="","",R937/VLOOKUP(VLOOKUP($J937,'Medians, Hi-Lo SDs'!$B:$F,3,FALSE),$H:$I,2,FALSE))</f>
        <v/>
      </c>
      <c r="T937" s="70" t="str">
        <f t="shared" si="161"/>
        <v/>
      </c>
      <c r="U937" s="68" t="str">
        <f t="shared" si="162"/>
        <v/>
      </c>
      <c r="V937" s="69" t="str">
        <f t="shared" si="167"/>
        <v/>
      </c>
      <c r="W937" s="66" t="str">
        <f>IFERROR((IF(AND($G936&lt;(VLOOKUP($J937,'Medians, Hi-Lo SDs'!$B:$F,4,FALSE)),$G937&gt;=(VLOOKUP($J937,'Medians, Hi-Lo SDs'!$B:$F,4,FALSE))),(VLOOKUP($J937,'Medians, Hi-Lo SDs'!$B:$F,4,FALSE))-$G936,""))/($F937)*($C937-$C936)+($C936),"")</f>
        <v/>
      </c>
      <c r="X937" s="65" t="str">
        <f t="shared" si="170"/>
        <v/>
      </c>
      <c r="Y937" s="65" t="str">
        <f>IF(X937="","",X937/VLOOKUP(VLOOKUP($J937,'Medians, Hi-Lo SDs'!$B:$F,4,FALSE),$H:$I,2,FALSE))</f>
        <v/>
      </c>
      <c r="Z937" s="70" t="str">
        <f t="shared" si="163"/>
        <v/>
      </c>
      <c r="AA937" s="68" t="str">
        <f t="shared" si="164"/>
        <v/>
      </c>
      <c r="AB937" s="66" t="str">
        <f>IFERROR((IF(AND($G936&lt;(VLOOKUP($J937,'Medians, Hi-Lo SDs'!$B:$F,5,FALSE)),$G937&gt;=(VLOOKUP($J937,'Medians, Hi-Lo SDs'!$B:$F,5,FALSE))),(VLOOKUP($J937,'Medians, Hi-Lo SDs'!$B:$F,5,FALSE))-$G936,""))/($F937)*($C937-$C936)+($C936),"")</f>
        <v/>
      </c>
      <c r="AC937" s="65" t="str">
        <f t="shared" si="171"/>
        <v/>
      </c>
      <c r="AD937" s="65" t="str">
        <f>IF(AC937="","",AC937/VLOOKUP(VLOOKUP($J937,'Medians, Hi-Lo SDs'!$B:$F,5,FALSE),$H:$I,2,FALSE))</f>
        <v/>
      </c>
      <c r="AE937" s="59" t="s">
        <v>88</v>
      </c>
      <c r="AF937" s="60" t="s">
        <v>88</v>
      </c>
    </row>
    <row r="938" spans="10:32" x14ac:dyDescent="0.2">
      <c r="J938" s="64" t="str">
        <f t="shared" si="165"/>
        <v>a1721</v>
      </c>
      <c r="K938" s="71">
        <f t="shared" si="166"/>
        <v>2.1505376344086025</v>
      </c>
      <c r="L938" s="65" t="str">
        <f>IFERROR((IF(AND($G937&lt;(VLOOKUP($J938,'Medians, Hi-Lo SDs'!$B:$F,2,FALSE)),$G938&gt;=(VLOOKUP($J938,'Medians, Hi-Lo SDs'!$B:$F,2,FALSE))),(VLOOKUP($J938,'Medians, Hi-Lo SDs'!$B:$F,2,FALSE))-$G937,""))/($F938)*($C938-$C937)+($C937),"")</f>
        <v/>
      </c>
      <c r="M938" s="65" t="str">
        <f t="shared" si="168"/>
        <v/>
      </c>
      <c r="N938" s="65" t="str">
        <f>IF(M938="","",M938/VLOOKUP(VLOOKUP($J938,'Medians, Hi-Lo SDs'!$B:$F,2,FALSE),$H:$I,2,FALSE))</f>
        <v/>
      </c>
      <c r="O938" s="59" t="s">
        <v>88</v>
      </c>
      <c r="P938" s="60" t="s">
        <v>88</v>
      </c>
      <c r="Q938" s="66" t="str">
        <f>IFERROR((IF(AND($G937&lt;(VLOOKUP($J938,'Medians, Hi-Lo SDs'!$B:$F,3,FALSE)),$G938&gt;=(VLOOKUP($J938,'Medians, Hi-Lo SDs'!$B:$F,3,FALSE))),(VLOOKUP($J938,'Medians, Hi-Lo SDs'!$B:$F,3,FALSE))-$G937,""))/($F938)*($C938-$C937)+($C937),"")</f>
        <v/>
      </c>
      <c r="R938" s="65" t="str">
        <f t="shared" si="169"/>
        <v/>
      </c>
      <c r="S938" s="65" t="str">
        <f>IF(R938="","",R938/VLOOKUP(VLOOKUP($J938,'Medians, Hi-Lo SDs'!$B:$F,3,FALSE),$H:$I,2,FALSE))</f>
        <v/>
      </c>
      <c r="T938" s="70" t="str">
        <f t="shared" si="161"/>
        <v/>
      </c>
      <c r="U938" s="68" t="str">
        <f t="shared" si="162"/>
        <v/>
      </c>
      <c r="V938" s="69" t="str">
        <f t="shared" si="167"/>
        <v/>
      </c>
      <c r="W938" s="66" t="str">
        <f>IFERROR((IF(AND($G937&lt;(VLOOKUP($J938,'Medians, Hi-Lo SDs'!$B:$F,4,FALSE)),$G938&gt;=(VLOOKUP($J938,'Medians, Hi-Lo SDs'!$B:$F,4,FALSE))),(VLOOKUP($J938,'Medians, Hi-Lo SDs'!$B:$F,4,FALSE))-$G937,""))/($F938)*($C938-$C937)+($C937),"")</f>
        <v/>
      </c>
      <c r="X938" s="65" t="str">
        <f t="shared" si="170"/>
        <v/>
      </c>
      <c r="Y938" s="65" t="str">
        <f>IF(X938="","",X938/VLOOKUP(VLOOKUP($J938,'Medians, Hi-Lo SDs'!$B:$F,4,FALSE),$H:$I,2,FALSE))</f>
        <v/>
      </c>
      <c r="Z938" s="70" t="str">
        <f t="shared" si="163"/>
        <v/>
      </c>
      <c r="AA938" s="68" t="str">
        <f t="shared" si="164"/>
        <v/>
      </c>
      <c r="AB938" s="66" t="str">
        <f>IFERROR((IF(AND($G937&lt;(VLOOKUP($J938,'Medians, Hi-Lo SDs'!$B:$F,5,FALSE)),$G938&gt;=(VLOOKUP($J938,'Medians, Hi-Lo SDs'!$B:$F,5,FALSE))),(VLOOKUP($J938,'Medians, Hi-Lo SDs'!$B:$F,5,FALSE))-$G937,""))/($F938)*($C938-$C937)+($C937),"")</f>
        <v/>
      </c>
      <c r="AC938" s="65" t="str">
        <f t="shared" si="171"/>
        <v/>
      </c>
      <c r="AD938" s="65" t="str">
        <f>IF(AC938="","",AC938/VLOOKUP(VLOOKUP($J938,'Medians, Hi-Lo SDs'!$B:$F,5,FALSE),$H:$I,2,FALSE))</f>
        <v/>
      </c>
      <c r="AE938" s="59" t="s">
        <v>88</v>
      </c>
      <c r="AF938" s="60" t="s">
        <v>88</v>
      </c>
    </row>
    <row r="939" spans="10:32" x14ac:dyDescent="0.2">
      <c r="J939" s="64" t="str">
        <f t="shared" si="165"/>
        <v>a1721</v>
      </c>
      <c r="K939" s="71">
        <f t="shared" si="166"/>
        <v>2.1505376344086025</v>
      </c>
      <c r="L939" s="65" t="str">
        <f>IFERROR((IF(AND($G938&lt;(VLOOKUP($J939,'Medians, Hi-Lo SDs'!$B:$F,2,FALSE)),$G939&gt;=(VLOOKUP($J939,'Medians, Hi-Lo SDs'!$B:$F,2,FALSE))),(VLOOKUP($J939,'Medians, Hi-Lo SDs'!$B:$F,2,FALSE))-$G938,""))/($F939)*($C939-$C938)+($C938),"")</f>
        <v/>
      </c>
      <c r="M939" s="65" t="str">
        <f t="shared" si="168"/>
        <v/>
      </c>
      <c r="N939" s="65" t="str">
        <f>IF(M939="","",M939/VLOOKUP(VLOOKUP($J939,'Medians, Hi-Lo SDs'!$B:$F,2,FALSE),$H:$I,2,FALSE))</f>
        <v/>
      </c>
      <c r="O939" s="59" t="s">
        <v>88</v>
      </c>
      <c r="P939" s="60" t="s">
        <v>88</v>
      </c>
      <c r="Q939" s="66" t="str">
        <f>IFERROR((IF(AND($G938&lt;(VLOOKUP($J939,'Medians, Hi-Lo SDs'!$B:$F,3,FALSE)),$G939&gt;=(VLOOKUP($J939,'Medians, Hi-Lo SDs'!$B:$F,3,FALSE))),(VLOOKUP($J939,'Medians, Hi-Lo SDs'!$B:$F,3,FALSE))-$G938,""))/($F939)*($C939-$C938)+($C938),"")</f>
        <v/>
      </c>
      <c r="R939" s="65" t="str">
        <f t="shared" si="169"/>
        <v/>
      </c>
      <c r="S939" s="65" t="str">
        <f>IF(R939="","",R939/VLOOKUP(VLOOKUP($J939,'Medians, Hi-Lo SDs'!$B:$F,3,FALSE),$H:$I,2,FALSE))</f>
        <v/>
      </c>
      <c r="T939" s="70" t="str">
        <f t="shared" si="161"/>
        <v/>
      </c>
      <c r="U939" s="68" t="str">
        <f t="shared" si="162"/>
        <v/>
      </c>
      <c r="V939" s="69" t="str">
        <f t="shared" si="167"/>
        <v/>
      </c>
      <c r="W939" s="66" t="str">
        <f>IFERROR((IF(AND($G938&lt;(VLOOKUP($J939,'Medians, Hi-Lo SDs'!$B:$F,4,FALSE)),$G939&gt;=(VLOOKUP($J939,'Medians, Hi-Lo SDs'!$B:$F,4,FALSE))),(VLOOKUP($J939,'Medians, Hi-Lo SDs'!$B:$F,4,FALSE))-$G938,""))/($F939)*($C939-$C938)+($C938),"")</f>
        <v/>
      </c>
      <c r="X939" s="65" t="str">
        <f t="shared" si="170"/>
        <v/>
      </c>
      <c r="Y939" s="65" t="str">
        <f>IF(X939="","",X939/VLOOKUP(VLOOKUP($J939,'Medians, Hi-Lo SDs'!$B:$F,4,FALSE),$H:$I,2,FALSE))</f>
        <v/>
      </c>
      <c r="Z939" s="70" t="str">
        <f t="shared" si="163"/>
        <v/>
      </c>
      <c r="AA939" s="68" t="str">
        <f t="shared" si="164"/>
        <v/>
      </c>
      <c r="AB939" s="66" t="str">
        <f>IFERROR((IF(AND($G938&lt;(VLOOKUP($J939,'Medians, Hi-Lo SDs'!$B:$F,5,FALSE)),$G939&gt;=(VLOOKUP($J939,'Medians, Hi-Lo SDs'!$B:$F,5,FALSE))),(VLOOKUP($J939,'Medians, Hi-Lo SDs'!$B:$F,5,FALSE))-$G938,""))/($F939)*($C939-$C938)+($C938),"")</f>
        <v/>
      </c>
      <c r="AC939" s="65" t="str">
        <f t="shared" si="171"/>
        <v/>
      </c>
      <c r="AD939" s="65" t="str">
        <f>IF(AC939="","",AC939/VLOOKUP(VLOOKUP($J939,'Medians, Hi-Lo SDs'!$B:$F,5,FALSE),$H:$I,2,FALSE))</f>
        <v/>
      </c>
      <c r="AE939" s="59" t="s">
        <v>88</v>
      </c>
      <c r="AF939" s="60" t="s">
        <v>88</v>
      </c>
    </row>
    <row r="940" spans="10:32" x14ac:dyDescent="0.2">
      <c r="J940" s="64" t="str">
        <f t="shared" si="165"/>
        <v>a1721</v>
      </c>
      <c r="K940" s="71">
        <f t="shared" si="166"/>
        <v>2.1505376344086025</v>
      </c>
      <c r="L940" s="65" t="str">
        <f>IFERROR((IF(AND($G939&lt;(VLOOKUP($J940,'Medians, Hi-Lo SDs'!$B:$F,2,FALSE)),$G940&gt;=(VLOOKUP($J940,'Medians, Hi-Lo SDs'!$B:$F,2,FALSE))),(VLOOKUP($J940,'Medians, Hi-Lo SDs'!$B:$F,2,FALSE))-$G939,""))/($F940)*($C940-$C939)+($C939),"")</f>
        <v/>
      </c>
      <c r="M940" s="65" t="str">
        <f t="shared" si="168"/>
        <v/>
      </c>
      <c r="N940" s="65" t="str">
        <f>IF(M940="","",M940/VLOOKUP(VLOOKUP($J940,'Medians, Hi-Lo SDs'!$B:$F,2,FALSE),$H:$I,2,FALSE))</f>
        <v/>
      </c>
      <c r="O940" s="59" t="s">
        <v>88</v>
      </c>
      <c r="P940" s="60" t="s">
        <v>88</v>
      </c>
      <c r="Q940" s="66" t="str">
        <f>IFERROR((IF(AND($G939&lt;(VLOOKUP($J940,'Medians, Hi-Lo SDs'!$B:$F,3,FALSE)),$G940&gt;=(VLOOKUP($J940,'Medians, Hi-Lo SDs'!$B:$F,3,FALSE))),(VLOOKUP($J940,'Medians, Hi-Lo SDs'!$B:$F,3,FALSE))-$G939,""))/($F940)*($C940-$C939)+($C939),"")</f>
        <v/>
      </c>
      <c r="R940" s="65" t="str">
        <f t="shared" si="169"/>
        <v/>
      </c>
      <c r="S940" s="65" t="str">
        <f>IF(R940="","",R940/VLOOKUP(VLOOKUP($J940,'Medians, Hi-Lo SDs'!$B:$F,3,FALSE),$H:$I,2,FALSE))</f>
        <v/>
      </c>
      <c r="T940" s="70" t="str">
        <f t="shared" ref="T940:T1003" si="172">IF(S940="","",IF(SUMIF($J:$J,$J940,N:N)=0,1/0,(SUMIF($J:$J,$J940,N:N)+SUMIF($J:$J,$J940,S:S))/2))</f>
        <v/>
      </c>
      <c r="U940" s="68" t="str">
        <f t="shared" ref="U940:U1003" si="173">N940</f>
        <v/>
      </c>
      <c r="V940" s="69" t="str">
        <f t="shared" si="167"/>
        <v/>
      </c>
      <c r="W940" s="66" t="str">
        <f>IFERROR((IF(AND($G939&lt;(VLOOKUP($J940,'Medians, Hi-Lo SDs'!$B:$F,4,FALSE)),$G940&gt;=(VLOOKUP($J940,'Medians, Hi-Lo SDs'!$B:$F,4,FALSE))),(VLOOKUP($J940,'Medians, Hi-Lo SDs'!$B:$F,4,FALSE))-$G939,""))/($F940)*($C940-$C939)+($C939),"")</f>
        <v/>
      </c>
      <c r="X940" s="65" t="str">
        <f t="shared" si="170"/>
        <v/>
      </c>
      <c r="Y940" s="65" t="str">
        <f>IF(X940="","",X940/VLOOKUP(VLOOKUP($J940,'Medians, Hi-Lo SDs'!$B:$F,4,FALSE),$H:$I,2,FALSE))</f>
        <v/>
      </c>
      <c r="Z940" s="70" t="str">
        <f t="shared" ref="Z940:Z1003" si="174">IF(Y940="","",(SUMIF($J:$J,$J940,Y:Y)+SUMIF($J:$J,$J940,AD:AD))/2)</f>
        <v/>
      </c>
      <c r="AA940" s="68" t="str">
        <f t="shared" ref="AA940:AA1003" si="175">AD940</f>
        <v/>
      </c>
      <c r="AB940" s="66" t="str">
        <f>IFERROR((IF(AND($G939&lt;(VLOOKUP($J940,'Medians, Hi-Lo SDs'!$B:$F,5,FALSE)),$G940&gt;=(VLOOKUP($J940,'Medians, Hi-Lo SDs'!$B:$F,5,FALSE))),(VLOOKUP($J940,'Medians, Hi-Lo SDs'!$B:$F,5,FALSE))-$G939,""))/($F940)*($C940-$C939)+($C939),"")</f>
        <v/>
      </c>
      <c r="AC940" s="65" t="str">
        <f t="shared" si="171"/>
        <v/>
      </c>
      <c r="AD940" s="65" t="str">
        <f>IF(AC940="","",AC940/VLOOKUP(VLOOKUP($J940,'Medians, Hi-Lo SDs'!$B:$F,5,FALSE),$H:$I,2,FALSE))</f>
        <v/>
      </c>
      <c r="AE940" s="59" t="s">
        <v>88</v>
      </c>
      <c r="AF940" s="60" t="s">
        <v>88</v>
      </c>
    </row>
    <row r="941" spans="10:32" x14ac:dyDescent="0.2">
      <c r="J941" s="64" t="str">
        <f t="shared" si="165"/>
        <v>a1721</v>
      </c>
      <c r="K941" s="71">
        <f t="shared" si="166"/>
        <v>2.1505376344086025</v>
      </c>
      <c r="L941" s="65" t="str">
        <f>IFERROR((IF(AND($G940&lt;(VLOOKUP($J941,'Medians, Hi-Lo SDs'!$B:$F,2,FALSE)),$G941&gt;=(VLOOKUP($J941,'Medians, Hi-Lo SDs'!$B:$F,2,FALSE))),(VLOOKUP($J941,'Medians, Hi-Lo SDs'!$B:$F,2,FALSE))-$G940,""))/($F941)*($C941-$C940)+($C940),"")</f>
        <v/>
      </c>
      <c r="M941" s="65" t="str">
        <f t="shared" si="168"/>
        <v/>
      </c>
      <c r="N941" s="65" t="str">
        <f>IF(M941="","",M941/VLOOKUP(VLOOKUP($J941,'Medians, Hi-Lo SDs'!$B:$F,2,FALSE),$H:$I,2,FALSE))</f>
        <v/>
      </c>
      <c r="O941" s="59" t="s">
        <v>88</v>
      </c>
      <c r="P941" s="60" t="s">
        <v>88</v>
      </c>
      <c r="Q941" s="66" t="str">
        <f>IFERROR((IF(AND($G940&lt;(VLOOKUP($J941,'Medians, Hi-Lo SDs'!$B:$F,3,FALSE)),$G941&gt;=(VLOOKUP($J941,'Medians, Hi-Lo SDs'!$B:$F,3,FALSE))),(VLOOKUP($J941,'Medians, Hi-Lo SDs'!$B:$F,3,FALSE))-$G940,""))/($F941)*($C941-$C940)+($C940),"")</f>
        <v/>
      </c>
      <c r="R941" s="65" t="str">
        <f t="shared" si="169"/>
        <v/>
      </c>
      <c r="S941" s="65" t="str">
        <f>IF(R941="","",R941/VLOOKUP(VLOOKUP($J941,'Medians, Hi-Lo SDs'!$B:$F,3,FALSE),$H:$I,2,FALSE))</f>
        <v/>
      </c>
      <c r="T941" s="70" t="str">
        <f t="shared" si="172"/>
        <v/>
      </c>
      <c r="U941" s="68" t="str">
        <f t="shared" si="173"/>
        <v/>
      </c>
      <c r="V941" s="69" t="str">
        <f t="shared" si="167"/>
        <v/>
      </c>
      <c r="W941" s="66" t="str">
        <f>IFERROR((IF(AND($G940&lt;(VLOOKUP($J941,'Medians, Hi-Lo SDs'!$B:$F,4,FALSE)),$G941&gt;=(VLOOKUP($J941,'Medians, Hi-Lo SDs'!$B:$F,4,FALSE))),(VLOOKUP($J941,'Medians, Hi-Lo SDs'!$B:$F,4,FALSE))-$G940,""))/($F941)*($C941-$C940)+($C940),"")</f>
        <v/>
      </c>
      <c r="X941" s="65" t="str">
        <f t="shared" si="170"/>
        <v/>
      </c>
      <c r="Y941" s="65" t="str">
        <f>IF(X941="","",X941/VLOOKUP(VLOOKUP($J941,'Medians, Hi-Lo SDs'!$B:$F,4,FALSE),$H:$I,2,FALSE))</f>
        <v/>
      </c>
      <c r="Z941" s="70" t="str">
        <f t="shared" si="174"/>
        <v/>
      </c>
      <c r="AA941" s="68" t="str">
        <f t="shared" si="175"/>
        <v/>
      </c>
      <c r="AB941" s="66" t="str">
        <f>IFERROR((IF(AND($G940&lt;(VLOOKUP($J941,'Medians, Hi-Lo SDs'!$B:$F,5,FALSE)),$G941&gt;=(VLOOKUP($J941,'Medians, Hi-Lo SDs'!$B:$F,5,FALSE))),(VLOOKUP($J941,'Medians, Hi-Lo SDs'!$B:$F,5,FALSE))-$G940,""))/($F941)*($C941-$C940)+($C940),"")</f>
        <v/>
      </c>
      <c r="AC941" s="65" t="str">
        <f t="shared" si="171"/>
        <v/>
      </c>
      <c r="AD941" s="65" t="str">
        <f>IF(AC941="","",AC941/VLOOKUP(VLOOKUP($J941,'Medians, Hi-Lo SDs'!$B:$F,5,FALSE),$H:$I,2,FALSE))</f>
        <v/>
      </c>
      <c r="AE941" s="59" t="s">
        <v>88</v>
      </c>
      <c r="AF941" s="60" t="s">
        <v>88</v>
      </c>
    </row>
    <row r="942" spans="10:32" x14ac:dyDescent="0.2">
      <c r="J942" s="64" t="str">
        <f t="shared" si="165"/>
        <v>a1721</v>
      </c>
      <c r="K942" s="71">
        <f t="shared" si="166"/>
        <v>2.1505376344086025</v>
      </c>
      <c r="L942" s="65" t="str">
        <f>IFERROR((IF(AND($G941&lt;(VLOOKUP($J942,'Medians, Hi-Lo SDs'!$B:$F,2,FALSE)),$G942&gt;=(VLOOKUP($J942,'Medians, Hi-Lo SDs'!$B:$F,2,FALSE))),(VLOOKUP($J942,'Medians, Hi-Lo SDs'!$B:$F,2,FALSE))-$G941,""))/($F942)*($C942-$C941)+($C941),"")</f>
        <v/>
      </c>
      <c r="M942" s="65" t="str">
        <f t="shared" si="168"/>
        <v/>
      </c>
      <c r="N942" s="65" t="str">
        <f>IF(M942="","",M942/VLOOKUP(VLOOKUP($J942,'Medians, Hi-Lo SDs'!$B:$F,2,FALSE),$H:$I,2,FALSE))</f>
        <v/>
      </c>
      <c r="O942" s="59" t="s">
        <v>88</v>
      </c>
      <c r="P942" s="60" t="s">
        <v>88</v>
      </c>
      <c r="Q942" s="66" t="str">
        <f>IFERROR((IF(AND($G941&lt;(VLOOKUP($J942,'Medians, Hi-Lo SDs'!$B:$F,3,FALSE)),$G942&gt;=(VLOOKUP($J942,'Medians, Hi-Lo SDs'!$B:$F,3,FALSE))),(VLOOKUP($J942,'Medians, Hi-Lo SDs'!$B:$F,3,FALSE))-$G941,""))/($F942)*($C942-$C941)+($C941),"")</f>
        <v/>
      </c>
      <c r="R942" s="65" t="str">
        <f t="shared" si="169"/>
        <v/>
      </c>
      <c r="S942" s="65" t="str">
        <f>IF(R942="","",R942/VLOOKUP(VLOOKUP($J942,'Medians, Hi-Lo SDs'!$B:$F,3,FALSE),$H:$I,2,FALSE))</f>
        <v/>
      </c>
      <c r="T942" s="70" t="str">
        <f t="shared" si="172"/>
        <v/>
      </c>
      <c r="U942" s="68" t="str">
        <f t="shared" si="173"/>
        <v/>
      </c>
      <c r="V942" s="69" t="str">
        <f t="shared" si="167"/>
        <v/>
      </c>
      <c r="W942" s="66" t="str">
        <f>IFERROR((IF(AND($G941&lt;(VLOOKUP($J942,'Medians, Hi-Lo SDs'!$B:$F,4,FALSE)),$G942&gt;=(VLOOKUP($J942,'Medians, Hi-Lo SDs'!$B:$F,4,FALSE))),(VLOOKUP($J942,'Medians, Hi-Lo SDs'!$B:$F,4,FALSE))-$G941,""))/($F942)*($C942-$C941)+($C941),"")</f>
        <v/>
      </c>
      <c r="X942" s="65" t="str">
        <f t="shared" si="170"/>
        <v/>
      </c>
      <c r="Y942" s="65" t="str">
        <f>IF(X942="","",X942/VLOOKUP(VLOOKUP($J942,'Medians, Hi-Lo SDs'!$B:$F,4,FALSE),$H:$I,2,FALSE))</f>
        <v/>
      </c>
      <c r="Z942" s="70" t="str">
        <f t="shared" si="174"/>
        <v/>
      </c>
      <c r="AA942" s="68" t="str">
        <f t="shared" si="175"/>
        <v/>
      </c>
      <c r="AB942" s="66" t="str">
        <f>IFERROR((IF(AND($G941&lt;(VLOOKUP($J942,'Medians, Hi-Lo SDs'!$B:$F,5,FALSE)),$G942&gt;=(VLOOKUP($J942,'Medians, Hi-Lo SDs'!$B:$F,5,FALSE))),(VLOOKUP($J942,'Medians, Hi-Lo SDs'!$B:$F,5,FALSE))-$G941,""))/($F942)*($C942-$C941)+($C941),"")</f>
        <v/>
      </c>
      <c r="AC942" s="65" t="str">
        <f t="shared" si="171"/>
        <v/>
      </c>
      <c r="AD942" s="65" t="str">
        <f>IF(AC942="","",AC942/VLOOKUP(VLOOKUP($J942,'Medians, Hi-Lo SDs'!$B:$F,5,FALSE),$H:$I,2,FALSE))</f>
        <v/>
      </c>
      <c r="AE942" s="59" t="s">
        <v>88</v>
      </c>
      <c r="AF942" s="60" t="s">
        <v>88</v>
      </c>
    </row>
    <row r="943" spans="10:32" x14ac:dyDescent="0.2">
      <c r="J943" s="64" t="str">
        <f t="shared" si="165"/>
        <v>a1721</v>
      </c>
      <c r="K943" s="71">
        <f t="shared" si="166"/>
        <v>2.1505376344086025</v>
      </c>
      <c r="L943" s="65" t="str">
        <f>IFERROR((IF(AND($G942&lt;(VLOOKUP($J943,'Medians, Hi-Lo SDs'!$B:$F,2,FALSE)),$G943&gt;=(VLOOKUP($J943,'Medians, Hi-Lo SDs'!$B:$F,2,FALSE))),(VLOOKUP($J943,'Medians, Hi-Lo SDs'!$B:$F,2,FALSE))-$G942,""))/($F943)*($C943-$C942)+($C942),"")</f>
        <v/>
      </c>
      <c r="M943" s="65" t="str">
        <f t="shared" si="168"/>
        <v/>
      </c>
      <c r="N943" s="65" t="str">
        <f>IF(M943="","",M943/VLOOKUP(VLOOKUP($J943,'Medians, Hi-Lo SDs'!$B:$F,2,FALSE),$H:$I,2,FALSE))</f>
        <v/>
      </c>
      <c r="O943" s="59" t="s">
        <v>88</v>
      </c>
      <c r="P943" s="60" t="s">
        <v>88</v>
      </c>
      <c r="Q943" s="66" t="str">
        <f>IFERROR((IF(AND($G942&lt;(VLOOKUP($J943,'Medians, Hi-Lo SDs'!$B:$F,3,FALSE)),$G943&gt;=(VLOOKUP($J943,'Medians, Hi-Lo SDs'!$B:$F,3,FALSE))),(VLOOKUP($J943,'Medians, Hi-Lo SDs'!$B:$F,3,FALSE))-$G942,""))/($F943)*($C943-$C942)+($C942),"")</f>
        <v/>
      </c>
      <c r="R943" s="65" t="str">
        <f t="shared" si="169"/>
        <v/>
      </c>
      <c r="S943" s="65" t="str">
        <f>IF(R943="","",R943/VLOOKUP(VLOOKUP($J943,'Medians, Hi-Lo SDs'!$B:$F,3,FALSE),$H:$I,2,FALSE))</f>
        <v/>
      </c>
      <c r="T943" s="70" t="str">
        <f t="shared" si="172"/>
        <v/>
      </c>
      <c r="U943" s="68" t="str">
        <f t="shared" si="173"/>
        <v/>
      </c>
      <c r="V943" s="69" t="str">
        <f t="shared" si="167"/>
        <v/>
      </c>
      <c r="W943" s="66" t="str">
        <f>IFERROR((IF(AND($G942&lt;(VLOOKUP($J943,'Medians, Hi-Lo SDs'!$B:$F,4,FALSE)),$G943&gt;=(VLOOKUP($J943,'Medians, Hi-Lo SDs'!$B:$F,4,FALSE))),(VLOOKUP($J943,'Medians, Hi-Lo SDs'!$B:$F,4,FALSE))-$G942,""))/($F943)*($C943-$C942)+($C942),"")</f>
        <v/>
      </c>
      <c r="X943" s="65" t="str">
        <f t="shared" si="170"/>
        <v/>
      </c>
      <c r="Y943" s="65" t="str">
        <f>IF(X943="","",X943/VLOOKUP(VLOOKUP($J943,'Medians, Hi-Lo SDs'!$B:$F,4,FALSE),$H:$I,2,FALSE))</f>
        <v/>
      </c>
      <c r="Z943" s="70" t="str">
        <f t="shared" si="174"/>
        <v/>
      </c>
      <c r="AA943" s="68" t="str">
        <f t="shared" si="175"/>
        <v/>
      </c>
      <c r="AB943" s="66" t="str">
        <f>IFERROR((IF(AND($G942&lt;(VLOOKUP($J943,'Medians, Hi-Lo SDs'!$B:$F,5,FALSE)),$G943&gt;=(VLOOKUP($J943,'Medians, Hi-Lo SDs'!$B:$F,5,FALSE))),(VLOOKUP($J943,'Medians, Hi-Lo SDs'!$B:$F,5,FALSE))-$G942,""))/($F943)*($C943-$C942)+($C942),"")</f>
        <v/>
      </c>
      <c r="AC943" s="65" t="str">
        <f t="shared" si="171"/>
        <v/>
      </c>
      <c r="AD943" s="65" t="str">
        <f>IF(AC943="","",AC943/VLOOKUP(VLOOKUP($J943,'Medians, Hi-Lo SDs'!$B:$F,5,FALSE),$H:$I,2,FALSE))</f>
        <v/>
      </c>
      <c r="AE943" s="59" t="s">
        <v>88</v>
      </c>
      <c r="AF943" s="60" t="s">
        <v>88</v>
      </c>
    </row>
    <row r="944" spans="10:32" x14ac:dyDescent="0.2">
      <c r="J944" s="64" t="str">
        <f t="shared" si="165"/>
        <v>a1721</v>
      </c>
      <c r="K944" s="71">
        <f t="shared" si="166"/>
        <v>2.1505376344086025</v>
      </c>
      <c r="L944" s="65" t="str">
        <f>IFERROR((IF(AND($G943&lt;(VLOOKUP($J944,'Medians, Hi-Lo SDs'!$B:$F,2,FALSE)),$G944&gt;=(VLOOKUP($J944,'Medians, Hi-Lo SDs'!$B:$F,2,FALSE))),(VLOOKUP($J944,'Medians, Hi-Lo SDs'!$B:$F,2,FALSE))-$G943,""))/($F944)*($C944-$C943)+($C943),"")</f>
        <v/>
      </c>
      <c r="M944" s="65" t="str">
        <f t="shared" si="168"/>
        <v/>
      </c>
      <c r="N944" s="65" t="str">
        <f>IF(M944="","",M944/VLOOKUP(VLOOKUP($J944,'Medians, Hi-Lo SDs'!$B:$F,2,FALSE),$H:$I,2,FALSE))</f>
        <v/>
      </c>
      <c r="O944" s="59" t="s">
        <v>88</v>
      </c>
      <c r="P944" s="60" t="s">
        <v>88</v>
      </c>
      <c r="Q944" s="66" t="str">
        <f>IFERROR((IF(AND($G943&lt;(VLOOKUP($J944,'Medians, Hi-Lo SDs'!$B:$F,3,FALSE)),$G944&gt;=(VLOOKUP($J944,'Medians, Hi-Lo SDs'!$B:$F,3,FALSE))),(VLOOKUP($J944,'Medians, Hi-Lo SDs'!$B:$F,3,FALSE))-$G943,""))/($F944)*($C944-$C943)+($C943),"")</f>
        <v/>
      </c>
      <c r="R944" s="65" t="str">
        <f t="shared" si="169"/>
        <v/>
      </c>
      <c r="S944" s="65" t="str">
        <f>IF(R944="","",R944/VLOOKUP(VLOOKUP($J944,'Medians, Hi-Lo SDs'!$B:$F,3,FALSE),$H:$I,2,FALSE))</f>
        <v/>
      </c>
      <c r="T944" s="70" t="str">
        <f t="shared" si="172"/>
        <v/>
      </c>
      <c r="U944" s="68" t="str">
        <f t="shared" si="173"/>
        <v/>
      </c>
      <c r="V944" s="69" t="str">
        <f t="shared" si="167"/>
        <v/>
      </c>
      <c r="W944" s="66" t="str">
        <f>IFERROR((IF(AND($G943&lt;(VLOOKUP($J944,'Medians, Hi-Lo SDs'!$B:$F,4,FALSE)),$G944&gt;=(VLOOKUP($J944,'Medians, Hi-Lo SDs'!$B:$F,4,FALSE))),(VLOOKUP($J944,'Medians, Hi-Lo SDs'!$B:$F,4,FALSE))-$G943,""))/($F944)*($C944-$C943)+($C943),"")</f>
        <v/>
      </c>
      <c r="X944" s="65" t="str">
        <f t="shared" si="170"/>
        <v/>
      </c>
      <c r="Y944" s="65" t="str">
        <f>IF(X944="","",X944/VLOOKUP(VLOOKUP($J944,'Medians, Hi-Lo SDs'!$B:$F,4,FALSE),$H:$I,2,FALSE))</f>
        <v/>
      </c>
      <c r="Z944" s="70" t="str">
        <f t="shared" si="174"/>
        <v/>
      </c>
      <c r="AA944" s="68" t="str">
        <f t="shared" si="175"/>
        <v/>
      </c>
      <c r="AB944" s="66" t="str">
        <f>IFERROR((IF(AND($G943&lt;(VLOOKUP($J944,'Medians, Hi-Lo SDs'!$B:$F,5,FALSE)),$G944&gt;=(VLOOKUP($J944,'Medians, Hi-Lo SDs'!$B:$F,5,FALSE))),(VLOOKUP($J944,'Medians, Hi-Lo SDs'!$B:$F,5,FALSE))-$G943,""))/($F944)*($C944-$C943)+($C943),"")</f>
        <v/>
      </c>
      <c r="AC944" s="65" t="str">
        <f t="shared" si="171"/>
        <v/>
      </c>
      <c r="AD944" s="65" t="str">
        <f>IF(AC944="","",AC944/VLOOKUP(VLOOKUP($J944,'Medians, Hi-Lo SDs'!$B:$F,5,FALSE),$H:$I,2,FALSE))</f>
        <v/>
      </c>
      <c r="AE944" s="59" t="s">
        <v>88</v>
      </c>
      <c r="AF944" s="60" t="s">
        <v>88</v>
      </c>
    </row>
    <row r="945" spans="10:32" x14ac:dyDescent="0.2">
      <c r="J945" s="64" t="str">
        <f t="shared" si="165"/>
        <v>a1721</v>
      </c>
      <c r="K945" s="71">
        <f t="shared" si="166"/>
        <v>2.1505376344086025</v>
      </c>
      <c r="L945" s="65" t="str">
        <f>IFERROR((IF(AND($G944&lt;(VLOOKUP($J945,'Medians, Hi-Lo SDs'!$B:$F,2,FALSE)),$G945&gt;=(VLOOKUP($J945,'Medians, Hi-Lo SDs'!$B:$F,2,FALSE))),(VLOOKUP($J945,'Medians, Hi-Lo SDs'!$B:$F,2,FALSE))-$G944,""))/($F945)*($C945-$C944)+($C944),"")</f>
        <v/>
      </c>
      <c r="M945" s="65" t="str">
        <f t="shared" si="168"/>
        <v/>
      </c>
      <c r="N945" s="65" t="str">
        <f>IF(M945="","",M945/VLOOKUP(VLOOKUP($J945,'Medians, Hi-Lo SDs'!$B:$F,2,FALSE),$H:$I,2,FALSE))</f>
        <v/>
      </c>
      <c r="O945" s="59" t="s">
        <v>88</v>
      </c>
      <c r="P945" s="60" t="s">
        <v>88</v>
      </c>
      <c r="Q945" s="66" t="str">
        <f>IFERROR((IF(AND($G944&lt;(VLOOKUP($J945,'Medians, Hi-Lo SDs'!$B:$F,3,FALSE)),$G945&gt;=(VLOOKUP($J945,'Medians, Hi-Lo SDs'!$B:$F,3,FALSE))),(VLOOKUP($J945,'Medians, Hi-Lo SDs'!$B:$F,3,FALSE))-$G944,""))/($F945)*($C945-$C944)+($C944),"")</f>
        <v/>
      </c>
      <c r="R945" s="65" t="str">
        <f t="shared" si="169"/>
        <v/>
      </c>
      <c r="S945" s="65" t="str">
        <f>IF(R945="","",R945/VLOOKUP(VLOOKUP($J945,'Medians, Hi-Lo SDs'!$B:$F,3,FALSE),$H:$I,2,FALSE))</f>
        <v/>
      </c>
      <c r="T945" s="70" t="str">
        <f t="shared" si="172"/>
        <v/>
      </c>
      <c r="U945" s="68" t="str">
        <f t="shared" si="173"/>
        <v/>
      </c>
      <c r="V945" s="69" t="str">
        <f t="shared" si="167"/>
        <v/>
      </c>
      <c r="W945" s="66" t="str">
        <f>IFERROR((IF(AND($G944&lt;(VLOOKUP($J945,'Medians, Hi-Lo SDs'!$B:$F,4,FALSE)),$G945&gt;=(VLOOKUP($J945,'Medians, Hi-Lo SDs'!$B:$F,4,FALSE))),(VLOOKUP($J945,'Medians, Hi-Lo SDs'!$B:$F,4,FALSE))-$G944,""))/($F945)*($C945-$C944)+($C944),"")</f>
        <v/>
      </c>
      <c r="X945" s="65" t="str">
        <f t="shared" si="170"/>
        <v/>
      </c>
      <c r="Y945" s="65" t="str">
        <f>IF(X945="","",X945/VLOOKUP(VLOOKUP($J945,'Medians, Hi-Lo SDs'!$B:$F,4,FALSE),$H:$I,2,FALSE))</f>
        <v/>
      </c>
      <c r="Z945" s="70" t="str">
        <f t="shared" si="174"/>
        <v/>
      </c>
      <c r="AA945" s="68" t="str">
        <f t="shared" si="175"/>
        <v/>
      </c>
      <c r="AB945" s="66" t="str">
        <f>IFERROR((IF(AND($G944&lt;(VLOOKUP($J945,'Medians, Hi-Lo SDs'!$B:$F,5,FALSE)),$G945&gt;=(VLOOKUP($J945,'Medians, Hi-Lo SDs'!$B:$F,5,FALSE))),(VLOOKUP($J945,'Medians, Hi-Lo SDs'!$B:$F,5,FALSE))-$G944,""))/($F945)*($C945-$C944)+($C944),"")</f>
        <v/>
      </c>
      <c r="AC945" s="65" t="str">
        <f t="shared" si="171"/>
        <v/>
      </c>
      <c r="AD945" s="65" t="str">
        <f>IF(AC945="","",AC945/VLOOKUP(VLOOKUP($J945,'Medians, Hi-Lo SDs'!$B:$F,5,FALSE),$H:$I,2,FALSE))</f>
        <v/>
      </c>
      <c r="AE945" s="59" t="s">
        <v>88</v>
      </c>
      <c r="AF945" s="60" t="s">
        <v>88</v>
      </c>
    </row>
    <row r="946" spans="10:32" x14ac:dyDescent="0.2">
      <c r="J946" s="64" t="str">
        <f t="shared" si="165"/>
        <v>a1721</v>
      </c>
      <c r="K946" s="71">
        <f t="shared" si="166"/>
        <v>2.1505376344086025</v>
      </c>
      <c r="L946" s="65" t="str">
        <f>IFERROR((IF(AND($G945&lt;(VLOOKUP($J946,'Medians, Hi-Lo SDs'!$B:$F,2,FALSE)),$G946&gt;=(VLOOKUP($J946,'Medians, Hi-Lo SDs'!$B:$F,2,FALSE))),(VLOOKUP($J946,'Medians, Hi-Lo SDs'!$B:$F,2,FALSE))-$G945,""))/($F946)*($C946-$C945)+($C945),"")</f>
        <v/>
      </c>
      <c r="M946" s="65" t="str">
        <f t="shared" si="168"/>
        <v/>
      </c>
      <c r="N946" s="65" t="str">
        <f>IF(M946="","",M946/VLOOKUP(VLOOKUP($J946,'Medians, Hi-Lo SDs'!$B:$F,2,FALSE),$H:$I,2,FALSE))</f>
        <v/>
      </c>
      <c r="O946" s="59" t="s">
        <v>88</v>
      </c>
      <c r="P946" s="60" t="s">
        <v>88</v>
      </c>
      <c r="Q946" s="66" t="str">
        <f>IFERROR((IF(AND($G945&lt;(VLOOKUP($J946,'Medians, Hi-Lo SDs'!$B:$F,3,FALSE)),$G946&gt;=(VLOOKUP($J946,'Medians, Hi-Lo SDs'!$B:$F,3,FALSE))),(VLOOKUP($J946,'Medians, Hi-Lo SDs'!$B:$F,3,FALSE))-$G945,""))/($F946)*($C946-$C945)+($C945),"")</f>
        <v/>
      </c>
      <c r="R946" s="65" t="str">
        <f t="shared" si="169"/>
        <v/>
      </c>
      <c r="S946" s="65" t="str">
        <f>IF(R946="","",R946/VLOOKUP(VLOOKUP($J946,'Medians, Hi-Lo SDs'!$B:$F,3,FALSE),$H:$I,2,FALSE))</f>
        <v/>
      </c>
      <c r="T946" s="70" t="str">
        <f t="shared" si="172"/>
        <v/>
      </c>
      <c r="U946" s="68" t="str">
        <f t="shared" si="173"/>
        <v/>
      </c>
      <c r="V946" s="69" t="str">
        <f t="shared" si="167"/>
        <v/>
      </c>
      <c r="W946" s="66" t="str">
        <f>IFERROR((IF(AND($G945&lt;(VLOOKUP($J946,'Medians, Hi-Lo SDs'!$B:$F,4,FALSE)),$G946&gt;=(VLOOKUP($J946,'Medians, Hi-Lo SDs'!$B:$F,4,FALSE))),(VLOOKUP($J946,'Medians, Hi-Lo SDs'!$B:$F,4,FALSE))-$G945,""))/($F946)*($C946-$C945)+($C945),"")</f>
        <v/>
      </c>
      <c r="X946" s="65" t="str">
        <f t="shared" si="170"/>
        <v/>
      </c>
      <c r="Y946" s="65" t="str">
        <f>IF(X946="","",X946/VLOOKUP(VLOOKUP($J946,'Medians, Hi-Lo SDs'!$B:$F,4,FALSE),$H:$I,2,FALSE))</f>
        <v/>
      </c>
      <c r="Z946" s="70" t="str">
        <f t="shared" si="174"/>
        <v/>
      </c>
      <c r="AA946" s="68" t="str">
        <f t="shared" si="175"/>
        <v/>
      </c>
      <c r="AB946" s="66" t="str">
        <f>IFERROR((IF(AND($G945&lt;(VLOOKUP($J946,'Medians, Hi-Lo SDs'!$B:$F,5,FALSE)),$G946&gt;=(VLOOKUP($J946,'Medians, Hi-Lo SDs'!$B:$F,5,FALSE))),(VLOOKUP($J946,'Medians, Hi-Lo SDs'!$B:$F,5,FALSE))-$G945,""))/($F946)*($C946-$C945)+($C945),"")</f>
        <v/>
      </c>
      <c r="AC946" s="65" t="str">
        <f t="shared" si="171"/>
        <v/>
      </c>
      <c r="AD946" s="65" t="str">
        <f>IF(AC946="","",AC946/VLOOKUP(VLOOKUP($J946,'Medians, Hi-Lo SDs'!$B:$F,5,FALSE),$H:$I,2,FALSE))</f>
        <v/>
      </c>
      <c r="AE946" s="59" t="s">
        <v>88</v>
      </c>
      <c r="AF946" s="60" t="s">
        <v>88</v>
      </c>
    </row>
    <row r="947" spans="10:32" x14ac:dyDescent="0.2">
      <c r="J947" s="64" t="str">
        <f t="shared" si="165"/>
        <v>a1721</v>
      </c>
      <c r="K947" s="71">
        <f t="shared" si="166"/>
        <v>2.1505376344086025</v>
      </c>
      <c r="L947" s="65" t="str">
        <f>IFERROR((IF(AND($G946&lt;(VLOOKUP($J947,'Medians, Hi-Lo SDs'!$B:$F,2,FALSE)),$G947&gt;=(VLOOKUP($J947,'Medians, Hi-Lo SDs'!$B:$F,2,FALSE))),(VLOOKUP($J947,'Medians, Hi-Lo SDs'!$B:$F,2,FALSE))-$G946,""))/($F947)*($C947-$C946)+($C946),"")</f>
        <v/>
      </c>
      <c r="M947" s="65" t="str">
        <f t="shared" si="168"/>
        <v/>
      </c>
      <c r="N947" s="65" t="str">
        <f>IF(M947="","",M947/VLOOKUP(VLOOKUP($J947,'Medians, Hi-Lo SDs'!$B:$F,2,FALSE),$H:$I,2,FALSE))</f>
        <v/>
      </c>
      <c r="O947" s="59" t="s">
        <v>88</v>
      </c>
      <c r="P947" s="60" t="s">
        <v>88</v>
      </c>
      <c r="Q947" s="66" t="str">
        <f>IFERROR((IF(AND($G946&lt;(VLOOKUP($J947,'Medians, Hi-Lo SDs'!$B:$F,3,FALSE)),$G947&gt;=(VLOOKUP($J947,'Medians, Hi-Lo SDs'!$B:$F,3,FALSE))),(VLOOKUP($J947,'Medians, Hi-Lo SDs'!$B:$F,3,FALSE))-$G946,""))/($F947)*($C947-$C946)+($C946),"")</f>
        <v/>
      </c>
      <c r="R947" s="65" t="str">
        <f t="shared" si="169"/>
        <v/>
      </c>
      <c r="S947" s="65" t="str">
        <f>IF(R947="","",R947/VLOOKUP(VLOOKUP($J947,'Medians, Hi-Lo SDs'!$B:$F,3,FALSE),$H:$I,2,FALSE))</f>
        <v/>
      </c>
      <c r="T947" s="70" t="str">
        <f t="shared" si="172"/>
        <v/>
      </c>
      <c r="U947" s="68" t="str">
        <f t="shared" si="173"/>
        <v/>
      </c>
      <c r="V947" s="69" t="str">
        <f t="shared" si="167"/>
        <v/>
      </c>
      <c r="W947" s="66" t="str">
        <f>IFERROR((IF(AND($G946&lt;(VLOOKUP($J947,'Medians, Hi-Lo SDs'!$B:$F,4,FALSE)),$G947&gt;=(VLOOKUP($J947,'Medians, Hi-Lo SDs'!$B:$F,4,FALSE))),(VLOOKUP($J947,'Medians, Hi-Lo SDs'!$B:$F,4,FALSE))-$G946,""))/($F947)*($C947-$C946)+($C946),"")</f>
        <v/>
      </c>
      <c r="X947" s="65" t="str">
        <f t="shared" si="170"/>
        <v/>
      </c>
      <c r="Y947" s="65" t="str">
        <f>IF(X947="","",X947/VLOOKUP(VLOOKUP($J947,'Medians, Hi-Lo SDs'!$B:$F,4,FALSE),$H:$I,2,FALSE))</f>
        <v/>
      </c>
      <c r="Z947" s="70" t="str">
        <f t="shared" si="174"/>
        <v/>
      </c>
      <c r="AA947" s="68" t="str">
        <f t="shared" si="175"/>
        <v/>
      </c>
      <c r="AB947" s="66" t="str">
        <f>IFERROR((IF(AND($G946&lt;(VLOOKUP($J947,'Medians, Hi-Lo SDs'!$B:$F,5,FALSE)),$G947&gt;=(VLOOKUP($J947,'Medians, Hi-Lo SDs'!$B:$F,5,FALSE))),(VLOOKUP($J947,'Medians, Hi-Lo SDs'!$B:$F,5,FALSE))-$G946,""))/($F947)*($C947-$C946)+($C946),"")</f>
        <v/>
      </c>
      <c r="AC947" s="65" t="str">
        <f t="shared" si="171"/>
        <v/>
      </c>
      <c r="AD947" s="65" t="str">
        <f>IF(AC947="","",AC947/VLOOKUP(VLOOKUP($J947,'Medians, Hi-Lo SDs'!$B:$F,5,FALSE),$H:$I,2,FALSE))</f>
        <v/>
      </c>
      <c r="AE947" s="59" t="s">
        <v>88</v>
      </c>
      <c r="AF947" s="60" t="s">
        <v>88</v>
      </c>
    </row>
    <row r="948" spans="10:32" x14ac:dyDescent="0.2">
      <c r="J948" s="64" t="str">
        <f t="shared" si="165"/>
        <v>a1721</v>
      </c>
      <c r="K948" s="71">
        <f t="shared" si="166"/>
        <v>2.1505376344086025</v>
      </c>
      <c r="L948" s="65" t="str">
        <f>IFERROR((IF(AND($G947&lt;(VLOOKUP($J948,'Medians, Hi-Lo SDs'!$B:$F,2,FALSE)),$G948&gt;=(VLOOKUP($J948,'Medians, Hi-Lo SDs'!$B:$F,2,FALSE))),(VLOOKUP($J948,'Medians, Hi-Lo SDs'!$B:$F,2,FALSE))-$G947,""))/($F948)*($C948-$C947)+($C947),"")</f>
        <v/>
      </c>
      <c r="M948" s="65" t="str">
        <f t="shared" si="168"/>
        <v/>
      </c>
      <c r="N948" s="65" t="str">
        <f>IF(M948="","",M948/VLOOKUP(VLOOKUP($J948,'Medians, Hi-Lo SDs'!$B:$F,2,FALSE),$H:$I,2,FALSE))</f>
        <v/>
      </c>
      <c r="O948" s="59" t="s">
        <v>88</v>
      </c>
      <c r="P948" s="60" t="s">
        <v>88</v>
      </c>
      <c r="Q948" s="66" t="str">
        <f>IFERROR((IF(AND($G947&lt;(VLOOKUP($J948,'Medians, Hi-Lo SDs'!$B:$F,3,FALSE)),$G948&gt;=(VLOOKUP($J948,'Medians, Hi-Lo SDs'!$B:$F,3,FALSE))),(VLOOKUP($J948,'Medians, Hi-Lo SDs'!$B:$F,3,FALSE))-$G947,""))/($F948)*($C948-$C947)+($C947),"")</f>
        <v/>
      </c>
      <c r="R948" s="65" t="str">
        <f t="shared" si="169"/>
        <v/>
      </c>
      <c r="S948" s="65" t="str">
        <f>IF(R948="","",R948/VLOOKUP(VLOOKUP($J948,'Medians, Hi-Lo SDs'!$B:$F,3,FALSE),$H:$I,2,FALSE))</f>
        <v/>
      </c>
      <c r="T948" s="70" t="str">
        <f t="shared" si="172"/>
        <v/>
      </c>
      <c r="U948" s="68" t="str">
        <f t="shared" si="173"/>
        <v/>
      </c>
      <c r="V948" s="69" t="str">
        <f t="shared" si="167"/>
        <v/>
      </c>
      <c r="W948" s="66" t="str">
        <f>IFERROR((IF(AND($G947&lt;(VLOOKUP($J948,'Medians, Hi-Lo SDs'!$B:$F,4,FALSE)),$G948&gt;=(VLOOKUP($J948,'Medians, Hi-Lo SDs'!$B:$F,4,FALSE))),(VLOOKUP($J948,'Medians, Hi-Lo SDs'!$B:$F,4,FALSE))-$G947,""))/($F948)*($C948-$C947)+($C947),"")</f>
        <v/>
      </c>
      <c r="X948" s="65" t="str">
        <f t="shared" si="170"/>
        <v/>
      </c>
      <c r="Y948" s="65" t="str">
        <f>IF(X948="","",X948/VLOOKUP(VLOOKUP($J948,'Medians, Hi-Lo SDs'!$B:$F,4,FALSE),$H:$I,2,FALSE))</f>
        <v/>
      </c>
      <c r="Z948" s="70" t="str">
        <f t="shared" si="174"/>
        <v/>
      </c>
      <c r="AA948" s="68" t="str">
        <f t="shared" si="175"/>
        <v/>
      </c>
      <c r="AB948" s="66" t="str">
        <f>IFERROR((IF(AND($G947&lt;(VLOOKUP($J948,'Medians, Hi-Lo SDs'!$B:$F,5,FALSE)),$G948&gt;=(VLOOKUP($J948,'Medians, Hi-Lo SDs'!$B:$F,5,FALSE))),(VLOOKUP($J948,'Medians, Hi-Lo SDs'!$B:$F,5,FALSE))-$G947,""))/($F948)*($C948-$C947)+($C947),"")</f>
        <v/>
      </c>
      <c r="AC948" s="65" t="str">
        <f t="shared" si="171"/>
        <v/>
      </c>
      <c r="AD948" s="65" t="str">
        <f>IF(AC948="","",AC948/VLOOKUP(VLOOKUP($J948,'Medians, Hi-Lo SDs'!$B:$F,5,FALSE),$H:$I,2,FALSE))</f>
        <v/>
      </c>
      <c r="AE948" s="59" t="s">
        <v>88</v>
      </c>
      <c r="AF948" s="60" t="s">
        <v>88</v>
      </c>
    </row>
    <row r="949" spans="10:32" x14ac:dyDescent="0.2">
      <c r="J949" s="64" t="str">
        <f t="shared" si="165"/>
        <v>a1721</v>
      </c>
      <c r="K949" s="71">
        <f t="shared" si="166"/>
        <v>2.1505376344086025</v>
      </c>
      <c r="L949" s="65" t="str">
        <f>IFERROR((IF(AND($G948&lt;(VLOOKUP($J949,'Medians, Hi-Lo SDs'!$B:$F,2,FALSE)),$G949&gt;=(VLOOKUP($J949,'Medians, Hi-Lo SDs'!$B:$F,2,FALSE))),(VLOOKUP($J949,'Medians, Hi-Lo SDs'!$B:$F,2,FALSE))-$G948,""))/($F949)*($C949-$C948)+($C948),"")</f>
        <v/>
      </c>
      <c r="M949" s="65" t="str">
        <f t="shared" si="168"/>
        <v/>
      </c>
      <c r="N949" s="65" t="str">
        <f>IF(M949="","",M949/VLOOKUP(VLOOKUP($J949,'Medians, Hi-Lo SDs'!$B:$F,2,FALSE),$H:$I,2,FALSE))</f>
        <v/>
      </c>
      <c r="O949" s="59" t="s">
        <v>88</v>
      </c>
      <c r="P949" s="60" t="s">
        <v>88</v>
      </c>
      <c r="Q949" s="66" t="str">
        <f>IFERROR((IF(AND($G948&lt;(VLOOKUP($J949,'Medians, Hi-Lo SDs'!$B:$F,3,FALSE)),$G949&gt;=(VLOOKUP($J949,'Medians, Hi-Lo SDs'!$B:$F,3,FALSE))),(VLOOKUP($J949,'Medians, Hi-Lo SDs'!$B:$F,3,FALSE))-$G948,""))/($F949)*($C949-$C948)+($C948),"")</f>
        <v/>
      </c>
      <c r="R949" s="65" t="str">
        <f t="shared" si="169"/>
        <v/>
      </c>
      <c r="S949" s="65" t="str">
        <f>IF(R949="","",R949/VLOOKUP(VLOOKUP($J949,'Medians, Hi-Lo SDs'!$B:$F,3,FALSE),$H:$I,2,FALSE))</f>
        <v/>
      </c>
      <c r="T949" s="70" t="str">
        <f t="shared" si="172"/>
        <v/>
      </c>
      <c r="U949" s="68" t="str">
        <f t="shared" si="173"/>
        <v/>
      </c>
      <c r="V949" s="69" t="str">
        <f t="shared" si="167"/>
        <v/>
      </c>
      <c r="W949" s="66" t="str">
        <f>IFERROR((IF(AND($G948&lt;(VLOOKUP($J949,'Medians, Hi-Lo SDs'!$B:$F,4,FALSE)),$G949&gt;=(VLOOKUP($J949,'Medians, Hi-Lo SDs'!$B:$F,4,FALSE))),(VLOOKUP($J949,'Medians, Hi-Lo SDs'!$B:$F,4,FALSE))-$G948,""))/($F949)*($C949-$C948)+($C948),"")</f>
        <v/>
      </c>
      <c r="X949" s="65" t="str">
        <f t="shared" si="170"/>
        <v/>
      </c>
      <c r="Y949" s="65" t="str">
        <f>IF(X949="","",X949/VLOOKUP(VLOOKUP($J949,'Medians, Hi-Lo SDs'!$B:$F,4,FALSE),$H:$I,2,FALSE))</f>
        <v/>
      </c>
      <c r="Z949" s="70" t="str">
        <f t="shared" si="174"/>
        <v/>
      </c>
      <c r="AA949" s="68" t="str">
        <f t="shared" si="175"/>
        <v/>
      </c>
      <c r="AB949" s="66" t="str">
        <f>IFERROR((IF(AND($G948&lt;(VLOOKUP($J949,'Medians, Hi-Lo SDs'!$B:$F,5,FALSE)),$G949&gt;=(VLOOKUP($J949,'Medians, Hi-Lo SDs'!$B:$F,5,FALSE))),(VLOOKUP($J949,'Medians, Hi-Lo SDs'!$B:$F,5,FALSE))-$G948,""))/($F949)*($C949-$C948)+($C948),"")</f>
        <v/>
      </c>
      <c r="AC949" s="65" t="str">
        <f t="shared" si="171"/>
        <v/>
      </c>
      <c r="AD949" s="65" t="str">
        <f>IF(AC949="","",AC949/VLOOKUP(VLOOKUP($J949,'Medians, Hi-Lo SDs'!$B:$F,5,FALSE),$H:$I,2,FALSE))</f>
        <v/>
      </c>
      <c r="AE949" s="59" t="s">
        <v>88</v>
      </c>
      <c r="AF949" s="60" t="s">
        <v>88</v>
      </c>
    </row>
    <row r="950" spans="10:32" x14ac:dyDescent="0.2">
      <c r="J950" s="64" t="str">
        <f t="shared" si="165"/>
        <v>a1721</v>
      </c>
      <c r="K950" s="71">
        <f t="shared" si="166"/>
        <v>2.1505376344086025</v>
      </c>
      <c r="L950" s="65" t="str">
        <f>IFERROR((IF(AND($G949&lt;(VLOOKUP($J950,'Medians, Hi-Lo SDs'!$B:$F,2,FALSE)),$G950&gt;=(VLOOKUP($J950,'Medians, Hi-Lo SDs'!$B:$F,2,FALSE))),(VLOOKUP($J950,'Medians, Hi-Lo SDs'!$B:$F,2,FALSE))-$G949,""))/($F950)*($C950-$C949)+($C949),"")</f>
        <v/>
      </c>
      <c r="M950" s="65" t="str">
        <f t="shared" si="168"/>
        <v/>
      </c>
      <c r="N950" s="65" t="str">
        <f>IF(M950="","",M950/VLOOKUP(VLOOKUP($J950,'Medians, Hi-Lo SDs'!$B:$F,2,FALSE),$H:$I,2,FALSE))</f>
        <v/>
      </c>
      <c r="O950" s="59" t="s">
        <v>88</v>
      </c>
      <c r="P950" s="60" t="s">
        <v>88</v>
      </c>
      <c r="Q950" s="66" t="str">
        <f>IFERROR((IF(AND($G949&lt;(VLOOKUP($J950,'Medians, Hi-Lo SDs'!$B:$F,3,FALSE)),$G950&gt;=(VLOOKUP($J950,'Medians, Hi-Lo SDs'!$B:$F,3,FALSE))),(VLOOKUP($J950,'Medians, Hi-Lo SDs'!$B:$F,3,FALSE))-$G949,""))/($F950)*($C950-$C949)+($C949),"")</f>
        <v/>
      </c>
      <c r="R950" s="65" t="str">
        <f t="shared" si="169"/>
        <v/>
      </c>
      <c r="S950" s="65" t="str">
        <f>IF(R950="","",R950/VLOOKUP(VLOOKUP($J950,'Medians, Hi-Lo SDs'!$B:$F,3,FALSE),$H:$I,2,FALSE))</f>
        <v/>
      </c>
      <c r="T950" s="70" t="str">
        <f t="shared" si="172"/>
        <v/>
      </c>
      <c r="U950" s="68" t="str">
        <f t="shared" si="173"/>
        <v/>
      </c>
      <c r="V950" s="69" t="str">
        <f t="shared" si="167"/>
        <v/>
      </c>
      <c r="W950" s="66" t="str">
        <f>IFERROR((IF(AND($G949&lt;(VLOOKUP($J950,'Medians, Hi-Lo SDs'!$B:$F,4,FALSE)),$G950&gt;=(VLOOKUP($J950,'Medians, Hi-Lo SDs'!$B:$F,4,FALSE))),(VLOOKUP($J950,'Medians, Hi-Lo SDs'!$B:$F,4,FALSE))-$G949,""))/($F950)*($C950-$C949)+($C949),"")</f>
        <v/>
      </c>
      <c r="X950" s="65" t="str">
        <f t="shared" si="170"/>
        <v/>
      </c>
      <c r="Y950" s="65" t="str">
        <f>IF(X950="","",X950/VLOOKUP(VLOOKUP($J950,'Medians, Hi-Lo SDs'!$B:$F,4,FALSE),$H:$I,2,FALSE))</f>
        <v/>
      </c>
      <c r="Z950" s="70" t="str">
        <f t="shared" si="174"/>
        <v/>
      </c>
      <c r="AA950" s="68" t="str">
        <f t="shared" si="175"/>
        <v/>
      </c>
      <c r="AB950" s="66" t="str">
        <f>IFERROR((IF(AND($G949&lt;(VLOOKUP($J950,'Medians, Hi-Lo SDs'!$B:$F,5,FALSE)),$G950&gt;=(VLOOKUP($J950,'Medians, Hi-Lo SDs'!$B:$F,5,FALSE))),(VLOOKUP($J950,'Medians, Hi-Lo SDs'!$B:$F,5,FALSE))-$G949,""))/($F950)*($C950-$C949)+($C949),"")</f>
        <v/>
      </c>
      <c r="AC950" s="65" t="str">
        <f t="shared" si="171"/>
        <v/>
      </c>
      <c r="AD950" s="65" t="str">
        <f>IF(AC950="","",AC950/VLOOKUP(VLOOKUP($J950,'Medians, Hi-Lo SDs'!$B:$F,5,FALSE),$H:$I,2,FALSE))</f>
        <v/>
      </c>
      <c r="AE950" s="59" t="s">
        <v>88</v>
      </c>
      <c r="AF950" s="60" t="s">
        <v>88</v>
      </c>
    </row>
    <row r="951" spans="10:32" x14ac:dyDescent="0.2">
      <c r="J951" s="64" t="str">
        <f t="shared" si="165"/>
        <v>a1721</v>
      </c>
      <c r="K951" s="71">
        <f t="shared" si="166"/>
        <v>2.1505376344086025</v>
      </c>
      <c r="L951" s="65" t="str">
        <f>IFERROR((IF(AND($G950&lt;(VLOOKUP($J951,'Medians, Hi-Lo SDs'!$B:$F,2,FALSE)),$G951&gt;=(VLOOKUP($J951,'Medians, Hi-Lo SDs'!$B:$F,2,FALSE))),(VLOOKUP($J951,'Medians, Hi-Lo SDs'!$B:$F,2,FALSE))-$G950,""))/($F951)*($C951-$C950)+($C950),"")</f>
        <v/>
      </c>
      <c r="M951" s="65" t="str">
        <f t="shared" si="168"/>
        <v/>
      </c>
      <c r="N951" s="65" t="str">
        <f>IF(M951="","",M951/VLOOKUP(VLOOKUP($J951,'Medians, Hi-Lo SDs'!$B:$F,2,FALSE),$H:$I,2,FALSE))</f>
        <v/>
      </c>
      <c r="O951" s="59" t="s">
        <v>88</v>
      </c>
      <c r="P951" s="60" t="s">
        <v>88</v>
      </c>
      <c r="Q951" s="66" t="str">
        <f>IFERROR((IF(AND($G950&lt;(VLOOKUP($J951,'Medians, Hi-Lo SDs'!$B:$F,3,FALSE)),$G951&gt;=(VLOOKUP($J951,'Medians, Hi-Lo SDs'!$B:$F,3,FALSE))),(VLOOKUP($J951,'Medians, Hi-Lo SDs'!$B:$F,3,FALSE))-$G950,""))/($F951)*($C951-$C950)+($C950),"")</f>
        <v/>
      </c>
      <c r="R951" s="65" t="str">
        <f t="shared" si="169"/>
        <v/>
      </c>
      <c r="S951" s="65" t="str">
        <f>IF(R951="","",R951/VLOOKUP(VLOOKUP($J951,'Medians, Hi-Lo SDs'!$B:$F,3,FALSE),$H:$I,2,FALSE))</f>
        <v/>
      </c>
      <c r="T951" s="70" t="str">
        <f t="shared" si="172"/>
        <v/>
      </c>
      <c r="U951" s="68" t="str">
        <f t="shared" si="173"/>
        <v/>
      </c>
      <c r="V951" s="69" t="str">
        <f t="shared" si="167"/>
        <v/>
      </c>
      <c r="W951" s="66" t="str">
        <f>IFERROR((IF(AND($G950&lt;(VLOOKUP($J951,'Medians, Hi-Lo SDs'!$B:$F,4,FALSE)),$G951&gt;=(VLOOKUP($J951,'Medians, Hi-Lo SDs'!$B:$F,4,FALSE))),(VLOOKUP($J951,'Medians, Hi-Lo SDs'!$B:$F,4,FALSE))-$G950,""))/($F951)*($C951-$C950)+($C950),"")</f>
        <v/>
      </c>
      <c r="X951" s="65" t="str">
        <f t="shared" si="170"/>
        <v/>
      </c>
      <c r="Y951" s="65" t="str">
        <f>IF(X951="","",X951/VLOOKUP(VLOOKUP($J951,'Medians, Hi-Lo SDs'!$B:$F,4,FALSE),$H:$I,2,FALSE))</f>
        <v/>
      </c>
      <c r="Z951" s="70" t="str">
        <f t="shared" si="174"/>
        <v/>
      </c>
      <c r="AA951" s="68" t="str">
        <f t="shared" si="175"/>
        <v/>
      </c>
      <c r="AB951" s="66" t="str">
        <f>IFERROR((IF(AND($G950&lt;(VLOOKUP($J951,'Medians, Hi-Lo SDs'!$B:$F,5,FALSE)),$G951&gt;=(VLOOKUP($J951,'Medians, Hi-Lo SDs'!$B:$F,5,FALSE))),(VLOOKUP($J951,'Medians, Hi-Lo SDs'!$B:$F,5,FALSE))-$G950,""))/($F951)*($C951-$C950)+($C950),"")</f>
        <v/>
      </c>
      <c r="AC951" s="65" t="str">
        <f t="shared" si="171"/>
        <v/>
      </c>
      <c r="AD951" s="65" t="str">
        <f>IF(AC951="","",AC951/VLOOKUP(VLOOKUP($J951,'Medians, Hi-Lo SDs'!$B:$F,5,FALSE),$H:$I,2,FALSE))</f>
        <v/>
      </c>
      <c r="AE951" s="59" t="s">
        <v>88</v>
      </c>
      <c r="AF951" s="60" t="s">
        <v>88</v>
      </c>
    </row>
    <row r="952" spans="10:32" x14ac:dyDescent="0.2">
      <c r="J952" s="64" t="str">
        <f t="shared" si="165"/>
        <v>a1721</v>
      </c>
      <c r="K952" s="71">
        <f t="shared" si="166"/>
        <v>2.1505376344086025</v>
      </c>
      <c r="L952" s="65" t="str">
        <f>IFERROR((IF(AND($G951&lt;(VLOOKUP($J952,'Medians, Hi-Lo SDs'!$B:$F,2,FALSE)),$G952&gt;=(VLOOKUP($J952,'Medians, Hi-Lo SDs'!$B:$F,2,FALSE))),(VLOOKUP($J952,'Medians, Hi-Lo SDs'!$B:$F,2,FALSE))-$G951,""))/($F952)*($C952-$C951)+($C951),"")</f>
        <v/>
      </c>
      <c r="M952" s="65" t="str">
        <f t="shared" si="168"/>
        <v/>
      </c>
      <c r="N952" s="65" t="str">
        <f>IF(M952="","",M952/VLOOKUP(VLOOKUP($J952,'Medians, Hi-Lo SDs'!$B:$F,2,FALSE),$H:$I,2,FALSE))</f>
        <v/>
      </c>
      <c r="O952" s="59" t="s">
        <v>88</v>
      </c>
      <c r="P952" s="60" t="s">
        <v>88</v>
      </c>
      <c r="Q952" s="66" t="str">
        <f>IFERROR((IF(AND($G951&lt;(VLOOKUP($J952,'Medians, Hi-Lo SDs'!$B:$F,3,FALSE)),$G952&gt;=(VLOOKUP($J952,'Medians, Hi-Lo SDs'!$B:$F,3,FALSE))),(VLOOKUP($J952,'Medians, Hi-Lo SDs'!$B:$F,3,FALSE))-$G951,""))/($F952)*($C952-$C951)+($C951),"")</f>
        <v/>
      </c>
      <c r="R952" s="65" t="str">
        <f t="shared" si="169"/>
        <v/>
      </c>
      <c r="S952" s="65" t="str">
        <f>IF(R952="","",R952/VLOOKUP(VLOOKUP($J952,'Medians, Hi-Lo SDs'!$B:$F,3,FALSE),$H:$I,2,FALSE))</f>
        <v/>
      </c>
      <c r="T952" s="70" t="str">
        <f t="shared" si="172"/>
        <v/>
      </c>
      <c r="U952" s="68" t="str">
        <f t="shared" si="173"/>
        <v/>
      </c>
      <c r="V952" s="69" t="str">
        <f t="shared" si="167"/>
        <v/>
      </c>
      <c r="W952" s="66" t="str">
        <f>IFERROR((IF(AND($G951&lt;(VLOOKUP($J952,'Medians, Hi-Lo SDs'!$B:$F,4,FALSE)),$G952&gt;=(VLOOKUP($J952,'Medians, Hi-Lo SDs'!$B:$F,4,FALSE))),(VLOOKUP($J952,'Medians, Hi-Lo SDs'!$B:$F,4,FALSE))-$G951,""))/($F952)*($C952-$C951)+($C951),"")</f>
        <v/>
      </c>
      <c r="X952" s="65" t="str">
        <f t="shared" si="170"/>
        <v/>
      </c>
      <c r="Y952" s="65" t="str">
        <f>IF(X952="","",X952/VLOOKUP(VLOOKUP($J952,'Medians, Hi-Lo SDs'!$B:$F,4,FALSE),$H:$I,2,FALSE))</f>
        <v/>
      </c>
      <c r="Z952" s="70" t="str">
        <f t="shared" si="174"/>
        <v/>
      </c>
      <c r="AA952" s="68" t="str">
        <f t="shared" si="175"/>
        <v/>
      </c>
      <c r="AB952" s="66" t="str">
        <f>IFERROR((IF(AND($G951&lt;(VLOOKUP($J952,'Medians, Hi-Lo SDs'!$B:$F,5,FALSE)),$G952&gt;=(VLOOKUP($J952,'Medians, Hi-Lo SDs'!$B:$F,5,FALSE))),(VLOOKUP($J952,'Medians, Hi-Lo SDs'!$B:$F,5,FALSE))-$G951,""))/($F952)*($C952-$C951)+($C951),"")</f>
        <v/>
      </c>
      <c r="AC952" s="65" t="str">
        <f t="shared" si="171"/>
        <v/>
      </c>
      <c r="AD952" s="65" t="str">
        <f>IF(AC952="","",AC952/VLOOKUP(VLOOKUP($J952,'Medians, Hi-Lo SDs'!$B:$F,5,FALSE),$H:$I,2,FALSE))</f>
        <v/>
      </c>
      <c r="AE952" s="59" t="s">
        <v>88</v>
      </c>
      <c r="AF952" s="60" t="s">
        <v>88</v>
      </c>
    </row>
    <row r="953" spans="10:32" x14ac:dyDescent="0.2">
      <c r="J953" s="64" t="str">
        <f t="shared" si="165"/>
        <v>a1721</v>
      </c>
      <c r="K953" s="71">
        <f t="shared" si="166"/>
        <v>2.1505376344086025</v>
      </c>
      <c r="L953" s="65" t="str">
        <f>IFERROR((IF(AND($G952&lt;(VLOOKUP($J953,'Medians, Hi-Lo SDs'!$B:$F,2,FALSE)),$G953&gt;=(VLOOKUP($J953,'Medians, Hi-Lo SDs'!$B:$F,2,FALSE))),(VLOOKUP($J953,'Medians, Hi-Lo SDs'!$B:$F,2,FALSE))-$G952,""))/($F953)*($C953-$C952)+($C952),"")</f>
        <v/>
      </c>
      <c r="M953" s="65" t="str">
        <f t="shared" si="168"/>
        <v/>
      </c>
      <c r="N953" s="65" t="str">
        <f>IF(M953="","",M953/VLOOKUP(VLOOKUP($J953,'Medians, Hi-Lo SDs'!$B:$F,2,FALSE),$H:$I,2,FALSE))</f>
        <v/>
      </c>
      <c r="O953" s="59" t="s">
        <v>88</v>
      </c>
      <c r="P953" s="60" t="s">
        <v>88</v>
      </c>
      <c r="Q953" s="66" t="str">
        <f>IFERROR((IF(AND($G952&lt;(VLOOKUP($J953,'Medians, Hi-Lo SDs'!$B:$F,3,FALSE)),$G953&gt;=(VLOOKUP($J953,'Medians, Hi-Lo SDs'!$B:$F,3,FALSE))),(VLOOKUP($J953,'Medians, Hi-Lo SDs'!$B:$F,3,FALSE))-$G952,""))/($F953)*($C953-$C952)+($C952),"")</f>
        <v/>
      </c>
      <c r="R953" s="65" t="str">
        <f t="shared" si="169"/>
        <v/>
      </c>
      <c r="S953" s="65" t="str">
        <f>IF(R953="","",R953/VLOOKUP(VLOOKUP($J953,'Medians, Hi-Lo SDs'!$B:$F,3,FALSE),$H:$I,2,FALSE))</f>
        <v/>
      </c>
      <c r="T953" s="70" t="str">
        <f t="shared" si="172"/>
        <v/>
      </c>
      <c r="U953" s="68" t="str">
        <f t="shared" si="173"/>
        <v/>
      </c>
      <c r="V953" s="69" t="str">
        <f t="shared" si="167"/>
        <v/>
      </c>
      <c r="W953" s="66" t="str">
        <f>IFERROR((IF(AND($G952&lt;(VLOOKUP($J953,'Medians, Hi-Lo SDs'!$B:$F,4,FALSE)),$G953&gt;=(VLOOKUP($J953,'Medians, Hi-Lo SDs'!$B:$F,4,FALSE))),(VLOOKUP($J953,'Medians, Hi-Lo SDs'!$B:$F,4,FALSE))-$G952,""))/($F953)*($C953-$C952)+($C952),"")</f>
        <v/>
      </c>
      <c r="X953" s="65" t="str">
        <f t="shared" si="170"/>
        <v/>
      </c>
      <c r="Y953" s="65" t="str">
        <f>IF(X953="","",X953/VLOOKUP(VLOOKUP($J953,'Medians, Hi-Lo SDs'!$B:$F,4,FALSE),$H:$I,2,FALSE))</f>
        <v/>
      </c>
      <c r="Z953" s="70" t="str">
        <f t="shared" si="174"/>
        <v/>
      </c>
      <c r="AA953" s="68" t="str">
        <f t="shared" si="175"/>
        <v/>
      </c>
      <c r="AB953" s="66" t="str">
        <f>IFERROR((IF(AND($G952&lt;(VLOOKUP($J953,'Medians, Hi-Lo SDs'!$B:$F,5,FALSE)),$G953&gt;=(VLOOKUP($J953,'Medians, Hi-Lo SDs'!$B:$F,5,FALSE))),(VLOOKUP($J953,'Medians, Hi-Lo SDs'!$B:$F,5,FALSE))-$G952,""))/($F953)*($C953-$C952)+($C952),"")</f>
        <v/>
      </c>
      <c r="AC953" s="65" t="str">
        <f t="shared" si="171"/>
        <v/>
      </c>
      <c r="AD953" s="65" t="str">
        <f>IF(AC953="","",AC953/VLOOKUP(VLOOKUP($J953,'Medians, Hi-Lo SDs'!$B:$F,5,FALSE),$H:$I,2,FALSE))</f>
        <v/>
      </c>
      <c r="AE953" s="59" t="s">
        <v>88</v>
      </c>
      <c r="AF953" s="60" t="s">
        <v>88</v>
      </c>
    </row>
    <row r="954" spans="10:32" x14ac:dyDescent="0.2">
      <c r="J954" s="64" t="str">
        <f t="shared" si="165"/>
        <v>a1721</v>
      </c>
      <c r="K954" s="71">
        <f t="shared" si="166"/>
        <v>2.1505376344086025</v>
      </c>
      <c r="L954" s="65" t="str">
        <f>IFERROR((IF(AND($G953&lt;(VLOOKUP($J954,'Medians, Hi-Lo SDs'!$B:$F,2,FALSE)),$G954&gt;=(VLOOKUP($J954,'Medians, Hi-Lo SDs'!$B:$F,2,FALSE))),(VLOOKUP($J954,'Medians, Hi-Lo SDs'!$B:$F,2,FALSE))-$G953,""))/($F954)*($C954-$C953)+($C953),"")</f>
        <v/>
      </c>
      <c r="M954" s="65" t="str">
        <f t="shared" si="168"/>
        <v/>
      </c>
      <c r="N954" s="65" t="str">
        <f>IF(M954="","",M954/VLOOKUP(VLOOKUP($J954,'Medians, Hi-Lo SDs'!$B:$F,2,FALSE),$H:$I,2,FALSE))</f>
        <v/>
      </c>
      <c r="O954" s="59" t="s">
        <v>88</v>
      </c>
      <c r="P954" s="60" t="s">
        <v>88</v>
      </c>
      <c r="Q954" s="66" t="str">
        <f>IFERROR((IF(AND($G953&lt;(VLOOKUP($J954,'Medians, Hi-Lo SDs'!$B:$F,3,FALSE)),$G954&gt;=(VLOOKUP($J954,'Medians, Hi-Lo SDs'!$B:$F,3,FALSE))),(VLOOKUP($J954,'Medians, Hi-Lo SDs'!$B:$F,3,FALSE))-$G953,""))/($F954)*($C954-$C953)+($C953),"")</f>
        <v/>
      </c>
      <c r="R954" s="65" t="str">
        <f t="shared" si="169"/>
        <v/>
      </c>
      <c r="S954" s="65" t="str">
        <f>IF(R954="","",R954/VLOOKUP(VLOOKUP($J954,'Medians, Hi-Lo SDs'!$B:$F,3,FALSE),$H:$I,2,FALSE))</f>
        <v/>
      </c>
      <c r="T954" s="70" t="str">
        <f t="shared" si="172"/>
        <v/>
      </c>
      <c r="U954" s="68" t="str">
        <f t="shared" si="173"/>
        <v/>
      </c>
      <c r="V954" s="69" t="str">
        <f t="shared" si="167"/>
        <v/>
      </c>
      <c r="W954" s="66" t="str">
        <f>IFERROR((IF(AND($G953&lt;(VLOOKUP($J954,'Medians, Hi-Lo SDs'!$B:$F,4,FALSE)),$G954&gt;=(VLOOKUP($J954,'Medians, Hi-Lo SDs'!$B:$F,4,FALSE))),(VLOOKUP($J954,'Medians, Hi-Lo SDs'!$B:$F,4,FALSE))-$G953,""))/($F954)*($C954-$C953)+($C953),"")</f>
        <v/>
      </c>
      <c r="X954" s="65" t="str">
        <f t="shared" si="170"/>
        <v/>
      </c>
      <c r="Y954" s="65" t="str">
        <f>IF(X954="","",X954/VLOOKUP(VLOOKUP($J954,'Medians, Hi-Lo SDs'!$B:$F,4,FALSE),$H:$I,2,FALSE))</f>
        <v/>
      </c>
      <c r="Z954" s="70" t="str">
        <f t="shared" si="174"/>
        <v/>
      </c>
      <c r="AA954" s="68" t="str">
        <f t="shared" si="175"/>
        <v/>
      </c>
      <c r="AB954" s="66" t="str">
        <f>IFERROR((IF(AND($G953&lt;(VLOOKUP($J954,'Medians, Hi-Lo SDs'!$B:$F,5,FALSE)),$G954&gt;=(VLOOKUP($J954,'Medians, Hi-Lo SDs'!$B:$F,5,FALSE))),(VLOOKUP($J954,'Medians, Hi-Lo SDs'!$B:$F,5,FALSE))-$G953,""))/($F954)*($C954-$C953)+($C953),"")</f>
        <v/>
      </c>
      <c r="AC954" s="65" t="str">
        <f t="shared" si="171"/>
        <v/>
      </c>
      <c r="AD954" s="65" t="str">
        <f>IF(AC954="","",AC954/VLOOKUP(VLOOKUP($J954,'Medians, Hi-Lo SDs'!$B:$F,5,FALSE),$H:$I,2,FALSE))</f>
        <v/>
      </c>
      <c r="AE954" s="59" t="s">
        <v>88</v>
      </c>
      <c r="AF954" s="60" t="s">
        <v>88</v>
      </c>
    </row>
    <row r="955" spans="10:32" x14ac:dyDescent="0.2">
      <c r="J955" s="64" t="str">
        <f t="shared" si="165"/>
        <v>a1721</v>
      </c>
      <c r="K955" s="71">
        <f t="shared" si="166"/>
        <v>2.1505376344086025</v>
      </c>
      <c r="L955" s="65" t="str">
        <f>IFERROR((IF(AND($G954&lt;(VLOOKUP($J955,'Medians, Hi-Lo SDs'!$B:$F,2,FALSE)),$G955&gt;=(VLOOKUP($J955,'Medians, Hi-Lo SDs'!$B:$F,2,FALSE))),(VLOOKUP($J955,'Medians, Hi-Lo SDs'!$B:$F,2,FALSE))-$G954,""))/($F955)*($C955-$C954)+($C954),"")</f>
        <v/>
      </c>
      <c r="M955" s="65" t="str">
        <f t="shared" si="168"/>
        <v/>
      </c>
      <c r="N955" s="65" t="str">
        <f>IF(M955="","",M955/VLOOKUP(VLOOKUP($J955,'Medians, Hi-Lo SDs'!$B:$F,2,FALSE),$H:$I,2,FALSE))</f>
        <v/>
      </c>
      <c r="O955" s="59" t="s">
        <v>88</v>
      </c>
      <c r="P955" s="60" t="s">
        <v>88</v>
      </c>
      <c r="Q955" s="66" t="str">
        <f>IFERROR((IF(AND($G954&lt;(VLOOKUP($J955,'Medians, Hi-Lo SDs'!$B:$F,3,FALSE)),$G955&gt;=(VLOOKUP($J955,'Medians, Hi-Lo SDs'!$B:$F,3,FALSE))),(VLOOKUP($J955,'Medians, Hi-Lo SDs'!$B:$F,3,FALSE))-$G954,""))/($F955)*($C955-$C954)+($C954),"")</f>
        <v/>
      </c>
      <c r="R955" s="65" t="str">
        <f t="shared" si="169"/>
        <v/>
      </c>
      <c r="S955" s="65" t="str">
        <f>IF(R955="","",R955/VLOOKUP(VLOOKUP($J955,'Medians, Hi-Lo SDs'!$B:$F,3,FALSE),$H:$I,2,FALSE))</f>
        <v/>
      </c>
      <c r="T955" s="70" t="str">
        <f t="shared" si="172"/>
        <v/>
      </c>
      <c r="U955" s="68" t="str">
        <f t="shared" si="173"/>
        <v/>
      </c>
      <c r="V955" s="69" t="str">
        <f t="shared" si="167"/>
        <v/>
      </c>
      <c r="W955" s="66" t="str">
        <f>IFERROR((IF(AND($G954&lt;(VLOOKUP($J955,'Medians, Hi-Lo SDs'!$B:$F,4,FALSE)),$G955&gt;=(VLOOKUP($J955,'Medians, Hi-Lo SDs'!$B:$F,4,FALSE))),(VLOOKUP($J955,'Medians, Hi-Lo SDs'!$B:$F,4,FALSE))-$G954,""))/($F955)*($C955-$C954)+($C954),"")</f>
        <v/>
      </c>
      <c r="X955" s="65" t="str">
        <f t="shared" si="170"/>
        <v/>
      </c>
      <c r="Y955" s="65" t="str">
        <f>IF(X955="","",X955/VLOOKUP(VLOOKUP($J955,'Medians, Hi-Lo SDs'!$B:$F,4,FALSE),$H:$I,2,FALSE))</f>
        <v/>
      </c>
      <c r="Z955" s="70" t="str">
        <f t="shared" si="174"/>
        <v/>
      </c>
      <c r="AA955" s="68" t="str">
        <f t="shared" si="175"/>
        <v/>
      </c>
      <c r="AB955" s="66" t="str">
        <f>IFERROR((IF(AND($G954&lt;(VLOOKUP($J955,'Medians, Hi-Lo SDs'!$B:$F,5,FALSE)),$G955&gt;=(VLOOKUP($J955,'Medians, Hi-Lo SDs'!$B:$F,5,FALSE))),(VLOOKUP($J955,'Medians, Hi-Lo SDs'!$B:$F,5,FALSE))-$G954,""))/($F955)*($C955-$C954)+($C954),"")</f>
        <v/>
      </c>
      <c r="AC955" s="65" t="str">
        <f t="shared" si="171"/>
        <v/>
      </c>
      <c r="AD955" s="65" t="str">
        <f>IF(AC955="","",AC955/VLOOKUP(VLOOKUP($J955,'Medians, Hi-Lo SDs'!$B:$F,5,FALSE),$H:$I,2,FALSE))</f>
        <v/>
      </c>
      <c r="AE955" s="59" t="s">
        <v>88</v>
      </c>
      <c r="AF955" s="60" t="s">
        <v>88</v>
      </c>
    </row>
    <row r="956" spans="10:32" x14ac:dyDescent="0.2">
      <c r="J956" s="64" t="str">
        <f t="shared" si="165"/>
        <v>a1721</v>
      </c>
      <c r="K956" s="71">
        <f t="shared" si="166"/>
        <v>2.1505376344086025</v>
      </c>
      <c r="L956" s="65" t="str">
        <f>IFERROR((IF(AND($G955&lt;(VLOOKUP($J956,'Medians, Hi-Lo SDs'!$B:$F,2,FALSE)),$G956&gt;=(VLOOKUP($J956,'Medians, Hi-Lo SDs'!$B:$F,2,FALSE))),(VLOOKUP($J956,'Medians, Hi-Lo SDs'!$B:$F,2,FALSE))-$G955,""))/($F956)*($C956-$C955)+($C955),"")</f>
        <v/>
      </c>
      <c r="M956" s="65" t="str">
        <f t="shared" si="168"/>
        <v/>
      </c>
      <c r="N956" s="65" t="str">
        <f>IF(M956="","",M956/VLOOKUP(VLOOKUP($J956,'Medians, Hi-Lo SDs'!$B:$F,2,FALSE),$H:$I,2,FALSE))</f>
        <v/>
      </c>
      <c r="O956" s="59" t="s">
        <v>88</v>
      </c>
      <c r="P956" s="60" t="s">
        <v>88</v>
      </c>
      <c r="Q956" s="66" t="str">
        <f>IFERROR((IF(AND($G955&lt;(VLOOKUP($J956,'Medians, Hi-Lo SDs'!$B:$F,3,FALSE)),$G956&gt;=(VLOOKUP($J956,'Medians, Hi-Lo SDs'!$B:$F,3,FALSE))),(VLOOKUP($J956,'Medians, Hi-Lo SDs'!$B:$F,3,FALSE))-$G955,""))/($F956)*($C956-$C955)+($C955),"")</f>
        <v/>
      </c>
      <c r="R956" s="65" t="str">
        <f t="shared" si="169"/>
        <v/>
      </c>
      <c r="S956" s="65" t="str">
        <f>IF(R956="","",R956/VLOOKUP(VLOOKUP($J956,'Medians, Hi-Lo SDs'!$B:$F,3,FALSE),$H:$I,2,FALSE))</f>
        <v/>
      </c>
      <c r="T956" s="70" t="str">
        <f t="shared" si="172"/>
        <v/>
      </c>
      <c r="U956" s="68" t="str">
        <f t="shared" si="173"/>
        <v/>
      </c>
      <c r="V956" s="69" t="str">
        <f t="shared" si="167"/>
        <v/>
      </c>
      <c r="W956" s="66" t="str">
        <f>IFERROR((IF(AND($G955&lt;(VLOOKUP($J956,'Medians, Hi-Lo SDs'!$B:$F,4,FALSE)),$G956&gt;=(VLOOKUP($J956,'Medians, Hi-Lo SDs'!$B:$F,4,FALSE))),(VLOOKUP($J956,'Medians, Hi-Lo SDs'!$B:$F,4,FALSE))-$G955,""))/($F956)*($C956-$C955)+($C955),"")</f>
        <v/>
      </c>
      <c r="X956" s="65" t="str">
        <f t="shared" si="170"/>
        <v/>
      </c>
      <c r="Y956" s="65" t="str">
        <f>IF(X956="","",X956/VLOOKUP(VLOOKUP($J956,'Medians, Hi-Lo SDs'!$B:$F,4,FALSE),$H:$I,2,FALSE))</f>
        <v/>
      </c>
      <c r="Z956" s="70" t="str">
        <f t="shared" si="174"/>
        <v/>
      </c>
      <c r="AA956" s="68" t="str">
        <f t="shared" si="175"/>
        <v/>
      </c>
      <c r="AB956" s="66" t="str">
        <f>IFERROR((IF(AND($G955&lt;(VLOOKUP($J956,'Medians, Hi-Lo SDs'!$B:$F,5,FALSE)),$G956&gt;=(VLOOKUP($J956,'Medians, Hi-Lo SDs'!$B:$F,5,FALSE))),(VLOOKUP($J956,'Medians, Hi-Lo SDs'!$B:$F,5,FALSE))-$G955,""))/($F956)*($C956-$C955)+($C955),"")</f>
        <v/>
      </c>
      <c r="AC956" s="65" t="str">
        <f t="shared" si="171"/>
        <v/>
      </c>
      <c r="AD956" s="65" t="str">
        <f>IF(AC956="","",AC956/VLOOKUP(VLOOKUP($J956,'Medians, Hi-Lo SDs'!$B:$F,5,FALSE),$H:$I,2,FALSE))</f>
        <v/>
      </c>
      <c r="AE956" s="59" t="s">
        <v>88</v>
      </c>
      <c r="AF956" s="60" t="s">
        <v>88</v>
      </c>
    </row>
    <row r="957" spans="10:32" x14ac:dyDescent="0.2">
      <c r="J957" s="64" t="str">
        <f t="shared" si="165"/>
        <v>a1721</v>
      </c>
      <c r="K957" s="71">
        <f t="shared" si="166"/>
        <v>2.1505376344086025</v>
      </c>
      <c r="L957" s="65" t="str">
        <f>IFERROR((IF(AND($G956&lt;(VLOOKUP($J957,'Medians, Hi-Lo SDs'!$B:$F,2,FALSE)),$G957&gt;=(VLOOKUP($J957,'Medians, Hi-Lo SDs'!$B:$F,2,FALSE))),(VLOOKUP($J957,'Medians, Hi-Lo SDs'!$B:$F,2,FALSE))-$G956,""))/($F957)*($C957-$C956)+($C956),"")</f>
        <v/>
      </c>
      <c r="M957" s="65" t="str">
        <f t="shared" si="168"/>
        <v/>
      </c>
      <c r="N957" s="65" t="str">
        <f>IF(M957="","",M957/VLOOKUP(VLOOKUP($J957,'Medians, Hi-Lo SDs'!$B:$F,2,FALSE),$H:$I,2,FALSE))</f>
        <v/>
      </c>
      <c r="O957" s="59" t="s">
        <v>88</v>
      </c>
      <c r="P957" s="60" t="s">
        <v>88</v>
      </c>
      <c r="Q957" s="66" t="str">
        <f>IFERROR((IF(AND($G956&lt;(VLOOKUP($J957,'Medians, Hi-Lo SDs'!$B:$F,3,FALSE)),$G957&gt;=(VLOOKUP($J957,'Medians, Hi-Lo SDs'!$B:$F,3,FALSE))),(VLOOKUP($J957,'Medians, Hi-Lo SDs'!$B:$F,3,FALSE))-$G956,""))/($F957)*($C957-$C956)+($C956),"")</f>
        <v/>
      </c>
      <c r="R957" s="65" t="str">
        <f t="shared" si="169"/>
        <v/>
      </c>
      <c r="S957" s="65" t="str">
        <f>IF(R957="","",R957/VLOOKUP(VLOOKUP($J957,'Medians, Hi-Lo SDs'!$B:$F,3,FALSE),$H:$I,2,FALSE))</f>
        <v/>
      </c>
      <c r="T957" s="70" t="str">
        <f t="shared" si="172"/>
        <v/>
      </c>
      <c r="U957" s="68" t="str">
        <f t="shared" si="173"/>
        <v/>
      </c>
      <c r="V957" s="69" t="str">
        <f t="shared" si="167"/>
        <v/>
      </c>
      <c r="W957" s="66" t="str">
        <f>IFERROR((IF(AND($G956&lt;(VLOOKUP($J957,'Medians, Hi-Lo SDs'!$B:$F,4,FALSE)),$G957&gt;=(VLOOKUP($J957,'Medians, Hi-Lo SDs'!$B:$F,4,FALSE))),(VLOOKUP($J957,'Medians, Hi-Lo SDs'!$B:$F,4,FALSE))-$G956,""))/($F957)*($C957-$C956)+($C956),"")</f>
        <v/>
      </c>
      <c r="X957" s="65" t="str">
        <f t="shared" si="170"/>
        <v/>
      </c>
      <c r="Y957" s="65" t="str">
        <f>IF(X957="","",X957/VLOOKUP(VLOOKUP($J957,'Medians, Hi-Lo SDs'!$B:$F,4,FALSE),$H:$I,2,FALSE))</f>
        <v/>
      </c>
      <c r="Z957" s="70" t="str">
        <f t="shared" si="174"/>
        <v/>
      </c>
      <c r="AA957" s="68" t="str">
        <f t="shared" si="175"/>
        <v/>
      </c>
      <c r="AB957" s="66" t="str">
        <f>IFERROR((IF(AND($G956&lt;(VLOOKUP($J957,'Medians, Hi-Lo SDs'!$B:$F,5,FALSE)),$G957&gt;=(VLOOKUP($J957,'Medians, Hi-Lo SDs'!$B:$F,5,FALSE))),(VLOOKUP($J957,'Medians, Hi-Lo SDs'!$B:$F,5,FALSE))-$G956,""))/($F957)*($C957-$C956)+($C956),"")</f>
        <v/>
      </c>
      <c r="AC957" s="65" t="str">
        <f t="shared" si="171"/>
        <v/>
      </c>
      <c r="AD957" s="65" t="str">
        <f>IF(AC957="","",AC957/VLOOKUP(VLOOKUP($J957,'Medians, Hi-Lo SDs'!$B:$F,5,FALSE),$H:$I,2,FALSE))</f>
        <v/>
      </c>
      <c r="AE957" s="59" t="s">
        <v>88</v>
      </c>
      <c r="AF957" s="60" t="s">
        <v>88</v>
      </c>
    </row>
    <row r="958" spans="10:32" x14ac:dyDescent="0.2">
      <c r="J958" s="64" t="str">
        <f t="shared" si="165"/>
        <v>a1721</v>
      </c>
      <c r="K958" s="71">
        <f t="shared" si="166"/>
        <v>2.1505376344086025</v>
      </c>
      <c r="L958" s="65" t="str">
        <f>IFERROR((IF(AND($G957&lt;(VLOOKUP($J958,'Medians, Hi-Lo SDs'!$B:$F,2,FALSE)),$G958&gt;=(VLOOKUP($J958,'Medians, Hi-Lo SDs'!$B:$F,2,FALSE))),(VLOOKUP($J958,'Medians, Hi-Lo SDs'!$B:$F,2,FALSE))-$G957,""))/($F958)*($C958-$C957)+($C957),"")</f>
        <v/>
      </c>
      <c r="M958" s="65" t="str">
        <f t="shared" si="168"/>
        <v/>
      </c>
      <c r="N958" s="65" t="str">
        <f>IF(M958="","",M958/VLOOKUP(VLOOKUP($J958,'Medians, Hi-Lo SDs'!$B:$F,2,FALSE),$H:$I,2,FALSE))</f>
        <v/>
      </c>
      <c r="O958" s="59" t="s">
        <v>88</v>
      </c>
      <c r="P958" s="60" t="s">
        <v>88</v>
      </c>
      <c r="Q958" s="66" t="str">
        <f>IFERROR((IF(AND($G957&lt;(VLOOKUP($J958,'Medians, Hi-Lo SDs'!$B:$F,3,FALSE)),$G958&gt;=(VLOOKUP($J958,'Medians, Hi-Lo SDs'!$B:$F,3,FALSE))),(VLOOKUP($J958,'Medians, Hi-Lo SDs'!$B:$F,3,FALSE))-$G957,""))/($F958)*($C958-$C957)+($C957),"")</f>
        <v/>
      </c>
      <c r="R958" s="65" t="str">
        <f t="shared" si="169"/>
        <v/>
      </c>
      <c r="S958" s="65" t="str">
        <f>IF(R958="","",R958/VLOOKUP(VLOOKUP($J958,'Medians, Hi-Lo SDs'!$B:$F,3,FALSE),$H:$I,2,FALSE))</f>
        <v/>
      </c>
      <c r="T958" s="70" t="str">
        <f t="shared" si="172"/>
        <v/>
      </c>
      <c r="U958" s="68" t="str">
        <f t="shared" si="173"/>
        <v/>
      </c>
      <c r="V958" s="69" t="str">
        <f t="shared" si="167"/>
        <v/>
      </c>
      <c r="W958" s="66" t="str">
        <f>IFERROR((IF(AND($G957&lt;(VLOOKUP($J958,'Medians, Hi-Lo SDs'!$B:$F,4,FALSE)),$G958&gt;=(VLOOKUP($J958,'Medians, Hi-Lo SDs'!$B:$F,4,FALSE))),(VLOOKUP($J958,'Medians, Hi-Lo SDs'!$B:$F,4,FALSE))-$G957,""))/($F958)*($C958-$C957)+($C957),"")</f>
        <v/>
      </c>
      <c r="X958" s="65" t="str">
        <f t="shared" si="170"/>
        <v/>
      </c>
      <c r="Y958" s="65" t="str">
        <f>IF(X958="","",X958/VLOOKUP(VLOOKUP($J958,'Medians, Hi-Lo SDs'!$B:$F,4,FALSE),$H:$I,2,FALSE))</f>
        <v/>
      </c>
      <c r="Z958" s="70" t="str">
        <f t="shared" si="174"/>
        <v/>
      </c>
      <c r="AA958" s="68" t="str">
        <f t="shared" si="175"/>
        <v/>
      </c>
      <c r="AB958" s="66" t="str">
        <f>IFERROR((IF(AND($G957&lt;(VLOOKUP($J958,'Medians, Hi-Lo SDs'!$B:$F,5,FALSE)),$G958&gt;=(VLOOKUP($J958,'Medians, Hi-Lo SDs'!$B:$F,5,FALSE))),(VLOOKUP($J958,'Medians, Hi-Lo SDs'!$B:$F,5,FALSE))-$G957,""))/($F958)*($C958-$C957)+($C957),"")</f>
        <v/>
      </c>
      <c r="AC958" s="65" t="str">
        <f t="shared" si="171"/>
        <v/>
      </c>
      <c r="AD958" s="65" t="str">
        <f>IF(AC958="","",AC958/VLOOKUP(VLOOKUP($J958,'Medians, Hi-Lo SDs'!$B:$F,5,FALSE),$H:$I,2,FALSE))</f>
        <v/>
      </c>
      <c r="AE958" s="59" t="s">
        <v>88</v>
      </c>
      <c r="AF958" s="60" t="s">
        <v>88</v>
      </c>
    </row>
    <row r="959" spans="10:32" x14ac:dyDescent="0.2">
      <c r="J959" s="64" t="str">
        <f t="shared" si="165"/>
        <v>a1721</v>
      </c>
      <c r="K959" s="71">
        <f t="shared" si="166"/>
        <v>2.1505376344086025</v>
      </c>
      <c r="L959" s="65" t="str">
        <f>IFERROR((IF(AND($G958&lt;(VLOOKUP($J959,'Medians, Hi-Lo SDs'!$B:$F,2,FALSE)),$G959&gt;=(VLOOKUP($J959,'Medians, Hi-Lo SDs'!$B:$F,2,FALSE))),(VLOOKUP($J959,'Medians, Hi-Lo SDs'!$B:$F,2,FALSE))-$G958,""))/($F959)*($C959-$C958)+($C958),"")</f>
        <v/>
      </c>
      <c r="M959" s="65" t="str">
        <f t="shared" si="168"/>
        <v/>
      </c>
      <c r="N959" s="65" t="str">
        <f>IF(M959="","",M959/VLOOKUP(VLOOKUP($J959,'Medians, Hi-Lo SDs'!$B:$F,2,FALSE),$H:$I,2,FALSE))</f>
        <v/>
      </c>
      <c r="O959" s="59" t="s">
        <v>88</v>
      </c>
      <c r="P959" s="60" t="s">
        <v>88</v>
      </c>
      <c r="Q959" s="66" t="str">
        <f>IFERROR((IF(AND($G958&lt;(VLOOKUP($J959,'Medians, Hi-Lo SDs'!$B:$F,3,FALSE)),$G959&gt;=(VLOOKUP($J959,'Medians, Hi-Lo SDs'!$B:$F,3,FALSE))),(VLOOKUP($J959,'Medians, Hi-Lo SDs'!$B:$F,3,FALSE))-$G958,""))/($F959)*($C959-$C958)+($C958),"")</f>
        <v/>
      </c>
      <c r="R959" s="65" t="str">
        <f t="shared" si="169"/>
        <v/>
      </c>
      <c r="S959" s="65" t="str">
        <f>IF(R959="","",R959/VLOOKUP(VLOOKUP($J959,'Medians, Hi-Lo SDs'!$B:$F,3,FALSE),$H:$I,2,FALSE))</f>
        <v/>
      </c>
      <c r="T959" s="70" t="str">
        <f t="shared" si="172"/>
        <v/>
      </c>
      <c r="U959" s="68" t="str">
        <f t="shared" si="173"/>
        <v/>
      </c>
      <c r="V959" s="69" t="str">
        <f t="shared" si="167"/>
        <v/>
      </c>
      <c r="W959" s="66" t="str">
        <f>IFERROR((IF(AND($G958&lt;(VLOOKUP($J959,'Medians, Hi-Lo SDs'!$B:$F,4,FALSE)),$G959&gt;=(VLOOKUP($J959,'Medians, Hi-Lo SDs'!$B:$F,4,FALSE))),(VLOOKUP($J959,'Medians, Hi-Lo SDs'!$B:$F,4,FALSE))-$G958,""))/($F959)*($C959-$C958)+($C958),"")</f>
        <v/>
      </c>
      <c r="X959" s="65" t="str">
        <f t="shared" si="170"/>
        <v/>
      </c>
      <c r="Y959" s="65" t="str">
        <f>IF(X959="","",X959/VLOOKUP(VLOOKUP($J959,'Medians, Hi-Lo SDs'!$B:$F,4,FALSE),$H:$I,2,FALSE))</f>
        <v/>
      </c>
      <c r="Z959" s="70" t="str">
        <f t="shared" si="174"/>
        <v/>
      </c>
      <c r="AA959" s="68" t="str">
        <f t="shared" si="175"/>
        <v/>
      </c>
      <c r="AB959" s="66" t="str">
        <f>IFERROR((IF(AND($G958&lt;(VLOOKUP($J959,'Medians, Hi-Lo SDs'!$B:$F,5,FALSE)),$G959&gt;=(VLOOKUP($J959,'Medians, Hi-Lo SDs'!$B:$F,5,FALSE))),(VLOOKUP($J959,'Medians, Hi-Lo SDs'!$B:$F,5,FALSE))-$G958,""))/($F959)*($C959-$C958)+($C958),"")</f>
        <v/>
      </c>
      <c r="AC959" s="65" t="str">
        <f t="shared" si="171"/>
        <v/>
      </c>
      <c r="AD959" s="65" t="str">
        <f>IF(AC959="","",AC959/VLOOKUP(VLOOKUP($J959,'Medians, Hi-Lo SDs'!$B:$F,5,FALSE),$H:$I,2,FALSE))</f>
        <v/>
      </c>
      <c r="AE959" s="59" t="s">
        <v>88</v>
      </c>
      <c r="AF959" s="60" t="s">
        <v>88</v>
      </c>
    </row>
    <row r="960" spans="10:32" x14ac:dyDescent="0.2">
      <c r="J960" s="64" t="str">
        <f t="shared" si="165"/>
        <v>a1721</v>
      </c>
      <c r="K960" s="71">
        <f t="shared" si="166"/>
        <v>2.1505376344086025</v>
      </c>
      <c r="L960" s="65" t="str">
        <f>IFERROR((IF(AND($G959&lt;(VLOOKUP($J960,'Medians, Hi-Lo SDs'!$B:$F,2,FALSE)),$G960&gt;=(VLOOKUP($J960,'Medians, Hi-Lo SDs'!$B:$F,2,FALSE))),(VLOOKUP($J960,'Medians, Hi-Lo SDs'!$B:$F,2,FALSE))-$G959,""))/($F960)*($C960-$C959)+($C959),"")</f>
        <v/>
      </c>
      <c r="M960" s="65" t="str">
        <f t="shared" si="168"/>
        <v/>
      </c>
      <c r="N960" s="65" t="str">
        <f>IF(M960="","",M960/VLOOKUP(VLOOKUP($J960,'Medians, Hi-Lo SDs'!$B:$F,2,FALSE),$H:$I,2,FALSE))</f>
        <v/>
      </c>
      <c r="O960" s="59" t="s">
        <v>88</v>
      </c>
      <c r="P960" s="60" t="s">
        <v>88</v>
      </c>
      <c r="Q960" s="66" t="str">
        <f>IFERROR((IF(AND($G959&lt;(VLOOKUP($J960,'Medians, Hi-Lo SDs'!$B:$F,3,FALSE)),$G960&gt;=(VLOOKUP($J960,'Medians, Hi-Lo SDs'!$B:$F,3,FALSE))),(VLOOKUP($J960,'Medians, Hi-Lo SDs'!$B:$F,3,FALSE))-$G959,""))/($F960)*($C960-$C959)+($C959),"")</f>
        <v/>
      </c>
      <c r="R960" s="65" t="str">
        <f t="shared" si="169"/>
        <v/>
      </c>
      <c r="S960" s="65" t="str">
        <f>IF(R960="","",R960/VLOOKUP(VLOOKUP($J960,'Medians, Hi-Lo SDs'!$B:$F,3,FALSE),$H:$I,2,FALSE))</f>
        <v/>
      </c>
      <c r="T960" s="70" t="str">
        <f t="shared" si="172"/>
        <v/>
      </c>
      <c r="U960" s="68" t="str">
        <f t="shared" si="173"/>
        <v/>
      </c>
      <c r="V960" s="69" t="str">
        <f t="shared" si="167"/>
        <v/>
      </c>
      <c r="W960" s="66" t="str">
        <f>IFERROR((IF(AND($G959&lt;(VLOOKUP($J960,'Medians, Hi-Lo SDs'!$B:$F,4,FALSE)),$G960&gt;=(VLOOKUP($J960,'Medians, Hi-Lo SDs'!$B:$F,4,FALSE))),(VLOOKUP($J960,'Medians, Hi-Lo SDs'!$B:$F,4,FALSE))-$G959,""))/($F960)*($C960-$C959)+($C959),"")</f>
        <v/>
      </c>
      <c r="X960" s="65" t="str">
        <f t="shared" si="170"/>
        <v/>
      </c>
      <c r="Y960" s="65" t="str">
        <f>IF(X960="","",X960/VLOOKUP(VLOOKUP($J960,'Medians, Hi-Lo SDs'!$B:$F,4,FALSE),$H:$I,2,FALSE))</f>
        <v/>
      </c>
      <c r="Z960" s="70" t="str">
        <f t="shared" si="174"/>
        <v/>
      </c>
      <c r="AA960" s="68" t="str">
        <f t="shared" si="175"/>
        <v/>
      </c>
      <c r="AB960" s="66" t="str">
        <f>IFERROR((IF(AND($G959&lt;(VLOOKUP($J960,'Medians, Hi-Lo SDs'!$B:$F,5,FALSE)),$G960&gt;=(VLOOKUP($J960,'Medians, Hi-Lo SDs'!$B:$F,5,FALSE))),(VLOOKUP($J960,'Medians, Hi-Lo SDs'!$B:$F,5,FALSE))-$G959,""))/($F960)*($C960-$C959)+($C959),"")</f>
        <v/>
      </c>
      <c r="AC960" s="65" t="str">
        <f t="shared" si="171"/>
        <v/>
      </c>
      <c r="AD960" s="65" t="str">
        <f>IF(AC960="","",AC960/VLOOKUP(VLOOKUP($J960,'Medians, Hi-Lo SDs'!$B:$F,5,FALSE),$H:$I,2,FALSE))</f>
        <v/>
      </c>
      <c r="AE960" s="59" t="s">
        <v>88</v>
      </c>
      <c r="AF960" s="60" t="s">
        <v>88</v>
      </c>
    </row>
    <row r="961" spans="10:32" x14ac:dyDescent="0.2">
      <c r="J961" s="64" t="str">
        <f t="shared" si="165"/>
        <v>a1721</v>
      </c>
      <c r="K961" s="71">
        <f t="shared" si="166"/>
        <v>2.1505376344086025</v>
      </c>
      <c r="L961" s="65" t="str">
        <f>IFERROR((IF(AND($G960&lt;(VLOOKUP($J961,'Medians, Hi-Lo SDs'!$B:$F,2,FALSE)),$G961&gt;=(VLOOKUP($J961,'Medians, Hi-Lo SDs'!$B:$F,2,FALSE))),(VLOOKUP($J961,'Medians, Hi-Lo SDs'!$B:$F,2,FALSE))-$G960,""))/($F961)*($C961-$C960)+($C960),"")</f>
        <v/>
      </c>
      <c r="M961" s="65" t="str">
        <f t="shared" si="168"/>
        <v/>
      </c>
      <c r="N961" s="65" t="str">
        <f>IF(M961="","",M961/VLOOKUP(VLOOKUP($J961,'Medians, Hi-Lo SDs'!$B:$F,2,FALSE),$H:$I,2,FALSE))</f>
        <v/>
      </c>
      <c r="O961" s="59" t="s">
        <v>88</v>
      </c>
      <c r="P961" s="60" t="s">
        <v>88</v>
      </c>
      <c r="Q961" s="66" t="str">
        <f>IFERROR((IF(AND($G960&lt;(VLOOKUP($J961,'Medians, Hi-Lo SDs'!$B:$F,3,FALSE)),$G961&gt;=(VLOOKUP($J961,'Medians, Hi-Lo SDs'!$B:$F,3,FALSE))),(VLOOKUP($J961,'Medians, Hi-Lo SDs'!$B:$F,3,FALSE))-$G960,""))/($F961)*($C961-$C960)+($C960),"")</f>
        <v/>
      </c>
      <c r="R961" s="65" t="str">
        <f t="shared" si="169"/>
        <v/>
      </c>
      <c r="S961" s="65" t="str">
        <f>IF(R961="","",R961/VLOOKUP(VLOOKUP($J961,'Medians, Hi-Lo SDs'!$B:$F,3,FALSE),$H:$I,2,FALSE))</f>
        <v/>
      </c>
      <c r="T961" s="70" t="str">
        <f t="shared" si="172"/>
        <v/>
      </c>
      <c r="U961" s="68" t="str">
        <f t="shared" si="173"/>
        <v/>
      </c>
      <c r="V961" s="69" t="str">
        <f t="shared" si="167"/>
        <v/>
      </c>
      <c r="W961" s="66" t="str">
        <f>IFERROR((IF(AND($G960&lt;(VLOOKUP($J961,'Medians, Hi-Lo SDs'!$B:$F,4,FALSE)),$G961&gt;=(VLOOKUP($J961,'Medians, Hi-Lo SDs'!$B:$F,4,FALSE))),(VLOOKUP($J961,'Medians, Hi-Lo SDs'!$B:$F,4,FALSE))-$G960,""))/($F961)*($C961-$C960)+($C960),"")</f>
        <v/>
      </c>
      <c r="X961" s="65" t="str">
        <f t="shared" si="170"/>
        <v/>
      </c>
      <c r="Y961" s="65" t="str">
        <f>IF(X961="","",X961/VLOOKUP(VLOOKUP($J961,'Medians, Hi-Lo SDs'!$B:$F,4,FALSE),$H:$I,2,FALSE))</f>
        <v/>
      </c>
      <c r="Z961" s="70" t="str">
        <f t="shared" si="174"/>
        <v/>
      </c>
      <c r="AA961" s="68" t="str">
        <f t="shared" si="175"/>
        <v/>
      </c>
      <c r="AB961" s="66" t="str">
        <f>IFERROR((IF(AND($G960&lt;(VLOOKUP($J961,'Medians, Hi-Lo SDs'!$B:$F,5,FALSE)),$G961&gt;=(VLOOKUP($J961,'Medians, Hi-Lo SDs'!$B:$F,5,FALSE))),(VLOOKUP($J961,'Medians, Hi-Lo SDs'!$B:$F,5,FALSE))-$G960,""))/($F961)*($C961-$C960)+($C960),"")</f>
        <v/>
      </c>
      <c r="AC961" s="65" t="str">
        <f t="shared" si="171"/>
        <v/>
      </c>
      <c r="AD961" s="65" t="str">
        <f>IF(AC961="","",AC961/VLOOKUP(VLOOKUP($J961,'Medians, Hi-Lo SDs'!$B:$F,5,FALSE),$H:$I,2,FALSE))</f>
        <v/>
      </c>
      <c r="AE961" s="59" t="s">
        <v>88</v>
      </c>
      <c r="AF961" s="60" t="s">
        <v>88</v>
      </c>
    </row>
    <row r="962" spans="10:32" x14ac:dyDescent="0.2">
      <c r="J962" s="64" t="str">
        <f t="shared" si="165"/>
        <v>a1721</v>
      </c>
      <c r="K962" s="71">
        <f t="shared" si="166"/>
        <v>2.1505376344086025</v>
      </c>
      <c r="L962" s="65" t="str">
        <f>IFERROR((IF(AND($G961&lt;(VLOOKUP($J962,'Medians, Hi-Lo SDs'!$B:$F,2,FALSE)),$G962&gt;=(VLOOKUP($J962,'Medians, Hi-Lo SDs'!$B:$F,2,FALSE))),(VLOOKUP($J962,'Medians, Hi-Lo SDs'!$B:$F,2,FALSE))-$G961,""))/($F962)*($C962-$C961)+($C961),"")</f>
        <v/>
      </c>
      <c r="M962" s="65" t="str">
        <f t="shared" si="168"/>
        <v/>
      </c>
      <c r="N962" s="65" t="str">
        <f>IF(M962="","",M962/VLOOKUP(VLOOKUP($J962,'Medians, Hi-Lo SDs'!$B:$F,2,FALSE),$H:$I,2,FALSE))</f>
        <v/>
      </c>
      <c r="O962" s="59" t="s">
        <v>88</v>
      </c>
      <c r="P962" s="60" t="s">
        <v>88</v>
      </c>
      <c r="Q962" s="66" t="str">
        <f>IFERROR((IF(AND($G961&lt;(VLOOKUP($J962,'Medians, Hi-Lo SDs'!$B:$F,3,FALSE)),$G962&gt;=(VLOOKUP($J962,'Medians, Hi-Lo SDs'!$B:$F,3,FALSE))),(VLOOKUP($J962,'Medians, Hi-Lo SDs'!$B:$F,3,FALSE))-$G961,""))/($F962)*($C962-$C961)+($C961),"")</f>
        <v/>
      </c>
      <c r="R962" s="65" t="str">
        <f t="shared" si="169"/>
        <v/>
      </c>
      <c r="S962" s="65" t="str">
        <f>IF(R962="","",R962/VLOOKUP(VLOOKUP($J962,'Medians, Hi-Lo SDs'!$B:$F,3,FALSE),$H:$I,2,FALSE))</f>
        <v/>
      </c>
      <c r="T962" s="70" t="str">
        <f t="shared" si="172"/>
        <v/>
      </c>
      <c r="U962" s="68" t="str">
        <f t="shared" si="173"/>
        <v/>
      </c>
      <c r="V962" s="69" t="str">
        <f t="shared" si="167"/>
        <v/>
      </c>
      <c r="W962" s="66" t="str">
        <f>IFERROR((IF(AND($G961&lt;(VLOOKUP($J962,'Medians, Hi-Lo SDs'!$B:$F,4,FALSE)),$G962&gt;=(VLOOKUP($J962,'Medians, Hi-Lo SDs'!$B:$F,4,FALSE))),(VLOOKUP($J962,'Medians, Hi-Lo SDs'!$B:$F,4,FALSE))-$G961,""))/($F962)*($C962-$C961)+($C961),"")</f>
        <v/>
      </c>
      <c r="X962" s="65" t="str">
        <f t="shared" si="170"/>
        <v/>
      </c>
      <c r="Y962" s="65" t="str">
        <f>IF(X962="","",X962/VLOOKUP(VLOOKUP($J962,'Medians, Hi-Lo SDs'!$B:$F,4,FALSE),$H:$I,2,FALSE))</f>
        <v/>
      </c>
      <c r="Z962" s="70" t="str">
        <f t="shared" si="174"/>
        <v/>
      </c>
      <c r="AA962" s="68" t="str">
        <f t="shared" si="175"/>
        <v/>
      </c>
      <c r="AB962" s="66" t="str">
        <f>IFERROR((IF(AND($G961&lt;(VLOOKUP($J962,'Medians, Hi-Lo SDs'!$B:$F,5,FALSE)),$G962&gt;=(VLOOKUP($J962,'Medians, Hi-Lo SDs'!$B:$F,5,FALSE))),(VLOOKUP($J962,'Medians, Hi-Lo SDs'!$B:$F,5,FALSE))-$G961,""))/($F962)*($C962-$C961)+($C961),"")</f>
        <v/>
      </c>
      <c r="AC962" s="65" t="str">
        <f t="shared" si="171"/>
        <v/>
      </c>
      <c r="AD962" s="65" t="str">
        <f>IF(AC962="","",AC962/VLOOKUP(VLOOKUP($J962,'Medians, Hi-Lo SDs'!$B:$F,5,FALSE),$H:$I,2,FALSE))</f>
        <v/>
      </c>
      <c r="AE962" s="59" t="s">
        <v>88</v>
      </c>
      <c r="AF962" s="60" t="s">
        <v>88</v>
      </c>
    </row>
    <row r="963" spans="10:32" x14ac:dyDescent="0.2">
      <c r="J963" s="64" t="str">
        <f t="shared" si="165"/>
        <v>a1721</v>
      </c>
      <c r="K963" s="71">
        <f t="shared" si="166"/>
        <v>2.1505376344086025</v>
      </c>
      <c r="L963" s="65" t="str">
        <f>IFERROR((IF(AND($G962&lt;(VLOOKUP($J963,'Medians, Hi-Lo SDs'!$B:$F,2,FALSE)),$G963&gt;=(VLOOKUP($J963,'Medians, Hi-Lo SDs'!$B:$F,2,FALSE))),(VLOOKUP($J963,'Medians, Hi-Lo SDs'!$B:$F,2,FALSE))-$G962,""))/($F963)*($C963-$C962)+($C962),"")</f>
        <v/>
      </c>
      <c r="M963" s="65" t="str">
        <f t="shared" si="168"/>
        <v/>
      </c>
      <c r="N963" s="65" t="str">
        <f>IF(M963="","",M963/VLOOKUP(VLOOKUP($J963,'Medians, Hi-Lo SDs'!$B:$F,2,FALSE),$H:$I,2,FALSE))</f>
        <v/>
      </c>
      <c r="O963" s="59" t="s">
        <v>88</v>
      </c>
      <c r="P963" s="60" t="s">
        <v>88</v>
      </c>
      <c r="Q963" s="66" t="str">
        <f>IFERROR((IF(AND($G962&lt;(VLOOKUP($J963,'Medians, Hi-Lo SDs'!$B:$F,3,FALSE)),$G963&gt;=(VLOOKUP($J963,'Medians, Hi-Lo SDs'!$B:$F,3,FALSE))),(VLOOKUP($J963,'Medians, Hi-Lo SDs'!$B:$F,3,FALSE))-$G962,""))/($F963)*($C963-$C962)+($C962),"")</f>
        <v/>
      </c>
      <c r="R963" s="65" t="str">
        <f t="shared" si="169"/>
        <v/>
      </c>
      <c r="S963" s="65" t="str">
        <f>IF(R963="","",R963/VLOOKUP(VLOOKUP($J963,'Medians, Hi-Lo SDs'!$B:$F,3,FALSE),$H:$I,2,FALSE))</f>
        <v/>
      </c>
      <c r="T963" s="70" t="str">
        <f t="shared" si="172"/>
        <v/>
      </c>
      <c r="U963" s="68" t="str">
        <f t="shared" si="173"/>
        <v/>
      </c>
      <c r="V963" s="69" t="str">
        <f t="shared" si="167"/>
        <v/>
      </c>
      <c r="W963" s="66" t="str">
        <f>IFERROR((IF(AND($G962&lt;(VLOOKUP($J963,'Medians, Hi-Lo SDs'!$B:$F,4,FALSE)),$G963&gt;=(VLOOKUP($J963,'Medians, Hi-Lo SDs'!$B:$F,4,FALSE))),(VLOOKUP($J963,'Medians, Hi-Lo SDs'!$B:$F,4,FALSE))-$G962,""))/($F963)*($C963-$C962)+($C962),"")</f>
        <v/>
      </c>
      <c r="X963" s="65" t="str">
        <f t="shared" si="170"/>
        <v/>
      </c>
      <c r="Y963" s="65" t="str">
        <f>IF(X963="","",X963/VLOOKUP(VLOOKUP($J963,'Medians, Hi-Lo SDs'!$B:$F,4,FALSE),$H:$I,2,FALSE))</f>
        <v/>
      </c>
      <c r="Z963" s="70" t="str">
        <f t="shared" si="174"/>
        <v/>
      </c>
      <c r="AA963" s="68" t="str">
        <f t="shared" si="175"/>
        <v/>
      </c>
      <c r="AB963" s="66" t="str">
        <f>IFERROR((IF(AND($G962&lt;(VLOOKUP($J963,'Medians, Hi-Lo SDs'!$B:$F,5,FALSE)),$G963&gt;=(VLOOKUP($J963,'Medians, Hi-Lo SDs'!$B:$F,5,FALSE))),(VLOOKUP($J963,'Medians, Hi-Lo SDs'!$B:$F,5,FALSE))-$G962,""))/($F963)*($C963-$C962)+($C962),"")</f>
        <v/>
      </c>
      <c r="AC963" s="65" t="str">
        <f t="shared" si="171"/>
        <v/>
      </c>
      <c r="AD963" s="65" t="str">
        <f>IF(AC963="","",AC963/VLOOKUP(VLOOKUP($J963,'Medians, Hi-Lo SDs'!$B:$F,5,FALSE),$H:$I,2,FALSE))</f>
        <v/>
      </c>
      <c r="AE963" s="59" t="s">
        <v>88</v>
      </c>
      <c r="AF963" s="60" t="s">
        <v>88</v>
      </c>
    </row>
    <row r="964" spans="10:32" x14ac:dyDescent="0.2">
      <c r="J964" s="64" t="str">
        <f t="shared" si="165"/>
        <v>a1721</v>
      </c>
      <c r="K964" s="71">
        <f t="shared" si="166"/>
        <v>2.1505376344086025</v>
      </c>
      <c r="L964" s="65" t="str">
        <f>IFERROR((IF(AND($G963&lt;(VLOOKUP($J964,'Medians, Hi-Lo SDs'!$B:$F,2,FALSE)),$G964&gt;=(VLOOKUP($J964,'Medians, Hi-Lo SDs'!$B:$F,2,FALSE))),(VLOOKUP($J964,'Medians, Hi-Lo SDs'!$B:$F,2,FALSE))-$G963,""))/($F964)*($C964-$C963)+($C963),"")</f>
        <v/>
      </c>
      <c r="M964" s="65" t="str">
        <f t="shared" si="168"/>
        <v/>
      </c>
      <c r="N964" s="65" t="str">
        <f>IF(M964="","",M964/VLOOKUP(VLOOKUP($J964,'Medians, Hi-Lo SDs'!$B:$F,2,FALSE),$H:$I,2,FALSE))</f>
        <v/>
      </c>
      <c r="O964" s="59" t="s">
        <v>88</v>
      </c>
      <c r="P964" s="60" t="s">
        <v>88</v>
      </c>
      <c r="Q964" s="66" t="str">
        <f>IFERROR((IF(AND($G963&lt;(VLOOKUP($J964,'Medians, Hi-Lo SDs'!$B:$F,3,FALSE)),$G964&gt;=(VLOOKUP($J964,'Medians, Hi-Lo SDs'!$B:$F,3,FALSE))),(VLOOKUP($J964,'Medians, Hi-Lo SDs'!$B:$F,3,FALSE))-$G963,""))/($F964)*($C964-$C963)+($C963),"")</f>
        <v/>
      </c>
      <c r="R964" s="65" t="str">
        <f t="shared" si="169"/>
        <v/>
      </c>
      <c r="S964" s="65" t="str">
        <f>IF(R964="","",R964/VLOOKUP(VLOOKUP($J964,'Medians, Hi-Lo SDs'!$B:$F,3,FALSE),$H:$I,2,FALSE))</f>
        <v/>
      </c>
      <c r="T964" s="70" t="str">
        <f t="shared" si="172"/>
        <v/>
      </c>
      <c r="U964" s="68" t="str">
        <f t="shared" si="173"/>
        <v/>
      </c>
      <c r="V964" s="69" t="str">
        <f t="shared" si="167"/>
        <v/>
      </c>
      <c r="W964" s="66" t="str">
        <f>IFERROR((IF(AND($G963&lt;(VLOOKUP($J964,'Medians, Hi-Lo SDs'!$B:$F,4,FALSE)),$G964&gt;=(VLOOKUP($J964,'Medians, Hi-Lo SDs'!$B:$F,4,FALSE))),(VLOOKUP($J964,'Medians, Hi-Lo SDs'!$B:$F,4,FALSE))-$G963,""))/($F964)*($C964-$C963)+($C963),"")</f>
        <v/>
      </c>
      <c r="X964" s="65" t="str">
        <f t="shared" si="170"/>
        <v/>
      </c>
      <c r="Y964" s="65" t="str">
        <f>IF(X964="","",X964/VLOOKUP(VLOOKUP($J964,'Medians, Hi-Lo SDs'!$B:$F,4,FALSE),$H:$I,2,FALSE))</f>
        <v/>
      </c>
      <c r="Z964" s="70" t="str">
        <f t="shared" si="174"/>
        <v/>
      </c>
      <c r="AA964" s="68" t="str">
        <f t="shared" si="175"/>
        <v/>
      </c>
      <c r="AB964" s="66" t="str">
        <f>IFERROR((IF(AND($G963&lt;(VLOOKUP($J964,'Medians, Hi-Lo SDs'!$B:$F,5,FALSE)),$G964&gt;=(VLOOKUP($J964,'Medians, Hi-Lo SDs'!$B:$F,5,FALSE))),(VLOOKUP($J964,'Medians, Hi-Lo SDs'!$B:$F,5,FALSE))-$G963,""))/($F964)*($C964-$C963)+($C963),"")</f>
        <v/>
      </c>
      <c r="AC964" s="65" t="str">
        <f t="shared" si="171"/>
        <v/>
      </c>
      <c r="AD964" s="65" t="str">
        <f>IF(AC964="","",AC964/VLOOKUP(VLOOKUP($J964,'Medians, Hi-Lo SDs'!$B:$F,5,FALSE),$H:$I,2,FALSE))</f>
        <v/>
      </c>
      <c r="AE964" s="59" t="s">
        <v>88</v>
      </c>
      <c r="AF964" s="60" t="s">
        <v>88</v>
      </c>
    </row>
    <row r="965" spans="10:32" x14ac:dyDescent="0.2">
      <c r="J965" s="64" t="str">
        <f t="shared" si="165"/>
        <v>a1721</v>
      </c>
      <c r="K965" s="71">
        <f t="shared" si="166"/>
        <v>2.1505376344086025</v>
      </c>
      <c r="L965" s="65" t="str">
        <f>IFERROR((IF(AND($G964&lt;(VLOOKUP($J965,'Medians, Hi-Lo SDs'!$B:$F,2,FALSE)),$G965&gt;=(VLOOKUP($J965,'Medians, Hi-Lo SDs'!$B:$F,2,FALSE))),(VLOOKUP($J965,'Medians, Hi-Lo SDs'!$B:$F,2,FALSE))-$G964,""))/($F965)*($C965-$C964)+($C964),"")</f>
        <v/>
      </c>
      <c r="M965" s="65" t="str">
        <f t="shared" si="168"/>
        <v/>
      </c>
      <c r="N965" s="65" t="str">
        <f>IF(M965="","",M965/VLOOKUP(VLOOKUP($J965,'Medians, Hi-Lo SDs'!$B:$F,2,FALSE),$H:$I,2,FALSE))</f>
        <v/>
      </c>
      <c r="O965" s="59" t="s">
        <v>88</v>
      </c>
      <c r="P965" s="60" t="s">
        <v>88</v>
      </c>
      <c r="Q965" s="66" t="str">
        <f>IFERROR((IF(AND($G964&lt;(VLOOKUP($J965,'Medians, Hi-Lo SDs'!$B:$F,3,FALSE)),$G965&gt;=(VLOOKUP($J965,'Medians, Hi-Lo SDs'!$B:$F,3,FALSE))),(VLOOKUP($J965,'Medians, Hi-Lo SDs'!$B:$F,3,FALSE))-$G964,""))/($F965)*($C965-$C964)+($C964),"")</f>
        <v/>
      </c>
      <c r="R965" s="65" t="str">
        <f t="shared" si="169"/>
        <v/>
      </c>
      <c r="S965" s="65" t="str">
        <f>IF(R965="","",R965/VLOOKUP(VLOOKUP($J965,'Medians, Hi-Lo SDs'!$B:$F,3,FALSE),$H:$I,2,FALSE))</f>
        <v/>
      </c>
      <c r="T965" s="70" t="str">
        <f t="shared" si="172"/>
        <v/>
      </c>
      <c r="U965" s="68" t="str">
        <f t="shared" si="173"/>
        <v/>
      </c>
      <c r="V965" s="69" t="str">
        <f t="shared" si="167"/>
        <v/>
      </c>
      <c r="W965" s="66" t="str">
        <f>IFERROR((IF(AND($G964&lt;(VLOOKUP($J965,'Medians, Hi-Lo SDs'!$B:$F,4,FALSE)),$G965&gt;=(VLOOKUP($J965,'Medians, Hi-Lo SDs'!$B:$F,4,FALSE))),(VLOOKUP($J965,'Medians, Hi-Lo SDs'!$B:$F,4,FALSE))-$G964,""))/($F965)*($C965-$C964)+($C964),"")</f>
        <v/>
      </c>
      <c r="X965" s="65" t="str">
        <f t="shared" si="170"/>
        <v/>
      </c>
      <c r="Y965" s="65" t="str">
        <f>IF(X965="","",X965/VLOOKUP(VLOOKUP($J965,'Medians, Hi-Lo SDs'!$B:$F,4,FALSE),$H:$I,2,FALSE))</f>
        <v/>
      </c>
      <c r="Z965" s="70" t="str">
        <f t="shared" si="174"/>
        <v/>
      </c>
      <c r="AA965" s="68" t="str">
        <f t="shared" si="175"/>
        <v/>
      </c>
      <c r="AB965" s="66" t="str">
        <f>IFERROR((IF(AND($G964&lt;(VLOOKUP($J965,'Medians, Hi-Lo SDs'!$B:$F,5,FALSE)),$G965&gt;=(VLOOKUP($J965,'Medians, Hi-Lo SDs'!$B:$F,5,FALSE))),(VLOOKUP($J965,'Medians, Hi-Lo SDs'!$B:$F,5,FALSE))-$G964,""))/($F965)*($C965-$C964)+($C964),"")</f>
        <v/>
      </c>
      <c r="AC965" s="65" t="str">
        <f t="shared" si="171"/>
        <v/>
      </c>
      <c r="AD965" s="65" t="str">
        <f>IF(AC965="","",AC965/VLOOKUP(VLOOKUP($J965,'Medians, Hi-Lo SDs'!$B:$F,5,FALSE),$H:$I,2,FALSE))</f>
        <v/>
      </c>
      <c r="AE965" s="59" t="s">
        <v>88</v>
      </c>
      <c r="AF965" s="60" t="s">
        <v>88</v>
      </c>
    </row>
    <row r="966" spans="10:32" x14ac:dyDescent="0.2">
      <c r="J966" s="64" t="str">
        <f t="shared" si="165"/>
        <v>a1721</v>
      </c>
      <c r="K966" s="71">
        <f t="shared" si="166"/>
        <v>2.1505376344086025</v>
      </c>
      <c r="L966" s="65" t="str">
        <f>IFERROR((IF(AND($G965&lt;(VLOOKUP($J966,'Medians, Hi-Lo SDs'!$B:$F,2,FALSE)),$G966&gt;=(VLOOKUP($J966,'Medians, Hi-Lo SDs'!$B:$F,2,FALSE))),(VLOOKUP($J966,'Medians, Hi-Lo SDs'!$B:$F,2,FALSE))-$G965,""))/($F966)*($C966-$C965)+($C965),"")</f>
        <v/>
      </c>
      <c r="M966" s="65" t="str">
        <f t="shared" si="168"/>
        <v/>
      </c>
      <c r="N966" s="65" t="str">
        <f>IF(M966="","",M966/VLOOKUP(VLOOKUP($J966,'Medians, Hi-Lo SDs'!$B:$F,2,FALSE),$H:$I,2,FALSE))</f>
        <v/>
      </c>
      <c r="O966" s="59" t="s">
        <v>88</v>
      </c>
      <c r="P966" s="60" t="s">
        <v>88</v>
      </c>
      <c r="Q966" s="66" t="str">
        <f>IFERROR((IF(AND($G965&lt;(VLOOKUP($J966,'Medians, Hi-Lo SDs'!$B:$F,3,FALSE)),$G966&gt;=(VLOOKUP($J966,'Medians, Hi-Lo SDs'!$B:$F,3,FALSE))),(VLOOKUP($J966,'Medians, Hi-Lo SDs'!$B:$F,3,FALSE))-$G965,""))/($F966)*($C966-$C965)+($C965),"")</f>
        <v/>
      </c>
      <c r="R966" s="65" t="str">
        <f t="shared" si="169"/>
        <v/>
      </c>
      <c r="S966" s="65" t="str">
        <f>IF(R966="","",R966/VLOOKUP(VLOOKUP($J966,'Medians, Hi-Lo SDs'!$B:$F,3,FALSE),$H:$I,2,FALSE))</f>
        <v/>
      </c>
      <c r="T966" s="70" t="str">
        <f t="shared" si="172"/>
        <v/>
      </c>
      <c r="U966" s="68" t="str">
        <f t="shared" si="173"/>
        <v/>
      </c>
      <c r="V966" s="69" t="str">
        <f t="shared" si="167"/>
        <v/>
      </c>
      <c r="W966" s="66" t="str">
        <f>IFERROR((IF(AND($G965&lt;(VLOOKUP($J966,'Medians, Hi-Lo SDs'!$B:$F,4,FALSE)),$G966&gt;=(VLOOKUP($J966,'Medians, Hi-Lo SDs'!$B:$F,4,FALSE))),(VLOOKUP($J966,'Medians, Hi-Lo SDs'!$B:$F,4,FALSE))-$G965,""))/($F966)*($C966-$C965)+($C965),"")</f>
        <v/>
      </c>
      <c r="X966" s="65" t="str">
        <f t="shared" si="170"/>
        <v/>
      </c>
      <c r="Y966" s="65" t="str">
        <f>IF(X966="","",X966/VLOOKUP(VLOOKUP($J966,'Medians, Hi-Lo SDs'!$B:$F,4,FALSE),$H:$I,2,FALSE))</f>
        <v/>
      </c>
      <c r="Z966" s="70" t="str">
        <f t="shared" si="174"/>
        <v/>
      </c>
      <c r="AA966" s="68" t="str">
        <f t="shared" si="175"/>
        <v/>
      </c>
      <c r="AB966" s="66" t="str">
        <f>IFERROR((IF(AND($G965&lt;(VLOOKUP($J966,'Medians, Hi-Lo SDs'!$B:$F,5,FALSE)),$G966&gt;=(VLOOKUP($J966,'Medians, Hi-Lo SDs'!$B:$F,5,FALSE))),(VLOOKUP($J966,'Medians, Hi-Lo SDs'!$B:$F,5,FALSE))-$G965,""))/($F966)*($C966-$C965)+($C965),"")</f>
        <v/>
      </c>
      <c r="AC966" s="65" t="str">
        <f t="shared" si="171"/>
        <v/>
      </c>
      <c r="AD966" s="65" t="str">
        <f>IF(AC966="","",AC966/VLOOKUP(VLOOKUP($J966,'Medians, Hi-Lo SDs'!$B:$F,5,FALSE),$H:$I,2,FALSE))</f>
        <v/>
      </c>
      <c r="AE966" s="59" t="s">
        <v>88</v>
      </c>
      <c r="AF966" s="60" t="s">
        <v>88</v>
      </c>
    </row>
    <row r="967" spans="10:32" x14ac:dyDescent="0.2">
      <c r="J967" s="64" t="str">
        <f t="shared" si="165"/>
        <v>a1721</v>
      </c>
      <c r="K967" s="71">
        <f t="shared" si="166"/>
        <v>2.1505376344086025</v>
      </c>
      <c r="L967" s="65" t="str">
        <f>IFERROR((IF(AND($G966&lt;(VLOOKUP($J967,'Medians, Hi-Lo SDs'!$B:$F,2,FALSE)),$G967&gt;=(VLOOKUP($J967,'Medians, Hi-Lo SDs'!$B:$F,2,FALSE))),(VLOOKUP($J967,'Medians, Hi-Lo SDs'!$B:$F,2,FALSE))-$G966,""))/($F967)*($C967-$C966)+($C966),"")</f>
        <v/>
      </c>
      <c r="M967" s="65" t="str">
        <f t="shared" si="168"/>
        <v/>
      </c>
      <c r="N967" s="65" t="str">
        <f>IF(M967="","",M967/VLOOKUP(VLOOKUP($J967,'Medians, Hi-Lo SDs'!$B:$F,2,FALSE),$H:$I,2,FALSE))</f>
        <v/>
      </c>
      <c r="O967" s="59" t="s">
        <v>88</v>
      </c>
      <c r="P967" s="60" t="s">
        <v>88</v>
      </c>
      <c r="Q967" s="66" t="str">
        <f>IFERROR((IF(AND($G966&lt;(VLOOKUP($J967,'Medians, Hi-Lo SDs'!$B:$F,3,FALSE)),$G967&gt;=(VLOOKUP($J967,'Medians, Hi-Lo SDs'!$B:$F,3,FALSE))),(VLOOKUP($J967,'Medians, Hi-Lo SDs'!$B:$F,3,FALSE))-$G966,""))/($F967)*($C967-$C966)+($C966),"")</f>
        <v/>
      </c>
      <c r="R967" s="65" t="str">
        <f t="shared" si="169"/>
        <v/>
      </c>
      <c r="S967" s="65" t="str">
        <f>IF(R967="","",R967/VLOOKUP(VLOOKUP($J967,'Medians, Hi-Lo SDs'!$B:$F,3,FALSE),$H:$I,2,FALSE))</f>
        <v/>
      </c>
      <c r="T967" s="70" t="str">
        <f t="shared" si="172"/>
        <v/>
      </c>
      <c r="U967" s="68" t="str">
        <f t="shared" si="173"/>
        <v/>
      </c>
      <c r="V967" s="69" t="str">
        <f t="shared" si="167"/>
        <v/>
      </c>
      <c r="W967" s="66" t="str">
        <f>IFERROR((IF(AND($G966&lt;(VLOOKUP($J967,'Medians, Hi-Lo SDs'!$B:$F,4,FALSE)),$G967&gt;=(VLOOKUP($J967,'Medians, Hi-Lo SDs'!$B:$F,4,FALSE))),(VLOOKUP($J967,'Medians, Hi-Lo SDs'!$B:$F,4,FALSE))-$G966,""))/($F967)*($C967-$C966)+($C966),"")</f>
        <v/>
      </c>
      <c r="X967" s="65" t="str">
        <f t="shared" si="170"/>
        <v/>
      </c>
      <c r="Y967" s="65" t="str">
        <f>IF(X967="","",X967/VLOOKUP(VLOOKUP($J967,'Medians, Hi-Lo SDs'!$B:$F,4,FALSE),$H:$I,2,FALSE))</f>
        <v/>
      </c>
      <c r="Z967" s="70" t="str">
        <f t="shared" si="174"/>
        <v/>
      </c>
      <c r="AA967" s="68" t="str">
        <f t="shared" si="175"/>
        <v/>
      </c>
      <c r="AB967" s="66" t="str">
        <f>IFERROR((IF(AND($G966&lt;(VLOOKUP($J967,'Medians, Hi-Lo SDs'!$B:$F,5,FALSE)),$G967&gt;=(VLOOKUP($J967,'Medians, Hi-Lo SDs'!$B:$F,5,FALSE))),(VLOOKUP($J967,'Medians, Hi-Lo SDs'!$B:$F,5,FALSE))-$G966,""))/($F967)*($C967-$C966)+($C966),"")</f>
        <v/>
      </c>
      <c r="AC967" s="65" t="str">
        <f t="shared" si="171"/>
        <v/>
      </c>
      <c r="AD967" s="65" t="str">
        <f>IF(AC967="","",AC967/VLOOKUP(VLOOKUP($J967,'Medians, Hi-Lo SDs'!$B:$F,5,FALSE),$H:$I,2,FALSE))</f>
        <v/>
      </c>
      <c r="AE967" s="59" t="s">
        <v>88</v>
      </c>
      <c r="AF967" s="60" t="s">
        <v>88</v>
      </c>
    </row>
    <row r="968" spans="10:32" x14ac:dyDescent="0.2">
      <c r="J968" s="64" t="str">
        <f t="shared" si="165"/>
        <v>a1721</v>
      </c>
      <c r="K968" s="71">
        <f t="shared" si="166"/>
        <v>2.1505376344086025</v>
      </c>
      <c r="L968" s="65" t="str">
        <f>IFERROR((IF(AND($G967&lt;(VLOOKUP($J968,'Medians, Hi-Lo SDs'!$B:$F,2,FALSE)),$G968&gt;=(VLOOKUP($J968,'Medians, Hi-Lo SDs'!$B:$F,2,FALSE))),(VLOOKUP($J968,'Medians, Hi-Lo SDs'!$B:$F,2,FALSE))-$G967,""))/($F968)*($C968-$C967)+($C967),"")</f>
        <v/>
      </c>
      <c r="M968" s="65" t="str">
        <f t="shared" si="168"/>
        <v/>
      </c>
      <c r="N968" s="65" t="str">
        <f>IF(M968="","",M968/VLOOKUP(VLOOKUP($J968,'Medians, Hi-Lo SDs'!$B:$F,2,FALSE),$H:$I,2,FALSE))</f>
        <v/>
      </c>
      <c r="O968" s="59" t="s">
        <v>88</v>
      </c>
      <c r="P968" s="60" t="s">
        <v>88</v>
      </c>
      <c r="Q968" s="66" t="str">
        <f>IFERROR((IF(AND($G967&lt;(VLOOKUP($J968,'Medians, Hi-Lo SDs'!$B:$F,3,FALSE)),$G968&gt;=(VLOOKUP($J968,'Medians, Hi-Lo SDs'!$B:$F,3,FALSE))),(VLOOKUP($J968,'Medians, Hi-Lo SDs'!$B:$F,3,FALSE))-$G967,""))/($F968)*($C968-$C967)+($C967),"")</f>
        <v/>
      </c>
      <c r="R968" s="65" t="str">
        <f t="shared" si="169"/>
        <v/>
      </c>
      <c r="S968" s="65" t="str">
        <f>IF(R968="","",R968/VLOOKUP(VLOOKUP($J968,'Medians, Hi-Lo SDs'!$B:$F,3,FALSE),$H:$I,2,FALSE))</f>
        <v/>
      </c>
      <c r="T968" s="70" t="str">
        <f t="shared" si="172"/>
        <v/>
      </c>
      <c r="U968" s="68" t="str">
        <f t="shared" si="173"/>
        <v/>
      </c>
      <c r="V968" s="69" t="str">
        <f t="shared" si="167"/>
        <v/>
      </c>
      <c r="W968" s="66" t="str">
        <f>IFERROR((IF(AND($G967&lt;(VLOOKUP($J968,'Medians, Hi-Lo SDs'!$B:$F,4,FALSE)),$G968&gt;=(VLOOKUP($J968,'Medians, Hi-Lo SDs'!$B:$F,4,FALSE))),(VLOOKUP($J968,'Medians, Hi-Lo SDs'!$B:$F,4,FALSE))-$G967,""))/($F968)*($C968-$C967)+($C967),"")</f>
        <v/>
      </c>
      <c r="X968" s="65" t="str">
        <f t="shared" si="170"/>
        <v/>
      </c>
      <c r="Y968" s="65" t="str">
        <f>IF(X968="","",X968/VLOOKUP(VLOOKUP($J968,'Medians, Hi-Lo SDs'!$B:$F,4,FALSE),$H:$I,2,FALSE))</f>
        <v/>
      </c>
      <c r="Z968" s="70" t="str">
        <f t="shared" si="174"/>
        <v/>
      </c>
      <c r="AA968" s="68" t="str">
        <f t="shared" si="175"/>
        <v/>
      </c>
      <c r="AB968" s="66" t="str">
        <f>IFERROR((IF(AND($G967&lt;(VLOOKUP($J968,'Medians, Hi-Lo SDs'!$B:$F,5,FALSE)),$G968&gt;=(VLOOKUP($J968,'Medians, Hi-Lo SDs'!$B:$F,5,FALSE))),(VLOOKUP($J968,'Medians, Hi-Lo SDs'!$B:$F,5,FALSE))-$G967,""))/($F968)*($C968-$C967)+($C967),"")</f>
        <v/>
      </c>
      <c r="AC968" s="65" t="str">
        <f t="shared" si="171"/>
        <v/>
      </c>
      <c r="AD968" s="65" t="str">
        <f>IF(AC968="","",AC968/VLOOKUP(VLOOKUP($J968,'Medians, Hi-Lo SDs'!$B:$F,5,FALSE),$H:$I,2,FALSE))</f>
        <v/>
      </c>
      <c r="AE968" s="59" t="s">
        <v>88</v>
      </c>
      <c r="AF968" s="60" t="s">
        <v>88</v>
      </c>
    </row>
    <row r="969" spans="10:32" x14ac:dyDescent="0.2">
      <c r="J969" s="64" t="str">
        <f t="shared" si="165"/>
        <v>a1721</v>
      </c>
      <c r="K969" s="71">
        <f t="shared" si="166"/>
        <v>2.1505376344086025</v>
      </c>
      <c r="L969" s="65" t="str">
        <f>IFERROR((IF(AND($G968&lt;(VLOOKUP($J969,'Medians, Hi-Lo SDs'!$B:$F,2,FALSE)),$G969&gt;=(VLOOKUP($J969,'Medians, Hi-Lo SDs'!$B:$F,2,FALSE))),(VLOOKUP($J969,'Medians, Hi-Lo SDs'!$B:$F,2,FALSE))-$G968,""))/($F969)*($C969-$C968)+($C968),"")</f>
        <v/>
      </c>
      <c r="M969" s="65" t="str">
        <f t="shared" si="168"/>
        <v/>
      </c>
      <c r="N969" s="65" t="str">
        <f>IF(M969="","",M969/VLOOKUP(VLOOKUP($J969,'Medians, Hi-Lo SDs'!$B:$F,2,FALSE),$H:$I,2,FALSE))</f>
        <v/>
      </c>
      <c r="O969" s="59" t="s">
        <v>88</v>
      </c>
      <c r="P969" s="60" t="s">
        <v>88</v>
      </c>
      <c r="Q969" s="66" t="str">
        <f>IFERROR((IF(AND($G968&lt;(VLOOKUP($J969,'Medians, Hi-Lo SDs'!$B:$F,3,FALSE)),$G969&gt;=(VLOOKUP($J969,'Medians, Hi-Lo SDs'!$B:$F,3,FALSE))),(VLOOKUP($J969,'Medians, Hi-Lo SDs'!$B:$F,3,FALSE))-$G968,""))/($F969)*($C969-$C968)+($C968),"")</f>
        <v/>
      </c>
      <c r="R969" s="65" t="str">
        <f t="shared" si="169"/>
        <v/>
      </c>
      <c r="S969" s="65" t="str">
        <f>IF(R969="","",R969/VLOOKUP(VLOOKUP($J969,'Medians, Hi-Lo SDs'!$B:$F,3,FALSE),$H:$I,2,FALSE))</f>
        <v/>
      </c>
      <c r="T969" s="70" t="str">
        <f t="shared" si="172"/>
        <v/>
      </c>
      <c r="U969" s="68" t="str">
        <f t="shared" si="173"/>
        <v/>
      </c>
      <c r="V969" s="69" t="str">
        <f t="shared" si="167"/>
        <v/>
      </c>
      <c r="W969" s="66" t="str">
        <f>IFERROR((IF(AND($G968&lt;(VLOOKUP($J969,'Medians, Hi-Lo SDs'!$B:$F,4,FALSE)),$G969&gt;=(VLOOKUP($J969,'Medians, Hi-Lo SDs'!$B:$F,4,FALSE))),(VLOOKUP($J969,'Medians, Hi-Lo SDs'!$B:$F,4,FALSE))-$G968,""))/($F969)*($C969-$C968)+($C968),"")</f>
        <v/>
      </c>
      <c r="X969" s="65" t="str">
        <f t="shared" si="170"/>
        <v/>
      </c>
      <c r="Y969" s="65" t="str">
        <f>IF(X969="","",X969/VLOOKUP(VLOOKUP($J969,'Medians, Hi-Lo SDs'!$B:$F,4,FALSE),$H:$I,2,FALSE))</f>
        <v/>
      </c>
      <c r="Z969" s="70" t="str">
        <f t="shared" si="174"/>
        <v/>
      </c>
      <c r="AA969" s="68" t="str">
        <f t="shared" si="175"/>
        <v/>
      </c>
      <c r="AB969" s="66" t="str">
        <f>IFERROR((IF(AND($G968&lt;(VLOOKUP($J969,'Medians, Hi-Lo SDs'!$B:$F,5,FALSE)),$G969&gt;=(VLOOKUP($J969,'Medians, Hi-Lo SDs'!$B:$F,5,FALSE))),(VLOOKUP($J969,'Medians, Hi-Lo SDs'!$B:$F,5,FALSE))-$G968,""))/($F969)*($C969-$C968)+($C968),"")</f>
        <v/>
      </c>
      <c r="AC969" s="65" t="str">
        <f t="shared" si="171"/>
        <v/>
      </c>
      <c r="AD969" s="65" t="str">
        <f>IF(AC969="","",AC969/VLOOKUP(VLOOKUP($J969,'Medians, Hi-Lo SDs'!$B:$F,5,FALSE),$H:$I,2,FALSE))</f>
        <v/>
      </c>
      <c r="AE969" s="59" t="s">
        <v>88</v>
      </c>
      <c r="AF969" s="60" t="s">
        <v>88</v>
      </c>
    </row>
    <row r="970" spans="10:32" x14ac:dyDescent="0.2">
      <c r="J970" s="64" t="str">
        <f t="shared" si="165"/>
        <v>a1721</v>
      </c>
      <c r="K970" s="71">
        <f t="shared" si="166"/>
        <v>2.1505376344086025</v>
      </c>
      <c r="L970" s="65" t="str">
        <f>IFERROR((IF(AND($G969&lt;(VLOOKUP($J970,'Medians, Hi-Lo SDs'!$B:$F,2,FALSE)),$G970&gt;=(VLOOKUP($J970,'Medians, Hi-Lo SDs'!$B:$F,2,FALSE))),(VLOOKUP($J970,'Medians, Hi-Lo SDs'!$B:$F,2,FALSE))-$G969,""))/($F970)*($C970-$C969)+($C969),"")</f>
        <v/>
      </c>
      <c r="M970" s="65" t="str">
        <f t="shared" si="168"/>
        <v/>
      </c>
      <c r="N970" s="65" t="str">
        <f>IF(M970="","",M970/VLOOKUP(VLOOKUP($J970,'Medians, Hi-Lo SDs'!$B:$F,2,FALSE),$H:$I,2,FALSE))</f>
        <v/>
      </c>
      <c r="O970" s="59" t="s">
        <v>88</v>
      </c>
      <c r="P970" s="60" t="s">
        <v>88</v>
      </c>
      <c r="Q970" s="66" t="str">
        <f>IFERROR((IF(AND($G969&lt;(VLOOKUP($J970,'Medians, Hi-Lo SDs'!$B:$F,3,FALSE)),$G970&gt;=(VLOOKUP($J970,'Medians, Hi-Lo SDs'!$B:$F,3,FALSE))),(VLOOKUP($J970,'Medians, Hi-Lo SDs'!$B:$F,3,FALSE))-$G969,""))/($F970)*($C970-$C969)+($C969),"")</f>
        <v/>
      </c>
      <c r="R970" s="65" t="str">
        <f t="shared" si="169"/>
        <v/>
      </c>
      <c r="S970" s="65" t="str">
        <f>IF(R970="","",R970/VLOOKUP(VLOOKUP($J970,'Medians, Hi-Lo SDs'!$B:$F,3,FALSE),$H:$I,2,FALSE))</f>
        <v/>
      </c>
      <c r="T970" s="70" t="str">
        <f t="shared" si="172"/>
        <v/>
      </c>
      <c r="U970" s="68" t="str">
        <f t="shared" si="173"/>
        <v/>
      </c>
      <c r="V970" s="69" t="str">
        <f t="shared" si="167"/>
        <v/>
      </c>
      <c r="W970" s="66" t="str">
        <f>IFERROR((IF(AND($G969&lt;(VLOOKUP($J970,'Medians, Hi-Lo SDs'!$B:$F,4,FALSE)),$G970&gt;=(VLOOKUP($J970,'Medians, Hi-Lo SDs'!$B:$F,4,FALSE))),(VLOOKUP($J970,'Medians, Hi-Lo SDs'!$B:$F,4,FALSE))-$G969,""))/($F970)*($C970-$C969)+($C969),"")</f>
        <v/>
      </c>
      <c r="X970" s="65" t="str">
        <f t="shared" si="170"/>
        <v/>
      </c>
      <c r="Y970" s="65" t="str">
        <f>IF(X970="","",X970/VLOOKUP(VLOOKUP($J970,'Medians, Hi-Lo SDs'!$B:$F,4,FALSE),$H:$I,2,FALSE))</f>
        <v/>
      </c>
      <c r="Z970" s="70" t="str">
        <f t="shared" si="174"/>
        <v/>
      </c>
      <c r="AA970" s="68" t="str">
        <f t="shared" si="175"/>
        <v/>
      </c>
      <c r="AB970" s="66" t="str">
        <f>IFERROR((IF(AND($G969&lt;(VLOOKUP($J970,'Medians, Hi-Lo SDs'!$B:$F,5,FALSE)),$G970&gt;=(VLOOKUP($J970,'Medians, Hi-Lo SDs'!$B:$F,5,FALSE))),(VLOOKUP($J970,'Medians, Hi-Lo SDs'!$B:$F,5,FALSE))-$G969,""))/($F970)*($C970-$C969)+($C969),"")</f>
        <v/>
      </c>
      <c r="AC970" s="65" t="str">
        <f t="shared" si="171"/>
        <v/>
      </c>
      <c r="AD970" s="65" t="str">
        <f>IF(AC970="","",AC970/VLOOKUP(VLOOKUP($J970,'Medians, Hi-Lo SDs'!$B:$F,5,FALSE),$H:$I,2,FALSE))</f>
        <v/>
      </c>
      <c r="AE970" s="59" t="s">
        <v>88</v>
      </c>
      <c r="AF970" s="60" t="s">
        <v>88</v>
      </c>
    </row>
    <row r="971" spans="10:32" x14ac:dyDescent="0.2">
      <c r="J971" s="64" t="str">
        <f t="shared" si="165"/>
        <v>a1721</v>
      </c>
      <c r="K971" s="71">
        <f t="shared" si="166"/>
        <v>2.1505376344086025</v>
      </c>
      <c r="L971" s="65" t="str">
        <f>IFERROR((IF(AND($G970&lt;(VLOOKUP($J971,'Medians, Hi-Lo SDs'!$B:$F,2,FALSE)),$G971&gt;=(VLOOKUP($J971,'Medians, Hi-Lo SDs'!$B:$F,2,FALSE))),(VLOOKUP($J971,'Medians, Hi-Lo SDs'!$B:$F,2,FALSE))-$G970,""))/($F971)*($C971-$C970)+($C970),"")</f>
        <v/>
      </c>
      <c r="M971" s="65" t="str">
        <f t="shared" si="168"/>
        <v/>
      </c>
      <c r="N971" s="65" t="str">
        <f>IF(M971="","",M971/VLOOKUP(VLOOKUP($J971,'Medians, Hi-Lo SDs'!$B:$F,2,FALSE),$H:$I,2,FALSE))</f>
        <v/>
      </c>
      <c r="O971" s="59" t="s">
        <v>88</v>
      </c>
      <c r="P971" s="60" t="s">
        <v>88</v>
      </c>
      <c r="Q971" s="66" t="str">
        <f>IFERROR((IF(AND($G970&lt;(VLOOKUP($J971,'Medians, Hi-Lo SDs'!$B:$F,3,FALSE)),$G971&gt;=(VLOOKUP($J971,'Medians, Hi-Lo SDs'!$B:$F,3,FALSE))),(VLOOKUP($J971,'Medians, Hi-Lo SDs'!$B:$F,3,FALSE))-$G970,""))/($F971)*($C971-$C970)+($C970),"")</f>
        <v/>
      </c>
      <c r="R971" s="65" t="str">
        <f t="shared" si="169"/>
        <v/>
      </c>
      <c r="S971" s="65" t="str">
        <f>IF(R971="","",R971/VLOOKUP(VLOOKUP($J971,'Medians, Hi-Lo SDs'!$B:$F,3,FALSE),$H:$I,2,FALSE))</f>
        <v/>
      </c>
      <c r="T971" s="70" t="str">
        <f t="shared" si="172"/>
        <v/>
      </c>
      <c r="U971" s="68" t="str">
        <f t="shared" si="173"/>
        <v/>
      </c>
      <c r="V971" s="69" t="str">
        <f t="shared" si="167"/>
        <v/>
      </c>
      <c r="W971" s="66" t="str">
        <f>IFERROR((IF(AND($G970&lt;(VLOOKUP($J971,'Medians, Hi-Lo SDs'!$B:$F,4,FALSE)),$G971&gt;=(VLOOKUP($J971,'Medians, Hi-Lo SDs'!$B:$F,4,FALSE))),(VLOOKUP($J971,'Medians, Hi-Lo SDs'!$B:$F,4,FALSE))-$G970,""))/($F971)*($C971-$C970)+($C970),"")</f>
        <v/>
      </c>
      <c r="X971" s="65" t="str">
        <f t="shared" si="170"/>
        <v/>
      </c>
      <c r="Y971" s="65" t="str">
        <f>IF(X971="","",X971/VLOOKUP(VLOOKUP($J971,'Medians, Hi-Lo SDs'!$B:$F,4,FALSE),$H:$I,2,FALSE))</f>
        <v/>
      </c>
      <c r="Z971" s="70" t="str">
        <f t="shared" si="174"/>
        <v/>
      </c>
      <c r="AA971" s="68" t="str">
        <f t="shared" si="175"/>
        <v/>
      </c>
      <c r="AB971" s="66" t="str">
        <f>IFERROR((IF(AND($G970&lt;(VLOOKUP($J971,'Medians, Hi-Lo SDs'!$B:$F,5,FALSE)),$G971&gt;=(VLOOKUP($J971,'Medians, Hi-Lo SDs'!$B:$F,5,FALSE))),(VLOOKUP($J971,'Medians, Hi-Lo SDs'!$B:$F,5,FALSE))-$G970,""))/($F971)*($C971-$C970)+($C970),"")</f>
        <v/>
      </c>
      <c r="AC971" s="65" t="str">
        <f t="shared" si="171"/>
        <v/>
      </c>
      <c r="AD971" s="65" t="str">
        <f>IF(AC971="","",AC971/VLOOKUP(VLOOKUP($J971,'Medians, Hi-Lo SDs'!$B:$F,5,FALSE),$H:$I,2,FALSE))</f>
        <v/>
      </c>
      <c r="AE971" s="59" t="s">
        <v>88</v>
      </c>
      <c r="AF971" s="60" t="s">
        <v>88</v>
      </c>
    </row>
    <row r="972" spans="10:32" x14ac:dyDescent="0.2">
      <c r="J972" s="64" t="str">
        <f t="shared" si="165"/>
        <v>a1721</v>
      </c>
      <c r="K972" s="71">
        <f t="shared" si="166"/>
        <v>2.1505376344086025</v>
      </c>
      <c r="L972" s="65" t="str">
        <f>IFERROR((IF(AND($G971&lt;(VLOOKUP($J972,'Medians, Hi-Lo SDs'!$B:$F,2,FALSE)),$G972&gt;=(VLOOKUP($J972,'Medians, Hi-Lo SDs'!$B:$F,2,FALSE))),(VLOOKUP($J972,'Medians, Hi-Lo SDs'!$B:$F,2,FALSE))-$G971,""))/($F972)*($C972-$C971)+($C971),"")</f>
        <v/>
      </c>
      <c r="M972" s="65" t="str">
        <f t="shared" si="168"/>
        <v/>
      </c>
      <c r="N972" s="65" t="str">
        <f>IF(M972="","",M972/VLOOKUP(VLOOKUP($J972,'Medians, Hi-Lo SDs'!$B:$F,2,FALSE),$H:$I,2,FALSE))</f>
        <v/>
      </c>
      <c r="O972" s="59" t="s">
        <v>88</v>
      </c>
      <c r="P972" s="60" t="s">
        <v>88</v>
      </c>
      <c r="Q972" s="66" t="str">
        <f>IFERROR((IF(AND($G971&lt;(VLOOKUP($J972,'Medians, Hi-Lo SDs'!$B:$F,3,FALSE)),$G972&gt;=(VLOOKUP($J972,'Medians, Hi-Lo SDs'!$B:$F,3,FALSE))),(VLOOKUP($J972,'Medians, Hi-Lo SDs'!$B:$F,3,FALSE))-$G971,""))/($F972)*($C972-$C971)+($C971),"")</f>
        <v/>
      </c>
      <c r="R972" s="65" t="str">
        <f t="shared" si="169"/>
        <v/>
      </c>
      <c r="S972" s="65" t="str">
        <f>IF(R972="","",R972/VLOOKUP(VLOOKUP($J972,'Medians, Hi-Lo SDs'!$B:$F,3,FALSE),$H:$I,2,FALSE))</f>
        <v/>
      </c>
      <c r="T972" s="70" t="str">
        <f t="shared" si="172"/>
        <v/>
      </c>
      <c r="U972" s="68" t="str">
        <f t="shared" si="173"/>
        <v/>
      </c>
      <c r="V972" s="69" t="str">
        <f t="shared" si="167"/>
        <v/>
      </c>
      <c r="W972" s="66" t="str">
        <f>IFERROR((IF(AND($G971&lt;(VLOOKUP($J972,'Medians, Hi-Lo SDs'!$B:$F,4,FALSE)),$G972&gt;=(VLOOKUP($J972,'Medians, Hi-Lo SDs'!$B:$F,4,FALSE))),(VLOOKUP($J972,'Medians, Hi-Lo SDs'!$B:$F,4,FALSE))-$G971,""))/($F972)*($C972-$C971)+($C971),"")</f>
        <v/>
      </c>
      <c r="X972" s="65" t="str">
        <f t="shared" si="170"/>
        <v/>
      </c>
      <c r="Y972" s="65" t="str">
        <f>IF(X972="","",X972/VLOOKUP(VLOOKUP($J972,'Medians, Hi-Lo SDs'!$B:$F,4,FALSE),$H:$I,2,FALSE))</f>
        <v/>
      </c>
      <c r="Z972" s="70" t="str">
        <f t="shared" si="174"/>
        <v/>
      </c>
      <c r="AA972" s="68" t="str">
        <f t="shared" si="175"/>
        <v/>
      </c>
      <c r="AB972" s="66" t="str">
        <f>IFERROR((IF(AND($G971&lt;(VLOOKUP($J972,'Medians, Hi-Lo SDs'!$B:$F,5,FALSE)),$G972&gt;=(VLOOKUP($J972,'Medians, Hi-Lo SDs'!$B:$F,5,FALSE))),(VLOOKUP($J972,'Medians, Hi-Lo SDs'!$B:$F,5,FALSE))-$G971,""))/($F972)*($C972-$C971)+($C971),"")</f>
        <v/>
      </c>
      <c r="AC972" s="65" t="str">
        <f t="shared" si="171"/>
        <v/>
      </c>
      <c r="AD972" s="65" t="str">
        <f>IF(AC972="","",AC972/VLOOKUP(VLOOKUP($J972,'Medians, Hi-Lo SDs'!$B:$F,5,FALSE),$H:$I,2,FALSE))</f>
        <v/>
      </c>
      <c r="AE972" s="59" t="s">
        <v>88</v>
      </c>
      <c r="AF972" s="60" t="s">
        <v>88</v>
      </c>
    </row>
    <row r="973" spans="10:32" x14ac:dyDescent="0.2">
      <c r="J973" s="64" t="str">
        <f t="shared" ref="J973:J1036" si="176">IF(LEFT(A972,1)="a",A972,J972)</f>
        <v>a1721</v>
      </c>
      <c r="K973" s="71">
        <f t="shared" ref="K973:K1036" si="177">INDEX(G:G,MATCH(J973,J:J,0))</f>
        <v>2.1505376344086025</v>
      </c>
      <c r="L973" s="65" t="str">
        <f>IFERROR((IF(AND($G972&lt;(VLOOKUP($J973,'Medians, Hi-Lo SDs'!$B:$F,2,FALSE)),$G973&gt;=(VLOOKUP($J973,'Medians, Hi-Lo SDs'!$B:$F,2,FALSE))),(VLOOKUP($J973,'Medians, Hi-Lo SDs'!$B:$F,2,FALSE))-$G972,""))/($F973)*($C973-$C972)+($C972),"")</f>
        <v/>
      </c>
      <c r="M973" s="65" t="str">
        <f t="shared" si="168"/>
        <v/>
      </c>
      <c r="N973" s="65" t="str">
        <f>IF(M973="","",M973/VLOOKUP(VLOOKUP($J973,'Medians, Hi-Lo SDs'!$B:$F,2,FALSE),$H:$I,2,FALSE))</f>
        <v/>
      </c>
      <c r="O973" s="59" t="s">
        <v>88</v>
      </c>
      <c r="P973" s="60" t="s">
        <v>88</v>
      </c>
      <c r="Q973" s="66" t="str">
        <f>IFERROR((IF(AND($G972&lt;(VLOOKUP($J973,'Medians, Hi-Lo SDs'!$B:$F,3,FALSE)),$G973&gt;=(VLOOKUP($J973,'Medians, Hi-Lo SDs'!$B:$F,3,FALSE))),(VLOOKUP($J973,'Medians, Hi-Lo SDs'!$B:$F,3,FALSE))-$G972,""))/($F973)*($C973-$C972)+($C972),"")</f>
        <v/>
      </c>
      <c r="R973" s="65" t="str">
        <f t="shared" si="169"/>
        <v/>
      </c>
      <c r="S973" s="65" t="str">
        <f>IF(R973="","",R973/VLOOKUP(VLOOKUP($J973,'Medians, Hi-Lo SDs'!$B:$F,3,FALSE),$H:$I,2,FALSE))</f>
        <v/>
      </c>
      <c r="T973" s="70" t="str">
        <f t="shared" si="172"/>
        <v/>
      </c>
      <c r="U973" s="68" t="str">
        <f t="shared" si="173"/>
        <v/>
      </c>
      <c r="V973" s="69" t="str">
        <f t="shared" ref="V973:V1036" si="178">IFERROR((IF(AND(G972&lt;(50),G973&gt;=(50)),(50)-G972,""))/(F973)*(C973-C972)+(C972),"")</f>
        <v/>
      </c>
      <c r="W973" s="66" t="str">
        <f>IFERROR((IF(AND($G972&lt;(VLOOKUP($J973,'Medians, Hi-Lo SDs'!$B:$F,4,FALSE)),$G973&gt;=(VLOOKUP($J973,'Medians, Hi-Lo SDs'!$B:$F,4,FALSE))),(VLOOKUP($J973,'Medians, Hi-Lo SDs'!$B:$F,4,FALSE))-$G972,""))/($F973)*($C973-$C972)+($C972),"")</f>
        <v/>
      </c>
      <c r="X973" s="65" t="str">
        <f t="shared" si="170"/>
        <v/>
      </c>
      <c r="Y973" s="65" t="str">
        <f>IF(X973="","",X973/VLOOKUP(VLOOKUP($J973,'Medians, Hi-Lo SDs'!$B:$F,4,FALSE),$H:$I,2,FALSE))</f>
        <v/>
      </c>
      <c r="Z973" s="70" t="str">
        <f t="shared" si="174"/>
        <v/>
      </c>
      <c r="AA973" s="68" t="str">
        <f t="shared" si="175"/>
        <v/>
      </c>
      <c r="AB973" s="66" t="str">
        <f>IFERROR((IF(AND($G972&lt;(VLOOKUP($J973,'Medians, Hi-Lo SDs'!$B:$F,5,FALSE)),$G973&gt;=(VLOOKUP($J973,'Medians, Hi-Lo SDs'!$B:$F,5,FALSE))),(VLOOKUP($J973,'Medians, Hi-Lo SDs'!$B:$F,5,FALSE))-$G972,""))/($F973)*($C973-$C972)+($C972),"")</f>
        <v/>
      </c>
      <c r="AC973" s="65" t="str">
        <f t="shared" si="171"/>
        <v/>
      </c>
      <c r="AD973" s="65" t="str">
        <f>IF(AC973="","",AC973/VLOOKUP(VLOOKUP($J973,'Medians, Hi-Lo SDs'!$B:$F,5,FALSE),$H:$I,2,FALSE))</f>
        <v/>
      </c>
      <c r="AE973" s="59" t="s">
        <v>88</v>
      </c>
      <c r="AF973" s="60" t="s">
        <v>88</v>
      </c>
    </row>
    <row r="974" spans="10:32" x14ac:dyDescent="0.2">
      <c r="J974" s="64" t="str">
        <f t="shared" si="176"/>
        <v>a1721</v>
      </c>
      <c r="K974" s="71">
        <f t="shared" si="177"/>
        <v>2.1505376344086025</v>
      </c>
      <c r="L974" s="65" t="str">
        <f>IFERROR((IF(AND($G973&lt;(VLOOKUP($J974,'Medians, Hi-Lo SDs'!$B:$F,2,FALSE)),$G974&gt;=(VLOOKUP($J974,'Medians, Hi-Lo SDs'!$B:$F,2,FALSE))),(VLOOKUP($J974,'Medians, Hi-Lo SDs'!$B:$F,2,FALSE))-$G973,""))/($F974)*($C974-$C973)+($C973),"")</f>
        <v/>
      </c>
      <c r="M974" s="65" t="str">
        <f t="shared" ref="M974:M1037" si="179">IF(L974="","",SUMIF($J:$J,$J974,$V:$V)-L974)</f>
        <v/>
      </c>
      <c r="N974" s="65" t="str">
        <f>IF(M974="","",M974/VLOOKUP(VLOOKUP($J974,'Medians, Hi-Lo SDs'!$B:$F,2,FALSE),$H:$I,2,FALSE))</f>
        <v/>
      </c>
      <c r="O974" s="59" t="s">
        <v>88</v>
      </c>
      <c r="P974" s="60" t="s">
        <v>88</v>
      </c>
      <c r="Q974" s="66" t="str">
        <f>IFERROR((IF(AND($G973&lt;(VLOOKUP($J974,'Medians, Hi-Lo SDs'!$B:$F,3,FALSE)),$G974&gt;=(VLOOKUP($J974,'Medians, Hi-Lo SDs'!$B:$F,3,FALSE))),(VLOOKUP($J974,'Medians, Hi-Lo SDs'!$B:$F,3,FALSE))-$G973,""))/($F974)*($C974-$C973)+($C973),"")</f>
        <v/>
      </c>
      <c r="R974" s="65" t="str">
        <f t="shared" ref="R974:R1037" si="180">IF(Q974="","",SUMIF($J:$J,$J974,$V:$V)-Q974)</f>
        <v/>
      </c>
      <c r="S974" s="65" t="str">
        <f>IF(R974="","",R974/VLOOKUP(VLOOKUP($J974,'Medians, Hi-Lo SDs'!$B:$F,3,FALSE),$H:$I,2,FALSE))</f>
        <v/>
      </c>
      <c r="T974" s="70" t="str">
        <f t="shared" si="172"/>
        <v/>
      </c>
      <c r="U974" s="68" t="str">
        <f t="shared" si="173"/>
        <v/>
      </c>
      <c r="V974" s="69" t="str">
        <f t="shared" si="178"/>
        <v/>
      </c>
      <c r="W974" s="66" t="str">
        <f>IFERROR((IF(AND($G973&lt;(VLOOKUP($J974,'Medians, Hi-Lo SDs'!$B:$F,4,FALSE)),$G974&gt;=(VLOOKUP($J974,'Medians, Hi-Lo SDs'!$B:$F,4,FALSE))),(VLOOKUP($J974,'Medians, Hi-Lo SDs'!$B:$F,4,FALSE))-$G973,""))/($F974)*($C974-$C973)+($C973),"")</f>
        <v/>
      </c>
      <c r="X974" s="65" t="str">
        <f t="shared" ref="X974:X1037" si="181">IF(W974="","",W974-SUMIF($J:$J,$J974,$V:$V))</f>
        <v/>
      </c>
      <c r="Y974" s="65" t="str">
        <f>IF(X974="","",X974/VLOOKUP(VLOOKUP($J974,'Medians, Hi-Lo SDs'!$B:$F,4,FALSE),$H:$I,2,FALSE))</f>
        <v/>
      </c>
      <c r="Z974" s="70" t="str">
        <f t="shared" si="174"/>
        <v/>
      </c>
      <c r="AA974" s="68" t="str">
        <f t="shared" si="175"/>
        <v/>
      </c>
      <c r="AB974" s="66" t="str">
        <f>IFERROR((IF(AND($G973&lt;(VLOOKUP($J974,'Medians, Hi-Lo SDs'!$B:$F,5,FALSE)),$G974&gt;=(VLOOKUP($J974,'Medians, Hi-Lo SDs'!$B:$F,5,FALSE))),(VLOOKUP($J974,'Medians, Hi-Lo SDs'!$B:$F,5,FALSE))-$G973,""))/($F974)*($C974-$C973)+($C973),"")</f>
        <v/>
      </c>
      <c r="AC974" s="65" t="str">
        <f t="shared" ref="AC974:AC1037" si="182">IF(AB974="","",AB974-SUMIF($J:$J,$J974,$V:$V))</f>
        <v/>
      </c>
      <c r="AD974" s="65" t="str">
        <f>IF(AC974="","",AC974/VLOOKUP(VLOOKUP($J974,'Medians, Hi-Lo SDs'!$B:$F,5,FALSE),$H:$I,2,FALSE))</f>
        <v/>
      </c>
      <c r="AE974" s="59" t="s">
        <v>88</v>
      </c>
      <c r="AF974" s="60" t="s">
        <v>88</v>
      </c>
    </row>
    <row r="975" spans="10:32" x14ac:dyDescent="0.2">
      <c r="J975" s="64" t="str">
        <f t="shared" si="176"/>
        <v>a1721</v>
      </c>
      <c r="K975" s="71">
        <f t="shared" si="177"/>
        <v>2.1505376344086025</v>
      </c>
      <c r="L975" s="65" t="str">
        <f>IFERROR((IF(AND($G974&lt;(VLOOKUP($J975,'Medians, Hi-Lo SDs'!$B:$F,2,FALSE)),$G975&gt;=(VLOOKUP($J975,'Medians, Hi-Lo SDs'!$B:$F,2,FALSE))),(VLOOKUP($J975,'Medians, Hi-Lo SDs'!$B:$F,2,FALSE))-$G974,""))/($F975)*($C975-$C974)+($C974),"")</f>
        <v/>
      </c>
      <c r="M975" s="65" t="str">
        <f t="shared" si="179"/>
        <v/>
      </c>
      <c r="N975" s="65" t="str">
        <f>IF(M975="","",M975/VLOOKUP(VLOOKUP($J975,'Medians, Hi-Lo SDs'!$B:$F,2,FALSE),$H:$I,2,FALSE))</f>
        <v/>
      </c>
      <c r="O975" s="59" t="s">
        <v>88</v>
      </c>
      <c r="P975" s="60" t="s">
        <v>88</v>
      </c>
      <c r="Q975" s="66" t="str">
        <f>IFERROR((IF(AND($G974&lt;(VLOOKUP($J975,'Medians, Hi-Lo SDs'!$B:$F,3,FALSE)),$G975&gt;=(VLOOKUP($J975,'Medians, Hi-Lo SDs'!$B:$F,3,FALSE))),(VLOOKUP($J975,'Medians, Hi-Lo SDs'!$B:$F,3,FALSE))-$G974,""))/($F975)*($C975-$C974)+($C974),"")</f>
        <v/>
      </c>
      <c r="R975" s="65" t="str">
        <f t="shared" si="180"/>
        <v/>
      </c>
      <c r="S975" s="65" t="str">
        <f>IF(R975="","",R975/VLOOKUP(VLOOKUP($J975,'Medians, Hi-Lo SDs'!$B:$F,3,FALSE),$H:$I,2,FALSE))</f>
        <v/>
      </c>
      <c r="T975" s="70" t="str">
        <f t="shared" si="172"/>
        <v/>
      </c>
      <c r="U975" s="68" t="str">
        <f t="shared" si="173"/>
        <v/>
      </c>
      <c r="V975" s="69" t="str">
        <f t="shared" si="178"/>
        <v/>
      </c>
      <c r="W975" s="66" t="str">
        <f>IFERROR((IF(AND($G974&lt;(VLOOKUP($J975,'Medians, Hi-Lo SDs'!$B:$F,4,FALSE)),$G975&gt;=(VLOOKUP($J975,'Medians, Hi-Lo SDs'!$B:$F,4,FALSE))),(VLOOKUP($J975,'Medians, Hi-Lo SDs'!$B:$F,4,FALSE))-$G974,""))/($F975)*($C975-$C974)+($C974),"")</f>
        <v/>
      </c>
      <c r="X975" s="65" t="str">
        <f t="shared" si="181"/>
        <v/>
      </c>
      <c r="Y975" s="65" t="str">
        <f>IF(X975="","",X975/VLOOKUP(VLOOKUP($J975,'Medians, Hi-Lo SDs'!$B:$F,4,FALSE),$H:$I,2,FALSE))</f>
        <v/>
      </c>
      <c r="Z975" s="70" t="str">
        <f t="shared" si="174"/>
        <v/>
      </c>
      <c r="AA975" s="68" t="str">
        <f t="shared" si="175"/>
        <v/>
      </c>
      <c r="AB975" s="66" t="str">
        <f>IFERROR((IF(AND($G974&lt;(VLOOKUP($J975,'Medians, Hi-Lo SDs'!$B:$F,5,FALSE)),$G975&gt;=(VLOOKUP($J975,'Medians, Hi-Lo SDs'!$B:$F,5,FALSE))),(VLOOKUP($J975,'Medians, Hi-Lo SDs'!$B:$F,5,FALSE))-$G974,""))/($F975)*($C975-$C974)+($C974),"")</f>
        <v/>
      </c>
      <c r="AC975" s="65" t="str">
        <f t="shared" si="182"/>
        <v/>
      </c>
      <c r="AD975" s="65" t="str">
        <f>IF(AC975="","",AC975/VLOOKUP(VLOOKUP($J975,'Medians, Hi-Lo SDs'!$B:$F,5,FALSE),$H:$I,2,FALSE))</f>
        <v/>
      </c>
      <c r="AE975" s="59" t="s">
        <v>88</v>
      </c>
      <c r="AF975" s="60" t="s">
        <v>88</v>
      </c>
    </row>
    <row r="976" spans="10:32" x14ac:dyDescent="0.2">
      <c r="J976" s="64" t="str">
        <f t="shared" si="176"/>
        <v>a1721</v>
      </c>
      <c r="K976" s="71">
        <f t="shared" si="177"/>
        <v>2.1505376344086025</v>
      </c>
      <c r="L976" s="65" t="str">
        <f>IFERROR((IF(AND($G975&lt;(VLOOKUP($J976,'Medians, Hi-Lo SDs'!$B:$F,2,FALSE)),$G976&gt;=(VLOOKUP($J976,'Medians, Hi-Lo SDs'!$B:$F,2,FALSE))),(VLOOKUP($J976,'Medians, Hi-Lo SDs'!$B:$F,2,FALSE))-$G975,""))/($F976)*($C976-$C975)+($C975),"")</f>
        <v/>
      </c>
      <c r="M976" s="65" t="str">
        <f t="shared" si="179"/>
        <v/>
      </c>
      <c r="N976" s="65" t="str">
        <f>IF(M976="","",M976/VLOOKUP(VLOOKUP($J976,'Medians, Hi-Lo SDs'!$B:$F,2,FALSE),$H:$I,2,FALSE))</f>
        <v/>
      </c>
      <c r="O976" s="59" t="s">
        <v>88</v>
      </c>
      <c r="P976" s="60" t="s">
        <v>88</v>
      </c>
      <c r="Q976" s="66" t="str">
        <f>IFERROR((IF(AND($G975&lt;(VLOOKUP($J976,'Medians, Hi-Lo SDs'!$B:$F,3,FALSE)),$G976&gt;=(VLOOKUP($J976,'Medians, Hi-Lo SDs'!$B:$F,3,FALSE))),(VLOOKUP($J976,'Medians, Hi-Lo SDs'!$B:$F,3,FALSE))-$G975,""))/($F976)*($C976-$C975)+($C975),"")</f>
        <v/>
      </c>
      <c r="R976" s="65" t="str">
        <f t="shared" si="180"/>
        <v/>
      </c>
      <c r="S976" s="65" t="str">
        <f>IF(R976="","",R976/VLOOKUP(VLOOKUP($J976,'Medians, Hi-Lo SDs'!$B:$F,3,FALSE),$H:$I,2,FALSE))</f>
        <v/>
      </c>
      <c r="T976" s="70" t="str">
        <f t="shared" si="172"/>
        <v/>
      </c>
      <c r="U976" s="68" t="str">
        <f t="shared" si="173"/>
        <v/>
      </c>
      <c r="V976" s="69" t="str">
        <f t="shared" si="178"/>
        <v/>
      </c>
      <c r="W976" s="66" t="str">
        <f>IFERROR((IF(AND($G975&lt;(VLOOKUP($J976,'Medians, Hi-Lo SDs'!$B:$F,4,FALSE)),$G976&gt;=(VLOOKUP($J976,'Medians, Hi-Lo SDs'!$B:$F,4,FALSE))),(VLOOKUP($J976,'Medians, Hi-Lo SDs'!$B:$F,4,FALSE))-$G975,""))/($F976)*($C976-$C975)+($C975),"")</f>
        <v/>
      </c>
      <c r="X976" s="65" t="str">
        <f t="shared" si="181"/>
        <v/>
      </c>
      <c r="Y976" s="65" t="str">
        <f>IF(X976="","",X976/VLOOKUP(VLOOKUP($J976,'Medians, Hi-Lo SDs'!$B:$F,4,FALSE),$H:$I,2,FALSE))</f>
        <v/>
      </c>
      <c r="Z976" s="70" t="str">
        <f t="shared" si="174"/>
        <v/>
      </c>
      <c r="AA976" s="68" t="str">
        <f t="shared" si="175"/>
        <v/>
      </c>
      <c r="AB976" s="66" t="str">
        <f>IFERROR((IF(AND($G975&lt;(VLOOKUP($J976,'Medians, Hi-Lo SDs'!$B:$F,5,FALSE)),$G976&gt;=(VLOOKUP($J976,'Medians, Hi-Lo SDs'!$B:$F,5,FALSE))),(VLOOKUP($J976,'Medians, Hi-Lo SDs'!$B:$F,5,FALSE))-$G975,""))/($F976)*($C976-$C975)+($C975),"")</f>
        <v/>
      </c>
      <c r="AC976" s="65" t="str">
        <f t="shared" si="182"/>
        <v/>
      </c>
      <c r="AD976" s="65" t="str">
        <f>IF(AC976="","",AC976/VLOOKUP(VLOOKUP($J976,'Medians, Hi-Lo SDs'!$B:$F,5,FALSE),$H:$I,2,FALSE))</f>
        <v/>
      </c>
      <c r="AE976" s="59" t="s">
        <v>88</v>
      </c>
      <c r="AF976" s="60" t="s">
        <v>88</v>
      </c>
    </row>
    <row r="977" spans="10:32" x14ac:dyDescent="0.2">
      <c r="J977" s="64" t="str">
        <f t="shared" si="176"/>
        <v>a1721</v>
      </c>
      <c r="K977" s="71">
        <f t="shared" si="177"/>
        <v>2.1505376344086025</v>
      </c>
      <c r="L977" s="65" t="str">
        <f>IFERROR((IF(AND($G976&lt;(VLOOKUP($J977,'Medians, Hi-Lo SDs'!$B:$F,2,FALSE)),$G977&gt;=(VLOOKUP($J977,'Medians, Hi-Lo SDs'!$B:$F,2,FALSE))),(VLOOKUP($J977,'Medians, Hi-Lo SDs'!$B:$F,2,FALSE))-$G976,""))/($F977)*($C977-$C976)+($C976),"")</f>
        <v/>
      </c>
      <c r="M977" s="65" t="str">
        <f t="shared" si="179"/>
        <v/>
      </c>
      <c r="N977" s="65" t="str">
        <f>IF(M977="","",M977/VLOOKUP(VLOOKUP($J977,'Medians, Hi-Lo SDs'!$B:$F,2,FALSE),$H:$I,2,FALSE))</f>
        <v/>
      </c>
      <c r="O977" s="59" t="s">
        <v>88</v>
      </c>
      <c r="P977" s="60" t="s">
        <v>88</v>
      </c>
      <c r="Q977" s="66" t="str">
        <f>IFERROR((IF(AND($G976&lt;(VLOOKUP($J977,'Medians, Hi-Lo SDs'!$B:$F,3,FALSE)),$G977&gt;=(VLOOKUP($J977,'Medians, Hi-Lo SDs'!$B:$F,3,FALSE))),(VLOOKUP($J977,'Medians, Hi-Lo SDs'!$B:$F,3,FALSE))-$G976,""))/($F977)*($C977-$C976)+($C976),"")</f>
        <v/>
      </c>
      <c r="R977" s="65" t="str">
        <f t="shared" si="180"/>
        <v/>
      </c>
      <c r="S977" s="65" t="str">
        <f>IF(R977="","",R977/VLOOKUP(VLOOKUP($J977,'Medians, Hi-Lo SDs'!$B:$F,3,FALSE),$H:$I,2,FALSE))</f>
        <v/>
      </c>
      <c r="T977" s="70" t="str">
        <f t="shared" si="172"/>
        <v/>
      </c>
      <c r="U977" s="68" t="str">
        <f t="shared" si="173"/>
        <v/>
      </c>
      <c r="V977" s="69" t="str">
        <f t="shared" si="178"/>
        <v/>
      </c>
      <c r="W977" s="66" t="str">
        <f>IFERROR((IF(AND($G976&lt;(VLOOKUP($J977,'Medians, Hi-Lo SDs'!$B:$F,4,FALSE)),$G977&gt;=(VLOOKUP($J977,'Medians, Hi-Lo SDs'!$B:$F,4,FALSE))),(VLOOKUP($J977,'Medians, Hi-Lo SDs'!$B:$F,4,FALSE))-$G976,""))/($F977)*($C977-$C976)+($C976),"")</f>
        <v/>
      </c>
      <c r="X977" s="65" t="str">
        <f t="shared" si="181"/>
        <v/>
      </c>
      <c r="Y977" s="65" t="str">
        <f>IF(X977="","",X977/VLOOKUP(VLOOKUP($J977,'Medians, Hi-Lo SDs'!$B:$F,4,FALSE),$H:$I,2,FALSE))</f>
        <v/>
      </c>
      <c r="Z977" s="70" t="str">
        <f t="shared" si="174"/>
        <v/>
      </c>
      <c r="AA977" s="68" t="str">
        <f t="shared" si="175"/>
        <v/>
      </c>
      <c r="AB977" s="66" t="str">
        <f>IFERROR((IF(AND($G976&lt;(VLOOKUP($J977,'Medians, Hi-Lo SDs'!$B:$F,5,FALSE)),$G977&gt;=(VLOOKUP($J977,'Medians, Hi-Lo SDs'!$B:$F,5,FALSE))),(VLOOKUP($J977,'Medians, Hi-Lo SDs'!$B:$F,5,FALSE))-$G976,""))/($F977)*($C977-$C976)+($C976),"")</f>
        <v/>
      </c>
      <c r="AC977" s="65" t="str">
        <f t="shared" si="182"/>
        <v/>
      </c>
      <c r="AD977" s="65" t="str">
        <f>IF(AC977="","",AC977/VLOOKUP(VLOOKUP($J977,'Medians, Hi-Lo SDs'!$B:$F,5,FALSE),$H:$I,2,FALSE))</f>
        <v/>
      </c>
      <c r="AE977" s="59" t="s">
        <v>88</v>
      </c>
      <c r="AF977" s="60" t="s">
        <v>88</v>
      </c>
    </row>
    <row r="978" spans="10:32" x14ac:dyDescent="0.2">
      <c r="J978" s="64" t="str">
        <f t="shared" si="176"/>
        <v>a1721</v>
      </c>
      <c r="K978" s="71">
        <f t="shared" si="177"/>
        <v>2.1505376344086025</v>
      </c>
      <c r="L978" s="65" t="str">
        <f>IFERROR((IF(AND($G977&lt;(VLOOKUP($J978,'Medians, Hi-Lo SDs'!$B:$F,2,FALSE)),$G978&gt;=(VLOOKUP($J978,'Medians, Hi-Lo SDs'!$B:$F,2,FALSE))),(VLOOKUP($J978,'Medians, Hi-Lo SDs'!$B:$F,2,FALSE))-$G977,""))/($F978)*($C978-$C977)+($C977),"")</f>
        <v/>
      </c>
      <c r="M978" s="65" t="str">
        <f t="shared" si="179"/>
        <v/>
      </c>
      <c r="N978" s="65" t="str">
        <f>IF(M978="","",M978/VLOOKUP(VLOOKUP($J978,'Medians, Hi-Lo SDs'!$B:$F,2,FALSE),$H:$I,2,FALSE))</f>
        <v/>
      </c>
      <c r="O978" s="59" t="s">
        <v>88</v>
      </c>
      <c r="P978" s="60" t="s">
        <v>88</v>
      </c>
      <c r="Q978" s="66" t="str">
        <f>IFERROR((IF(AND($G977&lt;(VLOOKUP($J978,'Medians, Hi-Lo SDs'!$B:$F,3,FALSE)),$G978&gt;=(VLOOKUP($J978,'Medians, Hi-Lo SDs'!$B:$F,3,FALSE))),(VLOOKUP($J978,'Medians, Hi-Lo SDs'!$B:$F,3,FALSE))-$G977,""))/($F978)*($C978-$C977)+($C977),"")</f>
        <v/>
      </c>
      <c r="R978" s="65" t="str">
        <f t="shared" si="180"/>
        <v/>
      </c>
      <c r="S978" s="65" t="str">
        <f>IF(R978="","",R978/VLOOKUP(VLOOKUP($J978,'Medians, Hi-Lo SDs'!$B:$F,3,FALSE),$H:$I,2,FALSE))</f>
        <v/>
      </c>
      <c r="T978" s="70" t="str">
        <f t="shared" si="172"/>
        <v/>
      </c>
      <c r="U978" s="68" t="str">
        <f t="shared" si="173"/>
        <v/>
      </c>
      <c r="V978" s="69" t="str">
        <f t="shared" si="178"/>
        <v/>
      </c>
      <c r="W978" s="66" t="str">
        <f>IFERROR((IF(AND($G977&lt;(VLOOKUP($J978,'Medians, Hi-Lo SDs'!$B:$F,4,FALSE)),$G978&gt;=(VLOOKUP($J978,'Medians, Hi-Lo SDs'!$B:$F,4,FALSE))),(VLOOKUP($J978,'Medians, Hi-Lo SDs'!$B:$F,4,FALSE))-$G977,""))/($F978)*($C978-$C977)+($C977),"")</f>
        <v/>
      </c>
      <c r="X978" s="65" t="str">
        <f t="shared" si="181"/>
        <v/>
      </c>
      <c r="Y978" s="65" t="str">
        <f>IF(X978="","",X978/VLOOKUP(VLOOKUP($J978,'Medians, Hi-Lo SDs'!$B:$F,4,FALSE),$H:$I,2,FALSE))</f>
        <v/>
      </c>
      <c r="Z978" s="70" t="str">
        <f t="shared" si="174"/>
        <v/>
      </c>
      <c r="AA978" s="68" t="str">
        <f t="shared" si="175"/>
        <v/>
      </c>
      <c r="AB978" s="66" t="str">
        <f>IFERROR((IF(AND($G977&lt;(VLOOKUP($J978,'Medians, Hi-Lo SDs'!$B:$F,5,FALSE)),$G978&gt;=(VLOOKUP($J978,'Medians, Hi-Lo SDs'!$B:$F,5,FALSE))),(VLOOKUP($J978,'Medians, Hi-Lo SDs'!$B:$F,5,FALSE))-$G977,""))/($F978)*($C978-$C977)+($C977),"")</f>
        <v/>
      </c>
      <c r="AC978" s="65" t="str">
        <f t="shared" si="182"/>
        <v/>
      </c>
      <c r="AD978" s="65" t="str">
        <f>IF(AC978="","",AC978/VLOOKUP(VLOOKUP($J978,'Medians, Hi-Lo SDs'!$B:$F,5,FALSE),$H:$I,2,FALSE))</f>
        <v/>
      </c>
      <c r="AE978" s="59" t="s">
        <v>88</v>
      </c>
      <c r="AF978" s="60" t="s">
        <v>88</v>
      </c>
    </row>
    <row r="979" spans="10:32" x14ac:dyDescent="0.2">
      <c r="J979" s="64" t="str">
        <f t="shared" si="176"/>
        <v>a1721</v>
      </c>
      <c r="K979" s="71">
        <f t="shared" si="177"/>
        <v>2.1505376344086025</v>
      </c>
      <c r="L979" s="65" t="str">
        <f>IFERROR((IF(AND($G978&lt;(VLOOKUP($J979,'Medians, Hi-Lo SDs'!$B:$F,2,FALSE)),$G979&gt;=(VLOOKUP($J979,'Medians, Hi-Lo SDs'!$B:$F,2,FALSE))),(VLOOKUP($J979,'Medians, Hi-Lo SDs'!$B:$F,2,FALSE))-$G978,""))/($F979)*($C979-$C978)+($C978),"")</f>
        <v/>
      </c>
      <c r="M979" s="65" t="str">
        <f t="shared" si="179"/>
        <v/>
      </c>
      <c r="N979" s="65" t="str">
        <f>IF(M979="","",M979/VLOOKUP(VLOOKUP($J979,'Medians, Hi-Lo SDs'!$B:$F,2,FALSE),$H:$I,2,FALSE))</f>
        <v/>
      </c>
      <c r="O979" s="59" t="s">
        <v>88</v>
      </c>
      <c r="P979" s="60" t="s">
        <v>88</v>
      </c>
      <c r="Q979" s="66" t="str">
        <f>IFERROR((IF(AND($G978&lt;(VLOOKUP($J979,'Medians, Hi-Lo SDs'!$B:$F,3,FALSE)),$G979&gt;=(VLOOKUP($J979,'Medians, Hi-Lo SDs'!$B:$F,3,FALSE))),(VLOOKUP($J979,'Medians, Hi-Lo SDs'!$B:$F,3,FALSE))-$G978,""))/($F979)*($C979-$C978)+($C978),"")</f>
        <v/>
      </c>
      <c r="R979" s="65" t="str">
        <f t="shared" si="180"/>
        <v/>
      </c>
      <c r="S979" s="65" t="str">
        <f>IF(R979="","",R979/VLOOKUP(VLOOKUP($J979,'Medians, Hi-Lo SDs'!$B:$F,3,FALSE),$H:$I,2,FALSE))</f>
        <v/>
      </c>
      <c r="T979" s="70" t="str">
        <f t="shared" si="172"/>
        <v/>
      </c>
      <c r="U979" s="68" t="str">
        <f t="shared" si="173"/>
        <v/>
      </c>
      <c r="V979" s="69" t="str">
        <f t="shared" si="178"/>
        <v/>
      </c>
      <c r="W979" s="66" t="str">
        <f>IFERROR((IF(AND($G978&lt;(VLOOKUP($J979,'Medians, Hi-Lo SDs'!$B:$F,4,FALSE)),$G979&gt;=(VLOOKUP($J979,'Medians, Hi-Lo SDs'!$B:$F,4,FALSE))),(VLOOKUP($J979,'Medians, Hi-Lo SDs'!$B:$F,4,FALSE))-$G978,""))/($F979)*($C979-$C978)+($C978),"")</f>
        <v/>
      </c>
      <c r="X979" s="65" t="str">
        <f t="shared" si="181"/>
        <v/>
      </c>
      <c r="Y979" s="65" t="str">
        <f>IF(X979="","",X979/VLOOKUP(VLOOKUP($J979,'Medians, Hi-Lo SDs'!$B:$F,4,FALSE),$H:$I,2,FALSE))</f>
        <v/>
      </c>
      <c r="Z979" s="70" t="str">
        <f t="shared" si="174"/>
        <v/>
      </c>
      <c r="AA979" s="68" t="str">
        <f t="shared" si="175"/>
        <v/>
      </c>
      <c r="AB979" s="66" t="str">
        <f>IFERROR((IF(AND($G978&lt;(VLOOKUP($J979,'Medians, Hi-Lo SDs'!$B:$F,5,FALSE)),$G979&gt;=(VLOOKUP($J979,'Medians, Hi-Lo SDs'!$B:$F,5,FALSE))),(VLOOKUP($J979,'Medians, Hi-Lo SDs'!$B:$F,5,FALSE))-$G978,""))/($F979)*($C979-$C978)+($C978),"")</f>
        <v/>
      </c>
      <c r="AC979" s="65" t="str">
        <f t="shared" si="182"/>
        <v/>
      </c>
      <c r="AD979" s="65" t="str">
        <f>IF(AC979="","",AC979/VLOOKUP(VLOOKUP($J979,'Medians, Hi-Lo SDs'!$B:$F,5,FALSE),$H:$I,2,FALSE))</f>
        <v/>
      </c>
      <c r="AE979" s="59" t="s">
        <v>88</v>
      </c>
      <c r="AF979" s="60" t="s">
        <v>88</v>
      </c>
    </row>
    <row r="980" spans="10:32" x14ac:dyDescent="0.2">
      <c r="J980" s="64" t="str">
        <f t="shared" si="176"/>
        <v>a1721</v>
      </c>
      <c r="K980" s="71">
        <f t="shared" si="177"/>
        <v>2.1505376344086025</v>
      </c>
      <c r="L980" s="65" t="str">
        <f>IFERROR((IF(AND($G979&lt;(VLOOKUP($J980,'Medians, Hi-Lo SDs'!$B:$F,2,FALSE)),$G980&gt;=(VLOOKUP($J980,'Medians, Hi-Lo SDs'!$B:$F,2,FALSE))),(VLOOKUP($J980,'Medians, Hi-Lo SDs'!$B:$F,2,FALSE))-$G979,""))/($F980)*($C980-$C979)+($C979),"")</f>
        <v/>
      </c>
      <c r="M980" s="65" t="str">
        <f t="shared" si="179"/>
        <v/>
      </c>
      <c r="N980" s="65" t="str">
        <f>IF(M980="","",M980/VLOOKUP(VLOOKUP($J980,'Medians, Hi-Lo SDs'!$B:$F,2,FALSE),$H:$I,2,FALSE))</f>
        <v/>
      </c>
      <c r="O980" s="59" t="s">
        <v>88</v>
      </c>
      <c r="P980" s="60" t="s">
        <v>88</v>
      </c>
      <c r="Q980" s="66" t="str">
        <f>IFERROR((IF(AND($G979&lt;(VLOOKUP($J980,'Medians, Hi-Lo SDs'!$B:$F,3,FALSE)),$G980&gt;=(VLOOKUP($J980,'Medians, Hi-Lo SDs'!$B:$F,3,FALSE))),(VLOOKUP($J980,'Medians, Hi-Lo SDs'!$B:$F,3,FALSE))-$G979,""))/($F980)*($C980-$C979)+($C979),"")</f>
        <v/>
      </c>
      <c r="R980" s="65" t="str">
        <f t="shared" si="180"/>
        <v/>
      </c>
      <c r="S980" s="65" t="str">
        <f>IF(R980="","",R980/VLOOKUP(VLOOKUP($J980,'Medians, Hi-Lo SDs'!$B:$F,3,FALSE),$H:$I,2,FALSE))</f>
        <v/>
      </c>
      <c r="T980" s="70" t="str">
        <f t="shared" si="172"/>
        <v/>
      </c>
      <c r="U980" s="68" t="str">
        <f t="shared" si="173"/>
        <v/>
      </c>
      <c r="V980" s="69" t="str">
        <f t="shared" si="178"/>
        <v/>
      </c>
      <c r="W980" s="66" t="str">
        <f>IFERROR((IF(AND($G979&lt;(VLOOKUP($J980,'Medians, Hi-Lo SDs'!$B:$F,4,FALSE)),$G980&gt;=(VLOOKUP($J980,'Medians, Hi-Lo SDs'!$B:$F,4,FALSE))),(VLOOKUP($J980,'Medians, Hi-Lo SDs'!$B:$F,4,FALSE))-$G979,""))/($F980)*($C980-$C979)+($C979),"")</f>
        <v/>
      </c>
      <c r="X980" s="65" t="str">
        <f t="shared" si="181"/>
        <v/>
      </c>
      <c r="Y980" s="65" t="str">
        <f>IF(X980="","",X980/VLOOKUP(VLOOKUP($J980,'Medians, Hi-Lo SDs'!$B:$F,4,FALSE),$H:$I,2,FALSE))</f>
        <v/>
      </c>
      <c r="Z980" s="70" t="str">
        <f t="shared" si="174"/>
        <v/>
      </c>
      <c r="AA980" s="68" t="str">
        <f t="shared" si="175"/>
        <v/>
      </c>
      <c r="AB980" s="66" t="str">
        <f>IFERROR((IF(AND($G979&lt;(VLOOKUP($J980,'Medians, Hi-Lo SDs'!$B:$F,5,FALSE)),$G980&gt;=(VLOOKUP($J980,'Medians, Hi-Lo SDs'!$B:$F,5,FALSE))),(VLOOKUP($J980,'Medians, Hi-Lo SDs'!$B:$F,5,FALSE))-$G979,""))/($F980)*($C980-$C979)+($C979),"")</f>
        <v/>
      </c>
      <c r="AC980" s="65" t="str">
        <f t="shared" si="182"/>
        <v/>
      </c>
      <c r="AD980" s="65" t="str">
        <f>IF(AC980="","",AC980/VLOOKUP(VLOOKUP($J980,'Medians, Hi-Lo SDs'!$B:$F,5,FALSE),$H:$I,2,FALSE))</f>
        <v/>
      </c>
      <c r="AE980" s="59" t="s">
        <v>88</v>
      </c>
      <c r="AF980" s="60" t="s">
        <v>88</v>
      </c>
    </row>
    <row r="981" spans="10:32" x14ac:dyDescent="0.2">
      <c r="J981" s="64" t="str">
        <f t="shared" si="176"/>
        <v>a1721</v>
      </c>
      <c r="K981" s="71">
        <f t="shared" si="177"/>
        <v>2.1505376344086025</v>
      </c>
      <c r="L981" s="65" t="str">
        <f>IFERROR((IF(AND($G980&lt;(VLOOKUP($J981,'Medians, Hi-Lo SDs'!$B:$F,2,FALSE)),$G981&gt;=(VLOOKUP($J981,'Medians, Hi-Lo SDs'!$B:$F,2,FALSE))),(VLOOKUP($J981,'Medians, Hi-Lo SDs'!$B:$F,2,FALSE))-$G980,""))/($F981)*($C981-$C980)+($C980),"")</f>
        <v/>
      </c>
      <c r="M981" s="65" t="str">
        <f t="shared" si="179"/>
        <v/>
      </c>
      <c r="N981" s="65" t="str">
        <f>IF(M981="","",M981/VLOOKUP(VLOOKUP($J981,'Medians, Hi-Lo SDs'!$B:$F,2,FALSE),$H:$I,2,FALSE))</f>
        <v/>
      </c>
      <c r="O981" s="59" t="s">
        <v>88</v>
      </c>
      <c r="P981" s="60" t="s">
        <v>88</v>
      </c>
      <c r="Q981" s="66" t="str">
        <f>IFERROR((IF(AND($G980&lt;(VLOOKUP($J981,'Medians, Hi-Lo SDs'!$B:$F,3,FALSE)),$G981&gt;=(VLOOKUP($J981,'Medians, Hi-Lo SDs'!$B:$F,3,FALSE))),(VLOOKUP($J981,'Medians, Hi-Lo SDs'!$B:$F,3,FALSE))-$G980,""))/($F981)*($C981-$C980)+($C980),"")</f>
        <v/>
      </c>
      <c r="R981" s="65" t="str">
        <f t="shared" si="180"/>
        <v/>
      </c>
      <c r="S981" s="65" t="str">
        <f>IF(R981="","",R981/VLOOKUP(VLOOKUP($J981,'Medians, Hi-Lo SDs'!$B:$F,3,FALSE),$H:$I,2,FALSE))</f>
        <v/>
      </c>
      <c r="T981" s="70" t="str">
        <f t="shared" si="172"/>
        <v/>
      </c>
      <c r="U981" s="68" t="str">
        <f t="shared" si="173"/>
        <v/>
      </c>
      <c r="V981" s="69" t="str">
        <f t="shared" si="178"/>
        <v/>
      </c>
      <c r="W981" s="66" t="str">
        <f>IFERROR((IF(AND($G980&lt;(VLOOKUP($J981,'Medians, Hi-Lo SDs'!$B:$F,4,FALSE)),$G981&gt;=(VLOOKUP($J981,'Medians, Hi-Lo SDs'!$B:$F,4,FALSE))),(VLOOKUP($J981,'Medians, Hi-Lo SDs'!$B:$F,4,FALSE))-$G980,""))/($F981)*($C981-$C980)+($C980),"")</f>
        <v/>
      </c>
      <c r="X981" s="65" t="str">
        <f t="shared" si="181"/>
        <v/>
      </c>
      <c r="Y981" s="65" t="str">
        <f>IF(X981="","",X981/VLOOKUP(VLOOKUP($J981,'Medians, Hi-Lo SDs'!$B:$F,4,FALSE),$H:$I,2,FALSE))</f>
        <v/>
      </c>
      <c r="Z981" s="70" t="str">
        <f t="shared" si="174"/>
        <v/>
      </c>
      <c r="AA981" s="68" t="str">
        <f t="shared" si="175"/>
        <v/>
      </c>
      <c r="AB981" s="66" t="str">
        <f>IFERROR((IF(AND($G980&lt;(VLOOKUP($J981,'Medians, Hi-Lo SDs'!$B:$F,5,FALSE)),$G981&gt;=(VLOOKUP($J981,'Medians, Hi-Lo SDs'!$B:$F,5,FALSE))),(VLOOKUP($J981,'Medians, Hi-Lo SDs'!$B:$F,5,FALSE))-$G980,""))/($F981)*($C981-$C980)+($C980),"")</f>
        <v/>
      </c>
      <c r="AC981" s="65" t="str">
        <f t="shared" si="182"/>
        <v/>
      </c>
      <c r="AD981" s="65" t="str">
        <f>IF(AC981="","",AC981/VLOOKUP(VLOOKUP($J981,'Medians, Hi-Lo SDs'!$B:$F,5,FALSE),$H:$I,2,FALSE))</f>
        <v/>
      </c>
      <c r="AE981" s="59" t="s">
        <v>88</v>
      </c>
      <c r="AF981" s="60" t="s">
        <v>88</v>
      </c>
    </row>
    <row r="982" spans="10:32" x14ac:dyDescent="0.2">
      <c r="J982" s="64" t="str">
        <f t="shared" si="176"/>
        <v>a1721</v>
      </c>
      <c r="K982" s="71">
        <f t="shared" si="177"/>
        <v>2.1505376344086025</v>
      </c>
      <c r="L982" s="65" t="str">
        <f>IFERROR((IF(AND($G981&lt;(VLOOKUP($J982,'Medians, Hi-Lo SDs'!$B:$F,2,FALSE)),$G982&gt;=(VLOOKUP($J982,'Medians, Hi-Lo SDs'!$B:$F,2,FALSE))),(VLOOKUP($J982,'Medians, Hi-Lo SDs'!$B:$F,2,FALSE))-$G981,""))/($F982)*($C982-$C981)+($C981),"")</f>
        <v/>
      </c>
      <c r="M982" s="65" t="str">
        <f t="shared" si="179"/>
        <v/>
      </c>
      <c r="N982" s="65" t="str">
        <f>IF(M982="","",M982/VLOOKUP(VLOOKUP($J982,'Medians, Hi-Lo SDs'!$B:$F,2,FALSE),$H:$I,2,FALSE))</f>
        <v/>
      </c>
      <c r="O982" s="59" t="s">
        <v>88</v>
      </c>
      <c r="P982" s="60" t="s">
        <v>88</v>
      </c>
      <c r="Q982" s="66" t="str">
        <f>IFERROR((IF(AND($G981&lt;(VLOOKUP($J982,'Medians, Hi-Lo SDs'!$B:$F,3,FALSE)),$G982&gt;=(VLOOKUP($J982,'Medians, Hi-Lo SDs'!$B:$F,3,FALSE))),(VLOOKUP($J982,'Medians, Hi-Lo SDs'!$B:$F,3,FALSE))-$G981,""))/($F982)*($C982-$C981)+($C981),"")</f>
        <v/>
      </c>
      <c r="R982" s="65" t="str">
        <f t="shared" si="180"/>
        <v/>
      </c>
      <c r="S982" s="65" t="str">
        <f>IF(R982="","",R982/VLOOKUP(VLOOKUP($J982,'Medians, Hi-Lo SDs'!$B:$F,3,FALSE),$H:$I,2,FALSE))</f>
        <v/>
      </c>
      <c r="T982" s="70" t="str">
        <f t="shared" si="172"/>
        <v/>
      </c>
      <c r="U982" s="68" t="str">
        <f t="shared" si="173"/>
        <v/>
      </c>
      <c r="V982" s="69" t="str">
        <f t="shared" si="178"/>
        <v/>
      </c>
      <c r="W982" s="66" t="str">
        <f>IFERROR((IF(AND($G981&lt;(VLOOKUP($J982,'Medians, Hi-Lo SDs'!$B:$F,4,FALSE)),$G982&gt;=(VLOOKUP($J982,'Medians, Hi-Lo SDs'!$B:$F,4,FALSE))),(VLOOKUP($J982,'Medians, Hi-Lo SDs'!$B:$F,4,FALSE))-$G981,""))/($F982)*($C982-$C981)+($C981),"")</f>
        <v/>
      </c>
      <c r="X982" s="65" t="str">
        <f t="shared" si="181"/>
        <v/>
      </c>
      <c r="Y982" s="65" t="str">
        <f>IF(X982="","",X982/VLOOKUP(VLOOKUP($J982,'Medians, Hi-Lo SDs'!$B:$F,4,FALSE),$H:$I,2,FALSE))</f>
        <v/>
      </c>
      <c r="Z982" s="70" t="str">
        <f t="shared" si="174"/>
        <v/>
      </c>
      <c r="AA982" s="68" t="str">
        <f t="shared" si="175"/>
        <v/>
      </c>
      <c r="AB982" s="66" t="str">
        <f>IFERROR((IF(AND($G981&lt;(VLOOKUP($J982,'Medians, Hi-Lo SDs'!$B:$F,5,FALSE)),$G982&gt;=(VLOOKUP($J982,'Medians, Hi-Lo SDs'!$B:$F,5,FALSE))),(VLOOKUP($J982,'Medians, Hi-Lo SDs'!$B:$F,5,FALSE))-$G981,""))/($F982)*($C982-$C981)+($C981),"")</f>
        <v/>
      </c>
      <c r="AC982" s="65" t="str">
        <f t="shared" si="182"/>
        <v/>
      </c>
      <c r="AD982" s="65" t="str">
        <f>IF(AC982="","",AC982/VLOOKUP(VLOOKUP($J982,'Medians, Hi-Lo SDs'!$B:$F,5,FALSE),$H:$I,2,FALSE))</f>
        <v/>
      </c>
      <c r="AE982" s="59" t="s">
        <v>88</v>
      </c>
      <c r="AF982" s="60" t="s">
        <v>88</v>
      </c>
    </row>
    <row r="983" spans="10:32" x14ac:dyDescent="0.2">
      <c r="J983" s="64" t="str">
        <f t="shared" si="176"/>
        <v>a1721</v>
      </c>
      <c r="K983" s="71">
        <f t="shared" si="177"/>
        <v>2.1505376344086025</v>
      </c>
      <c r="L983" s="65" t="str">
        <f>IFERROR((IF(AND($G982&lt;(VLOOKUP($J983,'Medians, Hi-Lo SDs'!$B:$F,2,FALSE)),$G983&gt;=(VLOOKUP($J983,'Medians, Hi-Lo SDs'!$B:$F,2,FALSE))),(VLOOKUP($J983,'Medians, Hi-Lo SDs'!$B:$F,2,FALSE))-$G982,""))/($F983)*($C983-$C982)+($C982),"")</f>
        <v/>
      </c>
      <c r="M983" s="65" t="str">
        <f t="shared" si="179"/>
        <v/>
      </c>
      <c r="N983" s="65" t="str">
        <f>IF(M983="","",M983/VLOOKUP(VLOOKUP($J983,'Medians, Hi-Lo SDs'!$B:$F,2,FALSE),$H:$I,2,FALSE))</f>
        <v/>
      </c>
      <c r="O983" s="59" t="s">
        <v>88</v>
      </c>
      <c r="P983" s="60" t="s">
        <v>88</v>
      </c>
      <c r="Q983" s="66" t="str">
        <f>IFERROR((IF(AND($G982&lt;(VLOOKUP($J983,'Medians, Hi-Lo SDs'!$B:$F,3,FALSE)),$G983&gt;=(VLOOKUP($J983,'Medians, Hi-Lo SDs'!$B:$F,3,FALSE))),(VLOOKUP($J983,'Medians, Hi-Lo SDs'!$B:$F,3,FALSE))-$G982,""))/($F983)*($C983-$C982)+($C982),"")</f>
        <v/>
      </c>
      <c r="R983" s="65" t="str">
        <f t="shared" si="180"/>
        <v/>
      </c>
      <c r="S983" s="65" t="str">
        <f>IF(R983="","",R983/VLOOKUP(VLOOKUP($J983,'Medians, Hi-Lo SDs'!$B:$F,3,FALSE),$H:$I,2,FALSE))</f>
        <v/>
      </c>
      <c r="T983" s="70" t="str">
        <f t="shared" si="172"/>
        <v/>
      </c>
      <c r="U983" s="68" t="str">
        <f t="shared" si="173"/>
        <v/>
      </c>
      <c r="V983" s="69" t="str">
        <f t="shared" si="178"/>
        <v/>
      </c>
      <c r="W983" s="66" t="str">
        <f>IFERROR((IF(AND($G982&lt;(VLOOKUP($J983,'Medians, Hi-Lo SDs'!$B:$F,4,FALSE)),$G983&gt;=(VLOOKUP($J983,'Medians, Hi-Lo SDs'!$B:$F,4,FALSE))),(VLOOKUP($J983,'Medians, Hi-Lo SDs'!$B:$F,4,FALSE))-$G982,""))/($F983)*($C983-$C982)+($C982),"")</f>
        <v/>
      </c>
      <c r="X983" s="65" t="str">
        <f t="shared" si="181"/>
        <v/>
      </c>
      <c r="Y983" s="65" t="str">
        <f>IF(X983="","",X983/VLOOKUP(VLOOKUP($J983,'Medians, Hi-Lo SDs'!$B:$F,4,FALSE),$H:$I,2,FALSE))</f>
        <v/>
      </c>
      <c r="Z983" s="70" t="str">
        <f t="shared" si="174"/>
        <v/>
      </c>
      <c r="AA983" s="68" t="str">
        <f t="shared" si="175"/>
        <v/>
      </c>
      <c r="AB983" s="66" t="str">
        <f>IFERROR((IF(AND($G982&lt;(VLOOKUP($J983,'Medians, Hi-Lo SDs'!$B:$F,5,FALSE)),$G983&gt;=(VLOOKUP($J983,'Medians, Hi-Lo SDs'!$B:$F,5,FALSE))),(VLOOKUP($J983,'Medians, Hi-Lo SDs'!$B:$F,5,FALSE))-$G982,""))/($F983)*($C983-$C982)+($C982),"")</f>
        <v/>
      </c>
      <c r="AC983" s="65" t="str">
        <f t="shared" si="182"/>
        <v/>
      </c>
      <c r="AD983" s="65" t="str">
        <f>IF(AC983="","",AC983/VLOOKUP(VLOOKUP($J983,'Medians, Hi-Lo SDs'!$B:$F,5,FALSE),$H:$I,2,FALSE))</f>
        <v/>
      </c>
      <c r="AE983" s="59" t="s">
        <v>88</v>
      </c>
      <c r="AF983" s="60" t="s">
        <v>88</v>
      </c>
    </row>
    <row r="984" spans="10:32" x14ac:dyDescent="0.2">
      <c r="J984" s="64" t="str">
        <f t="shared" si="176"/>
        <v>a1721</v>
      </c>
      <c r="K984" s="71">
        <f t="shared" si="177"/>
        <v>2.1505376344086025</v>
      </c>
      <c r="L984" s="65" t="str">
        <f>IFERROR((IF(AND($G983&lt;(VLOOKUP($J984,'Medians, Hi-Lo SDs'!$B:$F,2,FALSE)),$G984&gt;=(VLOOKUP($J984,'Medians, Hi-Lo SDs'!$B:$F,2,FALSE))),(VLOOKUP($J984,'Medians, Hi-Lo SDs'!$B:$F,2,FALSE))-$G983,""))/($F984)*($C984-$C983)+($C983),"")</f>
        <v/>
      </c>
      <c r="M984" s="65" t="str">
        <f t="shared" si="179"/>
        <v/>
      </c>
      <c r="N984" s="65" t="str">
        <f>IF(M984="","",M984/VLOOKUP(VLOOKUP($J984,'Medians, Hi-Lo SDs'!$B:$F,2,FALSE),$H:$I,2,FALSE))</f>
        <v/>
      </c>
      <c r="O984" s="59" t="s">
        <v>88</v>
      </c>
      <c r="P984" s="60" t="s">
        <v>88</v>
      </c>
      <c r="Q984" s="66" t="str">
        <f>IFERROR((IF(AND($G983&lt;(VLOOKUP($J984,'Medians, Hi-Lo SDs'!$B:$F,3,FALSE)),$G984&gt;=(VLOOKUP($J984,'Medians, Hi-Lo SDs'!$B:$F,3,FALSE))),(VLOOKUP($J984,'Medians, Hi-Lo SDs'!$B:$F,3,FALSE))-$G983,""))/($F984)*($C984-$C983)+($C983),"")</f>
        <v/>
      </c>
      <c r="R984" s="65" t="str">
        <f t="shared" si="180"/>
        <v/>
      </c>
      <c r="S984" s="65" t="str">
        <f>IF(R984="","",R984/VLOOKUP(VLOOKUP($J984,'Medians, Hi-Lo SDs'!$B:$F,3,FALSE),$H:$I,2,FALSE))</f>
        <v/>
      </c>
      <c r="T984" s="70" t="str">
        <f t="shared" si="172"/>
        <v/>
      </c>
      <c r="U984" s="68" t="str">
        <f t="shared" si="173"/>
        <v/>
      </c>
      <c r="V984" s="69" t="str">
        <f t="shared" si="178"/>
        <v/>
      </c>
      <c r="W984" s="66" t="str">
        <f>IFERROR((IF(AND($G983&lt;(VLOOKUP($J984,'Medians, Hi-Lo SDs'!$B:$F,4,FALSE)),$G984&gt;=(VLOOKUP($J984,'Medians, Hi-Lo SDs'!$B:$F,4,FALSE))),(VLOOKUP($J984,'Medians, Hi-Lo SDs'!$B:$F,4,FALSE))-$G983,""))/($F984)*($C984-$C983)+($C983),"")</f>
        <v/>
      </c>
      <c r="X984" s="65" t="str">
        <f t="shared" si="181"/>
        <v/>
      </c>
      <c r="Y984" s="65" t="str">
        <f>IF(X984="","",X984/VLOOKUP(VLOOKUP($J984,'Medians, Hi-Lo SDs'!$B:$F,4,FALSE),$H:$I,2,FALSE))</f>
        <v/>
      </c>
      <c r="Z984" s="70" t="str">
        <f t="shared" si="174"/>
        <v/>
      </c>
      <c r="AA984" s="68" t="str">
        <f t="shared" si="175"/>
        <v/>
      </c>
      <c r="AB984" s="66" t="str">
        <f>IFERROR((IF(AND($G983&lt;(VLOOKUP($J984,'Medians, Hi-Lo SDs'!$B:$F,5,FALSE)),$G984&gt;=(VLOOKUP($J984,'Medians, Hi-Lo SDs'!$B:$F,5,FALSE))),(VLOOKUP($J984,'Medians, Hi-Lo SDs'!$B:$F,5,FALSE))-$G983,""))/($F984)*($C984-$C983)+($C983),"")</f>
        <v/>
      </c>
      <c r="AC984" s="65" t="str">
        <f t="shared" si="182"/>
        <v/>
      </c>
      <c r="AD984" s="65" t="str">
        <f>IF(AC984="","",AC984/VLOOKUP(VLOOKUP($J984,'Medians, Hi-Lo SDs'!$B:$F,5,FALSE),$H:$I,2,FALSE))</f>
        <v/>
      </c>
      <c r="AE984" s="59" t="s">
        <v>88</v>
      </c>
      <c r="AF984" s="60" t="s">
        <v>88</v>
      </c>
    </row>
    <row r="985" spans="10:32" x14ac:dyDescent="0.2">
      <c r="J985" s="64" t="str">
        <f t="shared" si="176"/>
        <v>a1721</v>
      </c>
      <c r="K985" s="71">
        <f t="shared" si="177"/>
        <v>2.1505376344086025</v>
      </c>
      <c r="L985" s="65" t="str">
        <f>IFERROR((IF(AND($G984&lt;(VLOOKUP($J985,'Medians, Hi-Lo SDs'!$B:$F,2,FALSE)),$G985&gt;=(VLOOKUP($J985,'Medians, Hi-Lo SDs'!$B:$F,2,FALSE))),(VLOOKUP($J985,'Medians, Hi-Lo SDs'!$B:$F,2,FALSE))-$G984,""))/($F985)*($C985-$C984)+($C984),"")</f>
        <v/>
      </c>
      <c r="M985" s="65" t="str">
        <f t="shared" si="179"/>
        <v/>
      </c>
      <c r="N985" s="65" t="str">
        <f>IF(M985="","",M985/VLOOKUP(VLOOKUP($J985,'Medians, Hi-Lo SDs'!$B:$F,2,FALSE),$H:$I,2,FALSE))</f>
        <v/>
      </c>
      <c r="O985" s="59" t="s">
        <v>88</v>
      </c>
      <c r="P985" s="60" t="s">
        <v>88</v>
      </c>
      <c r="Q985" s="66" t="str">
        <f>IFERROR((IF(AND($G984&lt;(VLOOKUP($J985,'Medians, Hi-Lo SDs'!$B:$F,3,FALSE)),$G985&gt;=(VLOOKUP($J985,'Medians, Hi-Lo SDs'!$B:$F,3,FALSE))),(VLOOKUP($J985,'Medians, Hi-Lo SDs'!$B:$F,3,FALSE))-$G984,""))/($F985)*($C985-$C984)+($C984),"")</f>
        <v/>
      </c>
      <c r="R985" s="65" t="str">
        <f t="shared" si="180"/>
        <v/>
      </c>
      <c r="S985" s="65" t="str">
        <f>IF(R985="","",R985/VLOOKUP(VLOOKUP($J985,'Medians, Hi-Lo SDs'!$B:$F,3,FALSE),$H:$I,2,FALSE))</f>
        <v/>
      </c>
      <c r="T985" s="70" t="str">
        <f t="shared" si="172"/>
        <v/>
      </c>
      <c r="U985" s="68" t="str">
        <f t="shared" si="173"/>
        <v/>
      </c>
      <c r="V985" s="69" t="str">
        <f t="shared" si="178"/>
        <v/>
      </c>
      <c r="W985" s="66" t="str">
        <f>IFERROR((IF(AND($G984&lt;(VLOOKUP($J985,'Medians, Hi-Lo SDs'!$B:$F,4,FALSE)),$G985&gt;=(VLOOKUP($J985,'Medians, Hi-Lo SDs'!$B:$F,4,FALSE))),(VLOOKUP($J985,'Medians, Hi-Lo SDs'!$B:$F,4,FALSE))-$G984,""))/($F985)*($C985-$C984)+($C984),"")</f>
        <v/>
      </c>
      <c r="X985" s="65" t="str">
        <f t="shared" si="181"/>
        <v/>
      </c>
      <c r="Y985" s="65" t="str">
        <f>IF(X985="","",X985/VLOOKUP(VLOOKUP($J985,'Medians, Hi-Lo SDs'!$B:$F,4,FALSE),$H:$I,2,FALSE))</f>
        <v/>
      </c>
      <c r="Z985" s="70" t="str">
        <f t="shared" si="174"/>
        <v/>
      </c>
      <c r="AA985" s="68" t="str">
        <f t="shared" si="175"/>
        <v/>
      </c>
      <c r="AB985" s="66" t="str">
        <f>IFERROR((IF(AND($G984&lt;(VLOOKUP($J985,'Medians, Hi-Lo SDs'!$B:$F,5,FALSE)),$G985&gt;=(VLOOKUP($J985,'Medians, Hi-Lo SDs'!$B:$F,5,FALSE))),(VLOOKUP($J985,'Medians, Hi-Lo SDs'!$B:$F,5,FALSE))-$G984,""))/($F985)*($C985-$C984)+($C984),"")</f>
        <v/>
      </c>
      <c r="AC985" s="65" t="str">
        <f t="shared" si="182"/>
        <v/>
      </c>
      <c r="AD985" s="65" t="str">
        <f>IF(AC985="","",AC985/VLOOKUP(VLOOKUP($J985,'Medians, Hi-Lo SDs'!$B:$F,5,FALSE),$H:$I,2,FALSE))</f>
        <v/>
      </c>
      <c r="AE985" s="59" t="s">
        <v>88</v>
      </c>
      <c r="AF985" s="60" t="s">
        <v>88</v>
      </c>
    </row>
    <row r="986" spans="10:32" x14ac:dyDescent="0.2">
      <c r="J986" s="64" t="str">
        <f t="shared" si="176"/>
        <v>a1721</v>
      </c>
      <c r="K986" s="71">
        <f t="shared" si="177"/>
        <v>2.1505376344086025</v>
      </c>
      <c r="L986" s="65" t="str">
        <f>IFERROR((IF(AND($G985&lt;(VLOOKUP($J986,'Medians, Hi-Lo SDs'!$B:$F,2,FALSE)),$G986&gt;=(VLOOKUP($J986,'Medians, Hi-Lo SDs'!$B:$F,2,FALSE))),(VLOOKUP($J986,'Medians, Hi-Lo SDs'!$B:$F,2,FALSE))-$G985,""))/($F986)*($C986-$C985)+($C985),"")</f>
        <v/>
      </c>
      <c r="M986" s="65" t="str">
        <f t="shared" si="179"/>
        <v/>
      </c>
      <c r="N986" s="65" t="str">
        <f>IF(M986="","",M986/VLOOKUP(VLOOKUP($J986,'Medians, Hi-Lo SDs'!$B:$F,2,FALSE),$H:$I,2,FALSE))</f>
        <v/>
      </c>
      <c r="O986" s="59" t="s">
        <v>88</v>
      </c>
      <c r="P986" s="60" t="s">
        <v>88</v>
      </c>
      <c r="Q986" s="66" t="str">
        <f>IFERROR((IF(AND($G985&lt;(VLOOKUP($J986,'Medians, Hi-Lo SDs'!$B:$F,3,FALSE)),$G986&gt;=(VLOOKUP($J986,'Medians, Hi-Lo SDs'!$B:$F,3,FALSE))),(VLOOKUP($J986,'Medians, Hi-Lo SDs'!$B:$F,3,FALSE))-$G985,""))/($F986)*($C986-$C985)+($C985),"")</f>
        <v/>
      </c>
      <c r="R986" s="65" t="str">
        <f t="shared" si="180"/>
        <v/>
      </c>
      <c r="S986" s="65" t="str">
        <f>IF(R986="","",R986/VLOOKUP(VLOOKUP($J986,'Medians, Hi-Lo SDs'!$B:$F,3,FALSE),$H:$I,2,FALSE))</f>
        <v/>
      </c>
      <c r="T986" s="70" t="str">
        <f t="shared" si="172"/>
        <v/>
      </c>
      <c r="U986" s="68" t="str">
        <f t="shared" si="173"/>
        <v/>
      </c>
      <c r="V986" s="69" t="str">
        <f t="shared" si="178"/>
        <v/>
      </c>
      <c r="W986" s="66" t="str">
        <f>IFERROR((IF(AND($G985&lt;(VLOOKUP($J986,'Medians, Hi-Lo SDs'!$B:$F,4,FALSE)),$G986&gt;=(VLOOKUP($J986,'Medians, Hi-Lo SDs'!$B:$F,4,FALSE))),(VLOOKUP($J986,'Medians, Hi-Lo SDs'!$B:$F,4,FALSE))-$G985,""))/($F986)*($C986-$C985)+($C985),"")</f>
        <v/>
      </c>
      <c r="X986" s="65" t="str">
        <f t="shared" si="181"/>
        <v/>
      </c>
      <c r="Y986" s="65" t="str">
        <f>IF(X986="","",X986/VLOOKUP(VLOOKUP($J986,'Medians, Hi-Lo SDs'!$B:$F,4,FALSE),$H:$I,2,FALSE))</f>
        <v/>
      </c>
      <c r="Z986" s="70" t="str">
        <f t="shared" si="174"/>
        <v/>
      </c>
      <c r="AA986" s="68" t="str">
        <f t="shared" si="175"/>
        <v/>
      </c>
      <c r="AB986" s="66" t="str">
        <f>IFERROR((IF(AND($G985&lt;(VLOOKUP($J986,'Medians, Hi-Lo SDs'!$B:$F,5,FALSE)),$G986&gt;=(VLOOKUP($J986,'Medians, Hi-Lo SDs'!$B:$F,5,FALSE))),(VLOOKUP($J986,'Medians, Hi-Lo SDs'!$B:$F,5,FALSE))-$G985,""))/($F986)*($C986-$C985)+($C985),"")</f>
        <v/>
      </c>
      <c r="AC986" s="65" t="str">
        <f t="shared" si="182"/>
        <v/>
      </c>
      <c r="AD986" s="65" t="str">
        <f>IF(AC986="","",AC986/VLOOKUP(VLOOKUP($J986,'Medians, Hi-Lo SDs'!$B:$F,5,FALSE),$H:$I,2,FALSE))</f>
        <v/>
      </c>
      <c r="AE986" s="59" t="s">
        <v>88</v>
      </c>
      <c r="AF986" s="60" t="s">
        <v>88</v>
      </c>
    </row>
    <row r="987" spans="10:32" x14ac:dyDescent="0.2">
      <c r="J987" s="64" t="str">
        <f t="shared" si="176"/>
        <v>a1721</v>
      </c>
      <c r="K987" s="71">
        <f t="shared" si="177"/>
        <v>2.1505376344086025</v>
      </c>
      <c r="L987" s="65" t="str">
        <f>IFERROR((IF(AND($G986&lt;(VLOOKUP($J987,'Medians, Hi-Lo SDs'!$B:$F,2,FALSE)),$G987&gt;=(VLOOKUP($J987,'Medians, Hi-Lo SDs'!$B:$F,2,FALSE))),(VLOOKUP($J987,'Medians, Hi-Lo SDs'!$B:$F,2,FALSE))-$G986,""))/($F987)*($C987-$C986)+($C986),"")</f>
        <v/>
      </c>
      <c r="M987" s="65" t="str">
        <f t="shared" si="179"/>
        <v/>
      </c>
      <c r="N987" s="65" t="str">
        <f>IF(M987="","",M987/VLOOKUP(VLOOKUP($J987,'Medians, Hi-Lo SDs'!$B:$F,2,FALSE),$H:$I,2,FALSE))</f>
        <v/>
      </c>
      <c r="O987" s="59" t="s">
        <v>88</v>
      </c>
      <c r="P987" s="60" t="s">
        <v>88</v>
      </c>
      <c r="Q987" s="66" t="str">
        <f>IFERROR((IF(AND($G986&lt;(VLOOKUP($J987,'Medians, Hi-Lo SDs'!$B:$F,3,FALSE)),$G987&gt;=(VLOOKUP($J987,'Medians, Hi-Lo SDs'!$B:$F,3,FALSE))),(VLOOKUP($J987,'Medians, Hi-Lo SDs'!$B:$F,3,FALSE))-$G986,""))/($F987)*($C987-$C986)+($C986),"")</f>
        <v/>
      </c>
      <c r="R987" s="65" t="str">
        <f t="shared" si="180"/>
        <v/>
      </c>
      <c r="S987" s="65" t="str">
        <f>IF(R987="","",R987/VLOOKUP(VLOOKUP($J987,'Medians, Hi-Lo SDs'!$B:$F,3,FALSE),$H:$I,2,FALSE))</f>
        <v/>
      </c>
      <c r="T987" s="70" t="str">
        <f t="shared" si="172"/>
        <v/>
      </c>
      <c r="U987" s="68" t="str">
        <f t="shared" si="173"/>
        <v/>
      </c>
      <c r="V987" s="69" t="str">
        <f t="shared" si="178"/>
        <v/>
      </c>
      <c r="W987" s="66" t="str">
        <f>IFERROR((IF(AND($G986&lt;(VLOOKUP($J987,'Medians, Hi-Lo SDs'!$B:$F,4,FALSE)),$G987&gt;=(VLOOKUP($J987,'Medians, Hi-Lo SDs'!$B:$F,4,FALSE))),(VLOOKUP($J987,'Medians, Hi-Lo SDs'!$B:$F,4,FALSE))-$G986,""))/($F987)*($C987-$C986)+($C986),"")</f>
        <v/>
      </c>
      <c r="X987" s="65" t="str">
        <f t="shared" si="181"/>
        <v/>
      </c>
      <c r="Y987" s="65" t="str">
        <f>IF(X987="","",X987/VLOOKUP(VLOOKUP($J987,'Medians, Hi-Lo SDs'!$B:$F,4,FALSE),$H:$I,2,FALSE))</f>
        <v/>
      </c>
      <c r="Z987" s="70" t="str">
        <f t="shared" si="174"/>
        <v/>
      </c>
      <c r="AA987" s="68" t="str">
        <f t="shared" si="175"/>
        <v/>
      </c>
      <c r="AB987" s="66" t="str">
        <f>IFERROR((IF(AND($G986&lt;(VLOOKUP($J987,'Medians, Hi-Lo SDs'!$B:$F,5,FALSE)),$G987&gt;=(VLOOKUP($J987,'Medians, Hi-Lo SDs'!$B:$F,5,FALSE))),(VLOOKUP($J987,'Medians, Hi-Lo SDs'!$B:$F,5,FALSE))-$G986,""))/($F987)*($C987-$C986)+($C986),"")</f>
        <v/>
      </c>
      <c r="AC987" s="65" t="str">
        <f t="shared" si="182"/>
        <v/>
      </c>
      <c r="AD987" s="65" t="str">
        <f>IF(AC987="","",AC987/VLOOKUP(VLOOKUP($J987,'Medians, Hi-Lo SDs'!$B:$F,5,FALSE),$H:$I,2,FALSE))</f>
        <v/>
      </c>
      <c r="AE987" s="59" t="s">
        <v>88</v>
      </c>
      <c r="AF987" s="60" t="s">
        <v>88</v>
      </c>
    </row>
    <row r="988" spans="10:32" x14ac:dyDescent="0.2">
      <c r="J988" s="64" t="str">
        <f t="shared" si="176"/>
        <v>a1721</v>
      </c>
      <c r="K988" s="71">
        <f t="shared" si="177"/>
        <v>2.1505376344086025</v>
      </c>
      <c r="L988" s="65" t="str">
        <f>IFERROR((IF(AND($G987&lt;(VLOOKUP($J988,'Medians, Hi-Lo SDs'!$B:$F,2,FALSE)),$G988&gt;=(VLOOKUP($J988,'Medians, Hi-Lo SDs'!$B:$F,2,FALSE))),(VLOOKUP($J988,'Medians, Hi-Lo SDs'!$B:$F,2,FALSE))-$G987,""))/($F988)*($C988-$C987)+($C987),"")</f>
        <v/>
      </c>
      <c r="M988" s="65" t="str">
        <f t="shared" si="179"/>
        <v/>
      </c>
      <c r="N988" s="65" t="str">
        <f>IF(M988="","",M988/VLOOKUP(VLOOKUP($J988,'Medians, Hi-Lo SDs'!$B:$F,2,FALSE),$H:$I,2,FALSE))</f>
        <v/>
      </c>
      <c r="O988" s="59" t="s">
        <v>88</v>
      </c>
      <c r="P988" s="60" t="s">
        <v>88</v>
      </c>
      <c r="Q988" s="66" t="str">
        <f>IFERROR((IF(AND($G987&lt;(VLOOKUP($J988,'Medians, Hi-Lo SDs'!$B:$F,3,FALSE)),$G988&gt;=(VLOOKUP($J988,'Medians, Hi-Lo SDs'!$B:$F,3,FALSE))),(VLOOKUP($J988,'Medians, Hi-Lo SDs'!$B:$F,3,FALSE))-$G987,""))/($F988)*($C988-$C987)+($C987),"")</f>
        <v/>
      </c>
      <c r="R988" s="65" t="str">
        <f t="shared" si="180"/>
        <v/>
      </c>
      <c r="S988" s="65" t="str">
        <f>IF(R988="","",R988/VLOOKUP(VLOOKUP($J988,'Medians, Hi-Lo SDs'!$B:$F,3,FALSE),$H:$I,2,FALSE))</f>
        <v/>
      </c>
      <c r="T988" s="70" t="str">
        <f t="shared" si="172"/>
        <v/>
      </c>
      <c r="U988" s="68" t="str">
        <f t="shared" si="173"/>
        <v/>
      </c>
      <c r="V988" s="69" t="str">
        <f t="shared" si="178"/>
        <v/>
      </c>
      <c r="W988" s="66" t="str">
        <f>IFERROR((IF(AND($G987&lt;(VLOOKUP($J988,'Medians, Hi-Lo SDs'!$B:$F,4,FALSE)),$G988&gt;=(VLOOKUP($J988,'Medians, Hi-Lo SDs'!$B:$F,4,FALSE))),(VLOOKUP($J988,'Medians, Hi-Lo SDs'!$B:$F,4,FALSE))-$G987,""))/($F988)*($C988-$C987)+($C987),"")</f>
        <v/>
      </c>
      <c r="X988" s="65" t="str">
        <f t="shared" si="181"/>
        <v/>
      </c>
      <c r="Y988" s="65" t="str">
        <f>IF(X988="","",X988/VLOOKUP(VLOOKUP($J988,'Medians, Hi-Lo SDs'!$B:$F,4,FALSE),$H:$I,2,FALSE))</f>
        <v/>
      </c>
      <c r="Z988" s="70" t="str">
        <f t="shared" si="174"/>
        <v/>
      </c>
      <c r="AA988" s="68" t="str">
        <f t="shared" si="175"/>
        <v/>
      </c>
      <c r="AB988" s="66" t="str">
        <f>IFERROR((IF(AND($G987&lt;(VLOOKUP($J988,'Medians, Hi-Lo SDs'!$B:$F,5,FALSE)),$G988&gt;=(VLOOKUP($J988,'Medians, Hi-Lo SDs'!$B:$F,5,FALSE))),(VLOOKUP($J988,'Medians, Hi-Lo SDs'!$B:$F,5,FALSE))-$G987,""))/($F988)*($C988-$C987)+($C987),"")</f>
        <v/>
      </c>
      <c r="AC988" s="65" t="str">
        <f t="shared" si="182"/>
        <v/>
      </c>
      <c r="AD988" s="65" t="str">
        <f>IF(AC988="","",AC988/VLOOKUP(VLOOKUP($J988,'Medians, Hi-Lo SDs'!$B:$F,5,FALSE),$H:$I,2,FALSE))</f>
        <v/>
      </c>
      <c r="AE988" s="59" t="s">
        <v>88</v>
      </c>
      <c r="AF988" s="60" t="s">
        <v>88</v>
      </c>
    </row>
    <row r="989" spans="10:32" x14ac:dyDescent="0.2">
      <c r="J989" s="64" t="str">
        <f t="shared" si="176"/>
        <v>a1721</v>
      </c>
      <c r="K989" s="71">
        <f t="shared" si="177"/>
        <v>2.1505376344086025</v>
      </c>
      <c r="L989" s="65" t="str">
        <f>IFERROR((IF(AND($G988&lt;(VLOOKUP($J989,'Medians, Hi-Lo SDs'!$B:$F,2,FALSE)),$G989&gt;=(VLOOKUP($J989,'Medians, Hi-Lo SDs'!$B:$F,2,FALSE))),(VLOOKUP($J989,'Medians, Hi-Lo SDs'!$B:$F,2,FALSE))-$G988,""))/($F989)*($C989-$C988)+($C988),"")</f>
        <v/>
      </c>
      <c r="M989" s="65" t="str">
        <f t="shared" si="179"/>
        <v/>
      </c>
      <c r="N989" s="65" t="str">
        <f>IF(M989="","",M989/VLOOKUP(VLOOKUP($J989,'Medians, Hi-Lo SDs'!$B:$F,2,FALSE),$H:$I,2,FALSE))</f>
        <v/>
      </c>
      <c r="O989" s="59" t="s">
        <v>88</v>
      </c>
      <c r="P989" s="60" t="s">
        <v>88</v>
      </c>
      <c r="Q989" s="66" t="str">
        <f>IFERROR((IF(AND($G988&lt;(VLOOKUP($J989,'Medians, Hi-Lo SDs'!$B:$F,3,FALSE)),$G989&gt;=(VLOOKUP($J989,'Medians, Hi-Lo SDs'!$B:$F,3,FALSE))),(VLOOKUP($J989,'Medians, Hi-Lo SDs'!$B:$F,3,FALSE))-$G988,""))/($F989)*($C989-$C988)+($C988),"")</f>
        <v/>
      </c>
      <c r="R989" s="65" t="str">
        <f t="shared" si="180"/>
        <v/>
      </c>
      <c r="S989" s="65" t="str">
        <f>IF(R989="","",R989/VLOOKUP(VLOOKUP($J989,'Medians, Hi-Lo SDs'!$B:$F,3,FALSE),$H:$I,2,FALSE))</f>
        <v/>
      </c>
      <c r="T989" s="70" t="str">
        <f t="shared" si="172"/>
        <v/>
      </c>
      <c r="U989" s="68" t="str">
        <f t="shared" si="173"/>
        <v/>
      </c>
      <c r="V989" s="69" t="str">
        <f t="shared" si="178"/>
        <v/>
      </c>
      <c r="W989" s="66" t="str">
        <f>IFERROR((IF(AND($G988&lt;(VLOOKUP($J989,'Medians, Hi-Lo SDs'!$B:$F,4,FALSE)),$G989&gt;=(VLOOKUP($J989,'Medians, Hi-Lo SDs'!$B:$F,4,FALSE))),(VLOOKUP($J989,'Medians, Hi-Lo SDs'!$B:$F,4,FALSE))-$G988,""))/($F989)*($C989-$C988)+($C988),"")</f>
        <v/>
      </c>
      <c r="X989" s="65" t="str">
        <f t="shared" si="181"/>
        <v/>
      </c>
      <c r="Y989" s="65" t="str">
        <f>IF(X989="","",X989/VLOOKUP(VLOOKUP($J989,'Medians, Hi-Lo SDs'!$B:$F,4,FALSE),$H:$I,2,FALSE))</f>
        <v/>
      </c>
      <c r="Z989" s="70" t="str">
        <f t="shared" si="174"/>
        <v/>
      </c>
      <c r="AA989" s="68" t="str">
        <f t="shared" si="175"/>
        <v/>
      </c>
      <c r="AB989" s="66" t="str">
        <f>IFERROR((IF(AND($G988&lt;(VLOOKUP($J989,'Medians, Hi-Lo SDs'!$B:$F,5,FALSE)),$G989&gt;=(VLOOKUP($J989,'Medians, Hi-Lo SDs'!$B:$F,5,FALSE))),(VLOOKUP($J989,'Medians, Hi-Lo SDs'!$B:$F,5,FALSE))-$G988,""))/($F989)*($C989-$C988)+($C988),"")</f>
        <v/>
      </c>
      <c r="AC989" s="65" t="str">
        <f t="shared" si="182"/>
        <v/>
      </c>
      <c r="AD989" s="65" t="str">
        <f>IF(AC989="","",AC989/VLOOKUP(VLOOKUP($J989,'Medians, Hi-Lo SDs'!$B:$F,5,FALSE),$H:$I,2,FALSE))</f>
        <v/>
      </c>
      <c r="AE989" s="59" t="s">
        <v>88</v>
      </c>
      <c r="AF989" s="60" t="s">
        <v>88</v>
      </c>
    </row>
    <row r="990" spans="10:32" x14ac:dyDescent="0.2">
      <c r="J990" s="64" t="str">
        <f t="shared" si="176"/>
        <v>a1721</v>
      </c>
      <c r="K990" s="71">
        <f t="shared" si="177"/>
        <v>2.1505376344086025</v>
      </c>
      <c r="L990" s="65" t="str">
        <f>IFERROR((IF(AND($G989&lt;(VLOOKUP($J990,'Medians, Hi-Lo SDs'!$B:$F,2,FALSE)),$G990&gt;=(VLOOKUP($J990,'Medians, Hi-Lo SDs'!$B:$F,2,FALSE))),(VLOOKUP($J990,'Medians, Hi-Lo SDs'!$B:$F,2,FALSE))-$G989,""))/($F990)*($C990-$C989)+($C989),"")</f>
        <v/>
      </c>
      <c r="M990" s="65" t="str">
        <f t="shared" si="179"/>
        <v/>
      </c>
      <c r="N990" s="65" t="str">
        <f>IF(M990="","",M990/VLOOKUP(VLOOKUP($J990,'Medians, Hi-Lo SDs'!$B:$F,2,FALSE),$H:$I,2,FALSE))</f>
        <v/>
      </c>
      <c r="O990" s="59" t="s">
        <v>88</v>
      </c>
      <c r="P990" s="60" t="s">
        <v>88</v>
      </c>
      <c r="Q990" s="66" t="str">
        <f>IFERROR((IF(AND($G989&lt;(VLOOKUP($J990,'Medians, Hi-Lo SDs'!$B:$F,3,FALSE)),$G990&gt;=(VLOOKUP($J990,'Medians, Hi-Lo SDs'!$B:$F,3,FALSE))),(VLOOKUP($J990,'Medians, Hi-Lo SDs'!$B:$F,3,FALSE))-$G989,""))/($F990)*($C990-$C989)+($C989),"")</f>
        <v/>
      </c>
      <c r="R990" s="65" t="str">
        <f t="shared" si="180"/>
        <v/>
      </c>
      <c r="S990" s="65" t="str">
        <f>IF(R990="","",R990/VLOOKUP(VLOOKUP($J990,'Medians, Hi-Lo SDs'!$B:$F,3,FALSE),$H:$I,2,FALSE))</f>
        <v/>
      </c>
      <c r="T990" s="70" t="str">
        <f t="shared" si="172"/>
        <v/>
      </c>
      <c r="U990" s="68" t="str">
        <f t="shared" si="173"/>
        <v/>
      </c>
      <c r="V990" s="69" t="str">
        <f t="shared" si="178"/>
        <v/>
      </c>
      <c r="W990" s="66" t="str">
        <f>IFERROR((IF(AND($G989&lt;(VLOOKUP($J990,'Medians, Hi-Lo SDs'!$B:$F,4,FALSE)),$G990&gt;=(VLOOKUP($J990,'Medians, Hi-Lo SDs'!$B:$F,4,FALSE))),(VLOOKUP($J990,'Medians, Hi-Lo SDs'!$B:$F,4,FALSE))-$G989,""))/($F990)*($C990-$C989)+($C989),"")</f>
        <v/>
      </c>
      <c r="X990" s="65" t="str">
        <f t="shared" si="181"/>
        <v/>
      </c>
      <c r="Y990" s="65" t="str">
        <f>IF(X990="","",X990/VLOOKUP(VLOOKUP($J990,'Medians, Hi-Lo SDs'!$B:$F,4,FALSE),$H:$I,2,FALSE))</f>
        <v/>
      </c>
      <c r="Z990" s="70" t="str">
        <f t="shared" si="174"/>
        <v/>
      </c>
      <c r="AA990" s="68" t="str">
        <f t="shared" si="175"/>
        <v/>
      </c>
      <c r="AB990" s="66" t="str">
        <f>IFERROR((IF(AND($G989&lt;(VLOOKUP($J990,'Medians, Hi-Lo SDs'!$B:$F,5,FALSE)),$G990&gt;=(VLOOKUP($J990,'Medians, Hi-Lo SDs'!$B:$F,5,FALSE))),(VLOOKUP($J990,'Medians, Hi-Lo SDs'!$B:$F,5,FALSE))-$G989,""))/($F990)*($C990-$C989)+($C989),"")</f>
        <v/>
      </c>
      <c r="AC990" s="65" t="str">
        <f t="shared" si="182"/>
        <v/>
      </c>
      <c r="AD990" s="65" t="str">
        <f>IF(AC990="","",AC990/VLOOKUP(VLOOKUP($J990,'Medians, Hi-Lo SDs'!$B:$F,5,FALSE),$H:$I,2,FALSE))</f>
        <v/>
      </c>
      <c r="AE990" s="59" t="s">
        <v>88</v>
      </c>
      <c r="AF990" s="60" t="s">
        <v>88</v>
      </c>
    </row>
    <row r="991" spans="10:32" x14ac:dyDescent="0.2">
      <c r="J991" s="64" t="str">
        <f t="shared" si="176"/>
        <v>a1721</v>
      </c>
      <c r="K991" s="71">
        <f t="shared" si="177"/>
        <v>2.1505376344086025</v>
      </c>
      <c r="L991" s="65" t="str">
        <f>IFERROR((IF(AND($G990&lt;(VLOOKUP($J991,'Medians, Hi-Lo SDs'!$B:$F,2,FALSE)),$G991&gt;=(VLOOKUP($J991,'Medians, Hi-Lo SDs'!$B:$F,2,FALSE))),(VLOOKUP($J991,'Medians, Hi-Lo SDs'!$B:$F,2,FALSE))-$G990,""))/($F991)*($C991-$C990)+($C990),"")</f>
        <v/>
      </c>
      <c r="M991" s="65" t="str">
        <f t="shared" si="179"/>
        <v/>
      </c>
      <c r="N991" s="65" t="str">
        <f>IF(M991="","",M991/VLOOKUP(VLOOKUP($J991,'Medians, Hi-Lo SDs'!$B:$F,2,FALSE),$H:$I,2,FALSE))</f>
        <v/>
      </c>
      <c r="O991" s="59" t="s">
        <v>88</v>
      </c>
      <c r="P991" s="60" t="s">
        <v>88</v>
      </c>
      <c r="Q991" s="66" t="str">
        <f>IFERROR((IF(AND($G990&lt;(VLOOKUP($J991,'Medians, Hi-Lo SDs'!$B:$F,3,FALSE)),$G991&gt;=(VLOOKUP($J991,'Medians, Hi-Lo SDs'!$B:$F,3,FALSE))),(VLOOKUP($J991,'Medians, Hi-Lo SDs'!$B:$F,3,FALSE))-$G990,""))/($F991)*($C991-$C990)+($C990),"")</f>
        <v/>
      </c>
      <c r="R991" s="65" t="str">
        <f t="shared" si="180"/>
        <v/>
      </c>
      <c r="S991" s="65" t="str">
        <f>IF(R991="","",R991/VLOOKUP(VLOOKUP($J991,'Medians, Hi-Lo SDs'!$B:$F,3,FALSE),$H:$I,2,FALSE))</f>
        <v/>
      </c>
      <c r="T991" s="70" t="str">
        <f t="shared" si="172"/>
        <v/>
      </c>
      <c r="U991" s="68" t="str">
        <f t="shared" si="173"/>
        <v/>
      </c>
      <c r="V991" s="69" t="str">
        <f t="shared" si="178"/>
        <v/>
      </c>
      <c r="W991" s="66" t="str">
        <f>IFERROR((IF(AND($G990&lt;(VLOOKUP($J991,'Medians, Hi-Lo SDs'!$B:$F,4,FALSE)),$G991&gt;=(VLOOKUP($J991,'Medians, Hi-Lo SDs'!$B:$F,4,FALSE))),(VLOOKUP($J991,'Medians, Hi-Lo SDs'!$B:$F,4,FALSE))-$G990,""))/($F991)*($C991-$C990)+($C990),"")</f>
        <v/>
      </c>
      <c r="X991" s="65" t="str">
        <f t="shared" si="181"/>
        <v/>
      </c>
      <c r="Y991" s="65" t="str">
        <f>IF(X991="","",X991/VLOOKUP(VLOOKUP($J991,'Medians, Hi-Lo SDs'!$B:$F,4,FALSE),$H:$I,2,FALSE))</f>
        <v/>
      </c>
      <c r="Z991" s="70" t="str">
        <f t="shared" si="174"/>
        <v/>
      </c>
      <c r="AA991" s="68" t="str">
        <f t="shared" si="175"/>
        <v/>
      </c>
      <c r="AB991" s="66" t="str">
        <f>IFERROR((IF(AND($G990&lt;(VLOOKUP($J991,'Medians, Hi-Lo SDs'!$B:$F,5,FALSE)),$G991&gt;=(VLOOKUP($J991,'Medians, Hi-Lo SDs'!$B:$F,5,FALSE))),(VLOOKUP($J991,'Medians, Hi-Lo SDs'!$B:$F,5,FALSE))-$G990,""))/($F991)*($C991-$C990)+($C990),"")</f>
        <v/>
      </c>
      <c r="AC991" s="65" t="str">
        <f t="shared" si="182"/>
        <v/>
      </c>
      <c r="AD991" s="65" t="str">
        <f>IF(AC991="","",AC991/VLOOKUP(VLOOKUP($J991,'Medians, Hi-Lo SDs'!$B:$F,5,FALSE),$H:$I,2,FALSE))</f>
        <v/>
      </c>
      <c r="AE991" s="59" t="s">
        <v>88</v>
      </c>
      <c r="AF991" s="60" t="s">
        <v>88</v>
      </c>
    </row>
    <row r="992" spans="10:32" x14ac:dyDescent="0.2">
      <c r="J992" s="64" t="str">
        <f t="shared" si="176"/>
        <v>a1721</v>
      </c>
      <c r="K992" s="71">
        <f t="shared" si="177"/>
        <v>2.1505376344086025</v>
      </c>
      <c r="L992" s="65" t="str">
        <f>IFERROR((IF(AND($G991&lt;(VLOOKUP($J992,'Medians, Hi-Lo SDs'!$B:$F,2,FALSE)),$G992&gt;=(VLOOKUP($J992,'Medians, Hi-Lo SDs'!$B:$F,2,FALSE))),(VLOOKUP($J992,'Medians, Hi-Lo SDs'!$B:$F,2,FALSE))-$G991,""))/($F992)*($C992-$C991)+($C991),"")</f>
        <v/>
      </c>
      <c r="M992" s="65" t="str">
        <f t="shared" si="179"/>
        <v/>
      </c>
      <c r="N992" s="65" t="str">
        <f>IF(M992="","",M992/VLOOKUP(VLOOKUP($J992,'Medians, Hi-Lo SDs'!$B:$F,2,FALSE),$H:$I,2,FALSE))</f>
        <v/>
      </c>
      <c r="O992" s="59" t="s">
        <v>88</v>
      </c>
      <c r="P992" s="60" t="s">
        <v>88</v>
      </c>
      <c r="Q992" s="66" t="str">
        <f>IFERROR((IF(AND($G991&lt;(VLOOKUP($J992,'Medians, Hi-Lo SDs'!$B:$F,3,FALSE)),$G992&gt;=(VLOOKUP($J992,'Medians, Hi-Lo SDs'!$B:$F,3,FALSE))),(VLOOKUP($J992,'Medians, Hi-Lo SDs'!$B:$F,3,FALSE))-$G991,""))/($F992)*($C992-$C991)+($C991),"")</f>
        <v/>
      </c>
      <c r="R992" s="65" t="str">
        <f t="shared" si="180"/>
        <v/>
      </c>
      <c r="S992" s="65" t="str">
        <f>IF(R992="","",R992/VLOOKUP(VLOOKUP($J992,'Medians, Hi-Lo SDs'!$B:$F,3,FALSE),$H:$I,2,FALSE))</f>
        <v/>
      </c>
      <c r="T992" s="70" t="str">
        <f t="shared" si="172"/>
        <v/>
      </c>
      <c r="U992" s="68" t="str">
        <f t="shared" si="173"/>
        <v/>
      </c>
      <c r="V992" s="69" t="str">
        <f t="shared" si="178"/>
        <v/>
      </c>
      <c r="W992" s="66" t="str">
        <f>IFERROR((IF(AND($G991&lt;(VLOOKUP($J992,'Medians, Hi-Lo SDs'!$B:$F,4,FALSE)),$G992&gt;=(VLOOKUP($J992,'Medians, Hi-Lo SDs'!$B:$F,4,FALSE))),(VLOOKUP($J992,'Medians, Hi-Lo SDs'!$B:$F,4,FALSE))-$G991,""))/($F992)*($C992-$C991)+($C991),"")</f>
        <v/>
      </c>
      <c r="X992" s="65" t="str">
        <f t="shared" si="181"/>
        <v/>
      </c>
      <c r="Y992" s="65" t="str">
        <f>IF(X992="","",X992/VLOOKUP(VLOOKUP($J992,'Medians, Hi-Lo SDs'!$B:$F,4,FALSE),$H:$I,2,FALSE))</f>
        <v/>
      </c>
      <c r="Z992" s="70" t="str">
        <f t="shared" si="174"/>
        <v/>
      </c>
      <c r="AA992" s="68" t="str">
        <f t="shared" si="175"/>
        <v/>
      </c>
      <c r="AB992" s="66" t="str">
        <f>IFERROR((IF(AND($G991&lt;(VLOOKUP($J992,'Medians, Hi-Lo SDs'!$B:$F,5,FALSE)),$G992&gt;=(VLOOKUP($J992,'Medians, Hi-Lo SDs'!$B:$F,5,FALSE))),(VLOOKUP($J992,'Medians, Hi-Lo SDs'!$B:$F,5,FALSE))-$G991,""))/($F992)*($C992-$C991)+($C991),"")</f>
        <v/>
      </c>
      <c r="AC992" s="65" t="str">
        <f t="shared" si="182"/>
        <v/>
      </c>
      <c r="AD992" s="65" t="str">
        <f>IF(AC992="","",AC992/VLOOKUP(VLOOKUP($J992,'Medians, Hi-Lo SDs'!$B:$F,5,FALSE),$H:$I,2,FALSE))</f>
        <v/>
      </c>
      <c r="AE992" s="59" t="s">
        <v>88</v>
      </c>
      <c r="AF992" s="60" t="s">
        <v>88</v>
      </c>
    </row>
    <row r="993" spans="10:32" x14ac:dyDescent="0.2">
      <c r="J993" s="64" t="str">
        <f t="shared" si="176"/>
        <v>a1721</v>
      </c>
      <c r="K993" s="71">
        <f t="shared" si="177"/>
        <v>2.1505376344086025</v>
      </c>
      <c r="L993" s="65" t="str">
        <f>IFERROR((IF(AND($G992&lt;(VLOOKUP($J993,'Medians, Hi-Lo SDs'!$B:$F,2,FALSE)),$G993&gt;=(VLOOKUP($J993,'Medians, Hi-Lo SDs'!$B:$F,2,FALSE))),(VLOOKUP($J993,'Medians, Hi-Lo SDs'!$B:$F,2,FALSE))-$G992,""))/($F993)*($C993-$C992)+($C992),"")</f>
        <v/>
      </c>
      <c r="M993" s="65" t="str">
        <f t="shared" si="179"/>
        <v/>
      </c>
      <c r="N993" s="65" t="str">
        <f>IF(M993="","",M993/VLOOKUP(VLOOKUP($J993,'Medians, Hi-Lo SDs'!$B:$F,2,FALSE),$H:$I,2,FALSE))</f>
        <v/>
      </c>
      <c r="O993" s="59" t="s">
        <v>88</v>
      </c>
      <c r="P993" s="60" t="s">
        <v>88</v>
      </c>
      <c r="Q993" s="66" t="str">
        <f>IFERROR((IF(AND($G992&lt;(VLOOKUP($J993,'Medians, Hi-Lo SDs'!$B:$F,3,FALSE)),$G993&gt;=(VLOOKUP($J993,'Medians, Hi-Lo SDs'!$B:$F,3,FALSE))),(VLOOKUP($J993,'Medians, Hi-Lo SDs'!$B:$F,3,FALSE))-$G992,""))/($F993)*($C993-$C992)+($C992),"")</f>
        <v/>
      </c>
      <c r="R993" s="65" t="str">
        <f t="shared" si="180"/>
        <v/>
      </c>
      <c r="S993" s="65" t="str">
        <f>IF(R993="","",R993/VLOOKUP(VLOOKUP($J993,'Medians, Hi-Lo SDs'!$B:$F,3,FALSE),$H:$I,2,FALSE))</f>
        <v/>
      </c>
      <c r="T993" s="70" t="str">
        <f t="shared" si="172"/>
        <v/>
      </c>
      <c r="U993" s="68" t="str">
        <f t="shared" si="173"/>
        <v/>
      </c>
      <c r="V993" s="69" t="str">
        <f t="shared" si="178"/>
        <v/>
      </c>
      <c r="W993" s="66" t="str">
        <f>IFERROR((IF(AND($G992&lt;(VLOOKUP($J993,'Medians, Hi-Lo SDs'!$B:$F,4,FALSE)),$G993&gt;=(VLOOKUP($J993,'Medians, Hi-Lo SDs'!$B:$F,4,FALSE))),(VLOOKUP($J993,'Medians, Hi-Lo SDs'!$B:$F,4,FALSE))-$G992,""))/($F993)*($C993-$C992)+($C992),"")</f>
        <v/>
      </c>
      <c r="X993" s="65" t="str">
        <f t="shared" si="181"/>
        <v/>
      </c>
      <c r="Y993" s="65" t="str">
        <f>IF(X993="","",X993/VLOOKUP(VLOOKUP($J993,'Medians, Hi-Lo SDs'!$B:$F,4,FALSE),$H:$I,2,FALSE))</f>
        <v/>
      </c>
      <c r="Z993" s="70" t="str">
        <f t="shared" si="174"/>
        <v/>
      </c>
      <c r="AA993" s="68" t="str">
        <f t="shared" si="175"/>
        <v/>
      </c>
      <c r="AB993" s="66" t="str">
        <f>IFERROR((IF(AND($G992&lt;(VLOOKUP($J993,'Medians, Hi-Lo SDs'!$B:$F,5,FALSE)),$G993&gt;=(VLOOKUP($J993,'Medians, Hi-Lo SDs'!$B:$F,5,FALSE))),(VLOOKUP($J993,'Medians, Hi-Lo SDs'!$B:$F,5,FALSE))-$G992,""))/($F993)*($C993-$C992)+($C992),"")</f>
        <v/>
      </c>
      <c r="AC993" s="65" t="str">
        <f t="shared" si="182"/>
        <v/>
      </c>
      <c r="AD993" s="65" t="str">
        <f>IF(AC993="","",AC993/VLOOKUP(VLOOKUP($J993,'Medians, Hi-Lo SDs'!$B:$F,5,FALSE),$H:$I,2,FALSE))</f>
        <v/>
      </c>
      <c r="AE993" s="59" t="s">
        <v>88</v>
      </c>
      <c r="AF993" s="60" t="s">
        <v>88</v>
      </c>
    </row>
    <row r="994" spans="10:32" x14ac:dyDescent="0.2">
      <c r="J994" s="64" t="str">
        <f t="shared" si="176"/>
        <v>a1721</v>
      </c>
      <c r="K994" s="71">
        <f t="shared" si="177"/>
        <v>2.1505376344086025</v>
      </c>
      <c r="L994" s="65" t="str">
        <f>IFERROR((IF(AND($G993&lt;(VLOOKUP($J994,'Medians, Hi-Lo SDs'!$B:$F,2,FALSE)),$G994&gt;=(VLOOKUP($J994,'Medians, Hi-Lo SDs'!$B:$F,2,FALSE))),(VLOOKUP($J994,'Medians, Hi-Lo SDs'!$B:$F,2,FALSE))-$G993,""))/($F994)*($C994-$C993)+($C993),"")</f>
        <v/>
      </c>
      <c r="M994" s="65" t="str">
        <f t="shared" si="179"/>
        <v/>
      </c>
      <c r="N994" s="65" t="str">
        <f>IF(M994="","",M994/VLOOKUP(VLOOKUP($J994,'Medians, Hi-Lo SDs'!$B:$F,2,FALSE),$H:$I,2,FALSE))</f>
        <v/>
      </c>
      <c r="O994" s="59" t="s">
        <v>88</v>
      </c>
      <c r="P994" s="60" t="s">
        <v>88</v>
      </c>
      <c r="Q994" s="66" t="str">
        <f>IFERROR((IF(AND($G993&lt;(VLOOKUP($J994,'Medians, Hi-Lo SDs'!$B:$F,3,FALSE)),$G994&gt;=(VLOOKUP($J994,'Medians, Hi-Lo SDs'!$B:$F,3,FALSE))),(VLOOKUP($J994,'Medians, Hi-Lo SDs'!$B:$F,3,FALSE))-$G993,""))/($F994)*($C994-$C993)+($C993),"")</f>
        <v/>
      </c>
      <c r="R994" s="65" t="str">
        <f t="shared" si="180"/>
        <v/>
      </c>
      <c r="S994" s="65" t="str">
        <f>IF(R994="","",R994/VLOOKUP(VLOOKUP($J994,'Medians, Hi-Lo SDs'!$B:$F,3,FALSE),$H:$I,2,FALSE))</f>
        <v/>
      </c>
      <c r="T994" s="70" t="str">
        <f t="shared" si="172"/>
        <v/>
      </c>
      <c r="U994" s="68" t="str">
        <f t="shared" si="173"/>
        <v/>
      </c>
      <c r="V994" s="69" t="str">
        <f t="shared" si="178"/>
        <v/>
      </c>
      <c r="W994" s="66" t="str">
        <f>IFERROR((IF(AND($G993&lt;(VLOOKUP($J994,'Medians, Hi-Lo SDs'!$B:$F,4,FALSE)),$G994&gt;=(VLOOKUP($J994,'Medians, Hi-Lo SDs'!$B:$F,4,FALSE))),(VLOOKUP($J994,'Medians, Hi-Lo SDs'!$B:$F,4,FALSE))-$G993,""))/($F994)*($C994-$C993)+($C993),"")</f>
        <v/>
      </c>
      <c r="X994" s="65" t="str">
        <f t="shared" si="181"/>
        <v/>
      </c>
      <c r="Y994" s="65" t="str">
        <f>IF(X994="","",X994/VLOOKUP(VLOOKUP($J994,'Medians, Hi-Lo SDs'!$B:$F,4,FALSE),$H:$I,2,FALSE))</f>
        <v/>
      </c>
      <c r="Z994" s="70" t="str">
        <f t="shared" si="174"/>
        <v/>
      </c>
      <c r="AA994" s="68" t="str">
        <f t="shared" si="175"/>
        <v/>
      </c>
      <c r="AB994" s="66" t="str">
        <f>IFERROR((IF(AND($G993&lt;(VLOOKUP($J994,'Medians, Hi-Lo SDs'!$B:$F,5,FALSE)),$G994&gt;=(VLOOKUP($J994,'Medians, Hi-Lo SDs'!$B:$F,5,FALSE))),(VLOOKUP($J994,'Medians, Hi-Lo SDs'!$B:$F,5,FALSE))-$G993,""))/($F994)*($C994-$C993)+($C993),"")</f>
        <v/>
      </c>
      <c r="AC994" s="65" t="str">
        <f t="shared" si="182"/>
        <v/>
      </c>
      <c r="AD994" s="65" t="str">
        <f>IF(AC994="","",AC994/VLOOKUP(VLOOKUP($J994,'Medians, Hi-Lo SDs'!$B:$F,5,FALSE),$H:$I,2,FALSE))</f>
        <v/>
      </c>
      <c r="AE994" s="59" t="s">
        <v>88</v>
      </c>
      <c r="AF994" s="60" t="s">
        <v>88</v>
      </c>
    </row>
    <row r="995" spans="10:32" x14ac:dyDescent="0.2">
      <c r="J995" s="64" t="str">
        <f t="shared" si="176"/>
        <v>a1721</v>
      </c>
      <c r="K995" s="71">
        <f t="shared" si="177"/>
        <v>2.1505376344086025</v>
      </c>
      <c r="L995" s="65" t="str">
        <f>IFERROR((IF(AND($G994&lt;(VLOOKUP($J995,'Medians, Hi-Lo SDs'!$B:$F,2,FALSE)),$G995&gt;=(VLOOKUP($J995,'Medians, Hi-Lo SDs'!$B:$F,2,FALSE))),(VLOOKUP($J995,'Medians, Hi-Lo SDs'!$B:$F,2,FALSE))-$G994,""))/($F995)*($C995-$C994)+($C994),"")</f>
        <v/>
      </c>
      <c r="M995" s="65" t="str">
        <f t="shared" si="179"/>
        <v/>
      </c>
      <c r="N995" s="65" t="str">
        <f>IF(M995="","",M995/VLOOKUP(VLOOKUP($J995,'Medians, Hi-Lo SDs'!$B:$F,2,FALSE),$H:$I,2,FALSE))</f>
        <v/>
      </c>
      <c r="O995" s="59" t="s">
        <v>88</v>
      </c>
      <c r="P995" s="60" t="s">
        <v>88</v>
      </c>
      <c r="Q995" s="66" t="str">
        <f>IFERROR((IF(AND($G994&lt;(VLOOKUP($J995,'Medians, Hi-Lo SDs'!$B:$F,3,FALSE)),$G995&gt;=(VLOOKUP($J995,'Medians, Hi-Lo SDs'!$B:$F,3,FALSE))),(VLOOKUP($J995,'Medians, Hi-Lo SDs'!$B:$F,3,FALSE))-$G994,""))/($F995)*($C995-$C994)+($C994),"")</f>
        <v/>
      </c>
      <c r="R995" s="65" t="str">
        <f t="shared" si="180"/>
        <v/>
      </c>
      <c r="S995" s="65" t="str">
        <f>IF(R995="","",R995/VLOOKUP(VLOOKUP($J995,'Medians, Hi-Lo SDs'!$B:$F,3,FALSE),$H:$I,2,FALSE))</f>
        <v/>
      </c>
      <c r="T995" s="70" t="str">
        <f t="shared" si="172"/>
        <v/>
      </c>
      <c r="U995" s="68" t="str">
        <f t="shared" si="173"/>
        <v/>
      </c>
      <c r="V995" s="69" t="str">
        <f t="shared" si="178"/>
        <v/>
      </c>
      <c r="W995" s="66" t="str">
        <f>IFERROR((IF(AND($G994&lt;(VLOOKUP($J995,'Medians, Hi-Lo SDs'!$B:$F,4,FALSE)),$G995&gt;=(VLOOKUP($J995,'Medians, Hi-Lo SDs'!$B:$F,4,FALSE))),(VLOOKUP($J995,'Medians, Hi-Lo SDs'!$B:$F,4,FALSE))-$G994,""))/($F995)*($C995-$C994)+($C994),"")</f>
        <v/>
      </c>
      <c r="X995" s="65" t="str">
        <f t="shared" si="181"/>
        <v/>
      </c>
      <c r="Y995" s="65" t="str">
        <f>IF(X995="","",X995/VLOOKUP(VLOOKUP($J995,'Medians, Hi-Lo SDs'!$B:$F,4,FALSE),$H:$I,2,FALSE))</f>
        <v/>
      </c>
      <c r="Z995" s="70" t="str">
        <f t="shared" si="174"/>
        <v/>
      </c>
      <c r="AA995" s="68" t="str">
        <f t="shared" si="175"/>
        <v/>
      </c>
      <c r="AB995" s="66" t="str">
        <f>IFERROR((IF(AND($G994&lt;(VLOOKUP($J995,'Medians, Hi-Lo SDs'!$B:$F,5,FALSE)),$G995&gt;=(VLOOKUP($J995,'Medians, Hi-Lo SDs'!$B:$F,5,FALSE))),(VLOOKUP($J995,'Medians, Hi-Lo SDs'!$B:$F,5,FALSE))-$G994,""))/($F995)*($C995-$C994)+($C994),"")</f>
        <v/>
      </c>
      <c r="AC995" s="65" t="str">
        <f t="shared" si="182"/>
        <v/>
      </c>
      <c r="AD995" s="65" t="str">
        <f>IF(AC995="","",AC995/VLOOKUP(VLOOKUP($J995,'Medians, Hi-Lo SDs'!$B:$F,5,FALSE),$H:$I,2,FALSE))</f>
        <v/>
      </c>
      <c r="AE995" s="59" t="s">
        <v>88</v>
      </c>
      <c r="AF995" s="60" t="s">
        <v>88</v>
      </c>
    </row>
    <row r="996" spans="10:32" x14ac:dyDescent="0.2">
      <c r="J996" s="64" t="str">
        <f t="shared" si="176"/>
        <v>a1721</v>
      </c>
      <c r="K996" s="71">
        <f t="shared" si="177"/>
        <v>2.1505376344086025</v>
      </c>
      <c r="L996" s="65" t="str">
        <f>IFERROR((IF(AND($G995&lt;(VLOOKUP($J996,'Medians, Hi-Lo SDs'!$B:$F,2,FALSE)),$G996&gt;=(VLOOKUP($J996,'Medians, Hi-Lo SDs'!$B:$F,2,FALSE))),(VLOOKUP($J996,'Medians, Hi-Lo SDs'!$B:$F,2,FALSE))-$G995,""))/($F996)*($C996-$C995)+($C995),"")</f>
        <v/>
      </c>
      <c r="M996" s="65" t="str">
        <f t="shared" si="179"/>
        <v/>
      </c>
      <c r="N996" s="65" t="str">
        <f>IF(M996="","",M996/VLOOKUP(VLOOKUP($J996,'Medians, Hi-Lo SDs'!$B:$F,2,FALSE),$H:$I,2,FALSE))</f>
        <v/>
      </c>
      <c r="O996" s="59" t="s">
        <v>88</v>
      </c>
      <c r="P996" s="60" t="s">
        <v>88</v>
      </c>
      <c r="Q996" s="66" t="str">
        <f>IFERROR((IF(AND($G995&lt;(VLOOKUP($J996,'Medians, Hi-Lo SDs'!$B:$F,3,FALSE)),$G996&gt;=(VLOOKUP($J996,'Medians, Hi-Lo SDs'!$B:$F,3,FALSE))),(VLOOKUP($J996,'Medians, Hi-Lo SDs'!$B:$F,3,FALSE))-$G995,""))/($F996)*($C996-$C995)+($C995),"")</f>
        <v/>
      </c>
      <c r="R996" s="65" t="str">
        <f t="shared" si="180"/>
        <v/>
      </c>
      <c r="S996" s="65" t="str">
        <f>IF(R996="","",R996/VLOOKUP(VLOOKUP($J996,'Medians, Hi-Lo SDs'!$B:$F,3,FALSE),$H:$I,2,FALSE))</f>
        <v/>
      </c>
      <c r="T996" s="70" t="str">
        <f t="shared" si="172"/>
        <v/>
      </c>
      <c r="U996" s="68" t="str">
        <f t="shared" si="173"/>
        <v/>
      </c>
      <c r="V996" s="69" t="str">
        <f t="shared" si="178"/>
        <v/>
      </c>
      <c r="W996" s="66" t="str">
        <f>IFERROR((IF(AND($G995&lt;(VLOOKUP($J996,'Medians, Hi-Lo SDs'!$B:$F,4,FALSE)),$G996&gt;=(VLOOKUP($J996,'Medians, Hi-Lo SDs'!$B:$F,4,FALSE))),(VLOOKUP($J996,'Medians, Hi-Lo SDs'!$B:$F,4,FALSE))-$G995,""))/($F996)*($C996-$C995)+($C995),"")</f>
        <v/>
      </c>
      <c r="X996" s="65" t="str">
        <f t="shared" si="181"/>
        <v/>
      </c>
      <c r="Y996" s="65" t="str">
        <f>IF(X996="","",X996/VLOOKUP(VLOOKUP($J996,'Medians, Hi-Lo SDs'!$B:$F,4,FALSE),$H:$I,2,FALSE))</f>
        <v/>
      </c>
      <c r="Z996" s="70" t="str">
        <f t="shared" si="174"/>
        <v/>
      </c>
      <c r="AA996" s="68" t="str">
        <f t="shared" si="175"/>
        <v/>
      </c>
      <c r="AB996" s="66" t="str">
        <f>IFERROR((IF(AND($G995&lt;(VLOOKUP($J996,'Medians, Hi-Lo SDs'!$B:$F,5,FALSE)),$G996&gt;=(VLOOKUP($J996,'Medians, Hi-Lo SDs'!$B:$F,5,FALSE))),(VLOOKUP($J996,'Medians, Hi-Lo SDs'!$B:$F,5,FALSE))-$G995,""))/($F996)*($C996-$C995)+($C995),"")</f>
        <v/>
      </c>
      <c r="AC996" s="65" t="str">
        <f t="shared" si="182"/>
        <v/>
      </c>
      <c r="AD996" s="65" t="str">
        <f>IF(AC996="","",AC996/VLOOKUP(VLOOKUP($J996,'Medians, Hi-Lo SDs'!$B:$F,5,FALSE),$H:$I,2,FALSE))</f>
        <v/>
      </c>
      <c r="AE996" s="59" t="s">
        <v>88</v>
      </c>
      <c r="AF996" s="60" t="s">
        <v>88</v>
      </c>
    </row>
    <row r="997" spans="10:32" x14ac:dyDescent="0.2">
      <c r="J997" s="64" t="str">
        <f t="shared" si="176"/>
        <v>a1721</v>
      </c>
      <c r="K997" s="71">
        <f t="shared" si="177"/>
        <v>2.1505376344086025</v>
      </c>
      <c r="L997" s="65" t="str">
        <f>IFERROR((IF(AND($G996&lt;(VLOOKUP($J997,'Medians, Hi-Lo SDs'!$B:$F,2,FALSE)),$G997&gt;=(VLOOKUP($J997,'Medians, Hi-Lo SDs'!$B:$F,2,FALSE))),(VLOOKUP($J997,'Medians, Hi-Lo SDs'!$B:$F,2,FALSE))-$G996,""))/($F997)*($C997-$C996)+($C996),"")</f>
        <v/>
      </c>
      <c r="M997" s="65" t="str">
        <f t="shared" si="179"/>
        <v/>
      </c>
      <c r="N997" s="65" t="str">
        <f>IF(M997="","",M997/VLOOKUP(VLOOKUP($J997,'Medians, Hi-Lo SDs'!$B:$F,2,FALSE),$H:$I,2,FALSE))</f>
        <v/>
      </c>
      <c r="O997" s="59" t="s">
        <v>88</v>
      </c>
      <c r="P997" s="60" t="s">
        <v>88</v>
      </c>
      <c r="Q997" s="66" t="str">
        <f>IFERROR((IF(AND($G996&lt;(VLOOKUP($J997,'Medians, Hi-Lo SDs'!$B:$F,3,FALSE)),$G997&gt;=(VLOOKUP($J997,'Medians, Hi-Lo SDs'!$B:$F,3,FALSE))),(VLOOKUP($J997,'Medians, Hi-Lo SDs'!$B:$F,3,FALSE))-$G996,""))/($F997)*($C997-$C996)+($C996),"")</f>
        <v/>
      </c>
      <c r="R997" s="65" t="str">
        <f t="shared" si="180"/>
        <v/>
      </c>
      <c r="S997" s="65" t="str">
        <f>IF(R997="","",R997/VLOOKUP(VLOOKUP($J997,'Medians, Hi-Lo SDs'!$B:$F,3,FALSE),$H:$I,2,FALSE))</f>
        <v/>
      </c>
      <c r="T997" s="70" t="str">
        <f t="shared" si="172"/>
        <v/>
      </c>
      <c r="U997" s="68" t="str">
        <f t="shared" si="173"/>
        <v/>
      </c>
      <c r="V997" s="69" t="str">
        <f t="shared" si="178"/>
        <v/>
      </c>
      <c r="W997" s="66" t="str">
        <f>IFERROR((IF(AND($G996&lt;(VLOOKUP($J997,'Medians, Hi-Lo SDs'!$B:$F,4,FALSE)),$G997&gt;=(VLOOKUP($J997,'Medians, Hi-Lo SDs'!$B:$F,4,FALSE))),(VLOOKUP($J997,'Medians, Hi-Lo SDs'!$B:$F,4,FALSE))-$G996,""))/($F997)*($C997-$C996)+($C996),"")</f>
        <v/>
      </c>
      <c r="X997" s="65" t="str">
        <f t="shared" si="181"/>
        <v/>
      </c>
      <c r="Y997" s="65" t="str">
        <f>IF(X997="","",X997/VLOOKUP(VLOOKUP($J997,'Medians, Hi-Lo SDs'!$B:$F,4,FALSE),$H:$I,2,FALSE))</f>
        <v/>
      </c>
      <c r="Z997" s="70" t="str">
        <f t="shared" si="174"/>
        <v/>
      </c>
      <c r="AA997" s="68" t="str">
        <f t="shared" si="175"/>
        <v/>
      </c>
      <c r="AB997" s="66" t="str">
        <f>IFERROR((IF(AND($G996&lt;(VLOOKUP($J997,'Medians, Hi-Lo SDs'!$B:$F,5,FALSE)),$G997&gt;=(VLOOKUP($J997,'Medians, Hi-Lo SDs'!$B:$F,5,FALSE))),(VLOOKUP($J997,'Medians, Hi-Lo SDs'!$B:$F,5,FALSE))-$G996,""))/($F997)*($C997-$C996)+($C996),"")</f>
        <v/>
      </c>
      <c r="AC997" s="65" t="str">
        <f t="shared" si="182"/>
        <v/>
      </c>
      <c r="AD997" s="65" t="str">
        <f>IF(AC997="","",AC997/VLOOKUP(VLOOKUP($J997,'Medians, Hi-Lo SDs'!$B:$F,5,FALSE),$H:$I,2,FALSE))</f>
        <v/>
      </c>
      <c r="AE997" s="59" t="s">
        <v>88</v>
      </c>
      <c r="AF997" s="60" t="s">
        <v>88</v>
      </c>
    </row>
    <row r="998" spans="10:32" x14ac:dyDescent="0.2">
      <c r="J998" s="64" t="str">
        <f t="shared" si="176"/>
        <v>a1721</v>
      </c>
      <c r="K998" s="71">
        <f t="shared" si="177"/>
        <v>2.1505376344086025</v>
      </c>
      <c r="L998" s="65" t="str">
        <f>IFERROR((IF(AND($G997&lt;(VLOOKUP($J998,'Medians, Hi-Lo SDs'!$B:$F,2,FALSE)),$G998&gt;=(VLOOKUP($J998,'Medians, Hi-Lo SDs'!$B:$F,2,FALSE))),(VLOOKUP($J998,'Medians, Hi-Lo SDs'!$B:$F,2,FALSE))-$G997,""))/($F998)*($C998-$C997)+($C997),"")</f>
        <v/>
      </c>
      <c r="M998" s="65" t="str">
        <f t="shared" si="179"/>
        <v/>
      </c>
      <c r="N998" s="65" t="str">
        <f>IF(M998="","",M998/VLOOKUP(VLOOKUP($J998,'Medians, Hi-Lo SDs'!$B:$F,2,FALSE),$H:$I,2,FALSE))</f>
        <v/>
      </c>
      <c r="O998" s="59" t="s">
        <v>88</v>
      </c>
      <c r="P998" s="60" t="s">
        <v>88</v>
      </c>
      <c r="Q998" s="66" t="str">
        <f>IFERROR((IF(AND($G997&lt;(VLOOKUP($J998,'Medians, Hi-Lo SDs'!$B:$F,3,FALSE)),$G998&gt;=(VLOOKUP($J998,'Medians, Hi-Lo SDs'!$B:$F,3,FALSE))),(VLOOKUP($J998,'Medians, Hi-Lo SDs'!$B:$F,3,FALSE))-$G997,""))/($F998)*($C998-$C997)+($C997),"")</f>
        <v/>
      </c>
      <c r="R998" s="65" t="str">
        <f t="shared" si="180"/>
        <v/>
      </c>
      <c r="S998" s="65" t="str">
        <f>IF(R998="","",R998/VLOOKUP(VLOOKUP($J998,'Medians, Hi-Lo SDs'!$B:$F,3,FALSE),$H:$I,2,FALSE))</f>
        <v/>
      </c>
      <c r="T998" s="70" t="str">
        <f t="shared" si="172"/>
        <v/>
      </c>
      <c r="U998" s="68" t="str">
        <f t="shared" si="173"/>
        <v/>
      </c>
      <c r="V998" s="69" t="str">
        <f t="shared" si="178"/>
        <v/>
      </c>
      <c r="W998" s="66" t="str">
        <f>IFERROR((IF(AND($G997&lt;(VLOOKUP($J998,'Medians, Hi-Lo SDs'!$B:$F,4,FALSE)),$G998&gt;=(VLOOKUP($J998,'Medians, Hi-Lo SDs'!$B:$F,4,FALSE))),(VLOOKUP($J998,'Medians, Hi-Lo SDs'!$B:$F,4,FALSE))-$G997,""))/($F998)*($C998-$C997)+($C997),"")</f>
        <v/>
      </c>
      <c r="X998" s="65" t="str">
        <f t="shared" si="181"/>
        <v/>
      </c>
      <c r="Y998" s="65" t="str">
        <f>IF(X998="","",X998/VLOOKUP(VLOOKUP($J998,'Medians, Hi-Lo SDs'!$B:$F,4,FALSE),$H:$I,2,FALSE))</f>
        <v/>
      </c>
      <c r="Z998" s="70" t="str">
        <f t="shared" si="174"/>
        <v/>
      </c>
      <c r="AA998" s="68" t="str">
        <f t="shared" si="175"/>
        <v/>
      </c>
      <c r="AB998" s="66" t="str">
        <f>IFERROR((IF(AND($G997&lt;(VLOOKUP($J998,'Medians, Hi-Lo SDs'!$B:$F,5,FALSE)),$G998&gt;=(VLOOKUP($J998,'Medians, Hi-Lo SDs'!$B:$F,5,FALSE))),(VLOOKUP($J998,'Medians, Hi-Lo SDs'!$B:$F,5,FALSE))-$G997,""))/($F998)*($C998-$C997)+($C997),"")</f>
        <v/>
      </c>
      <c r="AC998" s="65" t="str">
        <f t="shared" si="182"/>
        <v/>
      </c>
      <c r="AD998" s="65" t="str">
        <f>IF(AC998="","",AC998/VLOOKUP(VLOOKUP($J998,'Medians, Hi-Lo SDs'!$B:$F,5,FALSE),$H:$I,2,FALSE))</f>
        <v/>
      </c>
      <c r="AE998" s="59" t="s">
        <v>88</v>
      </c>
      <c r="AF998" s="60" t="s">
        <v>88</v>
      </c>
    </row>
    <row r="999" spans="10:32" x14ac:dyDescent="0.2">
      <c r="J999" s="64" t="str">
        <f t="shared" si="176"/>
        <v>a1721</v>
      </c>
      <c r="K999" s="71">
        <f t="shared" si="177"/>
        <v>2.1505376344086025</v>
      </c>
      <c r="L999" s="65" t="str">
        <f>IFERROR((IF(AND($G998&lt;(VLOOKUP($J999,'Medians, Hi-Lo SDs'!$B:$F,2,FALSE)),$G999&gt;=(VLOOKUP($J999,'Medians, Hi-Lo SDs'!$B:$F,2,FALSE))),(VLOOKUP($J999,'Medians, Hi-Lo SDs'!$B:$F,2,FALSE))-$G998,""))/($F999)*($C999-$C998)+($C998),"")</f>
        <v/>
      </c>
      <c r="M999" s="65" t="str">
        <f t="shared" si="179"/>
        <v/>
      </c>
      <c r="N999" s="65" t="str">
        <f>IF(M999="","",M999/VLOOKUP(VLOOKUP($J999,'Medians, Hi-Lo SDs'!$B:$F,2,FALSE),$H:$I,2,FALSE))</f>
        <v/>
      </c>
      <c r="O999" s="59" t="s">
        <v>88</v>
      </c>
      <c r="P999" s="60" t="s">
        <v>88</v>
      </c>
      <c r="Q999" s="66" t="str">
        <f>IFERROR((IF(AND($G998&lt;(VLOOKUP($J999,'Medians, Hi-Lo SDs'!$B:$F,3,FALSE)),$G999&gt;=(VLOOKUP($J999,'Medians, Hi-Lo SDs'!$B:$F,3,FALSE))),(VLOOKUP($J999,'Medians, Hi-Lo SDs'!$B:$F,3,FALSE))-$G998,""))/($F999)*($C999-$C998)+($C998),"")</f>
        <v/>
      </c>
      <c r="R999" s="65" t="str">
        <f t="shared" si="180"/>
        <v/>
      </c>
      <c r="S999" s="65" t="str">
        <f>IF(R999="","",R999/VLOOKUP(VLOOKUP($J999,'Medians, Hi-Lo SDs'!$B:$F,3,FALSE),$H:$I,2,FALSE))</f>
        <v/>
      </c>
      <c r="T999" s="70" t="str">
        <f t="shared" si="172"/>
        <v/>
      </c>
      <c r="U999" s="68" t="str">
        <f t="shared" si="173"/>
        <v/>
      </c>
      <c r="V999" s="69" t="str">
        <f t="shared" si="178"/>
        <v/>
      </c>
      <c r="W999" s="66" t="str">
        <f>IFERROR((IF(AND($G998&lt;(VLOOKUP($J999,'Medians, Hi-Lo SDs'!$B:$F,4,FALSE)),$G999&gt;=(VLOOKUP($J999,'Medians, Hi-Lo SDs'!$B:$F,4,FALSE))),(VLOOKUP($J999,'Medians, Hi-Lo SDs'!$B:$F,4,FALSE))-$G998,""))/($F999)*($C999-$C998)+($C998),"")</f>
        <v/>
      </c>
      <c r="X999" s="65" t="str">
        <f t="shared" si="181"/>
        <v/>
      </c>
      <c r="Y999" s="65" t="str">
        <f>IF(X999="","",X999/VLOOKUP(VLOOKUP($J999,'Medians, Hi-Lo SDs'!$B:$F,4,FALSE),$H:$I,2,FALSE))</f>
        <v/>
      </c>
      <c r="Z999" s="70" t="str">
        <f t="shared" si="174"/>
        <v/>
      </c>
      <c r="AA999" s="68" t="str">
        <f t="shared" si="175"/>
        <v/>
      </c>
      <c r="AB999" s="66" t="str">
        <f>IFERROR((IF(AND($G998&lt;(VLOOKUP($J999,'Medians, Hi-Lo SDs'!$B:$F,5,FALSE)),$G999&gt;=(VLOOKUP($J999,'Medians, Hi-Lo SDs'!$B:$F,5,FALSE))),(VLOOKUP($J999,'Medians, Hi-Lo SDs'!$B:$F,5,FALSE))-$G998,""))/($F999)*($C999-$C998)+($C998),"")</f>
        <v/>
      </c>
      <c r="AC999" s="65" t="str">
        <f t="shared" si="182"/>
        <v/>
      </c>
      <c r="AD999" s="65" t="str">
        <f>IF(AC999="","",AC999/VLOOKUP(VLOOKUP($J999,'Medians, Hi-Lo SDs'!$B:$F,5,FALSE),$H:$I,2,FALSE))</f>
        <v/>
      </c>
      <c r="AE999" s="59" t="s">
        <v>88</v>
      </c>
      <c r="AF999" s="60" t="s">
        <v>88</v>
      </c>
    </row>
    <row r="1000" spans="10:32" x14ac:dyDescent="0.2">
      <c r="J1000" s="64" t="str">
        <f t="shared" si="176"/>
        <v>a1721</v>
      </c>
      <c r="K1000" s="71">
        <f t="shared" si="177"/>
        <v>2.1505376344086025</v>
      </c>
      <c r="L1000" s="65" t="str">
        <f>IFERROR((IF(AND($G999&lt;(VLOOKUP($J1000,'Medians, Hi-Lo SDs'!$B:$F,2,FALSE)),$G1000&gt;=(VLOOKUP($J1000,'Medians, Hi-Lo SDs'!$B:$F,2,FALSE))),(VLOOKUP($J1000,'Medians, Hi-Lo SDs'!$B:$F,2,FALSE))-$G999,""))/($F1000)*($C1000-$C999)+($C999),"")</f>
        <v/>
      </c>
      <c r="M1000" s="65" t="str">
        <f t="shared" si="179"/>
        <v/>
      </c>
      <c r="N1000" s="65" t="str">
        <f>IF(M1000="","",M1000/VLOOKUP(VLOOKUP($J1000,'Medians, Hi-Lo SDs'!$B:$F,2,FALSE),$H:$I,2,FALSE))</f>
        <v/>
      </c>
      <c r="O1000" s="59" t="s">
        <v>88</v>
      </c>
      <c r="P1000" s="60" t="s">
        <v>88</v>
      </c>
      <c r="Q1000" s="66" t="str">
        <f>IFERROR((IF(AND($G999&lt;(VLOOKUP($J1000,'Medians, Hi-Lo SDs'!$B:$F,3,FALSE)),$G1000&gt;=(VLOOKUP($J1000,'Medians, Hi-Lo SDs'!$B:$F,3,FALSE))),(VLOOKUP($J1000,'Medians, Hi-Lo SDs'!$B:$F,3,FALSE))-$G999,""))/($F1000)*($C1000-$C999)+($C999),"")</f>
        <v/>
      </c>
      <c r="R1000" s="65" t="str">
        <f t="shared" si="180"/>
        <v/>
      </c>
      <c r="S1000" s="65" t="str">
        <f>IF(R1000="","",R1000/VLOOKUP(VLOOKUP($J1000,'Medians, Hi-Lo SDs'!$B:$F,3,FALSE),$H:$I,2,FALSE))</f>
        <v/>
      </c>
      <c r="T1000" s="70" t="str">
        <f t="shared" si="172"/>
        <v/>
      </c>
      <c r="U1000" s="68" t="str">
        <f t="shared" si="173"/>
        <v/>
      </c>
      <c r="V1000" s="69" t="str">
        <f t="shared" si="178"/>
        <v/>
      </c>
      <c r="W1000" s="66" t="str">
        <f>IFERROR((IF(AND($G999&lt;(VLOOKUP($J1000,'Medians, Hi-Lo SDs'!$B:$F,4,FALSE)),$G1000&gt;=(VLOOKUP($J1000,'Medians, Hi-Lo SDs'!$B:$F,4,FALSE))),(VLOOKUP($J1000,'Medians, Hi-Lo SDs'!$B:$F,4,FALSE))-$G999,""))/($F1000)*($C1000-$C999)+($C999),"")</f>
        <v/>
      </c>
      <c r="X1000" s="65" t="str">
        <f t="shared" si="181"/>
        <v/>
      </c>
      <c r="Y1000" s="65" t="str">
        <f>IF(X1000="","",X1000/VLOOKUP(VLOOKUP($J1000,'Medians, Hi-Lo SDs'!$B:$F,4,FALSE),$H:$I,2,FALSE))</f>
        <v/>
      </c>
      <c r="Z1000" s="70" t="str">
        <f t="shared" si="174"/>
        <v/>
      </c>
      <c r="AA1000" s="68" t="str">
        <f t="shared" si="175"/>
        <v/>
      </c>
      <c r="AB1000" s="66" t="str">
        <f>IFERROR((IF(AND($G999&lt;(VLOOKUP($J1000,'Medians, Hi-Lo SDs'!$B:$F,5,FALSE)),$G1000&gt;=(VLOOKUP($J1000,'Medians, Hi-Lo SDs'!$B:$F,5,FALSE))),(VLOOKUP($J1000,'Medians, Hi-Lo SDs'!$B:$F,5,FALSE))-$G999,""))/($F1000)*($C1000-$C999)+($C999),"")</f>
        <v/>
      </c>
      <c r="AC1000" s="65" t="str">
        <f t="shared" si="182"/>
        <v/>
      </c>
      <c r="AD1000" s="65" t="str">
        <f>IF(AC1000="","",AC1000/VLOOKUP(VLOOKUP($J1000,'Medians, Hi-Lo SDs'!$B:$F,5,FALSE),$H:$I,2,FALSE))</f>
        <v/>
      </c>
      <c r="AE1000" s="59" t="s">
        <v>88</v>
      </c>
      <c r="AF1000" s="60" t="s">
        <v>88</v>
      </c>
    </row>
    <row r="1001" spans="10:32" x14ac:dyDescent="0.2">
      <c r="J1001" s="64" t="str">
        <f t="shared" si="176"/>
        <v>a1721</v>
      </c>
      <c r="K1001" s="71">
        <f t="shared" si="177"/>
        <v>2.1505376344086025</v>
      </c>
      <c r="L1001" s="65" t="str">
        <f>IFERROR((IF(AND($G1000&lt;(VLOOKUP($J1001,'Medians, Hi-Lo SDs'!$B:$F,2,FALSE)),$G1001&gt;=(VLOOKUP($J1001,'Medians, Hi-Lo SDs'!$B:$F,2,FALSE))),(VLOOKUP($J1001,'Medians, Hi-Lo SDs'!$B:$F,2,FALSE))-$G1000,""))/($F1001)*($C1001-$C1000)+($C1000),"")</f>
        <v/>
      </c>
      <c r="M1001" s="65" t="str">
        <f t="shared" si="179"/>
        <v/>
      </c>
      <c r="N1001" s="65" t="str">
        <f>IF(M1001="","",M1001/VLOOKUP(VLOOKUP($J1001,'Medians, Hi-Lo SDs'!$B:$F,2,FALSE),$H:$I,2,FALSE))</f>
        <v/>
      </c>
      <c r="O1001" s="59" t="s">
        <v>88</v>
      </c>
      <c r="P1001" s="60" t="s">
        <v>88</v>
      </c>
      <c r="Q1001" s="66" t="str">
        <f>IFERROR((IF(AND($G1000&lt;(VLOOKUP($J1001,'Medians, Hi-Lo SDs'!$B:$F,3,FALSE)),$G1001&gt;=(VLOOKUP($J1001,'Medians, Hi-Lo SDs'!$B:$F,3,FALSE))),(VLOOKUP($J1001,'Medians, Hi-Lo SDs'!$B:$F,3,FALSE))-$G1000,""))/($F1001)*($C1001-$C1000)+($C1000),"")</f>
        <v/>
      </c>
      <c r="R1001" s="65" t="str">
        <f t="shared" si="180"/>
        <v/>
      </c>
      <c r="S1001" s="65" t="str">
        <f>IF(R1001="","",R1001/VLOOKUP(VLOOKUP($J1001,'Medians, Hi-Lo SDs'!$B:$F,3,FALSE),$H:$I,2,FALSE))</f>
        <v/>
      </c>
      <c r="T1001" s="70" t="str">
        <f t="shared" si="172"/>
        <v/>
      </c>
      <c r="U1001" s="68" t="str">
        <f t="shared" si="173"/>
        <v/>
      </c>
      <c r="V1001" s="69" t="str">
        <f t="shared" si="178"/>
        <v/>
      </c>
      <c r="W1001" s="66" t="str">
        <f>IFERROR((IF(AND($G1000&lt;(VLOOKUP($J1001,'Medians, Hi-Lo SDs'!$B:$F,4,FALSE)),$G1001&gt;=(VLOOKUP($J1001,'Medians, Hi-Lo SDs'!$B:$F,4,FALSE))),(VLOOKUP($J1001,'Medians, Hi-Lo SDs'!$B:$F,4,FALSE))-$G1000,""))/($F1001)*($C1001-$C1000)+($C1000),"")</f>
        <v/>
      </c>
      <c r="X1001" s="65" t="str">
        <f t="shared" si="181"/>
        <v/>
      </c>
      <c r="Y1001" s="65" t="str">
        <f>IF(X1001="","",X1001/VLOOKUP(VLOOKUP($J1001,'Medians, Hi-Lo SDs'!$B:$F,4,FALSE),$H:$I,2,FALSE))</f>
        <v/>
      </c>
      <c r="Z1001" s="70" t="str">
        <f t="shared" si="174"/>
        <v/>
      </c>
      <c r="AA1001" s="68" t="str">
        <f t="shared" si="175"/>
        <v/>
      </c>
      <c r="AB1001" s="66" t="str">
        <f>IFERROR((IF(AND($G1000&lt;(VLOOKUP($J1001,'Medians, Hi-Lo SDs'!$B:$F,5,FALSE)),$G1001&gt;=(VLOOKUP($J1001,'Medians, Hi-Lo SDs'!$B:$F,5,FALSE))),(VLOOKUP($J1001,'Medians, Hi-Lo SDs'!$B:$F,5,FALSE))-$G1000,""))/($F1001)*($C1001-$C1000)+($C1000),"")</f>
        <v/>
      </c>
      <c r="AC1001" s="65" t="str">
        <f t="shared" si="182"/>
        <v/>
      </c>
      <c r="AD1001" s="65" t="str">
        <f>IF(AC1001="","",AC1001/VLOOKUP(VLOOKUP($J1001,'Medians, Hi-Lo SDs'!$B:$F,5,FALSE),$H:$I,2,FALSE))</f>
        <v/>
      </c>
      <c r="AE1001" s="59" t="s">
        <v>88</v>
      </c>
      <c r="AF1001" s="60" t="s">
        <v>88</v>
      </c>
    </row>
    <row r="1002" spans="10:32" x14ac:dyDescent="0.2">
      <c r="J1002" s="64" t="str">
        <f t="shared" si="176"/>
        <v>a1721</v>
      </c>
      <c r="K1002" s="71">
        <f t="shared" si="177"/>
        <v>2.1505376344086025</v>
      </c>
      <c r="L1002" s="65" t="str">
        <f>IFERROR((IF(AND($G1001&lt;(VLOOKUP($J1002,'Medians, Hi-Lo SDs'!$B:$F,2,FALSE)),$G1002&gt;=(VLOOKUP($J1002,'Medians, Hi-Lo SDs'!$B:$F,2,FALSE))),(VLOOKUP($J1002,'Medians, Hi-Lo SDs'!$B:$F,2,FALSE))-$G1001,""))/($F1002)*($C1002-$C1001)+($C1001),"")</f>
        <v/>
      </c>
      <c r="M1002" s="65" t="str">
        <f t="shared" si="179"/>
        <v/>
      </c>
      <c r="N1002" s="65" t="str">
        <f>IF(M1002="","",M1002/VLOOKUP(VLOOKUP($J1002,'Medians, Hi-Lo SDs'!$B:$F,2,FALSE),$H:$I,2,FALSE))</f>
        <v/>
      </c>
      <c r="O1002" s="59" t="s">
        <v>88</v>
      </c>
      <c r="P1002" s="60" t="s">
        <v>88</v>
      </c>
      <c r="Q1002" s="66" t="str">
        <f>IFERROR((IF(AND($G1001&lt;(VLOOKUP($J1002,'Medians, Hi-Lo SDs'!$B:$F,3,FALSE)),$G1002&gt;=(VLOOKUP($J1002,'Medians, Hi-Lo SDs'!$B:$F,3,FALSE))),(VLOOKUP($J1002,'Medians, Hi-Lo SDs'!$B:$F,3,FALSE))-$G1001,""))/($F1002)*($C1002-$C1001)+($C1001),"")</f>
        <v/>
      </c>
      <c r="R1002" s="65" t="str">
        <f t="shared" si="180"/>
        <v/>
      </c>
      <c r="S1002" s="65" t="str">
        <f>IF(R1002="","",R1002/VLOOKUP(VLOOKUP($J1002,'Medians, Hi-Lo SDs'!$B:$F,3,FALSE),$H:$I,2,FALSE))</f>
        <v/>
      </c>
      <c r="T1002" s="70" t="str">
        <f t="shared" si="172"/>
        <v/>
      </c>
      <c r="U1002" s="68" t="str">
        <f t="shared" si="173"/>
        <v/>
      </c>
      <c r="V1002" s="69" t="str">
        <f t="shared" si="178"/>
        <v/>
      </c>
      <c r="W1002" s="66" t="str">
        <f>IFERROR((IF(AND($G1001&lt;(VLOOKUP($J1002,'Medians, Hi-Lo SDs'!$B:$F,4,FALSE)),$G1002&gt;=(VLOOKUP($J1002,'Medians, Hi-Lo SDs'!$B:$F,4,FALSE))),(VLOOKUP($J1002,'Medians, Hi-Lo SDs'!$B:$F,4,FALSE))-$G1001,""))/($F1002)*($C1002-$C1001)+($C1001),"")</f>
        <v/>
      </c>
      <c r="X1002" s="65" t="str">
        <f t="shared" si="181"/>
        <v/>
      </c>
      <c r="Y1002" s="65" t="str">
        <f>IF(X1002="","",X1002/VLOOKUP(VLOOKUP($J1002,'Medians, Hi-Lo SDs'!$B:$F,4,FALSE),$H:$I,2,FALSE))</f>
        <v/>
      </c>
      <c r="Z1002" s="70" t="str">
        <f t="shared" si="174"/>
        <v/>
      </c>
      <c r="AA1002" s="68" t="str">
        <f t="shared" si="175"/>
        <v/>
      </c>
      <c r="AB1002" s="66" t="str">
        <f>IFERROR((IF(AND($G1001&lt;(VLOOKUP($J1002,'Medians, Hi-Lo SDs'!$B:$F,5,FALSE)),$G1002&gt;=(VLOOKUP($J1002,'Medians, Hi-Lo SDs'!$B:$F,5,FALSE))),(VLOOKUP($J1002,'Medians, Hi-Lo SDs'!$B:$F,5,FALSE))-$G1001,""))/($F1002)*($C1002-$C1001)+($C1001),"")</f>
        <v/>
      </c>
      <c r="AC1002" s="65" t="str">
        <f t="shared" si="182"/>
        <v/>
      </c>
      <c r="AD1002" s="65" t="str">
        <f>IF(AC1002="","",AC1002/VLOOKUP(VLOOKUP($J1002,'Medians, Hi-Lo SDs'!$B:$F,5,FALSE),$H:$I,2,FALSE))</f>
        <v/>
      </c>
      <c r="AE1002" s="59" t="s">
        <v>88</v>
      </c>
      <c r="AF1002" s="60" t="s">
        <v>88</v>
      </c>
    </row>
    <row r="1003" spans="10:32" x14ac:dyDescent="0.2">
      <c r="J1003" s="64" t="str">
        <f t="shared" si="176"/>
        <v>a1721</v>
      </c>
      <c r="K1003" s="71">
        <f t="shared" si="177"/>
        <v>2.1505376344086025</v>
      </c>
      <c r="L1003" s="65" t="str">
        <f>IFERROR((IF(AND($G1002&lt;(VLOOKUP($J1003,'Medians, Hi-Lo SDs'!$B:$F,2,FALSE)),$G1003&gt;=(VLOOKUP($J1003,'Medians, Hi-Lo SDs'!$B:$F,2,FALSE))),(VLOOKUP($J1003,'Medians, Hi-Lo SDs'!$B:$F,2,FALSE))-$G1002,""))/($F1003)*($C1003-$C1002)+($C1002),"")</f>
        <v/>
      </c>
      <c r="M1003" s="65" t="str">
        <f t="shared" si="179"/>
        <v/>
      </c>
      <c r="N1003" s="65" t="str">
        <f>IF(M1003="","",M1003/VLOOKUP(VLOOKUP($J1003,'Medians, Hi-Lo SDs'!$B:$F,2,FALSE),$H:$I,2,FALSE))</f>
        <v/>
      </c>
      <c r="O1003" s="59" t="s">
        <v>88</v>
      </c>
      <c r="P1003" s="60" t="s">
        <v>88</v>
      </c>
      <c r="Q1003" s="66" t="str">
        <f>IFERROR((IF(AND($G1002&lt;(VLOOKUP($J1003,'Medians, Hi-Lo SDs'!$B:$F,3,FALSE)),$G1003&gt;=(VLOOKUP($J1003,'Medians, Hi-Lo SDs'!$B:$F,3,FALSE))),(VLOOKUP($J1003,'Medians, Hi-Lo SDs'!$B:$F,3,FALSE))-$G1002,""))/($F1003)*($C1003-$C1002)+($C1002),"")</f>
        <v/>
      </c>
      <c r="R1003" s="65" t="str">
        <f t="shared" si="180"/>
        <v/>
      </c>
      <c r="S1003" s="65" t="str">
        <f>IF(R1003="","",R1003/VLOOKUP(VLOOKUP($J1003,'Medians, Hi-Lo SDs'!$B:$F,3,FALSE),$H:$I,2,FALSE))</f>
        <v/>
      </c>
      <c r="T1003" s="70" t="str">
        <f t="shared" si="172"/>
        <v/>
      </c>
      <c r="U1003" s="68" t="str">
        <f t="shared" si="173"/>
        <v/>
      </c>
      <c r="V1003" s="69" t="str">
        <f t="shared" si="178"/>
        <v/>
      </c>
      <c r="W1003" s="66" t="str">
        <f>IFERROR((IF(AND($G1002&lt;(VLOOKUP($J1003,'Medians, Hi-Lo SDs'!$B:$F,4,FALSE)),$G1003&gt;=(VLOOKUP($J1003,'Medians, Hi-Lo SDs'!$B:$F,4,FALSE))),(VLOOKUP($J1003,'Medians, Hi-Lo SDs'!$B:$F,4,FALSE))-$G1002,""))/($F1003)*($C1003-$C1002)+($C1002),"")</f>
        <v/>
      </c>
      <c r="X1003" s="65" t="str">
        <f t="shared" si="181"/>
        <v/>
      </c>
      <c r="Y1003" s="65" t="str">
        <f>IF(X1003="","",X1003/VLOOKUP(VLOOKUP($J1003,'Medians, Hi-Lo SDs'!$B:$F,4,FALSE),$H:$I,2,FALSE))</f>
        <v/>
      </c>
      <c r="Z1003" s="70" t="str">
        <f t="shared" si="174"/>
        <v/>
      </c>
      <c r="AA1003" s="68" t="str">
        <f t="shared" si="175"/>
        <v/>
      </c>
      <c r="AB1003" s="66" t="str">
        <f>IFERROR((IF(AND($G1002&lt;(VLOOKUP($J1003,'Medians, Hi-Lo SDs'!$B:$F,5,FALSE)),$G1003&gt;=(VLOOKUP($J1003,'Medians, Hi-Lo SDs'!$B:$F,5,FALSE))),(VLOOKUP($J1003,'Medians, Hi-Lo SDs'!$B:$F,5,FALSE))-$G1002,""))/($F1003)*($C1003-$C1002)+($C1002),"")</f>
        <v/>
      </c>
      <c r="AC1003" s="65" t="str">
        <f t="shared" si="182"/>
        <v/>
      </c>
      <c r="AD1003" s="65" t="str">
        <f>IF(AC1003="","",AC1003/VLOOKUP(VLOOKUP($J1003,'Medians, Hi-Lo SDs'!$B:$F,5,FALSE),$H:$I,2,FALSE))</f>
        <v/>
      </c>
      <c r="AE1003" s="59" t="s">
        <v>88</v>
      </c>
      <c r="AF1003" s="60" t="s">
        <v>88</v>
      </c>
    </row>
    <row r="1004" spans="10:32" x14ac:dyDescent="0.2">
      <c r="J1004" s="64" t="str">
        <f t="shared" si="176"/>
        <v>a1721</v>
      </c>
      <c r="K1004" s="71">
        <f t="shared" si="177"/>
        <v>2.1505376344086025</v>
      </c>
      <c r="L1004" s="65" t="str">
        <f>IFERROR((IF(AND($G1003&lt;(VLOOKUP($J1004,'Medians, Hi-Lo SDs'!$B:$F,2,FALSE)),$G1004&gt;=(VLOOKUP($J1004,'Medians, Hi-Lo SDs'!$B:$F,2,FALSE))),(VLOOKUP($J1004,'Medians, Hi-Lo SDs'!$B:$F,2,FALSE))-$G1003,""))/($F1004)*($C1004-$C1003)+($C1003),"")</f>
        <v/>
      </c>
      <c r="M1004" s="65" t="str">
        <f t="shared" si="179"/>
        <v/>
      </c>
      <c r="N1004" s="65" t="str">
        <f>IF(M1004="","",M1004/VLOOKUP(VLOOKUP($J1004,'Medians, Hi-Lo SDs'!$B:$F,2,FALSE),$H:$I,2,FALSE))</f>
        <v/>
      </c>
      <c r="O1004" s="59" t="s">
        <v>88</v>
      </c>
      <c r="P1004" s="60" t="s">
        <v>88</v>
      </c>
      <c r="Q1004" s="66" t="str">
        <f>IFERROR((IF(AND($G1003&lt;(VLOOKUP($J1004,'Medians, Hi-Lo SDs'!$B:$F,3,FALSE)),$G1004&gt;=(VLOOKUP($J1004,'Medians, Hi-Lo SDs'!$B:$F,3,FALSE))),(VLOOKUP($J1004,'Medians, Hi-Lo SDs'!$B:$F,3,FALSE))-$G1003,""))/($F1004)*($C1004-$C1003)+($C1003),"")</f>
        <v/>
      </c>
      <c r="R1004" s="65" t="str">
        <f t="shared" si="180"/>
        <v/>
      </c>
      <c r="S1004" s="65" t="str">
        <f>IF(R1004="","",R1004/VLOOKUP(VLOOKUP($J1004,'Medians, Hi-Lo SDs'!$B:$F,3,FALSE),$H:$I,2,FALSE))</f>
        <v/>
      </c>
      <c r="T1004" s="70" t="str">
        <f t="shared" ref="T1004:T1067" si="183">IF(S1004="","",IF(SUMIF($J:$J,$J1004,N:N)=0,1/0,(SUMIF($J:$J,$J1004,N:N)+SUMIF($J:$J,$J1004,S:S))/2))</f>
        <v/>
      </c>
      <c r="U1004" s="68" t="str">
        <f t="shared" ref="U1004:U1067" si="184">N1004</f>
        <v/>
      </c>
      <c r="V1004" s="69" t="str">
        <f t="shared" si="178"/>
        <v/>
      </c>
      <c r="W1004" s="66" t="str">
        <f>IFERROR((IF(AND($G1003&lt;(VLOOKUP($J1004,'Medians, Hi-Lo SDs'!$B:$F,4,FALSE)),$G1004&gt;=(VLOOKUP($J1004,'Medians, Hi-Lo SDs'!$B:$F,4,FALSE))),(VLOOKUP($J1004,'Medians, Hi-Lo SDs'!$B:$F,4,FALSE))-$G1003,""))/($F1004)*($C1004-$C1003)+($C1003),"")</f>
        <v/>
      </c>
      <c r="X1004" s="65" t="str">
        <f t="shared" si="181"/>
        <v/>
      </c>
      <c r="Y1004" s="65" t="str">
        <f>IF(X1004="","",X1004/VLOOKUP(VLOOKUP($J1004,'Medians, Hi-Lo SDs'!$B:$F,4,FALSE),$H:$I,2,FALSE))</f>
        <v/>
      </c>
      <c r="Z1004" s="70" t="str">
        <f t="shared" ref="Z1004:Z1067" si="185">IF(Y1004="","",(SUMIF($J:$J,$J1004,Y:Y)+SUMIF($J:$J,$J1004,AD:AD))/2)</f>
        <v/>
      </c>
      <c r="AA1004" s="68" t="str">
        <f t="shared" ref="AA1004:AA1067" si="186">AD1004</f>
        <v/>
      </c>
      <c r="AB1004" s="66" t="str">
        <f>IFERROR((IF(AND($G1003&lt;(VLOOKUP($J1004,'Medians, Hi-Lo SDs'!$B:$F,5,FALSE)),$G1004&gt;=(VLOOKUP($J1004,'Medians, Hi-Lo SDs'!$B:$F,5,FALSE))),(VLOOKUP($J1004,'Medians, Hi-Lo SDs'!$B:$F,5,FALSE))-$G1003,""))/($F1004)*($C1004-$C1003)+($C1003),"")</f>
        <v/>
      </c>
      <c r="AC1004" s="65" t="str">
        <f t="shared" si="182"/>
        <v/>
      </c>
      <c r="AD1004" s="65" t="str">
        <f>IF(AC1004="","",AC1004/VLOOKUP(VLOOKUP($J1004,'Medians, Hi-Lo SDs'!$B:$F,5,FALSE),$H:$I,2,FALSE))</f>
        <v/>
      </c>
      <c r="AE1004" s="59" t="s">
        <v>88</v>
      </c>
      <c r="AF1004" s="60" t="s">
        <v>88</v>
      </c>
    </row>
    <row r="1005" spans="10:32" x14ac:dyDescent="0.2">
      <c r="J1005" s="64" t="str">
        <f t="shared" si="176"/>
        <v>a1721</v>
      </c>
      <c r="K1005" s="71">
        <f t="shared" si="177"/>
        <v>2.1505376344086025</v>
      </c>
      <c r="L1005" s="65" t="str">
        <f>IFERROR((IF(AND($G1004&lt;(VLOOKUP($J1005,'Medians, Hi-Lo SDs'!$B:$F,2,FALSE)),$G1005&gt;=(VLOOKUP($J1005,'Medians, Hi-Lo SDs'!$B:$F,2,FALSE))),(VLOOKUP($J1005,'Medians, Hi-Lo SDs'!$B:$F,2,FALSE))-$G1004,""))/($F1005)*($C1005-$C1004)+($C1004),"")</f>
        <v/>
      </c>
      <c r="M1005" s="65" t="str">
        <f t="shared" si="179"/>
        <v/>
      </c>
      <c r="N1005" s="65" t="str">
        <f>IF(M1005="","",M1005/VLOOKUP(VLOOKUP($J1005,'Medians, Hi-Lo SDs'!$B:$F,2,FALSE),$H:$I,2,FALSE))</f>
        <v/>
      </c>
      <c r="O1005" s="59" t="s">
        <v>88</v>
      </c>
      <c r="P1005" s="60" t="s">
        <v>88</v>
      </c>
      <c r="Q1005" s="66" t="str">
        <f>IFERROR((IF(AND($G1004&lt;(VLOOKUP($J1005,'Medians, Hi-Lo SDs'!$B:$F,3,FALSE)),$G1005&gt;=(VLOOKUP($J1005,'Medians, Hi-Lo SDs'!$B:$F,3,FALSE))),(VLOOKUP($J1005,'Medians, Hi-Lo SDs'!$B:$F,3,FALSE))-$G1004,""))/($F1005)*($C1005-$C1004)+($C1004),"")</f>
        <v/>
      </c>
      <c r="R1005" s="65" t="str">
        <f t="shared" si="180"/>
        <v/>
      </c>
      <c r="S1005" s="65" t="str">
        <f>IF(R1005="","",R1005/VLOOKUP(VLOOKUP($J1005,'Medians, Hi-Lo SDs'!$B:$F,3,FALSE),$H:$I,2,FALSE))</f>
        <v/>
      </c>
      <c r="T1005" s="70" t="str">
        <f t="shared" si="183"/>
        <v/>
      </c>
      <c r="U1005" s="68" t="str">
        <f t="shared" si="184"/>
        <v/>
      </c>
      <c r="V1005" s="69" t="str">
        <f t="shared" si="178"/>
        <v/>
      </c>
      <c r="W1005" s="66" t="str">
        <f>IFERROR((IF(AND($G1004&lt;(VLOOKUP($J1005,'Medians, Hi-Lo SDs'!$B:$F,4,FALSE)),$G1005&gt;=(VLOOKUP($J1005,'Medians, Hi-Lo SDs'!$B:$F,4,FALSE))),(VLOOKUP($J1005,'Medians, Hi-Lo SDs'!$B:$F,4,FALSE))-$G1004,""))/($F1005)*($C1005-$C1004)+($C1004),"")</f>
        <v/>
      </c>
      <c r="X1005" s="65" t="str">
        <f t="shared" si="181"/>
        <v/>
      </c>
      <c r="Y1005" s="65" t="str">
        <f>IF(X1005="","",X1005/VLOOKUP(VLOOKUP($J1005,'Medians, Hi-Lo SDs'!$B:$F,4,FALSE),$H:$I,2,FALSE))</f>
        <v/>
      </c>
      <c r="Z1005" s="70" t="str">
        <f t="shared" si="185"/>
        <v/>
      </c>
      <c r="AA1005" s="68" t="str">
        <f t="shared" si="186"/>
        <v/>
      </c>
      <c r="AB1005" s="66" t="str">
        <f>IFERROR((IF(AND($G1004&lt;(VLOOKUP($J1005,'Medians, Hi-Lo SDs'!$B:$F,5,FALSE)),$G1005&gt;=(VLOOKUP($J1005,'Medians, Hi-Lo SDs'!$B:$F,5,FALSE))),(VLOOKUP($J1005,'Medians, Hi-Lo SDs'!$B:$F,5,FALSE))-$G1004,""))/($F1005)*($C1005-$C1004)+($C1004),"")</f>
        <v/>
      </c>
      <c r="AC1005" s="65" t="str">
        <f t="shared" si="182"/>
        <v/>
      </c>
      <c r="AD1005" s="65" t="str">
        <f>IF(AC1005="","",AC1005/VLOOKUP(VLOOKUP($J1005,'Medians, Hi-Lo SDs'!$B:$F,5,FALSE),$H:$I,2,FALSE))</f>
        <v/>
      </c>
      <c r="AE1005" s="59" t="s">
        <v>88</v>
      </c>
      <c r="AF1005" s="60" t="s">
        <v>88</v>
      </c>
    </row>
    <row r="1006" spans="10:32" x14ac:dyDescent="0.2">
      <c r="J1006" s="64" t="str">
        <f t="shared" si="176"/>
        <v>a1721</v>
      </c>
      <c r="K1006" s="71">
        <f t="shared" si="177"/>
        <v>2.1505376344086025</v>
      </c>
      <c r="L1006" s="65" t="str">
        <f>IFERROR((IF(AND($G1005&lt;(VLOOKUP($J1006,'Medians, Hi-Lo SDs'!$B:$F,2,FALSE)),$G1006&gt;=(VLOOKUP($J1006,'Medians, Hi-Lo SDs'!$B:$F,2,FALSE))),(VLOOKUP($J1006,'Medians, Hi-Lo SDs'!$B:$F,2,FALSE))-$G1005,""))/($F1006)*($C1006-$C1005)+($C1005),"")</f>
        <v/>
      </c>
      <c r="M1006" s="65" t="str">
        <f t="shared" si="179"/>
        <v/>
      </c>
      <c r="N1006" s="65" t="str">
        <f>IF(M1006="","",M1006/VLOOKUP(VLOOKUP($J1006,'Medians, Hi-Lo SDs'!$B:$F,2,FALSE),$H:$I,2,FALSE))</f>
        <v/>
      </c>
      <c r="O1006" s="59" t="s">
        <v>88</v>
      </c>
      <c r="P1006" s="60" t="s">
        <v>88</v>
      </c>
      <c r="Q1006" s="66" t="str">
        <f>IFERROR((IF(AND($G1005&lt;(VLOOKUP($J1006,'Medians, Hi-Lo SDs'!$B:$F,3,FALSE)),$G1006&gt;=(VLOOKUP($J1006,'Medians, Hi-Lo SDs'!$B:$F,3,FALSE))),(VLOOKUP($J1006,'Medians, Hi-Lo SDs'!$B:$F,3,FALSE))-$G1005,""))/($F1006)*($C1006-$C1005)+($C1005),"")</f>
        <v/>
      </c>
      <c r="R1006" s="65" t="str">
        <f t="shared" si="180"/>
        <v/>
      </c>
      <c r="S1006" s="65" t="str">
        <f>IF(R1006="","",R1006/VLOOKUP(VLOOKUP($J1006,'Medians, Hi-Lo SDs'!$B:$F,3,FALSE),$H:$I,2,FALSE))</f>
        <v/>
      </c>
      <c r="T1006" s="70" t="str">
        <f t="shared" si="183"/>
        <v/>
      </c>
      <c r="U1006" s="68" t="str">
        <f t="shared" si="184"/>
        <v/>
      </c>
      <c r="V1006" s="69" t="str">
        <f t="shared" si="178"/>
        <v/>
      </c>
      <c r="W1006" s="66" t="str">
        <f>IFERROR((IF(AND($G1005&lt;(VLOOKUP($J1006,'Medians, Hi-Lo SDs'!$B:$F,4,FALSE)),$G1006&gt;=(VLOOKUP($J1006,'Medians, Hi-Lo SDs'!$B:$F,4,FALSE))),(VLOOKUP($J1006,'Medians, Hi-Lo SDs'!$B:$F,4,FALSE))-$G1005,""))/($F1006)*($C1006-$C1005)+($C1005),"")</f>
        <v/>
      </c>
      <c r="X1006" s="65" t="str">
        <f t="shared" si="181"/>
        <v/>
      </c>
      <c r="Y1006" s="65" t="str">
        <f>IF(X1006="","",X1006/VLOOKUP(VLOOKUP($J1006,'Medians, Hi-Lo SDs'!$B:$F,4,FALSE),$H:$I,2,FALSE))</f>
        <v/>
      </c>
      <c r="Z1006" s="70" t="str">
        <f t="shared" si="185"/>
        <v/>
      </c>
      <c r="AA1006" s="68" t="str">
        <f t="shared" si="186"/>
        <v/>
      </c>
      <c r="AB1006" s="66" t="str">
        <f>IFERROR((IF(AND($G1005&lt;(VLOOKUP($J1006,'Medians, Hi-Lo SDs'!$B:$F,5,FALSE)),$G1006&gt;=(VLOOKUP($J1006,'Medians, Hi-Lo SDs'!$B:$F,5,FALSE))),(VLOOKUP($J1006,'Medians, Hi-Lo SDs'!$B:$F,5,FALSE))-$G1005,""))/($F1006)*($C1006-$C1005)+($C1005),"")</f>
        <v/>
      </c>
      <c r="AC1006" s="65" t="str">
        <f t="shared" si="182"/>
        <v/>
      </c>
      <c r="AD1006" s="65" t="str">
        <f>IF(AC1006="","",AC1006/VLOOKUP(VLOOKUP($J1006,'Medians, Hi-Lo SDs'!$B:$F,5,FALSE),$H:$I,2,FALSE))</f>
        <v/>
      </c>
      <c r="AE1006" s="59" t="s">
        <v>88</v>
      </c>
      <c r="AF1006" s="60" t="s">
        <v>88</v>
      </c>
    </row>
    <row r="1007" spans="10:32" x14ac:dyDescent="0.2">
      <c r="J1007" s="64" t="str">
        <f t="shared" si="176"/>
        <v>a1721</v>
      </c>
      <c r="K1007" s="71">
        <f t="shared" si="177"/>
        <v>2.1505376344086025</v>
      </c>
      <c r="L1007" s="65" t="str">
        <f>IFERROR((IF(AND($G1006&lt;(VLOOKUP($J1007,'Medians, Hi-Lo SDs'!$B:$F,2,FALSE)),$G1007&gt;=(VLOOKUP($J1007,'Medians, Hi-Lo SDs'!$B:$F,2,FALSE))),(VLOOKUP($J1007,'Medians, Hi-Lo SDs'!$B:$F,2,FALSE))-$G1006,""))/($F1007)*($C1007-$C1006)+($C1006),"")</f>
        <v/>
      </c>
      <c r="M1007" s="65" t="str">
        <f t="shared" si="179"/>
        <v/>
      </c>
      <c r="N1007" s="65" t="str">
        <f>IF(M1007="","",M1007/VLOOKUP(VLOOKUP($J1007,'Medians, Hi-Lo SDs'!$B:$F,2,FALSE),$H:$I,2,FALSE))</f>
        <v/>
      </c>
      <c r="O1007" s="59" t="s">
        <v>88</v>
      </c>
      <c r="P1007" s="60" t="s">
        <v>88</v>
      </c>
      <c r="Q1007" s="66" t="str">
        <f>IFERROR((IF(AND($G1006&lt;(VLOOKUP($J1007,'Medians, Hi-Lo SDs'!$B:$F,3,FALSE)),$G1007&gt;=(VLOOKUP($J1007,'Medians, Hi-Lo SDs'!$B:$F,3,FALSE))),(VLOOKUP($J1007,'Medians, Hi-Lo SDs'!$B:$F,3,FALSE))-$G1006,""))/($F1007)*($C1007-$C1006)+($C1006),"")</f>
        <v/>
      </c>
      <c r="R1007" s="65" t="str">
        <f t="shared" si="180"/>
        <v/>
      </c>
      <c r="S1007" s="65" t="str">
        <f>IF(R1007="","",R1007/VLOOKUP(VLOOKUP($J1007,'Medians, Hi-Lo SDs'!$B:$F,3,FALSE),$H:$I,2,FALSE))</f>
        <v/>
      </c>
      <c r="T1007" s="70" t="str">
        <f t="shared" si="183"/>
        <v/>
      </c>
      <c r="U1007" s="68" t="str">
        <f t="shared" si="184"/>
        <v/>
      </c>
      <c r="V1007" s="69" t="str">
        <f t="shared" si="178"/>
        <v/>
      </c>
      <c r="W1007" s="66" t="str">
        <f>IFERROR((IF(AND($G1006&lt;(VLOOKUP($J1007,'Medians, Hi-Lo SDs'!$B:$F,4,FALSE)),$G1007&gt;=(VLOOKUP($J1007,'Medians, Hi-Lo SDs'!$B:$F,4,FALSE))),(VLOOKUP($J1007,'Medians, Hi-Lo SDs'!$B:$F,4,FALSE))-$G1006,""))/($F1007)*($C1007-$C1006)+($C1006),"")</f>
        <v/>
      </c>
      <c r="X1007" s="65" t="str">
        <f t="shared" si="181"/>
        <v/>
      </c>
      <c r="Y1007" s="65" t="str">
        <f>IF(X1007="","",X1007/VLOOKUP(VLOOKUP($J1007,'Medians, Hi-Lo SDs'!$B:$F,4,FALSE),$H:$I,2,FALSE))</f>
        <v/>
      </c>
      <c r="Z1007" s="70" t="str">
        <f t="shared" si="185"/>
        <v/>
      </c>
      <c r="AA1007" s="68" t="str">
        <f t="shared" si="186"/>
        <v/>
      </c>
      <c r="AB1007" s="66" t="str">
        <f>IFERROR((IF(AND($G1006&lt;(VLOOKUP($J1007,'Medians, Hi-Lo SDs'!$B:$F,5,FALSE)),$G1007&gt;=(VLOOKUP($J1007,'Medians, Hi-Lo SDs'!$B:$F,5,FALSE))),(VLOOKUP($J1007,'Medians, Hi-Lo SDs'!$B:$F,5,FALSE))-$G1006,""))/($F1007)*($C1007-$C1006)+($C1006),"")</f>
        <v/>
      </c>
      <c r="AC1007" s="65" t="str">
        <f t="shared" si="182"/>
        <v/>
      </c>
      <c r="AD1007" s="65" t="str">
        <f>IF(AC1007="","",AC1007/VLOOKUP(VLOOKUP($J1007,'Medians, Hi-Lo SDs'!$B:$F,5,FALSE),$H:$I,2,FALSE))</f>
        <v/>
      </c>
      <c r="AE1007" s="59" t="s">
        <v>88</v>
      </c>
      <c r="AF1007" s="60" t="s">
        <v>88</v>
      </c>
    </row>
    <row r="1008" spans="10:32" x14ac:dyDescent="0.2">
      <c r="J1008" s="64" t="str">
        <f t="shared" si="176"/>
        <v>a1721</v>
      </c>
      <c r="K1008" s="71">
        <f t="shared" si="177"/>
        <v>2.1505376344086025</v>
      </c>
      <c r="L1008" s="65" t="str">
        <f>IFERROR((IF(AND($G1007&lt;(VLOOKUP($J1008,'Medians, Hi-Lo SDs'!$B:$F,2,FALSE)),$G1008&gt;=(VLOOKUP($J1008,'Medians, Hi-Lo SDs'!$B:$F,2,FALSE))),(VLOOKUP($J1008,'Medians, Hi-Lo SDs'!$B:$F,2,FALSE))-$G1007,""))/($F1008)*($C1008-$C1007)+($C1007),"")</f>
        <v/>
      </c>
      <c r="M1008" s="65" t="str">
        <f t="shared" si="179"/>
        <v/>
      </c>
      <c r="N1008" s="65" t="str">
        <f>IF(M1008="","",M1008/VLOOKUP(VLOOKUP($J1008,'Medians, Hi-Lo SDs'!$B:$F,2,FALSE),$H:$I,2,FALSE))</f>
        <v/>
      </c>
      <c r="O1008" s="59" t="s">
        <v>88</v>
      </c>
      <c r="P1008" s="60" t="s">
        <v>88</v>
      </c>
      <c r="Q1008" s="66" t="str">
        <f>IFERROR((IF(AND($G1007&lt;(VLOOKUP($J1008,'Medians, Hi-Lo SDs'!$B:$F,3,FALSE)),$G1008&gt;=(VLOOKUP($J1008,'Medians, Hi-Lo SDs'!$B:$F,3,FALSE))),(VLOOKUP($J1008,'Medians, Hi-Lo SDs'!$B:$F,3,FALSE))-$G1007,""))/($F1008)*($C1008-$C1007)+($C1007),"")</f>
        <v/>
      </c>
      <c r="R1008" s="65" t="str">
        <f t="shared" si="180"/>
        <v/>
      </c>
      <c r="S1008" s="65" t="str">
        <f>IF(R1008="","",R1008/VLOOKUP(VLOOKUP($J1008,'Medians, Hi-Lo SDs'!$B:$F,3,FALSE),$H:$I,2,FALSE))</f>
        <v/>
      </c>
      <c r="T1008" s="70" t="str">
        <f t="shared" si="183"/>
        <v/>
      </c>
      <c r="U1008" s="68" t="str">
        <f t="shared" si="184"/>
        <v/>
      </c>
      <c r="V1008" s="69" t="str">
        <f t="shared" si="178"/>
        <v/>
      </c>
      <c r="W1008" s="66" t="str">
        <f>IFERROR((IF(AND($G1007&lt;(VLOOKUP($J1008,'Medians, Hi-Lo SDs'!$B:$F,4,FALSE)),$G1008&gt;=(VLOOKUP($J1008,'Medians, Hi-Lo SDs'!$B:$F,4,FALSE))),(VLOOKUP($J1008,'Medians, Hi-Lo SDs'!$B:$F,4,FALSE))-$G1007,""))/($F1008)*($C1008-$C1007)+($C1007),"")</f>
        <v/>
      </c>
      <c r="X1008" s="65" t="str">
        <f t="shared" si="181"/>
        <v/>
      </c>
      <c r="Y1008" s="65" t="str">
        <f>IF(X1008="","",X1008/VLOOKUP(VLOOKUP($J1008,'Medians, Hi-Lo SDs'!$B:$F,4,FALSE),$H:$I,2,FALSE))</f>
        <v/>
      </c>
      <c r="Z1008" s="70" t="str">
        <f t="shared" si="185"/>
        <v/>
      </c>
      <c r="AA1008" s="68" t="str">
        <f t="shared" si="186"/>
        <v/>
      </c>
      <c r="AB1008" s="66" t="str">
        <f>IFERROR((IF(AND($G1007&lt;(VLOOKUP($J1008,'Medians, Hi-Lo SDs'!$B:$F,5,FALSE)),$G1008&gt;=(VLOOKUP($J1008,'Medians, Hi-Lo SDs'!$B:$F,5,FALSE))),(VLOOKUP($J1008,'Medians, Hi-Lo SDs'!$B:$F,5,FALSE))-$G1007,""))/($F1008)*($C1008-$C1007)+($C1007),"")</f>
        <v/>
      </c>
      <c r="AC1008" s="65" t="str">
        <f t="shared" si="182"/>
        <v/>
      </c>
      <c r="AD1008" s="65" t="str">
        <f>IF(AC1008="","",AC1008/VLOOKUP(VLOOKUP($J1008,'Medians, Hi-Lo SDs'!$B:$F,5,FALSE),$H:$I,2,FALSE))</f>
        <v/>
      </c>
      <c r="AE1008" s="59" t="s">
        <v>88</v>
      </c>
      <c r="AF1008" s="60" t="s">
        <v>88</v>
      </c>
    </row>
    <row r="1009" spans="10:32" x14ac:dyDescent="0.2">
      <c r="J1009" s="64" t="str">
        <f t="shared" si="176"/>
        <v>a1721</v>
      </c>
      <c r="K1009" s="71">
        <f t="shared" si="177"/>
        <v>2.1505376344086025</v>
      </c>
      <c r="L1009" s="65" t="str">
        <f>IFERROR((IF(AND($G1008&lt;(VLOOKUP($J1009,'Medians, Hi-Lo SDs'!$B:$F,2,FALSE)),$G1009&gt;=(VLOOKUP($J1009,'Medians, Hi-Lo SDs'!$B:$F,2,FALSE))),(VLOOKUP($J1009,'Medians, Hi-Lo SDs'!$B:$F,2,FALSE))-$G1008,""))/($F1009)*($C1009-$C1008)+($C1008),"")</f>
        <v/>
      </c>
      <c r="M1009" s="65" t="str">
        <f t="shared" si="179"/>
        <v/>
      </c>
      <c r="N1009" s="65" t="str">
        <f>IF(M1009="","",M1009/VLOOKUP(VLOOKUP($J1009,'Medians, Hi-Lo SDs'!$B:$F,2,FALSE),$H:$I,2,FALSE))</f>
        <v/>
      </c>
      <c r="O1009" s="59" t="s">
        <v>88</v>
      </c>
      <c r="P1009" s="60" t="s">
        <v>88</v>
      </c>
      <c r="Q1009" s="66" t="str">
        <f>IFERROR((IF(AND($G1008&lt;(VLOOKUP($J1009,'Medians, Hi-Lo SDs'!$B:$F,3,FALSE)),$G1009&gt;=(VLOOKUP($J1009,'Medians, Hi-Lo SDs'!$B:$F,3,FALSE))),(VLOOKUP($J1009,'Medians, Hi-Lo SDs'!$B:$F,3,FALSE))-$G1008,""))/($F1009)*($C1009-$C1008)+($C1008),"")</f>
        <v/>
      </c>
      <c r="R1009" s="65" t="str">
        <f t="shared" si="180"/>
        <v/>
      </c>
      <c r="S1009" s="65" t="str">
        <f>IF(R1009="","",R1009/VLOOKUP(VLOOKUP($J1009,'Medians, Hi-Lo SDs'!$B:$F,3,FALSE),$H:$I,2,FALSE))</f>
        <v/>
      </c>
      <c r="T1009" s="70" t="str">
        <f t="shared" si="183"/>
        <v/>
      </c>
      <c r="U1009" s="68" t="str">
        <f t="shared" si="184"/>
        <v/>
      </c>
      <c r="V1009" s="69" t="str">
        <f t="shared" si="178"/>
        <v/>
      </c>
      <c r="W1009" s="66" t="str">
        <f>IFERROR((IF(AND($G1008&lt;(VLOOKUP($J1009,'Medians, Hi-Lo SDs'!$B:$F,4,FALSE)),$G1009&gt;=(VLOOKUP($J1009,'Medians, Hi-Lo SDs'!$B:$F,4,FALSE))),(VLOOKUP($J1009,'Medians, Hi-Lo SDs'!$B:$F,4,FALSE))-$G1008,""))/($F1009)*($C1009-$C1008)+($C1008),"")</f>
        <v/>
      </c>
      <c r="X1009" s="65" t="str">
        <f t="shared" si="181"/>
        <v/>
      </c>
      <c r="Y1009" s="65" t="str">
        <f>IF(X1009="","",X1009/VLOOKUP(VLOOKUP($J1009,'Medians, Hi-Lo SDs'!$B:$F,4,FALSE),$H:$I,2,FALSE))</f>
        <v/>
      </c>
      <c r="Z1009" s="70" t="str">
        <f t="shared" si="185"/>
        <v/>
      </c>
      <c r="AA1009" s="68" t="str">
        <f t="shared" si="186"/>
        <v/>
      </c>
      <c r="AB1009" s="66" t="str">
        <f>IFERROR((IF(AND($G1008&lt;(VLOOKUP($J1009,'Medians, Hi-Lo SDs'!$B:$F,5,FALSE)),$G1009&gt;=(VLOOKUP($J1009,'Medians, Hi-Lo SDs'!$B:$F,5,FALSE))),(VLOOKUP($J1009,'Medians, Hi-Lo SDs'!$B:$F,5,FALSE))-$G1008,""))/($F1009)*($C1009-$C1008)+($C1008),"")</f>
        <v/>
      </c>
      <c r="AC1009" s="65" t="str">
        <f t="shared" si="182"/>
        <v/>
      </c>
      <c r="AD1009" s="65" t="str">
        <f>IF(AC1009="","",AC1009/VLOOKUP(VLOOKUP($J1009,'Medians, Hi-Lo SDs'!$B:$F,5,FALSE),$H:$I,2,FALSE))</f>
        <v/>
      </c>
      <c r="AE1009" s="59" t="s">
        <v>88</v>
      </c>
      <c r="AF1009" s="60" t="s">
        <v>88</v>
      </c>
    </row>
    <row r="1010" spans="10:32" x14ac:dyDescent="0.2">
      <c r="J1010" s="64" t="str">
        <f t="shared" si="176"/>
        <v>a1721</v>
      </c>
      <c r="K1010" s="71">
        <f t="shared" si="177"/>
        <v>2.1505376344086025</v>
      </c>
      <c r="L1010" s="65" t="str">
        <f>IFERROR((IF(AND($G1009&lt;(VLOOKUP($J1010,'Medians, Hi-Lo SDs'!$B:$F,2,FALSE)),$G1010&gt;=(VLOOKUP($J1010,'Medians, Hi-Lo SDs'!$B:$F,2,FALSE))),(VLOOKUP($J1010,'Medians, Hi-Lo SDs'!$B:$F,2,FALSE))-$G1009,""))/($F1010)*($C1010-$C1009)+($C1009),"")</f>
        <v/>
      </c>
      <c r="M1010" s="65" t="str">
        <f t="shared" si="179"/>
        <v/>
      </c>
      <c r="N1010" s="65" t="str">
        <f>IF(M1010="","",M1010/VLOOKUP(VLOOKUP($J1010,'Medians, Hi-Lo SDs'!$B:$F,2,FALSE),$H:$I,2,FALSE))</f>
        <v/>
      </c>
      <c r="O1010" s="59" t="s">
        <v>88</v>
      </c>
      <c r="P1010" s="60" t="s">
        <v>88</v>
      </c>
      <c r="Q1010" s="66" t="str">
        <f>IFERROR((IF(AND($G1009&lt;(VLOOKUP($J1010,'Medians, Hi-Lo SDs'!$B:$F,3,FALSE)),$G1010&gt;=(VLOOKUP($J1010,'Medians, Hi-Lo SDs'!$B:$F,3,FALSE))),(VLOOKUP($J1010,'Medians, Hi-Lo SDs'!$B:$F,3,FALSE))-$G1009,""))/($F1010)*($C1010-$C1009)+($C1009),"")</f>
        <v/>
      </c>
      <c r="R1010" s="65" t="str">
        <f t="shared" si="180"/>
        <v/>
      </c>
      <c r="S1010" s="65" t="str">
        <f>IF(R1010="","",R1010/VLOOKUP(VLOOKUP($J1010,'Medians, Hi-Lo SDs'!$B:$F,3,FALSE),$H:$I,2,FALSE))</f>
        <v/>
      </c>
      <c r="T1010" s="70" t="str">
        <f t="shared" si="183"/>
        <v/>
      </c>
      <c r="U1010" s="68" t="str">
        <f t="shared" si="184"/>
        <v/>
      </c>
      <c r="V1010" s="69" t="str">
        <f t="shared" si="178"/>
        <v/>
      </c>
      <c r="W1010" s="66" t="str">
        <f>IFERROR((IF(AND($G1009&lt;(VLOOKUP($J1010,'Medians, Hi-Lo SDs'!$B:$F,4,FALSE)),$G1010&gt;=(VLOOKUP($J1010,'Medians, Hi-Lo SDs'!$B:$F,4,FALSE))),(VLOOKUP($J1010,'Medians, Hi-Lo SDs'!$B:$F,4,FALSE))-$G1009,""))/($F1010)*($C1010-$C1009)+($C1009),"")</f>
        <v/>
      </c>
      <c r="X1010" s="65" t="str">
        <f t="shared" si="181"/>
        <v/>
      </c>
      <c r="Y1010" s="65" t="str">
        <f>IF(X1010="","",X1010/VLOOKUP(VLOOKUP($J1010,'Medians, Hi-Lo SDs'!$B:$F,4,FALSE),$H:$I,2,FALSE))</f>
        <v/>
      </c>
      <c r="Z1010" s="70" t="str">
        <f t="shared" si="185"/>
        <v/>
      </c>
      <c r="AA1010" s="68" t="str">
        <f t="shared" si="186"/>
        <v/>
      </c>
      <c r="AB1010" s="66" t="str">
        <f>IFERROR((IF(AND($G1009&lt;(VLOOKUP($J1010,'Medians, Hi-Lo SDs'!$B:$F,5,FALSE)),$G1010&gt;=(VLOOKUP($J1010,'Medians, Hi-Lo SDs'!$B:$F,5,FALSE))),(VLOOKUP($J1010,'Medians, Hi-Lo SDs'!$B:$F,5,FALSE))-$G1009,""))/($F1010)*($C1010-$C1009)+($C1009),"")</f>
        <v/>
      </c>
      <c r="AC1010" s="65" t="str">
        <f t="shared" si="182"/>
        <v/>
      </c>
      <c r="AD1010" s="65" t="str">
        <f>IF(AC1010="","",AC1010/VLOOKUP(VLOOKUP($J1010,'Medians, Hi-Lo SDs'!$B:$F,5,FALSE),$H:$I,2,FALSE))</f>
        <v/>
      </c>
      <c r="AE1010" s="59" t="s">
        <v>88</v>
      </c>
      <c r="AF1010" s="60" t="s">
        <v>88</v>
      </c>
    </row>
    <row r="1011" spans="10:32" x14ac:dyDescent="0.2">
      <c r="J1011" s="64" t="str">
        <f t="shared" si="176"/>
        <v>a1721</v>
      </c>
      <c r="K1011" s="71">
        <f t="shared" si="177"/>
        <v>2.1505376344086025</v>
      </c>
      <c r="L1011" s="65" t="str">
        <f>IFERROR((IF(AND($G1010&lt;(VLOOKUP($J1011,'Medians, Hi-Lo SDs'!$B:$F,2,FALSE)),$G1011&gt;=(VLOOKUP($J1011,'Medians, Hi-Lo SDs'!$B:$F,2,FALSE))),(VLOOKUP($J1011,'Medians, Hi-Lo SDs'!$B:$F,2,FALSE))-$G1010,""))/($F1011)*($C1011-$C1010)+($C1010),"")</f>
        <v/>
      </c>
      <c r="M1011" s="65" t="str">
        <f t="shared" si="179"/>
        <v/>
      </c>
      <c r="N1011" s="65" t="str">
        <f>IF(M1011="","",M1011/VLOOKUP(VLOOKUP($J1011,'Medians, Hi-Lo SDs'!$B:$F,2,FALSE),$H:$I,2,FALSE))</f>
        <v/>
      </c>
      <c r="O1011" s="59" t="s">
        <v>88</v>
      </c>
      <c r="P1011" s="60" t="s">
        <v>88</v>
      </c>
      <c r="Q1011" s="66" t="str">
        <f>IFERROR((IF(AND($G1010&lt;(VLOOKUP($J1011,'Medians, Hi-Lo SDs'!$B:$F,3,FALSE)),$G1011&gt;=(VLOOKUP($J1011,'Medians, Hi-Lo SDs'!$B:$F,3,FALSE))),(VLOOKUP($J1011,'Medians, Hi-Lo SDs'!$B:$F,3,FALSE))-$G1010,""))/($F1011)*($C1011-$C1010)+($C1010),"")</f>
        <v/>
      </c>
      <c r="R1011" s="65" t="str">
        <f t="shared" si="180"/>
        <v/>
      </c>
      <c r="S1011" s="65" t="str">
        <f>IF(R1011="","",R1011/VLOOKUP(VLOOKUP($J1011,'Medians, Hi-Lo SDs'!$B:$F,3,FALSE),$H:$I,2,FALSE))</f>
        <v/>
      </c>
      <c r="T1011" s="70" t="str">
        <f t="shared" si="183"/>
        <v/>
      </c>
      <c r="U1011" s="68" t="str">
        <f t="shared" si="184"/>
        <v/>
      </c>
      <c r="V1011" s="69" t="str">
        <f t="shared" si="178"/>
        <v/>
      </c>
      <c r="W1011" s="66" t="str">
        <f>IFERROR((IF(AND($G1010&lt;(VLOOKUP($J1011,'Medians, Hi-Lo SDs'!$B:$F,4,FALSE)),$G1011&gt;=(VLOOKUP($J1011,'Medians, Hi-Lo SDs'!$B:$F,4,FALSE))),(VLOOKUP($J1011,'Medians, Hi-Lo SDs'!$B:$F,4,FALSE))-$G1010,""))/($F1011)*($C1011-$C1010)+($C1010),"")</f>
        <v/>
      </c>
      <c r="X1011" s="65" t="str">
        <f t="shared" si="181"/>
        <v/>
      </c>
      <c r="Y1011" s="65" t="str">
        <f>IF(X1011="","",X1011/VLOOKUP(VLOOKUP($J1011,'Medians, Hi-Lo SDs'!$B:$F,4,FALSE),$H:$I,2,FALSE))</f>
        <v/>
      </c>
      <c r="Z1011" s="70" t="str">
        <f t="shared" si="185"/>
        <v/>
      </c>
      <c r="AA1011" s="68" t="str">
        <f t="shared" si="186"/>
        <v/>
      </c>
      <c r="AB1011" s="66" t="str">
        <f>IFERROR((IF(AND($G1010&lt;(VLOOKUP($J1011,'Medians, Hi-Lo SDs'!$B:$F,5,FALSE)),$G1011&gt;=(VLOOKUP($J1011,'Medians, Hi-Lo SDs'!$B:$F,5,FALSE))),(VLOOKUP($J1011,'Medians, Hi-Lo SDs'!$B:$F,5,FALSE))-$G1010,""))/($F1011)*($C1011-$C1010)+($C1010),"")</f>
        <v/>
      </c>
      <c r="AC1011" s="65" t="str">
        <f t="shared" si="182"/>
        <v/>
      </c>
      <c r="AD1011" s="65" t="str">
        <f>IF(AC1011="","",AC1011/VLOOKUP(VLOOKUP($J1011,'Medians, Hi-Lo SDs'!$B:$F,5,FALSE),$H:$I,2,FALSE))</f>
        <v/>
      </c>
      <c r="AE1011" s="59" t="s">
        <v>88</v>
      </c>
      <c r="AF1011" s="60" t="s">
        <v>88</v>
      </c>
    </row>
    <row r="1012" spans="10:32" x14ac:dyDescent="0.2">
      <c r="J1012" s="64" t="str">
        <f t="shared" si="176"/>
        <v>a1721</v>
      </c>
      <c r="K1012" s="71">
        <f t="shared" si="177"/>
        <v>2.1505376344086025</v>
      </c>
      <c r="L1012" s="65" t="str">
        <f>IFERROR((IF(AND($G1011&lt;(VLOOKUP($J1012,'Medians, Hi-Lo SDs'!$B:$F,2,FALSE)),$G1012&gt;=(VLOOKUP($J1012,'Medians, Hi-Lo SDs'!$B:$F,2,FALSE))),(VLOOKUP($J1012,'Medians, Hi-Lo SDs'!$B:$F,2,FALSE))-$G1011,""))/($F1012)*($C1012-$C1011)+($C1011),"")</f>
        <v/>
      </c>
      <c r="M1012" s="65" t="str">
        <f t="shared" si="179"/>
        <v/>
      </c>
      <c r="N1012" s="65" t="str">
        <f>IF(M1012="","",M1012/VLOOKUP(VLOOKUP($J1012,'Medians, Hi-Lo SDs'!$B:$F,2,FALSE),$H:$I,2,FALSE))</f>
        <v/>
      </c>
      <c r="O1012" s="59" t="s">
        <v>88</v>
      </c>
      <c r="P1012" s="60" t="s">
        <v>88</v>
      </c>
      <c r="Q1012" s="66" t="str">
        <f>IFERROR((IF(AND($G1011&lt;(VLOOKUP($J1012,'Medians, Hi-Lo SDs'!$B:$F,3,FALSE)),$G1012&gt;=(VLOOKUP($J1012,'Medians, Hi-Lo SDs'!$B:$F,3,FALSE))),(VLOOKUP($J1012,'Medians, Hi-Lo SDs'!$B:$F,3,FALSE))-$G1011,""))/($F1012)*($C1012-$C1011)+($C1011),"")</f>
        <v/>
      </c>
      <c r="R1012" s="65" t="str">
        <f t="shared" si="180"/>
        <v/>
      </c>
      <c r="S1012" s="65" t="str">
        <f>IF(R1012="","",R1012/VLOOKUP(VLOOKUP($J1012,'Medians, Hi-Lo SDs'!$B:$F,3,FALSE),$H:$I,2,FALSE))</f>
        <v/>
      </c>
      <c r="T1012" s="70" t="str">
        <f t="shared" si="183"/>
        <v/>
      </c>
      <c r="U1012" s="68" t="str">
        <f t="shared" si="184"/>
        <v/>
      </c>
      <c r="V1012" s="69" t="str">
        <f t="shared" si="178"/>
        <v/>
      </c>
      <c r="W1012" s="66" t="str">
        <f>IFERROR((IF(AND($G1011&lt;(VLOOKUP($J1012,'Medians, Hi-Lo SDs'!$B:$F,4,FALSE)),$G1012&gt;=(VLOOKUP($J1012,'Medians, Hi-Lo SDs'!$B:$F,4,FALSE))),(VLOOKUP($J1012,'Medians, Hi-Lo SDs'!$B:$F,4,FALSE))-$G1011,""))/($F1012)*($C1012-$C1011)+($C1011),"")</f>
        <v/>
      </c>
      <c r="X1012" s="65" t="str">
        <f t="shared" si="181"/>
        <v/>
      </c>
      <c r="Y1012" s="65" t="str">
        <f>IF(X1012="","",X1012/VLOOKUP(VLOOKUP($J1012,'Medians, Hi-Lo SDs'!$B:$F,4,FALSE),$H:$I,2,FALSE))</f>
        <v/>
      </c>
      <c r="Z1012" s="70" t="str">
        <f t="shared" si="185"/>
        <v/>
      </c>
      <c r="AA1012" s="68" t="str">
        <f t="shared" si="186"/>
        <v/>
      </c>
      <c r="AB1012" s="66" t="str">
        <f>IFERROR((IF(AND($G1011&lt;(VLOOKUP($J1012,'Medians, Hi-Lo SDs'!$B:$F,5,FALSE)),$G1012&gt;=(VLOOKUP($J1012,'Medians, Hi-Lo SDs'!$B:$F,5,FALSE))),(VLOOKUP($J1012,'Medians, Hi-Lo SDs'!$B:$F,5,FALSE))-$G1011,""))/($F1012)*($C1012-$C1011)+($C1011),"")</f>
        <v/>
      </c>
      <c r="AC1012" s="65" t="str">
        <f t="shared" si="182"/>
        <v/>
      </c>
      <c r="AD1012" s="65" t="str">
        <f>IF(AC1012="","",AC1012/VLOOKUP(VLOOKUP($J1012,'Medians, Hi-Lo SDs'!$B:$F,5,FALSE),$H:$I,2,FALSE))</f>
        <v/>
      </c>
      <c r="AE1012" s="59" t="s">
        <v>88</v>
      </c>
      <c r="AF1012" s="60" t="s">
        <v>88</v>
      </c>
    </row>
    <row r="1013" spans="10:32" x14ac:dyDescent="0.2">
      <c r="J1013" s="64" t="str">
        <f t="shared" si="176"/>
        <v>a1721</v>
      </c>
      <c r="K1013" s="71">
        <f t="shared" si="177"/>
        <v>2.1505376344086025</v>
      </c>
      <c r="L1013" s="65" t="str">
        <f>IFERROR((IF(AND($G1012&lt;(VLOOKUP($J1013,'Medians, Hi-Lo SDs'!$B:$F,2,FALSE)),$G1013&gt;=(VLOOKUP($J1013,'Medians, Hi-Lo SDs'!$B:$F,2,FALSE))),(VLOOKUP($J1013,'Medians, Hi-Lo SDs'!$B:$F,2,FALSE))-$G1012,""))/($F1013)*($C1013-$C1012)+($C1012),"")</f>
        <v/>
      </c>
      <c r="M1013" s="65" t="str">
        <f t="shared" si="179"/>
        <v/>
      </c>
      <c r="N1013" s="65" t="str">
        <f>IF(M1013="","",M1013/VLOOKUP(VLOOKUP($J1013,'Medians, Hi-Lo SDs'!$B:$F,2,FALSE),$H:$I,2,FALSE))</f>
        <v/>
      </c>
      <c r="O1013" s="59" t="s">
        <v>88</v>
      </c>
      <c r="P1013" s="60" t="s">
        <v>88</v>
      </c>
      <c r="Q1013" s="66" t="str">
        <f>IFERROR((IF(AND($G1012&lt;(VLOOKUP($J1013,'Medians, Hi-Lo SDs'!$B:$F,3,FALSE)),$G1013&gt;=(VLOOKUP($J1013,'Medians, Hi-Lo SDs'!$B:$F,3,FALSE))),(VLOOKUP($J1013,'Medians, Hi-Lo SDs'!$B:$F,3,FALSE))-$G1012,""))/($F1013)*($C1013-$C1012)+($C1012),"")</f>
        <v/>
      </c>
      <c r="R1013" s="65" t="str">
        <f t="shared" si="180"/>
        <v/>
      </c>
      <c r="S1013" s="65" t="str">
        <f>IF(R1013="","",R1013/VLOOKUP(VLOOKUP($J1013,'Medians, Hi-Lo SDs'!$B:$F,3,FALSE),$H:$I,2,FALSE))</f>
        <v/>
      </c>
      <c r="T1013" s="70" t="str">
        <f t="shared" si="183"/>
        <v/>
      </c>
      <c r="U1013" s="68" t="str">
        <f t="shared" si="184"/>
        <v/>
      </c>
      <c r="V1013" s="69" t="str">
        <f t="shared" si="178"/>
        <v/>
      </c>
      <c r="W1013" s="66" t="str">
        <f>IFERROR((IF(AND($G1012&lt;(VLOOKUP($J1013,'Medians, Hi-Lo SDs'!$B:$F,4,FALSE)),$G1013&gt;=(VLOOKUP($J1013,'Medians, Hi-Lo SDs'!$B:$F,4,FALSE))),(VLOOKUP($J1013,'Medians, Hi-Lo SDs'!$B:$F,4,FALSE))-$G1012,""))/($F1013)*($C1013-$C1012)+($C1012),"")</f>
        <v/>
      </c>
      <c r="X1013" s="65" t="str">
        <f t="shared" si="181"/>
        <v/>
      </c>
      <c r="Y1013" s="65" t="str">
        <f>IF(X1013="","",X1013/VLOOKUP(VLOOKUP($J1013,'Medians, Hi-Lo SDs'!$B:$F,4,FALSE),$H:$I,2,FALSE))</f>
        <v/>
      </c>
      <c r="Z1013" s="70" t="str">
        <f t="shared" si="185"/>
        <v/>
      </c>
      <c r="AA1013" s="68" t="str">
        <f t="shared" si="186"/>
        <v/>
      </c>
      <c r="AB1013" s="66" t="str">
        <f>IFERROR((IF(AND($G1012&lt;(VLOOKUP($J1013,'Medians, Hi-Lo SDs'!$B:$F,5,FALSE)),$G1013&gt;=(VLOOKUP($J1013,'Medians, Hi-Lo SDs'!$B:$F,5,FALSE))),(VLOOKUP($J1013,'Medians, Hi-Lo SDs'!$B:$F,5,FALSE))-$G1012,""))/($F1013)*($C1013-$C1012)+($C1012),"")</f>
        <v/>
      </c>
      <c r="AC1013" s="65" t="str">
        <f t="shared" si="182"/>
        <v/>
      </c>
      <c r="AD1013" s="65" t="str">
        <f>IF(AC1013="","",AC1013/VLOOKUP(VLOOKUP($J1013,'Medians, Hi-Lo SDs'!$B:$F,5,FALSE),$H:$I,2,FALSE))</f>
        <v/>
      </c>
      <c r="AE1013" s="59" t="s">
        <v>88</v>
      </c>
      <c r="AF1013" s="60" t="s">
        <v>88</v>
      </c>
    </row>
    <row r="1014" spans="10:32" x14ac:dyDescent="0.2">
      <c r="J1014" s="64" t="str">
        <f t="shared" si="176"/>
        <v>a1721</v>
      </c>
      <c r="K1014" s="71">
        <f t="shared" si="177"/>
        <v>2.1505376344086025</v>
      </c>
      <c r="L1014" s="65" t="str">
        <f>IFERROR((IF(AND($G1013&lt;(VLOOKUP($J1014,'Medians, Hi-Lo SDs'!$B:$F,2,FALSE)),$G1014&gt;=(VLOOKUP($J1014,'Medians, Hi-Lo SDs'!$B:$F,2,FALSE))),(VLOOKUP($J1014,'Medians, Hi-Lo SDs'!$B:$F,2,FALSE))-$G1013,""))/($F1014)*($C1014-$C1013)+($C1013),"")</f>
        <v/>
      </c>
      <c r="M1014" s="65" t="str">
        <f t="shared" si="179"/>
        <v/>
      </c>
      <c r="N1014" s="65" t="str">
        <f>IF(M1014="","",M1014/VLOOKUP(VLOOKUP($J1014,'Medians, Hi-Lo SDs'!$B:$F,2,FALSE),$H:$I,2,FALSE))</f>
        <v/>
      </c>
      <c r="O1014" s="59" t="s">
        <v>88</v>
      </c>
      <c r="P1014" s="60" t="s">
        <v>88</v>
      </c>
      <c r="Q1014" s="66" t="str">
        <f>IFERROR((IF(AND($G1013&lt;(VLOOKUP($J1014,'Medians, Hi-Lo SDs'!$B:$F,3,FALSE)),$G1014&gt;=(VLOOKUP($J1014,'Medians, Hi-Lo SDs'!$B:$F,3,FALSE))),(VLOOKUP($J1014,'Medians, Hi-Lo SDs'!$B:$F,3,FALSE))-$G1013,""))/($F1014)*($C1014-$C1013)+($C1013),"")</f>
        <v/>
      </c>
      <c r="R1014" s="65" t="str">
        <f t="shared" si="180"/>
        <v/>
      </c>
      <c r="S1014" s="65" t="str">
        <f>IF(R1014="","",R1014/VLOOKUP(VLOOKUP($J1014,'Medians, Hi-Lo SDs'!$B:$F,3,FALSE),$H:$I,2,FALSE))</f>
        <v/>
      </c>
      <c r="T1014" s="70" t="str">
        <f t="shared" si="183"/>
        <v/>
      </c>
      <c r="U1014" s="68" t="str">
        <f t="shared" si="184"/>
        <v/>
      </c>
      <c r="V1014" s="69" t="str">
        <f t="shared" si="178"/>
        <v/>
      </c>
      <c r="W1014" s="66" t="str">
        <f>IFERROR((IF(AND($G1013&lt;(VLOOKUP($J1014,'Medians, Hi-Lo SDs'!$B:$F,4,FALSE)),$G1014&gt;=(VLOOKUP($J1014,'Medians, Hi-Lo SDs'!$B:$F,4,FALSE))),(VLOOKUP($J1014,'Medians, Hi-Lo SDs'!$B:$F,4,FALSE))-$G1013,""))/($F1014)*($C1014-$C1013)+($C1013),"")</f>
        <v/>
      </c>
      <c r="X1014" s="65" t="str">
        <f t="shared" si="181"/>
        <v/>
      </c>
      <c r="Y1014" s="65" t="str">
        <f>IF(X1014="","",X1014/VLOOKUP(VLOOKUP($J1014,'Medians, Hi-Lo SDs'!$B:$F,4,FALSE),$H:$I,2,FALSE))</f>
        <v/>
      </c>
      <c r="Z1014" s="70" t="str">
        <f t="shared" si="185"/>
        <v/>
      </c>
      <c r="AA1014" s="68" t="str">
        <f t="shared" si="186"/>
        <v/>
      </c>
      <c r="AB1014" s="66" t="str">
        <f>IFERROR((IF(AND($G1013&lt;(VLOOKUP($J1014,'Medians, Hi-Lo SDs'!$B:$F,5,FALSE)),$G1014&gt;=(VLOOKUP($J1014,'Medians, Hi-Lo SDs'!$B:$F,5,FALSE))),(VLOOKUP($J1014,'Medians, Hi-Lo SDs'!$B:$F,5,FALSE))-$G1013,""))/($F1014)*($C1014-$C1013)+($C1013),"")</f>
        <v/>
      </c>
      <c r="AC1014" s="65" t="str">
        <f t="shared" si="182"/>
        <v/>
      </c>
      <c r="AD1014" s="65" t="str">
        <f>IF(AC1014="","",AC1014/VLOOKUP(VLOOKUP($J1014,'Medians, Hi-Lo SDs'!$B:$F,5,FALSE),$H:$I,2,FALSE))</f>
        <v/>
      </c>
      <c r="AE1014" s="59" t="s">
        <v>88</v>
      </c>
      <c r="AF1014" s="60" t="s">
        <v>88</v>
      </c>
    </row>
    <row r="1015" spans="10:32" x14ac:dyDescent="0.2">
      <c r="J1015" s="64" t="str">
        <f t="shared" si="176"/>
        <v>a1721</v>
      </c>
      <c r="K1015" s="71">
        <f t="shared" si="177"/>
        <v>2.1505376344086025</v>
      </c>
      <c r="L1015" s="65" t="str">
        <f>IFERROR((IF(AND($G1014&lt;(VLOOKUP($J1015,'Medians, Hi-Lo SDs'!$B:$F,2,FALSE)),$G1015&gt;=(VLOOKUP($J1015,'Medians, Hi-Lo SDs'!$B:$F,2,FALSE))),(VLOOKUP($J1015,'Medians, Hi-Lo SDs'!$B:$F,2,FALSE))-$G1014,""))/($F1015)*($C1015-$C1014)+($C1014),"")</f>
        <v/>
      </c>
      <c r="M1015" s="65" t="str">
        <f t="shared" si="179"/>
        <v/>
      </c>
      <c r="N1015" s="65" t="str">
        <f>IF(M1015="","",M1015/VLOOKUP(VLOOKUP($J1015,'Medians, Hi-Lo SDs'!$B:$F,2,FALSE),$H:$I,2,FALSE))</f>
        <v/>
      </c>
      <c r="O1015" s="59" t="s">
        <v>88</v>
      </c>
      <c r="P1015" s="60" t="s">
        <v>88</v>
      </c>
      <c r="Q1015" s="66" t="str">
        <f>IFERROR((IF(AND($G1014&lt;(VLOOKUP($J1015,'Medians, Hi-Lo SDs'!$B:$F,3,FALSE)),$G1015&gt;=(VLOOKUP($J1015,'Medians, Hi-Lo SDs'!$B:$F,3,FALSE))),(VLOOKUP($J1015,'Medians, Hi-Lo SDs'!$B:$F,3,FALSE))-$G1014,""))/($F1015)*($C1015-$C1014)+($C1014),"")</f>
        <v/>
      </c>
      <c r="R1015" s="65" t="str">
        <f t="shared" si="180"/>
        <v/>
      </c>
      <c r="S1015" s="65" t="str">
        <f>IF(R1015="","",R1015/VLOOKUP(VLOOKUP($J1015,'Medians, Hi-Lo SDs'!$B:$F,3,FALSE),$H:$I,2,FALSE))</f>
        <v/>
      </c>
      <c r="T1015" s="70" t="str">
        <f t="shared" si="183"/>
        <v/>
      </c>
      <c r="U1015" s="68" t="str">
        <f t="shared" si="184"/>
        <v/>
      </c>
      <c r="V1015" s="69" t="str">
        <f t="shared" si="178"/>
        <v/>
      </c>
      <c r="W1015" s="66" t="str">
        <f>IFERROR((IF(AND($G1014&lt;(VLOOKUP($J1015,'Medians, Hi-Lo SDs'!$B:$F,4,FALSE)),$G1015&gt;=(VLOOKUP($J1015,'Medians, Hi-Lo SDs'!$B:$F,4,FALSE))),(VLOOKUP($J1015,'Medians, Hi-Lo SDs'!$B:$F,4,FALSE))-$G1014,""))/($F1015)*($C1015-$C1014)+($C1014),"")</f>
        <v/>
      </c>
      <c r="X1015" s="65" t="str">
        <f t="shared" si="181"/>
        <v/>
      </c>
      <c r="Y1015" s="65" t="str">
        <f>IF(X1015="","",X1015/VLOOKUP(VLOOKUP($J1015,'Medians, Hi-Lo SDs'!$B:$F,4,FALSE),$H:$I,2,FALSE))</f>
        <v/>
      </c>
      <c r="Z1015" s="70" t="str">
        <f t="shared" si="185"/>
        <v/>
      </c>
      <c r="AA1015" s="68" t="str">
        <f t="shared" si="186"/>
        <v/>
      </c>
      <c r="AB1015" s="66" t="str">
        <f>IFERROR((IF(AND($G1014&lt;(VLOOKUP($J1015,'Medians, Hi-Lo SDs'!$B:$F,5,FALSE)),$G1015&gt;=(VLOOKUP($J1015,'Medians, Hi-Lo SDs'!$B:$F,5,FALSE))),(VLOOKUP($J1015,'Medians, Hi-Lo SDs'!$B:$F,5,FALSE))-$G1014,""))/($F1015)*($C1015-$C1014)+($C1014),"")</f>
        <v/>
      </c>
      <c r="AC1015" s="65" t="str">
        <f t="shared" si="182"/>
        <v/>
      </c>
      <c r="AD1015" s="65" t="str">
        <f>IF(AC1015="","",AC1015/VLOOKUP(VLOOKUP($J1015,'Medians, Hi-Lo SDs'!$B:$F,5,FALSE),$H:$I,2,FALSE))</f>
        <v/>
      </c>
      <c r="AE1015" s="59" t="s">
        <v>88</v>
      </c>
      <c r="AF1015" s="60" t="s">
        <v>88</v>
      </c>
    </row>
    <row r="1016" spans="10:32" x14ac:dyDescent="0.2">
      <c r="J1016" s="64" t="str">
        <f t="shared" si="176"/>
        <v>a1721</v>
      </c>
      <c r="K1016" s="71">
        <f t="shared" si="177"/>
        <v>2.1505376344086025</v>
      </c>
      <c r="L1016" s="65" t="str">
        <f>IFERROR((IF(AND($G1015&lt;(VLOOKUP($J1016,'Medians, Hi-Lo SDs'!$B:$F,2,FALSE)),$G1016&gt;=(VLOOKUP($J1016,'Medians, Hi-Lo SDs'!$B:$F,2,FALSE))),(VLOOKUP($J1016,'Medians, Hi-Lo SDs'!$B:$F,2,FALSE))-$G1015,""))/($F1016)*($C1016-$C1015)+($C1015),"")</f>
        <v/>
      </c>
      <c r="M1016" s="65" t="str">
        <f t="shared" si="179"/>
        <v/>
      </c>
      <c r="N1016" s="65" t="str">
        <f>IF(M1016="","",M1016/VLOOKUP(VLOOKUP($J1016,'Medians, Hi-Lo SDs'!$B:$F,2,FALSE),$H:$I,2,FALSE))</f>
        <v/>
      </c>
      <c r="O1016" s="59" t="s">
        <v>88</v>
      </c>
      <c r="P1016" s="60" t="s">
        <v>88</v>
      </c>
      <c r="Q1016" s="66" t="str">
        <f>IFERROR((IF(AND($G1015&lt;(VLOOKUP($J1016,'Medians, Hi-Lo SDs'!$B:$F,3,FALSE)),$G1016&gt;=(VLOOKUP($J1016,'Medians, Hi-Lo SDs'!$B:$F,3,FALSE))),(VLOOKUP($J1016,'Medians, Hi-Lo SDs'!$B:$F,3,FALSE))-$G1015,""))/($F1016)*($C1016-$C1015)+($C1015),"")</f>
        <v/>
      </c>
      <c r="R1016" s="65" t="str">
        <f t="shared" si="180"/>
        <v/>
      </c>
      <c r="S1016" s="65" t="str">
        <f>IF(R1016="","",R1016/VLOOKUP(VLOOKUP($J1016,'Medians, Hi-Lo SDs'!$B:$F,3,FALSE),$H:$I,2,FALSE))</f>
        <v/>
      </c>
      <c r="T1016" s="70" t="str">
        <f t="shared" si="183"/>
        <v/>
      </c>
      <c r="U1016" s="68" t="str">
        <f t="shared" si="184"/>
        <v/>
      </c>
      <c r="V1016" s="69" t="str">
        <f t="shared" si="178"/>
        <v/>
      </c>
      <c r="W1016" s="66" t="str">
        <f>IFERROR((IF(AND($G1015&lt;(VLOOKUP($J1016,'Medians, Hi-Lo SDs'!$B:$F,4,FALSE)),$G1016&gt;=(VLOOKUP($J1016,'Medians, Hi-Lo SDs'!$B:$F,4,FALSE))),(VLOOKUP($J1016,'Medians, Hi-Lo SDs'!$B:$F,4,FALSE))-$G1015,""))/($F1016)*($C1016-$C1015)+($C1015),"")</f>
        <v/>
      </c>
      <c r="X1016" s="65" t="str">
        <f t="shared" si="181"/>
        <v/>
      </c>
      <c r="Y1016" s="65" t="str">
        <f>IF(X1016="","",X1016/VLOOKUP(VLOOKUP($J1016,'Medians, Hi-Lo SDs'!$B:$F,4,FALSE),$H:$I,2,FALSE))</f>
        <v/>
      </c>
      <c r="Z1016" s="70" t="str">
        <f t="shared" si="185"/>
        <v/>
      </c>
      <c r="AA1016" s="68" t="str">
        <f t="shared" si="186"/>
        <v/>
      </c>
      <c r="AB1016" s="66" t="str">
        <f>IFERROR((IF(AND($G1015&lt;(VLOOKUP($J1016,'Medians, Hi-Lo SDs'!$B:$F,5,FALSE)),$G1016&gt;=(VLOOKUP($J1016,'Medians, Hi-Lo SDs'!$B:$F,5,FALSE))),(VLOOKUP($J1016,'Medians, Hi-Lo SDs'!$B:$F,5,FALSE))-$G1015,""))/($F1016)*($C1016-$C1015)+($C1015),"")</f>
        <v/>
      </c>
      <c r="AC1016" s="65" t="str">
        <f t="shared" si="182"/>
        <v/>
      </c>
      <c r="AD1016" s="65" t="str">
        <f>IF(AC1016="","",AC1016/VLOOKUP(VLOOKUP($J1016,'Medians, Hi-Lo SDs'!$B:$F,5,FALSE),$H:$I,2,FALSE))</f>
        <v/>
      </c>
      <c r="AE1016" s="59" t="s">
        <v>88</v>
      </c>
      <c r="AF1016" s="60" t="s">
        <v>88</v>
      </c>
    </row>
    <row r="1017" spans="10:32" x14ac:dyDescent="0.2">
      <c r="J1017" s="64" t="str">
        <f t="shared" si="176"/>
        <v>a1721</v>
      </c>
      <c r="K1017" s="71">
        <f t="shared" si="177"/>
        <v>2.1505376344086025</v>
      </c>
      <c r="L1017" s="65" t="str">
        <f>IFERROR((IF(AND($G1016&lt;(VLOOKUP($J1017,'Medians, Hi-Lo SDs'!$B:$F,2,FALSE)),$G1017&gt;=(VLOOKUP($J1017,'Medians, Hi-Lo SDs'!$B:$F,2,FALSE))),(VLOOKUP($J1017,'Medians, Hi-Lo SDs'!$B:$F,2,FALSE))-$G1016,""))/($F1017)*($C1017-$C1016)+($C1016),"")</f>
        <v/>
      </c>
      <c r="M1017" s="65" t="str">
        <f t="shared" si="179"/>
        <v/>
      </c>
      <c r="N1017" s="65" t="str">
        <f>IF(M1017="","",M1017/VLOOKUP(VLOOKUP($J1017,'Medians, Hi-Lo SDs'!$B:$F,2,FALSE),$H:$I,2,FALSE))</f>
        <v/>
      </c>
      <c r="O1017" s="59" t="s">
        <v>88</v>
      </c>
      <c r="P1017" s="60" t="s">
        <v>88</v>
      </c>
      <c r="Q1017" s="66" t="str">
        <f>IFERROR((IF(AND($G1016&lt;(VLOOKUP($J1017,'Medians, Hi-Lo SDs'!$B:$F,3,FALSE)),$G1017&gt;=(VLOOKUP($J1017,'Medians, Hi-Lo SDs'!$B:$F,3,FALSE))),(VLOOKUP($J1017,'Medians, Hi-Lo SDs'!$B:$F,3,FALSE))-$G1016,""))/($F1017)*($C1017-$C1016)+($C1016),"")</f>
        <v/>
      </c>
      <c r="R1017" s="65" t="str">
        <f t="shared" si="180"/>
        <v/>
      </c>
      <c r="S1017" s="65" t="str">
        <f>IF(R1017="","",R1017/VLOOKUP(VLOOKUP($J1017,'Medians, Hi-Lo SDs'!$B:$F,3,FALSE),$H:$I,2,FALSE))</f>
        <v/>
      </c>
      <c r="T1017" s="70" t="str">
        <f t="shared" si="183"/>
        <v/>
      </c>
      <c r="U1017" s="68" t="str">
        <f t="shared" si="184"/>
        <v/>
      </c>
      <c r="V1017" s="69" t="str">
        <f t="shared" si="178"/>
        <v/>
      </c>
      <c r="W1017" s="66" t="str">
        <f>IFERROR((IF(AND($G1016&lt;(VLOOKUP($J1017,'Medians, Hi-Lo SDs'!$B:$F,4,FALSE)),$G1017&gt;=(VLOOKUP($J1017,'Medians, Hi-Lo SDs'!$B:$F,4,FALSE))),(VLOOKUP($J1017,'Medians, Hi-Lo SDs'!$B:$F,4,FALSE))-$G1016,""))/($F1017)*($C1017-$C1016)+($C1016),"")</f>
        <v/>
      </c>
      <c r="X1017" s="65" t="str">
        <f t="shared" si="181"/>
        <v/>
      </c>
      <c r="Y1017" s="65" t="str">
        <f>IF(X1017="","",X1017/VLOOKUP(VLOOKUP($J1017,'Medians, Hi-Lo SDs'!$B:$F,4,FALSE),$H:$I,2,FALSE))</f>
        <v/>
      </c>
      <c r="Z1017" s="70" t="str">
        <f t="shared" si="185"/>
        <v/>
      </c>
      <c r="AA1017" s="68" t="str">
        <f t="shared" si="186"/>
        <v/>
      </c>
      <c r="AB1017" s="66" t="str">
        <f>IFERROR((IF(AND($G1016&lt;(VLOOKUP($J1017,'Medians, Hi-Lo SDs'!$B:$F,5,FALSE)),$G1017&gt;=(VLOOKUP($J1017,'Medians, Hi-Lo SDs'!$B:$F,5,FALSE))),(VLOOKUP($J1017,'Medians, Hi-Lo SDs'!$B:$F,5,FALSE))-$G1016,""))/($F1017)*($C1017-$C1016)+($C1016),"")</f>
        <v/>
      </c>
      <c r="AC1017" s="65" t="str">
        <f t="shared" si="182"/>
        <v/>
      </c>
      <c r="AD1017" s="65" t="str">
        <f>IF(AC1017="","",AC1017/VLOOKUP(VLOOKUP($J1017,'Medians, Hi-Lo SDs'!$B:$F,5,FALSE),$H:$I,2,FALSE))</f>
        <v/>
      </c>
      <c r="AE1017" s="59" t="s">
        <v>88</v>
      </c>
      <c r="AF1017" s="60" t="s">
        <v>88</v>
      </c>
    </row>
    <row r="1018" spans="10:32" x14ac:dyDescent="0.2">
      <c r="J1018" s="64" t="str">
        <f t="shared" si="176"/>
        <v>a1721</v>
      </c>
      <c r="K1018" s="71">
        <f t="shared" si="177"/>
        <v>2.1505376344086025</v>
      </c>
      <c r="L1018" s="65" t="str">
        <f>IFERROR((IF(AND($G1017&lt;(VLOOKUP($J1018,'Medians, Hi-Lo SDs'!$B:$F,2,FALSE)),$G1018&gt;=(VLOOKUP($J1018,'Medians, Hi-Lo SDs'!$B:$F,2,FALSE))),(VLOOKUP($J1018,'Medians, Hi-Lo SDs'!$B:$F,2,FALSE))-$G1017,""))/($F1018)*($C1018-$C1017)+($C1017),"")</f>
        <v/>
      </c>
      <c r="M1018" s="65" t="str">
        <f t="shared" si="179"/>
        <v/>
      </c>
      <c r="N1018" s="65" t="str">
        <f>IF(M1018="","",M1018/VLOOKUP(VLOOKUP($J1018,'Medians, Hi-Lo SDs'!$B:$F,2,FALSE),$H:$I,2,FALSE))</f>
        <v/>
      </c>
      <c r="O1018" s="59" t="s">
        <v>88</v>
      </c>
      <c r="P1018" s="60" t="s">
        <v>88</v>
      </c>
      <c r="Q1018" s="66" t="str">
        <f>IFERROR((IF(AND($G1017&lt;(VLOOKUP($J1018,'Medians, Hi-Lo SDs'!$B:$F,3,FALSE)),$G1018&gt;=(VLOOKUP($J1018,'Medians, Hi-Lo SDs'!$B:$F,3,FALSE))),(VLOOKUP($J1018,'Medians, Hi-Lo SDs'!$B:$F,3,FALSE))-$G1017,""))/($F1018)*($C1018-$C1017)+($C1017),"")</f>
        <v/>
      </c>
      <c r="R1018" s="65" t="str">
        <f t="shared" si="180"/>
        <v/>
      </c>
      <c r="S1018" s="65" t="str">
        <f>IF(R1018="","",R1018/VLOOKUP(VLOOKUP($J1018,'Medians, Hi-Lo SDs'!$B:$F,3,FALSE),$H:$I,2,FALSE))</f>
        <v/>
      </c>
      <c r="T1018" s="70" t="str">
        <f t="shared" si="183"/>
        <v/>
      </c>
      <c r="U1018" s="68" t="str">
        <f t="shared" si="184"/>
        <v/>
      </c>
      <c r="V1018" s="69" t="str">
        <f t="shared" si="178"/>
        <v/>
      </c>
      <c r="W1018" s="66" t="str">
        <f>IFERROR((IF(AND($G1017&lt;(VLOOKUP($J1018,'Medians, Hi-Lo SDs'!$B:$F,4,FALSE)),$G1018&gt;=(VLOOKUP($J1018,'Medians, Hi-Lo SDs'!$B:$F,4,FALSE))),(VLOOKUP($J1018,'Medians, Hi-Lo SDs'!$B:$F,4,FALSE))-$G1017,""))/($F1018)*($C1018-$C1017)+($C1017),"")</f>
        <v/>
      </c>
      <c r="X1018" s="65" t="str">
        <f t="shared" si="181"/>
        <v/>
      </c>
      <c r="Y1018" s="65" t="str">
        <f>IF(X1018="","",X1018/VLOOKUP(VLOOKUP($J1018,'Medians, Hi-Lo SDs'!$B:$F,4,FALSE),$H:$I,2,FALSE))</f>
        <v/>
      </c>
      <c r="Z1018" s="70" t="str">
        <f t="shared" si="185"/>
        <v/>
      </c>
      <c r="AA1018" s="68" t="str">
        <f t="shared" si="186"/>
        <v/>
      </c>
      <c r="AB1018" s="66" t="str">
        <f>IFERROR((IF(AND($G1017&lt;(VLOOKUP($J1018,'Medians, Hi-Lo SDs'!$B:$F,5,FALSE)),$G1018&gt;=(VLOOKUP($J1018,'Medians, Hi-Lo SDs'!$B:$F,5,FALSE))),(VLOOKUP($J1018,'Medians, Hi-Lo SDs'!$B:$F,5,FALSE))-$G1017,""))/($F1018)*($C1018-$C1017)+($C1017),"")</f>
        <v/>
      </c>
      <c r="AC1018" s="65" t="str">
        <f t="shared" si="182"/>
        <v/>
      </c>
      <c r="AD1018" s="65" t="str">
        <f>IF(AC1018="","",AC1018/VLOOKUP(VLOOKUP($J1018,'Medians, Hi-Lo SDs'!$B:$F,5,FALSE),$H:$I,2,FALSE))</f>
        <v/>
      </c>
      <c r="AE1018" s="59" t="s">
        <v>88</v>
      </c>
      <c r="AF1018" s="60" t="s">
        <v>88</v>
      </c>
    </row>
    <row r="1019" spans="10:32" x14ac:dyDescent="0.2">
      <c r="J1019" s="64" t="str">
        <f t="shared" si="176"/>
        <v>a1721</v>
      </c>
      <c r="K1019" s="71">
        <f t="shared" si="177"/>
        <v>2.1505376344086025</v>
      </c>
      <c r="L1019" s="65" t="str">
        <f>IFERROR((IF(AND($G1018&lt;(VLOOKUP($J1019,'Medians, Hi-Lo SDs'!$B:$F,2,FALSE)),$G1019&gt;=(VLOOKUP($J1019,'Medians, Hi-Lo SDs'!$B:$F,2,FALSE))),(VLOOKUP($J1019,'Medians, Hi-Lo SDs'!$B:$F,2,FALSE))-$G1018,""))/($F1019)*($C1019-$C1018)+($C1018),"")</f>
        <v/>
      </c>
      <c r="M1019" s="65" t="str">
        <f t="shared" si="179"/>
        <v/>
      </c>
      <c r="N1019" s="65" t="str">
        <f>IF(M1019="","",M1019/VLOOKUP(VLOOKUP($J1019,'Medians, Hi-Lo SDs'!$B:$F,2,FALSE),$H:$I,2,FALSE))</f>
        <v/>
      </c>
      <c r="O1019" s="59" t="s">
        <v>88</v>
      </c>
      <c r="P1019" s="60" t="s">
        <v>88</v>
      </c>
      <c r="Q1019" s="66" t="str">
        <f>IFERROR((IF(AND($G1018&lt;(VLOOKUP($J1019,'Medians, Hi-Lo SDs'!$B:$F,3,FALSE)),$G1019&gt;=(VLOOKUP($J1019,'Medians, Hi-Lo SDs'!$B:$F,3,FALSE))),(VLOOKUP($J1019,'Medians, Hi-Lo SDs'!$B:$F,3,FALSE))-$G1018,""))/($F1019)*($C1019-$C1018)+($C1018),"")</f>
        <v/>
      </c>
      <c r="R1019" s="65" t="str">
        <f t="shared" si="180"/>
        <v/>
      </c>
      <c r="S1019" s="65" t="str">
        <f>IF(R1019="","",R1019/VLOOKUP(VLOOKUP($J1019,'Medians, Hi-Lo SDs'!$B:$F,3,FALSE),$H:$I,2,FALSE))</f>
        <v/>
      </c>
      <c r="T1019" s="70" t="str">
        <f t="shared" si="183"/>
        <v/>
      </c>
      <c r="U1019" s="68" t="str">
        <f t="shared" si="184"/>
        <v/>
      </c>
      <c r="V1019" s="69" t="str">
        <f t="shared" si="178"/>
        <v/>
      </c>
      <c r="W1019" s="66" t="str">
        <f>IFERROR((IF(AND($G1018&lt;(VLOOKUP($J1019,'Medians, Hi-Lo SDs'!$B:$F,4,FALSE)),$G1019&gt;=(VLOOKUP($J1019,'Medians, Hi-Lo SDs'!$B:$F,4,FALSE))),(VLOOKUP($J1019,'Medians, Hi-Lo SDs'!$B:$F,4,FALSE))-$G1018,""))/($F1019)*($C1019-$C1018)+($C1018),"")</f>
        <v/>
      </c>
      <c r="X1019" s="65" t="str">
        <f t="shared" si="181"/>
        <v/>
      </c>
      <c r="Y1019" s="65" t="str">
        <f>IF(X1019="","",X1019/VLOOKUP(VLOOKUP($J1019,'Medians, Hi-Lo SDs'!$B:$F,4,FALSE),$H:$I,2,FALSE))</f>
        <v/>
      </c>
      <c r="Z1019" s="70" t="str">
        <f t="shared" si="185"/>
        <v/>
      </c>
      <c r="AA1019" s="68" t="str">
        <f t="shared" si="186"/>
        <v/>
      </c>
      <c r="AB1019" s="66" t="str">
        <f>IFERROR((IF(AND($G1018&lt;(VLOOKUP($J1019,'Medians, Hi-Lo SDs'!$B:$F,5,FALSE)),$G1019&gt;=(VLOOKUP($J1019,'Medians, Hi-Lo SDs'!$B:$F,5,FALSE))),(VLOOKUP($J1019,'Medians, Hi-Lo SDs'!$B:$F,5,FALSE))-$G1018,""))/($F1019)*($C1019-$C1018)+($C1018),"")</f>
        <v/>
      </c>
      <c r="AC1019" s="65" t="str">
        <f t="shared" si="182"/>
        <v/>
      </c>
      <c r="AD1019" s="65" t="str">
        <f>IF(AC1019="","",AC1019/VLOOKUP(VLOOKUP($J1019,'Medians, Hi-Lo SDs'!$B:$F,5,FALSE),$H:$I,2,FALSE))</f>
        <v/>
      </c>
      <c r="AE1019" s="59" t="s">
        <v>88</v>
      </c>
      <c r="AF1019" s="60" t="s">
        <v>88</v>
      </c>
    </row>
    <row r="1020" spans="10:32" x14ac:dyDescent="0.2">
      <c r="J1020" s="64" t="str">
        <f t="shared" si="176"/>
        <v>a1721</v>
      </c>
      <c r="K1020" s="71">
        <f t="shared" si="177"/>
        <v>2.1505376344086025</v>
      </c>
      <c r="L1020" s="65" t="str">
        <f>IFERROR((IF(AND($G1019&lt;(VLOOKUP($J1020,'Medians, Hi-Lo SDs'!$B:$F,2,FALSE)),$G1020&gt;=(VLOOKUP($J1020,'Medians, Hi-Lo SDs'!$B:$F,2,FALSE))),(VLOOKUP($J1020,'Medians, Hi-Lo SDs'!$B:$F,2,FALSE))-$G1019,""))/($F1020)*($C1020-$C1019)+($C1019),"")</f>
        <v/>
      </c>
      <c r="M1020" s="65" t="str">
        <f t="shared" si="179"/>
        <v/>
      </c>
      <c r="N1020" s="65" t="str">
        <f>IF(M1020="","",M1020/VLOOKUP(VLOOKUP($J1020,'Medians, Hi-Lo SDs'!$B:$F,2,FALSE),$H:$I,2,FALSE))</f>
        <v/>
      </c>
      <c r="O1020" s="59" t="s">
        <v>88</v>
      </c>
      <c r="P1020" s="60" t="s">
        <v>88</v>
      </c>
      <c r="Q1020" s="66" t="str">
        <f>IFERROR((IF(AND($G1019&lt;(VLOOKUP($J1020,'Medians, Hi-Lo SDs'!$B:$F,3,FALSE)),$G1020&gt;=(VLOOKUP($J1020,'Medians, Hi-Lo SDs'!$B:$F,3,FALSE))),(VLOOKUP($J1020,'Medians, Hi-Lo SDs'!$B:$F,3,FALSE))-$G1019,""))/($F1020)*($C1020-$C1019)+($C1019),"")</f>
        <v/>
      </c>
      <c r="R1020" s="65" t="str">
        <f t="shared" si="180"/>
        <v/>
      </c>
      <c r="S1020" s="65" t="str">
        <f>IF(R1020="","",R1020/VLOOKUP(VLOOKUP($J1020,'Medians, Hi-Lo SDs'!$B:$F,3,FALSE),$H:$I,2,FALSE))</f>
        <v/>
      </c>
      <c r="T1020" s="70" t="str">
        <f t="shared" si="183"/>
        <v/>
      </c>
      <c r="U1020" s="68" t="str">
        <f t="shared" si="184"/>
        <v/>
      </c>
      <c r="V1020" s="69" t="str">
        <f t="shared" si="178"/>
        <v/>
      </c>
      <c r="W1020" s="66" t="str">
        <f>IFERROR((IF(AND($G1019&lt;(VLOOKUP($J1020,'Medians, Hi-Lo SDs'!$B:$F,4,FALSE)),$G1020&gt;=(VLOOKUP($J1020,'Medians, Hi-Lo SDs'!$B:$F,4,FALSE))),(VLOOKUP($J1020,'Medians, Hi-Lo SDs'!$B:$F,4,FALSE))-$G1019,""))/($F1020)*($C1020-$C1019)+($C1019),"")</f>
        <v/>
      </c>
      <c r="X1020" s="65" t="str">
        <f t="shared" si="181"/>
        <v/>
      </c>
      <c r="Y1020" s="65" t="str">
        <f>IF(X1020="","",X1020/VLOOKUP(VLOOKUP($J1020,'Medians, Hi-Lo SDs'!$B:$F,4,FALSE),$H:$I,2,FALSE))</f>
        <v/>
      </c>
      <c r="Z1020" s="70" t="str">
        <f t="shared" si="185"/>
        <v/>
      </c>
      <c r="AA1020" s="68" t="str">
        <f t="shared" si="186"/>
        <v/>
      </c>
      <c r="AB1020" s="66" t="str">
        <f>IFERROR((IF(AND($G1019&lt;(VLOOKUP($J1020,'Medians, Hi-Lo SDs'!$B:$F,5,FALSE)),$G1020&gt;=(VLOOKUP($J1020,'Medians, Hi-Lo SDs'!$B:$F,5,FALSE))),(VLOOKUP($J1020,'Medians, Hi-Lo SDs'!$B:$F,5,FALSE))-$G1019,""))/($F1020)*($C1020-$C1019)+($C1019),"")</f>
        <v/>
      </c>
      <c r="AC1020" s="65" t="str">
        <f t="shared" si="182"/>
        <v/>
      </c>
      <c r="AD1020" s="65" t="str">
        <f>IF(AC1020="","",AC1020/VLOOKUP(VLOOKUP($J1020,'Medians, Hi-Lo SDs'!$B:$F,5,FALSE),$H:$I,2,FALSE))</f>
        <v/>
      </c>
      <c r="AE1020" s="59" t="s">
        <v>88</v>
      </c>
      <c r="AF1020" s="60" t="s">
        <v>88</v>
      </c>
    </row>
    <row r="1021" spans="10:32" x14ac:dyDescent="0.2">
      <c r="J1021" s="64" t="str">
        <f t="shared" si="176"/>
        <v>a1721</v>
      </c>
      <c r="K1021" s="71">
        <f t="shared" si="177"/>
        <v>2.1505376344086025</v>
      </c>
      <c r="L1021" s="65" t="str">
        <f>IFERROR((IF(AND($G1020&lt;(VLOOKUP($J1021,'Medians, Hi-Lo SDs'!$B:$F,2,FALSE)),$G1021&gt;=(VLOOKUP($J1021,'Medians, Hi-Lo SDs'!$B:$F,2,FALSE))),(VLOOKUP($J1021,'Medians, Hi-Lo SDs'!$B:$F,2,FALSE))-$G1020,""))/($F1021)*($C1021-$C1020)+($C1020),"")</f>
        <v/>
      </c>
      <c r="M1021" s="65" t="str">
        <f t="shared" si="179"/>
        <v/>
      </c>
      <c r="N1021" s="65" t="str">
        <f>IF(M1021="","",M1021/VLOOKUP(VLOOKUP($J1021,'Medians, Hi-Lo SDs'!$B:$F,2,FALSE),$H:$I,2,FALSE))</f>
        <v/>
      </c>
      <c r="O1021" s="59" t="s">
        <v>88</v>
      </c>
      <c r="P1021" s="60" t="s">
        <v>88</v>
      </c>
      <c r="Q1021" s="66" t="str">
        <f>IFERROR((IF(AND($G1020&lt;(VLOOKUP($J1021,'Medians, Hi-Lo SDs'!$B:$F,3,FALSE)),$G1021&gt;=(VLOOKUP($J1021,'Medians, Hi-Lo SDs'!$B:$F,3,FALSE))),(VLOOKUP($J1021,'Medians, Hi-Lo SDs'!$B:$F,3,FALSE))-$G1020,""))/($F1021)*($C1021-$C1020)+($C1020),"")</f>
        <v/>
      </c>
      <c r="R1021" s="65" t="str">
        <f t="shared" si="180"/>
        <v/>
      </c>
      <c r="S1021" s="65" t="str">
        <f>IF(R1021="","",R1021/VLOOKUP(VLOOKUP($J1021,'Medians, Hi-Lo SDs'!$B:$F,3,FALSE),$H:$I,2,FALSE))</f>
        <v/>
      </c>
      <c r="T1021" s="70" t="str">
        <f t="shared" si="183"/>
        <v/>
      </c>
      <c r="U1021" s="68" t="str">
        <f t="shared" si="184"/>
        <v/>
      </c>
      <c r="V1021" s="69" t="str">
        <f t="shared" si="178"/>
        <v/>
      </c>
      <c r="W1021" s="66" t="str">
        <f>IFERROR((IF(AND($G1020&lt;(VLOOKUP($J1021,'Medians, Hi-Lo SDs'!$B:$F,4,FALSE)),$G1021&gt;=(VLOOKUP($J1021,'Medians, Hi-Lo SDs'!$B:$F,4,FALSE))),(VLOOKUP($J1021,'Medians, Hi-Lo SDs'!$B:$F,4,FALSE))-$G1020,""))/($F1021)*($C1021-$C1020)+($C1020),"")</f>
        <v/>
      </c>
      <c r="X1021" s="65" t="str">
        <f t="shared" si="181"/>
        <v/>
      </c>
      <c r="Y1021" s="65" t="str">
        <f>IF(X1021="","",X1021/VLOOKUP(VLOOKUP($J1021,'Medians, Hi-Lo SDs'!$B:$F,4,FALSE),$H:$I,2,FALSE))</f>
        <v/>
      </c>
      <c r="Z1021" s="70" t="str">
        <f t="shared" si="185"/>
        <v/>
      </c>
      <c r="AA1021" s="68" t="str">
        <f t="shared" si="186"/>
        <v/>
      </c>
      <c r="AB1021" s="66" t="str">
        <f>IFERROR((IF(AND($G1020&lt;(VLOOKUP($J1021,'Medians, Hi-Lo SDs'!$B:$F,5,FALSE)),$G1021&gt;=(VLOOKUP($J1021,'Medians, Hi-Lo SDs'!$B:$F,5,FALSE))),(VLOOKUP($J1021,'Medians, Hi-Lo SDs'!$B:$F,5,FALSE))-$G1020,""))/($F1021)*($C1021-$C1020)+($C1020),"")</f>
        <v/>
      </c>
      <c r="AC1021" s="65" t="str">
        <f t="shared" si="182"/>
        <v/>
      </c>
      <c r="AD1021" s="65" t="str">
        <f>IF(AC1021="","",AC1021/VLOOKUP(VLOOKUP($J1021,'Medians, Hi-Lo SDs'!$B:$F,5,FALSE),$H:$I,2,FALSE))</f>
        <v/>
      </c>
      <c r="AE1021" s="59" t="s">
        <v>88</v>
      </c>
      <c r="AF1021" s="60" t="s">
        <v>88</v>
      </c>
    </row>
    <row r="1022" spans="10:32" x14ac:dyDescent="0.2">
      <c r="J1022" s="64" t="str">
        <f t="shared" si="176"/>
        <v>a1721</v>
      </c>
      <c r="K1022" s="71">
        <f t="shared" si="177"/>
        <v>2.1505376344086025</v>
      </c>
      <c r="L1022" s="65" t="str">
        <f>IFERROR((IF(AND($G1021&lt;(VLOOKUP($J1022,'Medians, Hi-Lo SDs'!$B:$F,2,FALSE)),$G1022&gt;=(VLOOKUP($J1022,'Medians, Hi-Lo SDs'!$B:$F,2,FALSE))),(VLOOKUP($J1022,'Medians, Hi-Lo SDs'!$B:$F,2,FALSE))-$G1021,""))/($F1022)*($C1022-$C1021)+($C1021),"")</f>
        <v/>
      </c>
      <c r="M1022" s="65" t="str">
        <f t="shared" si="179"/>
        <v/>
      </c>
      <c r="N1022" s="65" t="str">
        <f>IF(M1022="","",M1022/VLOOKUP(VLOOKUP($J1022,'Medians, Hi-Lo SDs'!$B:$F,2,FALSE),$H:$I,2,FALSE))</f>
        <v/>
      </c>
      <c r="O1022" s="59" t="s">
        <v>88</v>
      </c>
      <c r="P1022" s="60" t="s">
        <v>88</v>
      </c>
      <c r="Q1022" s="66" t="str">
        <f>IFERROR((IF(AND($G1021&lt;(VLOOKUP($J1022,'Medians, Hi-Lo SDs'!$B:$F,3,FALSE)),$G1022&gt;=(VLOOKUP($J1022,'Medians, Hi-Lo SDs'!$B:$F,3,FALSE))),(VLOOKUP($J1022,'Medians, Hi-Lo SDs'!$B:$F,3,FALSE))-$G1021,""))/($F1022)*($C1022-$C1021)+($C1021),"")</f>
        <v/>
      </c>
      <c r="R1022" s="65" t="str">
        <f t="shared" si="180"/>
        <v/>
      </c>
      <c r="S1022" s="65" t="str">
        <f>IF(R1022="","",R1022/VLOOKUP(VLOOKUP($J1022,'Medians, Hi-Lo SDs'!$B:$F,3,FALSE),$H:$I,2,FALSE))</f>
        <v/>
      </c>
      <c r="T1022" s="70" t="str">
        <f t="shared" si="183"/>
        <v/>
      </c>
      <c r="U1022" s="68" t="str">
        <f t="shared" si="184"/>
        <v/>
      </c>
      <c r="V1022" s="69" t="str">
        <f t="shared" si="178"/>
        <v/>
      </c>
      <c r="W1022" s="66" t="str">
        <f>IFERROR((IF(AND($G1021&lt;(VLOOKUP($J1022,'Medians, Hi-Lo SDs'!$B:$F,4,FALSE)),$G1022&gt;=(VLOOKUP($J1022,'Medians, Hi-Lo SDs'!$B:$F,4,FALSE))),(VLOOKUP($J1022,'Medians, Hi-Lo SDs'!$B:$F,4,FALSE))-$G1021,""))/($F1022)*($C1022-$C1021)+($C1021),"")</f>
        <v/>
      </c>
      <c r="X1022" s="65" t="str">
        <f t="shared" si="181"/>
        <v/>
      </c>
      <c r="Y1022" s="65" t="str">
        <f>IF(X1022="","",X1022/VLOOKUP(VLOOKUP($J1022,'Medians, Hi-Lo SDs'!$B:$F,4,FALSE),$H:$I,2,FALSE))</f>
        <v/>
      </c>
      <c r="Z1022" s="70" t="str">
        <f t="shared" si="185"/>
        <v/>
      </c>
      <c r="AA1022" s="68" t="str">
        <f t="shared" si="186"/>
        <v/>
      </c>
      <c r="AB1022" s="66" t="str">
        <f>IFERROR((IF(AND($G1021&lt;(VLOOKUP($J1022,'Medians, Hi-Lo SDs'!$B:$F,5,FALSE)),$G1022&gt;=(VLOOKUP($J1022,'Medians, Hi-Lo SDs'!$B:$F,5,FALSE))),(VLOOKUP($J1022,'Medians, Hi-Lo SDs'!$B:$F,5,FALSE))-$G1021,""))/($F1022)*($C1022-$C1021)+($C1021),"")</f>
        <v/>
      </c>
      <c r="AC1022" s="65" t="str">
        <f t="shared" si="182"/>
        <v/>
      </c>
      <c r="AD1022" s="65" t="str">
        <f>IF(AC1022="","",AC1022/VLOOKUP(VLOOKUP($J1022,'Medians, Hi-Lo SDs'!$B:$F,5,FALSE),$H:$I,2,FALSE))</f>
        <v/>
      </c>
      <c r="AE1022" s="59" t="s">
        <v>88</v>
      </c>
      <c r="AF1022" s="60" t="s">
        <v>88</v>
      </c>
    </row>
    <row r="1023" spans="10:32" x14ac:dyDescent="0.2">
      <c r="J1023" s="64" t="str">
        <f t="shared" si="176"/>
        <v>a1721</v>
      </c>
      <c r="K1023" s="71">
        <f t="shared" si="177"/>
        <v>2.1505376344086025</v>
      </c>
      <c r="L1023" s="65" t="str">
        <f>IFERROR((IF(AND($G1022&lt;(VLOOKUP($J1023,'Medians, Hi-Lo SDs'!$B:$F,2,FALSE)),$G1023&gt;=(VLOOKUP($J1023,'Medians, Hi-Lo SDs'!$B:$F,2,FALSE))),(VLOOKUP($J1023,'Medians, Hi-Lo SDs'!$B:$F,2,FALSE))-$G1022,""))/($F1023)*($C1023-$C1022)+($C1022),"")</f>
        <v/>
      </c>
      <c r="M1023" s="65" t="str">
        <f t="shared" si="179"/>
        <v/>
      </c>
      <c r="N1023" s="65" t="str">
        <f>IF(M1023="","",M1023/VLOOKUP(VLOOKUP($J1023,'Medians, Hi-Lo SDs'!$B:$F,2,FALSE),$H:$I,2,FALSE))</f>
        <v/>
      </c>
      <c r="O1023" s="59" t="s">
        <v>88</v>
      </c>
      <c r="P1023" s="60" t="s">
        <v>88</v>
      </c>
      <c r="Q1023" s="66" t="str">
        <f>IFERROR((IF(AND($G1022&lt;(VLOOKUP($J1023,'Medians, Hi-Lo SDs'!$B:$F,3,FALSE)),$G1023&gt;=(VLOOKUP($J1023,'Medians, Hi-Lo SDs'!$B:$F,3,FALSE))),(VLOOKUP($J1023,'Medians, Hi-Lo SDs'!$B:$F,3,FALSE))-$G1022,""))/($F1023)*($C1023-$C1022)+($C1022),"")</f>
        <v/>
      </c>
      <c r="R1023" s="65" t="str">
        <f t="shared" si="180"/>
        <v/>
      </c>
      <c r="S1023" s="65" t="str">
        <f>IF(R1023="","",R1023/VLOOKUP(VLOOKUP($J1023,'Medians, Hi-Lo SDs'!$B:$F,3,FALSE),$H:$I,2,FALSE))</f>
        <v/>
      </c>
      <c r="T1023" s="70" t="str">
        <f t="shared" si="183"/>
        <v/>
      </c>
      <c r="U1023" s="68" t="str">
        <f t="shared" si="184"/>
        <v/>
      </c>
      <c r="V1023" s="69" t="str">
        <f t="shared" si="178"/>
        <v/>
      </c>
      <c r="W1023" s="66" t="str">
        <f>IFERROR((IF(AND($G1022&lt;(VLOOKUP($J1023,'Medians, Hi-Lo SDs'!$B:$F,4,FALSE)),$G1023&gt;=(VLOOKUP($J1023,'Medians, Hi-Lo SDs'!$B:$F,4,FALSE))),(VLOOKUP($J1023,'Medians, Hi-Lo SDs'!$B:$F,4,FALSE))-$G1022,""))/($F1023)*($C1023-$C1022)+($C1022),"")</f>
        <v/>
      </c>
      <c r="X1023" s="65" t="str">
        <f t="shared" si="181"/>
        <v/>
      </c>
      <c r="Y1023" s="65" t="str">
        <f>IF(X1023="","",X1023/VLOOKUP(VLOOKUP($J1023,'Medians, Hi-Lo SDs'!$B:$F,4,FALSE),$H:$I,2,FALSE))</f>
        <v/>
      </c>
      <c r="Z1023" s="70" t="str">
        <f t="shared" si="185"/>
        <v/>
      </c>
      <c r="AA1023" s="68" t="str">
        <f t="shared" si="186"/>
        <v/>
      </c>
      <c r="AB1023" s="66" t="str">
        <f>IFERROR((IF(AND($G1022&lt;(VLOOKUP($J1023,'Medians, Hi-Lo SDs'!$B:$F,5,FALSE)),$G1023&gt;=(VLOOKUP($J1023,'Medians, Hi-Lo SDs'!$B:$F,5,FALSE))),(VLOOKUP($J1023,'Medians, Hi-Lo SDs'!$B:$F,5,FALSE))-$G1022,""))/($F1023)*($C1023-$C1022)+($C1022),"")</f>
        <v/>
      </c>
      <c r="AC1023" s="65" t="str">
        <f t="shared" si="182"/>
        <v/>
      </c>
      <c r="AD1023" s="65" t="str">
        <f>IF(AC1023="","",AC1023/VLOOKUP(VLOOKUP($J1023,'Medians, Hi-Lo SDs'!$B:$F,5,FALSE),$H:$I,2,FALSE))</f>
        <v/>
      </c>
      <c r="AE1023" s="59" t="s">
        <v>88</v>
      </c>
      <c r="AF1023" s="60" t="s">
        <v>88</v>
      </c>
    </row>
    <row r="1024" spans="10:32" x14ac:dyDescent="0.2">
      <c r="J1024" s="64" t="str">
        <f t="shared" si="176"/>
        <v>a1721</v>
      </c>
      <c r="K1024" s="71">
        <f t="shared" si="177"/>
        <v>2.1505376344086025</v>
      </c>
      <c r="L1024" s="65" t="str">
        <f>IFERROR((IF(AND($G1023&lt;(VLOOKUP($J1024,'Medians, Hi-Lo SDs'!$B:$F,2,FALSE)),$G1024&gt;=(VLOOKUP($J1024,'Medians, Hi-Lo SDs'!$B:$F,2,FALSE))),(VLOOKUP($J1024,'Medians, Hi-Lo SDs'!$B:$F,2,FALSE))-$G1023,""))/($F1024)*($C1024-$C1023)+($C1023),"")</f>
        <v/>
      </c>
      <c r="M1024" s="65" t="str">
        <f t="shared" si="179"/>
        <v/>
      </c>
      <c r="N1024" s="65" t="str">
        <f>IF(M1024="","",M1024/VLOOKUP(VLOOKUP($J1024,'Medians, Hi-Lo SDs'!$B:$F,2,FALSE),$H:$I,2,FALSE))</f>
        <v/>
      </c>
      <c r="O1024" s="59" t="s">
        <v>88</v>
      </c>
      <c r="P1024" s="60" t="s">
        <v>88</v>
      </c>
      <c r="Q1024" s="66" t="str">
        <f>IFERROR((IF(AND($G1023&lt;(VLOOKUP($J1024,'Medians, Hi-Lo SDs'!$B:$F,3,FALSE)),$G1024&gt;=(VLOOKUP($J1024,'Medians, Hi-Lo SDs'!$B:$F,3,FALSE))),(VLOOKUP($J1024,'Medians, Hi-Lo SDs'!$B:$F,3,FALSE))-$G1023,""))/($F1024)*($C1024-$C1023)+($C1023),"")</f>
        <v/>
      </c>
      <c r="R1024" s="65" t="str">
        <f t="shared" si="180"/>
        <v/>
      </c>
      <c r="S1024" s="65" t="str">
        <f>IF(R1024="","",R1024/VLOOKUP(VLOOKUP($J1024,'Medians, Hi-Lo SDs'!$B:$F,3,FALSE),$H:$I,2,FALSE))</f>
        <v/>
      </c>
      <c r="T1024" s="70" t="str">
        <f t="shared" si="183"/>
        <v/>
      </c>
      <c r="U1024" s="68" t="str">
        <f t="shared" si="184"/>
        <v/>
      </c>
      <c r="V1024" s="69" t="str">
        <f t="shared" si="178"/>
        <v/>
      </c>
      <c r="W1024" s="66" t="str">
        <f>IFERROR((IF(AND($G1023&lt;(VLOOKUP($J1024,'Medians, Hi-Lo SDs'!$B:$F,4,FALSE)),$G1024&gt;=(VLOOKUP($J1024,'Medians, Hi-Lo SDs'!$B:$F,4,FALSE))),(VLOOKUP($J1024,'Medians, Hi-Lo SDs'!$B:$F,4,FALSE))-$G1023,""))/($F1024)*($C1024-$C1023)+($C1023),"")</f>
        <v/>
      </c>
      <c r="X1024" s="65" t="str">
        <f t="shared" si="181"/>
        <v/>
      </c>
      <c r="Y1024" s="65" t="str">
        <f>IF(X1024="","",X1024/VLOOKUP(VLOOKUP($J1024,'Medians, Hi-Lo SDs'!$B:$F,4,FALSE),$H:$I,2,FALSE))</f>
        <v/>
      </c>
      <c r="Z1024" s="70" t="str">
        <f t="shared" si="185"/>
        <v/>
      </c>
      <c r="AA1024" s="68" t="str">
        <f t="shared" si="186"/>
        <v/>
      </c>
      <c r="AB1024" s="66" t="str">
        <f>IFERROR((IF(AND($G1023&lt;(VLOOKUP($J1024,'Medians, Hi-Lo SDs'!$B:$F,5,FALSE)),$G1024&gt;=(VLOOKUP($J1024,'Medians, Hi-Lo SDs'!$B:$F,5,FALSE))),(VLOOKUP($J1024,'Medians, Hi-Lo SDs'!$B:$F,5,FALSE))-$G1023,""))/($F1024)*($C1024-$C1023)+($C1023),"")</f>
        <v/>
      </c>
      <c r="AC1024" s="65" t="str">
        <f t="shared" si="182"/>
        <v/>
      </c>
      <c r="AD1024" s="65" t="str">
        <f>IF(AC1024="","",AC1024/VLOOKUP(VLOOKUP($J1024,'Medians, Hi-Lo SDs'!$B:$F,5,FALSE),$H:$I,2,FALSE))</f>
        <v/>
      </c>
      <c r="AE1024" s="59" t="s">
        <v>88</v>
      </c>
      <c r="AF1024" s="60" t="s">
        <v>88</v>
      </c>
    </row>
    <row r="1025" spans="10:32" x14ac:dyDescent="0.2">
      <c r="J1025" s="64" t="str">
        <f t="shared" si="176"/>
        <v>a1721</v>
      </c>
      <c r="K1025" s="71">
        <f t="shared" si="177"/>
        <v>2.1505376344086025</v>
      </c>
      <c r="L1025" s="65" t="str">
        <f>IFERROR((IF(AND($G1024&lt;(VLOOKUP($J1025,'Medians, Hi-Lo SDs'!$B:$F,2,FALSE)),$G1025&gt;=(VLOOKUP($J1025,'Medians, Hi-Lo SDs'!$B:$F,2,FALSE))),(VLOOKUP($J1025,'Medians, Hi-Lo SDs'!$B:$F,2,FALSE))-$G1024,""))/($F1025)*($C1025-$C1024)+($C1024),"")</f>
        <v/>
      </c>
      <c r="M1025" s="65" t="str">
        <f t="shared" si="179"/>
        <v/>
      </c>
      <c r="N1025" s="65" t="str">
        <f>IF(M1025="","",M1025/VLOOKUP(VLOOKUP($J1025,'Medians, Hi-Lo SDs'!$B:$F,2,FALSE),$H:$I,2,FALSE))</f>
        <v/>
      </c>
      <c r="O1025" s="59" t="s">
        <v>88</v>
      </c>
      <c r="P1025" s="60" t="s">
        <v>88</v>
      </c>
      <c r="Q1025" s="66" t="str">
        <f>IFERROR((IF(AND($G1024&lt;(VLOOKUP($J1025,'Medians, Hi-Lo SDs'!$B:$F,3,FALSE)),$G1025&gt;=(VLOOKUP($J1025,'Medians, Hi-Lo SDs'!$B:$F,3,FALSE))),(VLOOKUP($J1025,'Medians, Hi-Lo SDs'!$B:$F,3,FALSE))-$G1024,""))/($F1025)*($C1025-$C1024)+($C1024),"")</f>
        <v/>
      </c>
      <c r="R1025" s="65" t="str">
        <f t="shared" si="180"/>
        <v/>
      </c>
      <c r="S1025" s="65" t="str">
        <f>IF(R1025="","",R1025/VLOOKUP(VLOOKUP($J1025,'Medians, Hi-Lo SDs'!$B:$F,3,FALSE),$H:$I,2,FALSE))</f>
        <v/>
      </c>
      <c r="T1025" s="70" t="str">
        <f t="shared" si="183"/>
        <v/>
      </c>
      <c r="U1025" s="68" t="str">
        <f t="shared" si="184"/>
        <v/>
      </c>
      <c r="V1025" s="69" t="str">
        <f t="shared" si="178"/>
        <v/>
      </c>
      <c r="W1025" s="66" t="str">
        <f>IFERROR((IF(AND($G1024&lt;(VLOOKUP($J1025,'Medians, Hi-Lo SDs'!$B:$F,4,FALSE)),$G1025&gt;=(VLOOKUP($J1025,'Medians, Hi-Lo SDs'!$B:$F,4,FALSE))),(VLOOKUP($J1025,'Medians, Hi-Lo SDs'!$B:$F,4,FALSE))-$G1024,""))/($F1025)*($C1025-$C1024)+($C1024),"")</f>
        <v/>
      </c>
      <c r="X1025" s="65" t="str">
        <f t="shared" si="181"/>
        <v/>
      </c>
      <c r="Y1025" s="65" t="str">
        <f>IF(X1025="","",X1025/VLOOKUP(VLOOKUP($J1025,'Medians, Hi-Lo SDs'!$B:$F,4,FALSE),$H:$I,2,FALSE))</f>
        <v/>
      </c>
      <c r="Z1025" s="70" t="str">
        <f t="shared" si="185"/>
        <v/>
      </c>
      <c r="AA1025" s="68" t="str">
        <f t="shared" si="186"/>
        <v/>
      </c>
      <c r="AB1025" s="66" t="str">
        <f>IFERROR((IF(AND($G1024&lt;(VLOOKUP($J1025,'Medians, Hi-Lo SDs'!$B:$F,5,FALSE)),$G1025&gt;=(VLOOKUP($J1025,'Medians, Hi-Lo SDs'!$B:$F,5,FALSE))),(VLOOKUP($J1025,'Medians, Hi-Lo SDs'!$B:$F,5,FALSE))-$G1024,""))/($F1025)*($C1025-$C1024)+($C1024),"")</f>
        <v/>
      </c>
      <c r="AC1025" s="65" t="str">
        <f t="shared" si="182"/>
        <v/>
      </c>
      <c r="AD1025" s="65" t="str">
        <f>IF(AC1025="","",AC1025/VLOOKUP(VLOOKUP($J1025,'Medians, Hi-Lo SDs'!$B:$F,5,FALSE),$H:$I,2,FALSE))</f>
        <v/>
      </c>
      <c r="AE1025" s="59" t="s">
        <v>88</v>
      </c>
      <c r="AF1025" s="60" t="s">
        <v>88</v>
      </c>
    </row>
    <row r="1026" spans="10:32" x14ac:dyDescent="0.2">
      <c r="J1026" s="64" t="str">
        <f t="shared" si="176"/>
        <v>a1721</v>
      </c>
      <c r="K1026" s="71">
        <f t="shared" si="177"/>
        <v>2.1505376344086025</v>
      </c>
      <c r="L1026" s="65" t="str">
        <f>IFERROR((IF(AND($G1025&lt;(VLOOKUP($J1026,'Medians, Hi-Lo SDs'!$B:$F,2,FALSE)),$G1026&gt;=(VLOOKUP($J1026,'Medians, Hi-Lo SDs'!$B:$F,2,FALSE))),(VLOOKUP($J1026,'Medians, Hi-Lo SDs'!$B:$F,2,FALSE))-$G1025,""))/($F1026)*($C1026-$C1025)+($C1025),"")</f>
        <v/>
      </c>
      <c r="M1026" s="65" t="str">
        <f t="shared" si="179"/>
        <v/>
      </c>
      <c r="N1026" s="65" t="str">
        <f>IF(M1026="","",M1026/VLOOKUP(VLOOKUP($J1026,'Medians, Hi-Lo SDs'!$B:$F,2,FALSE),$H:$I,2,FALSE))</f>
        <v/>
      </c>
      <c r="O1026" s="59" t="s">
        <v>88</v>
      </c>
      <c r="P1026" s="60" t="s">
        <v>88</v>
      </c>
      <c r="Q1026" s="66" t="str">
        <f>IFERROR((IF(AND($G1025&lt;(VLOOKUP($J1026,'Medians, Hi-Lo SDs'!$B:$F,3,FALSE)),$G1026&gt;=(VLOOKUP($J1026,'Medians, Hi-Lo SDs'!$B:$F,3,FALSE))),(VLOOKUP($J1026,'Medians, Hi-Lo SDs'!$B:$F,3,FALSE))-$G1025,""))/($F1026)*($C1026-$C1025)+($C1025),"")</f>
        <v/>
      </c>
      <c r="R1026" s="65" t="str">
        <f t="shared" si="180"/>
        <v/>
      </c>
      <c r="S1026" s="65" t="str">
        <f>IF(R1026="","",R1026/VLOOKUP(VLOOKUP($J1026,'Medians, Hi-Lo SDs'!$B:$F,3,FALSE),$H:$I,2,FALSE))</f>
        <v/>
      </c>
      <c r="T1026" s="70" t="str">
        <f t="shared" si="183"/>
        <v/>
      </c>
      <c r="U1026" s="68" t="str">
        <f t="shared" si="184"/>
        <v/>
      </c>
      <c r="V1026" s="69" t="str">
        <f t="shared" si="178"/>
        <v/>
      </c>
      <c r="W1026" s="66" t="str">
        <f>IFERROR((IF(AND($G1025&lt;(VLOOKUP($J1026,'Medians, Hi-Lo SDs'!$B:$F,4,FALSE)),$G1026&gt;=(VLOOKUP($J1026,'Medians, Hi-Lo SDs'!$B:$F,4,FALSE))),(VLOOKUP($J1026,'Medians, Hi-Lo SDs'!$B:$F,4,FALSE))-$G1025,""))/($F1026)*($C1026-$C1025)+($C1025),"")</f>
        <v/>
      </c>
      <c r="X1026" s="65" t="str">
        <f t="shared" si="181"/>
        <v/>
      </c>
      <c r="Y1026" s="65" t="str">
        <f>IF(X1026="","",X1026/VLOOKUP(VLOOKUP($J1026,'Medians, Hi-Lo SDs'!$B:$F,4,FALSE),$H:$I,2,FALSE))</f>
        <v/>
      </c>
      <c r="Z1026" s="70" t="str">
        <f t="shared" si="185"/>
        <v/>
      </c>
      <c r="AA1026" s="68" t="str">
        <f t="shared" si="186"/>
        <v/>
      </c>
      <c r="AB1026" s="66" t="str">
        <f>IFERROR((IF(AND($G1025&lt;(VLOOKUP($J1026,'Medians, Hi-Lo SDs'!$B:$F,5,FALSE)),$G1026&gt;=(VLOOKUP($J1026,'Medians, Hi-Lo SDs'!$B:$F,5,FALSE))),(VLOOKUP($J1026,'Medians, Hi-Lo SDs'!$B:$F,5,FALSE))-$G1025,""))/($F1026)*($C1026-$C1025)+($C1025),"")</f>
        <v/>
      </c>
      <c r="AC1026" s="65" t="str">
        <f t="shared" si="182"/>
        <v/>
      </c>
      <c r="AD1026" s="65" t="str">
        <f>IF(AC1026="","",AC1026/VLOOKUP(VLOOKUP($J1026,'Medians, Hi-Lo SDs'!$B:$F,5,FALSE),$H:$I,2,FALSE))</f>
        <v/>
      </c>
      <c r="AE1026" s="59" t="s">
        <v>88</v>
      </c>
      <c r="AF1026" s="60" t="s">
        <v>88</v>
      </c>
    </row>
    <row r="1027" spans="10:32" x14ac:dyDescent="0.2">
      <c r="J1027" s="64" t="str">
        <f t="shared" si="176"/>
        <v>a1721</v>
      </c>
      <c r="K1027" s="71">
        <f t="shared" si="177"/>
        <v>2.1505376344086025</v>
      </c>
      <c r="L1027" s="65" t="str">
        <f>IFERROR((IF(AND($G1026&lt;(VLOOKUP($J1027,'Medians, Hi-Lo SDs'!$B:$F,2,FALSE)),$G1027&gt;=(VLOOKUP($J1027,'Medians, Hi-Lo SDs'!$B:$F,2,FALSE))),(VLOOKUP($J1027,'Medians, Hi-Lo SDs'!$B:$F,2,FALSE))-$G1026,""))/($F1027)*($C1027-$C1026)+($C1026),"")</f>
        <v/>
      </c>
      <c r="M1027" s="65" t="str">
        <f t="shared" si="179"/>
        <v/>
      </c>
      <c r="N1027" s="65" t="str">
        <f>IF(M1027="","",M1027/VLOOKUP(VLOOKUP($J1027,'Medians, Hi-Lo SDs'!$B:$F,2,FALSE),$H:$I,2,FALSE))</f>
        <v/>
      </c>
      <c r="O1027" s="59" t="s">
        <v>88</v>
      </c>
      <c r="P1027" s="60" t="s">
        <v>88</v>
      </c>
      <c r="Q1027" s="66" t="str">
        <f>IFERROR((IF(AND($G1026&lt;(VLOOKUP($J1027,'Medians, Hi-Lo SDs'!$B:$F,3,FALSE)),$G1027&gt;=(VLOOKUP($J1027,'Medians, Hi-Lo SDs'!$B:$F,3,FALSE))),(VLOOKUP($J1027,'Medians, Hi-Lo SDs'!$B:$F,3,FALSE))-$G1026,""))/($F1027)*($C1027-$C1026)+($C1026),"")</f>
        <v/>
      </c>
      <c r="R1027" s="65" t="str">
        <f t="shared" si="180"/>
        <v/>
      </c>
      <c r="S1027" s="65" t="str">
        <f>IF(R1027="","",R1027/VLOOKUP(VLOOKUP($J1027,'Medians, Hi-Lo SDs'!$B:$F,3,FALSE),$H:$I,2,FALSE))</f>
        <v/>
      </c>
      <c r="T1027" s="70" t="str">
        <f t="shared" si="183"/>
        <v/>
      </c>
      <c r="U1027" s="68" t="str">
        <f t="shared" si="184"/>
        <v/>
      </c>
      <c r="V1027" s="69" t="str">
        <f t="shared" si="178"/>
        <v/>
      </c>
      <c r="W1027" s="66" t="str">
        <f>IFERROR((IF(AND($G1026&lt;(VLOOKUP($J1027,'Medians, Hi-Lo SDs'!$B:$F,4,FALSE)),$G1027&gt;=(VLOOKUP($J1027,'Medians, Hi-Lo SDs'!$B:$F,4,FALSE))),(VLOOKUP($J1027,'Medians, Hi-Lo SDs'!$B:$F,4,FALSE))-$G1026,""))/($F1027)*($C1027-$C1026)+($C1026),"")</f>
        <v/>
      </c>
      <c r="X1027" s="65" t="str">
        <f t="shared" si="181"/>
        <v/>
      </c>
      <c r="Y1027" s="65" t="str">
        <f>IF(X1027="","",X1027/VLOOKUP(VLOOKUP($J1027,'Medians, Hi-Lo SDs'!$B:$F,4,FALSE),$H:$I,2,FALSE))</f>
        <v/>
      </c>
      <c r="Z1027" s="70" t="str">
        <f t="shared" si="185"/>
        <v/>
      </c>
      <c r="AA1027" s="68" t="str">
        <f t="shared" si="186"/>
        <v/>
      </c>
      <c r="AB1027" s="66" t="str">
        <f>IFERROR((IF(AND($G1026&lt;(VLOOKUP($J1027,'Medians, Hi-Lo SDs'!$B:$F,5,FALSE)),$G1027&gt;=(VLOOKUP($J1027,'Medians, Hi-Lo SDs'!$B:$F,5,FALSE))),(VLOOKUP($J1027,'Medians, Hi-Lo SDs'!$B:$F,5,FALSE))-$G1026,""))/($F1027)*($C1027-$C1026)+($C1026),"")</f>
        <v/>
      </c>
      <c r="AC1027" s="65" t="str">
        <f t="shared" si="182"/>
        <v/>
      </c>
      <c r="AD1027" s="65" t="str">
        <f>IF(AC1027="","",AC1027/VLOOKUP(VLOOKUP($J1027,'Medians, Hi-Lo SDs'!$B:$F,5,FALSE),$H:$I,2,FALSE))</f>
        <v/>
      </c>
      <c r="AE1027" s="59" t="s">
        <v>88</v>
      </c>
      <c r="AF1027" s="60" t="s">
        <v>88</v>
      </c>
    </row>
    <row r="1028" spans="10:32" x14ac:dyDescent="0.2">
      <c r="J1028" s="64" t="str">
        <f t="shared" si="176"/>
        <v>a1721</v>
      </c>
      <c r="K1028" s="71">
        <f t="shared" si="177"/>
        <v>2.1505376344086025</v>
      </c>
      <c r="L1028" s="65" t="str">
        <f>IFERROR((IF(AND($G1027&lt;(VLOOKUP($J1028,'Medians, Hi-Lo SDs'!$B:$F,2,FALSE)),$G1028&gt;=(VLOOKUP($J1028,'Medians, Hi-Lo SDs'!$B:$F,2,FALSE))),(VLOOKUP($J1028,'Medians, Hi-Lo SDs'!$B:$F,2,FALSE))-$G1027,""))/($F1028)*($C1028-$C1027)+($C1027),"")</f>
        <v/>
      </c>
      <c r="M1028" s="65" t="str">
        <f t="shared" si="179"/>
        <v/>
      </c>
      <c r="N1028" s="65" t="str">
        <f>IF(M1028="","",M1028/VLOOKUP(VLOOKUP($J1028,'Medians, Hi-Lo SDs'!$B:$F,2,FALSE),$H:$I,2,FALSE))</f>
        <v/>
      </c>
      <c r="O1028" s="59" t="s">
        <v>88</v>
      </c>
      <c r="P1028" s="60" t="s">
        <v>88</v>
      </c>
      <c r="Q1028" s="66" t="str">
        <f>IFERROR((IF(AND($G1027&lt;(VLOOKUP($J1028,'Medians, Hi-Lo SDs'!$B:$F,3,FALSE)),$G1028&gt;=(VLOOKUP($J1028,'Medians, Hi-Lo SDs'!$B:$F,3,FALSE))),(VLOOKUP($J1028,'Medians, Hi-Lo SDs'!$B:$F,3,FALSE))-$G1027,""))/($F1028)*($C1028-$C1027)+($C1027),"")</f>
        <v/>
      </c>
      <c r="R1028" s="65" t="str">
        <f t="shared" si="180"/>
        <v/>
      </c>
      <c r="S1028" s="65" t="str">
        <f>IF(R1028="","",R1028/VLOOKUP(VLOOKUP($J1028,'Medians, Hi-Lo SDs'!$B:$F,3,FALSE),$H:$I,2,FALSE))</f>
        <v/>
      </c>
      <c r="T1028" s="70" t="str">
        <f t="shared" si="183"/>
        <v/>
      </c>
      <c r="U1028" s="68" t="str">
        <f t="shared" si="184"/>
        <v/>
      </c>
      <c r="V1028" s="69" t="str">
        <f t="shared" si="178"/>
        <v/>
      </c>
      <c r="W1028" s="66" t="str">
        <f>IFERROR((IF(AND($G1027&lt;(VLOOKUP($J1028,'Medians, Hi-Lo SDs'!$B:$F,4,FALSE)),$G1028&gt;=(VLOOKUP($J1028,'Medians, Hi-Lo SDs'!$B:$F,4,FALSE))),(VLOOKUP($J1028,'Medians, Hi-Lo SDs'!$B:$F,4,FALSE))-$G1027,""))/($F1028)*($C1028-$C1027)+($C1027),"")</f>
        <v/>
      </c>
      <c r="X1028" s="65" t="str">
        <f t="shared" si="181"/>
        <v/>
      </c>
      <c r="Y1028" s="65" t="str">
        <f>IF(X1028="","",X1028/VLOOKUP(VLOOKUP($J1028,'Medians, Hi-Lo SDs'!$B:$F,4,FALSE),$H:$I,2,FALSE))</f>
        <v/>
      </c>
      <c r="Z1028" s="70" t="str">
        <f t="shared" si="185"/>
        <v/>
      </c>
      <c r="AA1028" s="68" t="str">
        <f t="shared" si="186"/>
        <v/>
      </c>
      <c r="AB1028" s="66" t="str">
        <f>IFERROR((IF(AND($G1027&lt;(VLOOKUP($J1028,'Medians, Hi-Lo SDs'!$B:$F,5,FALSE)),$G1028&gt;=(VLOOKUP($J1028,'Medians, Hi-Lo SDs'!$B:$F,5,FALSE))),(VLOOKUP($J1028,'Medians, Hi-Lo SDs'!$B:$F,5,FALSE))-$G1027,""))/($F1028)*($C1028-$C1027)+($C1027),"")</f>
        <v/>
      </c>
      <c r="AC1028" s="65" t="str">
        <f t="shared" si="182"/>
        <v/>
      </c>
      <c r="AD1028" s="65" t="str">
        <f>IF(AC1028="","",AC1028/VLOOKUP(VLOOKUP($J1028,'Medians, Hi-Lo SDs'!$B:$F,5,FALSE),$H:$I,2,FALSE))</f>
        <v/>
      </c>
      <c r="AE1028" s="59" t="s">
        <v>88</v>
      </c>
      <c r="AF1028" s="60" t="s">
        <v>88</v>
      </c>
    </row>
    <row r="1029" spans="10:32" x14ac:dyDescent="0.2">
      <c r="J1029" s="64" t="str">
        <f t="shared" si="176"/>
        <v>a1721</v>
      </c>
      <c r="K1029" s="71">
        <f t="shared" si="177"/>
        <v>2.1505376344086025</v>
      </c>
      <c r="L1029" s="65" t="str">
        <f>IFERROR((IF(AND($G1028&lt;(VLOOKUP($J1029,'Medians, Hi-Lo SDs'!$B:$F,2,FALSE)),$G1029&gt;=(VLOOKUP($J1029,'Medians, Hi-Lo SDs'!$B:$F,2,FALSE))),(VLOOKUP($J1029,'Medians, Hi-Lo SDs'!$B:$F,2,FALSE))-$G1028,""))/($F1029)*($C1029-$C1028)+($C1028),"")</f>
        <v/>
      </c>
      <c r="M1029" s="65" t="str">
        <f t="shared" si="179"/>
        <v/>
      </c>
      <c r="N1029" s="65" t="str">
        <f>IF(M1029="","",M1029/VLOOKUP(VLOOKUP($J1029,'Medians, Hi-Lo SDs'!$B:$F,2,FALSE),$H:$I,2,FALSE))</f>
        <v/>
      </c>
      <c r="O1029" s="59" t="s">
        <v>88</v>
      </c>
      <c r="P1029" s="60" t="s">
        <v>88</v>
      </c>
      <c r="Q1029" s="66" t="str">
        <f>IFERROR((IF(AND($G1028&lt;(VLOOKUP($J1029,'Medians, Hi-Lo SDs'!$B:$F,3,FALSE)),$G1029&gt;=(VLOOKUP($J1029,'Medians, Hi-Lo SDs'!$B:$F,3,FALSE))),(VLOOKUP($J1029,'Medians, Hi-Lo SDs'!$B:$F,3,FALSE))-$G1028,""))/($F1029)*($C1029-$C1028)+($C1028),"")</f>
        <v/>
      </c>
      <c r="R1029" s="65" t="str">
        <f t="shared" si="180"/>
        <v/>
      </c>
      <c r="S1029" s="65" t="str">
        <f>IF(R1029="","",R1029/VLOOKUP(VLOOKUP($J1029,'Medians, Hi-Lo SDs'!$B:$F,3,FALSE),$H:$I,2,FALSE))</f>
        <v/>
      </c>
      <c r="T1029" s="70" t="str">
        <f t="shared" si="183"/>
        <v/>
      </c>
      <c r="U1029" s="68" t="str">
        <f t="shared" si="184"/>
        <v/>
      </c>
      <c r="V1029" s="69" t="str">
        <f t="shared" si="178"/>
        <v/>
      </c>
      <c r="W1029" s="66" t="str">
        <f>IFERROR((IF(AND($G1028&lt;(VLOOKUP($J1029,'Medians, Hi-Lo SDs'!$B:$F,4,FALSE)),$G1029&gt;=(VLOOKUP($J1029,'Medians, Hi-Lo SDs'!$B:$F,4,FALSE))),(VLOOKUP($J1029,'Medians, Hi-Lo SDs'!$B:$F,4,FALSE))-$G1028,""))/($F1029)*($C1029-$C1028)+($C1028),"")</f>
        <v/>
      </c>
      <c r="X1029" s="65" t="str">
        <f t="shared" si="181"/>
        <v/>
      </c>
      <c r="Y1029" s="65" t="str">
        <f>IF(X1029="","",X1029/VLOOKUP(VLOOKUP($J1029,'Medians, Hi-Lo SDs'!$B:$F,4,FALSE),$H:$I,2,FALSE))</f>
        <v/>
      </c>
      <c r="Z1029" s="70" t="str">
        <f t="shared" si="185"/>
        <v/>
      </c>
      <c r="AA1029" s="68" t="str">
        <f t="shared" si="186"/>
        <v/>
      </c>
      <c r="AB1029" s="66" t="str">
        <f>IFERROR((IF(AND($G1028&lt;(VLOOKUP($J1029,'Medians, Hi-Lo SDs'!$B:$F,5,FALSE)),$G1029&gt;=(VLOOKUP($J1029,'Medians, Hi-Lo SDs'!$B:$F,5,FALSE))),(VLOOKUP($J1029,'Medians, Hi-Lo SDs'!$B:$F,5,FALSE))-$G1028,""))/($F1029)*($C1029-$C1028)+($C1028),"")</f>
        <v/>
      </c>
      <c r="AC1029" s="65" t="str">
        <f t="shared" si="182"/>
        <v/>
      </c>
      <c r="AD1029" s="65" t="str">
        <f>IF(AC1029="","",AC1029/VLOOKUP(VLOOKUP($J1029,'Medians, Hi-Lo SDs'!$B:$F,5,FALSE),$H:$I,2,FALSE))</f>
        <v/>
      </c>
      <c r="AE1029" s="59" t="s">
        <v>88</v>
      </c>
      <c r="AF1029" s="60" t="s">
        <v>88</v>
      </c>
    </row>
    <row r="1030" spans="10:32" x14ac:dyDescent="0.2">
      <c r="J1030" s="64" t="str">
        <f t="shared" si="176"/>
        <v>a1721</v>
      </c>
      <c r="K1030" s="71">
        <f t="shared" si="177"/>
        <v>2.1505376344086025</v>
      </c>
      <c r="L1030" s="65" t="str">
        <f>IFERROR((IF(AND($G1029&lt;(VLOOKUP($J1030,'Medians, Hi-Lo SDs'!$B:$F,2,FALSE)),$G1030&gt;=(VLOOKUP($J1030,'Medians, Hi-Lo SDs'!$B:$F,2,FALSE))),(VLOOKUP($J1030,'Medians, Hi-Lo SDs'!$B:$F,2,FALSE))-$G1029,""))/($F1030)*($C1030-$C1029)+($C1029),"")</f>
        <v/>
      </c>
      <c r="M1030" s="65" t="str">
        <f t="shared" si="179"/>
        <v/>
      </c>
      <c r="N1030" s="65" t="str">
        <f>IF(M1030="","",M1030/VLOOKUP(VLOOKUP($J1030,'Medians, Hi-Lo SDs'!$B:$F,2,FALSE),$H:$I,2,FALSE))</f>
        <v/>
      </c>
      <c r="O1030" s="59" t="s">
        <v>88</v>
      </c>
      <c r="P1030" s="60" t="s">
        <v>88</v>
      </c>
      <c r="Q1030" s="66" t="str">
        <f>IFERROR((IF(AND($G1029&lt;(VLOOKUP($J1030,'Medians, Hi-Lo SDs'!$B:$F,3,FALSE)),$G1030&gt;=(VLOOKUP($J1030,'Medians, Hi-Lo SDs'!$B:$F,3,FALSE))),(VLOOKUP($J1030,'Medians, Hi-Lo SDs'!$B:$F,3,FALSE))-$G1029,""))/($F1030)*($C1030-$C1029)+($C1029),"")</f>
        <v/>
      </c>
      <c r="R1030" s="65" t="str">
        <f t="shared" si="180"/>
        <v/>
      </c>
      <c r="S1030" s="65" t="str">
        <f>IF(R1030="","",R1030/VLOOKUP(VLOOKUP($J1030,'Medians, Hi-Lo SDs'!$B:$F,3,FALSE),$H:$I,2,FALSE))</f>
        <v/>
      </c>
      <c r="T1030" s="70" t="str">
        <f t="shared" si="183"/>
        <v/>
      </c>
      <c r="U1030" s="68" t="str">
        <f t="shared" si="184"/>
        <v/>
      </c>
      <c r="V1030" s="69" t="str">
        <f t="shared" si="178"/>
        <v/>
      </c>
      <c r="W1030" s="66" t="str">
        <f>IFERROR((IF(AND($G1029&lt;(VLOOKUP($J1030,'Medians, Hi-Lo SDs'!$B:$F,4,FALSE)),$G1030&gt;=(VLOOKUP($J1030,'Medians, Hi-Lo SDs'!$B:$F,4,FALSE))),(VLOOKUP($J1030,'Medians, Hi-Lo SDs'!$B:$F,4,FALSE))-$G1029,""))/($F1030)*($C1030-$C1029)+($C1029),"")</f>
        <v/>
      </c>
      <c r="X1030" s="65" t="str">
        <f t="shared" si="181"/>
        <v/>
      </c>
      <c r="Y1030" s="65" t="str">
        <f>IF(X1030="","",X1030/VLOOKUP(VLOOKUP($J1030,'Medians, Hi-Lo SDs'!$B:$F,4,FALSE),$H:$I,2,FALSE))</f>
        <v/>
      </c>
      <c r="Z1030" s="70" t="str">
        <f t="shared" si="185"/>
        <v/>
      </c>
      <c r="AA1030" s="68" t="str">
        <f t="shared" si="186"/>
        <v/>
      </c>
      <c r="AB1030" s="66" t="str">
        <f>IFERROR((IF(AND($G1029&lt;(VLOOKUP($J1030,'Medians, Hi-Lo SDs'!$B:$F,5,FALSE)),$G1030&gt;=(VLOOKUP($J1030,'Medians, Hi-Lo SDs'!$B:$F,5,FALSE))),(VLOOKUP($J1030,'Medians, Hi-Lo SDs'!$B:$F,5,FALSE))-$G1029,""))/($F1030)*($C1030-$C1029)+($C1029),"")</f>
        <v/>
      </c>
      <c r="AC1030" s="65" t="str">
        <f t="shared" si="182"/>
        <v/>
      </c>
      <c r="AD1030" s="65" t="str">
        <f>IF(AC1030="","",AC1030/VLOOKUP(VLOOKUP($J1030,'Medians, Hi-Lo SDs'!$B:$F,5,FALSE),$H:$I,2,FALSE))</f>
        <v/>
      </c>
      <c r="AE1030" s="59" t="s">
        <v>88</v>
      </c>
      <c r="AF1030" s="60" t="s">
        <v>88</v>
      </c>
    </row>
    <row r="1031" spans="10:32" x14ac:dyDescent="0.2">
      <c r="J1031" s="64" t="str">
        <f t="shared" si="176"/>
        <v>a1721</v>
      </c>
      <c r="K1031" s="71">
        <f t="shared" si="177"/>
        <v>2.1505376344086025</v>
      </c>
      <c r="L1031" s="65" t="str">
        <f>IFERROR((IF(AND($G1030&lt;(VLOOKUP($J1031,'Medians, Hi-Lo SDs'!$B:$F,2,FALSE)),$G1031&gt;=(VLOOKUP($J1031,'Medians, Hi-Lo SDs'!$B:$F,2,FALSE))),(VLOOKUP($J1031,'Medians, Hi-Lo SDs'!$B:$F,2,FALSE))-$G1030,""))/($F1031)*($C1031-$C1030)+($C1030),"")</f>
        <v/>
      </c>
      <c r="M1031" s="65" t="str">
        <f t="shared" si="179"/>
        <v/>
      </c>
      <c r="N1031" s="65" t="str">
        <f>IF(M1031="","",M1031/VLOOKUP(VLOOKUP($J1031,'Medians, Hi-Lo SDs'!$B:$F,2,FALSE),$H:$I,2,FALSE))</f>
        <v/>
      </c>
      <c r="O1031" s="59" t="s">
        <v>88</v>
      </c>
      <c r="P1031" s="60" t="s">
        <v>88</v>
      </c>
      <c r="Q1031" s="66" t="str">
        <f>IFERROR((IF(AND($G1030&lt;(VLOOKUP($J1031,'Medians, Hi-Lo SDs'!$B:$F,3,FALSE)),$G1031&gt;=(VLOOKUP($J1031,'Medians, Hi-Lo SDs'!$B:$F,3,FALSE))),(VLOOKUP($J1031,'Medians, Hi-Lo SDs'!$B:$F,3,FALSE))-$G1030,""))/($F1031)*($C1031-$C1030)+($C1030),"")</f>
        <v/>
      </c>
      <c r="R1031" s="65" t="str">
        <f t="shared" si="180"/>
        <v/>
      </c>
      <c r="S1031" s="65" t="str">
        <f>IF(R1031="","",R1031/VLOOKUP(VLOOKUP($J1031,'Medians, Hi-Lo SDs'!$B:$F,3,FALSE),$H:$I,2,FALSE))</f>
        <v/>
      </c>
      <c r="T1031" s="70" t="str">
        <f t="shared" si="183"/>
        <v/>
      </c>
      <c r="U1031" s="68" t="str">
        <f t="shared" si="184"/>
        <v/>
      </c>
      <c r="V1031" s="69" t="str">
        <f t="shared" si="178"/>
        <v/>
      </c>
      <c r="W1031" s="66" t="str">
        <f>IFERROR((IF(AND($G1030&lt;(VLOOKUP($J1031,'Medians, Hi-Lo SDs'!$B:$F,4,FALSE)),$G1031&gt;=(VLOOKUP($J1031,'Medians, Hi-Lo SDs'!$B:$F,4,FALSE))),(VLOOKUP($J1031,'Medians, Hi-Lo SDs'!$B:$F,4,FALSE))-$G1030,""))/($F1031)*($C1031-$C1030)+($C1030),"")</f>
        <v/>
      </c>
      <c r="X1031" s="65" t="str">
        <f t="shared" si="181"/>
        <v/>
      </c>
      <c r="Y1031" s="65" t="str">
        <f>IF(X1031="","",X1031/VLOOKUP(VLOOKUP($J1031,'Medians, Hi-Lo SDs'!$B:$F,4,FALSE),$H:$I,2,FALSE))</f>
        <v/>
      </c>
      <c r="Z1031" s="70" t="str">
        <f t="shared" si="185"/>
        <v/>
      </c>
      <c r="AA1031" s="68" t="str">
        <f t="shared" si="186"/>
        <v/>
      </c>
      <c r="AB1031" s="66" t="str">
        <f>IFERROR((IF(AND($G1030&lt;(VLOOKUP($J1031,'Medians, Hi-Lo SDs'!$B:$F,5,FALSE)),$G1031&gt;=(VLOOKUP($J1031,'Medians, Hi-Lo SDs'!$B:$F,5,FALSE))),(VLOOKUP($J1031,'Medians, Hi-Lo SDs'!$B:$F,5,FALSE))-$G1030,""))/($F1031)*($C1031-$C1030)+($C1030),"")</f>
        <v/>
      </c>
      <c r="AC1031" s="65" t="str">
        <f t="shared" si="182"/>
        <v/>
      </c>
      <c r="AD1031" s="65" t="str">
        <f>IF(AC1031="","",AC1031/VLOOKUP(VLOOKUP($J1031,'Medians, Hi-Lo SDs'!$B:$F,5,FALSE),$H:$I,2,FALSE))</f>
        <v/>
      </c>
      <c r="AE1031" s="59" t="s">
        <v>88</v>
      </c>
      <c r="AF1031" s="60" t="s">
        <v>88</v>
      </c>
    </row>
    <row r="1032" spans="10:32" x14ac:dyDescent="0.2">
      <c r="J1032" s="64" t="str">
        <f t="shared" si="176"/>
        <v>a1721</v>
      </c>
      <c r="K1032" s="71">
        <f t="shared" si="177"/>
        <v>2.1505376344086025</v>
      </c>
      <c r="L1032" s="65" t="str">
        <f>IFERROR((IF(AND($G1031&lt;(VLOOKUP($J1032,'Medians, Hi-Lo SDs'!$B:$F,2,FALSE)),$G1032&gt;=(VLOOKUP($J1032,'Medians, Hi-Lo SDs'!$B:$F,2,FALSE))),(VLOOKUP($J1032,'Medians, Hi-Lo SDs'!$B:$F,2,FALSE))-$G1031,""))/($F1032)*($C1032-$C1031)+($C1031),"")</f>
        <v/>
      </c>
      <c r="M1032" s="65" t="str">
        <f t="shared" si="179"/>
        <v/>
      </c>
      <c r="N1032" s="65" t="str">
        <f>IF(M1032="","",M1032/VLOOKUP(VLOOKUP($J1032,'Medians, Hi-Lo SDs'!$B:$F,2,FALSE),$H:$I,2,FALSE))</f>
        <v/>
      </c>
      <c r="O1032" s="59" t="s">
        <v>88</v>
      </c>
      <c r="P1032" s="60" t="s">
        <v>88</v>
      </c>
      <c r="Q1032" s="66" t="str">
        <f>IFERROR((IF(AND($G1031&lt;(VLOOKUP($J1032,'Medians, Hi-Lo SDs'!$B:$F,3,FALSE)),$G1032&gt;=(VLOOKUP($J1032,'Medians, Hi-Lo SDs'!$B:$F,3,FALSE))),(VLOOKUP($J1032,'Medians, Hi-Lo SDs'!$B:$F,3,FALSE))-$G1031,""))/($F1032)*($C1032-$C1031)+($C1031),"")</f>
        <v/>
      </c>
      <c r="R1032" s="65" t="str">
        <f t="shared" si="180"/>
        <v/>
      </c>
      <c r="S1032" s="65" t="str">
        <f>IF(R1032="","",R1032/VLOOKUP(VLOOKUP($J1032,'Medians, Hi-Lo SDs'!$B:$F,3,FALSE),$H:$I,2,FALSE))</f>
        <v/>
      </c>
      <c r="T1032" s="70" t="str">
        <f t="shared" si="183"/>
        <v/>
      </c>
      <c r="U1032" s="68" t="str">
        <f t="shared" si="184"/>
        <v/>
      </c>
      <c r="V1032" s="69" t="str">
        <f t="shared" si="178"/>
        <v/>
      </c>
      <c r="W1032" s="66" t="str">
        <f>IFERROR((IF(AND($G1031&lt;(VLOOKUP($J1032,'Medians, Hi-Lo SDs'!$B:$F,4,FALSE)),$G1032&gt;=(VLOOKUP($J1032,'Medians, Hi-Lo SDs'!$B:$F,4,FALSE))),(VLOOKUP($J1032,'Medians, Hi-Lo SDs'!$B:$F,4,FALSE))-$G1031,""))/($F1032)*($C1032-$C1031)+($C1031),"")</f>
        <v/>
      </c>
      <c r="X1032" s="65" t="str">
        <f t="shared" si="181"/>
        <v/>
      </c>
      <c r="Y1032" s="65" t="str">
        <f>IF(X1032="","",X1032/VLOOKUP(VLOOKUP($J1032,'Medians, Hi-Lo SDs'!$B:$F,4,FALSE),$H:$I,2,FALSE))</f>
        <v/>
      </c>
      <c r="Z1032" s="70" t="str">
        <f t="shared" si="185"/>
        <v/>
      </c>
      <c r="AA1032" s="68" t="str">
        <f t="shared" si="186"/>
        <v/>
      </c>
      <c r="AB1032" s="66" t="str">
        <f>IFERROR((IF(AND($G1031&lt;(VLOOKUP($J1032,'Medians, Hi-Lo SDs'!$B:$F,5,FALSE)),$G1032&gt;=(VLOOKUP($J1032,'Medians, Hi-Lo SDs'!$B:$F,5,FALSE))),(VLOOKUP($J1032,'Medians, Hi-Lo SDs'!$B:$F,5,FALSE))-$G1031,""))/($F1032)*($C1032-$C1031)+($C1031),"")</f>
        <v/>
      </c>
      <c r="AC1032" s="65" t="str">
        <f t="shared" si="182"/>
        <v/>
      </c>
      <c r="AD1032" s="65" t="str">
        <f>IF(AC1032="","",AC1032/VLOOKUP(VLOOKUP($J1032,'Medians, Hi-Lo SDs'!$B:$F,5,FALSE),$H:$I,2,FALSE))</f>
        <v/>
      </c>
      <c r="AE1032" s="59" t="s">
        <v>88</v>
      </c>
      <c r="AF1032" s="60" t="s">
        <v>88</v>
      </c>
    </row>
    <row r="1033" spans="10:32" x14ac:dyDescent="0.2">
      <c r="J1033" s="64" t="str">
        <f t="shared" si="176"/>
        <v>a1721</v>
      </c>
      <c r="K1033" s="71">
        <f t="shared" si="177"/>
        <v>2.1505376344086025</v>
      </c>
      <c r="L1033" s="65" t="str">
        <f>IFERROR((IF(AND($G1032&lt;(VLOOKUP($J1033,'Medians, Hi-Lo SDs'!$B:$F,2,FALSE)),$G1033&gt;=(VLOOKUP($J1033,'Medians, Hi-Lo SDs'!$B:$F,2,FALSE))),(VLOOKUP($J1033,'Medians, Hi-Lo SDs'!$B:$F,2,FALSE))-$G1032,""))/($F1033)*($C1033-$C1032)+($C1032),"")</f>
        <v/>
      </c>
      <c r="M1033" s="65" t="str">
        <f t="shared" si="179"/>
        <v/>
      </c>
      <c r="N1033" s="65" t="str">
        <f>IF(M1033="","",M1033/VLOOKUP(VLOOKUP($J1033,'Medians, Hi-Lo SDs'!$B:$F,2,FALSE),$H:$I,2,FALSE))</f>
        <v/>
      </c>
      <c r="O1033" s="59" t="s">
        <v>88</v>
      </c>
      <c r="P1033" s="60" t="s">
        <v>88</v>
      </c>
      <c r="Q1033" s="66" t="str">
        <f>IFERROR((IF(AND($G1032&lt;(VLOOKUP($J1033,'Medians, Hi-Lo SDs'!$B:$F,3,FALSE)),$G1033&gt;=(VLOOKUP($J1033,'Medians, Hi-Lo SDs'!$B:$F,3,FALSE))),(VLOOKUP($J1033,'Medians, Hi-Lo SDs'!$B:$F,3,FALSE))-$G1032,""))/($F1033)*($C1033-$C1032)+($C1032),"")</f>
        <v/>
      </c>
      <c r="R1033" s="65" t="str">
        <f t="shared" si="180"/>
        <v/>
      </c>
      <c r="S1033" s="65" t="str">
        <f>IF(R1033="","",R1033/VLOOKUP(VLOOKUP($J1033,'Medians, Hi-Lo SDs'!$B:$F,3,FALSE),$H:$I,2,FALSE))</f>
        <v/>
      </c>
      <c r="T1033" s="70" t="str">
        <f t="shared" si="183"/>
        <v/>
      </c>
      <c r="U1033" s="68" t="str">
        <f t="shared" si="184"/>
        <v/>
      </c>
      <c r="V1033" s="69" t="str">
        <f t="shared" si="178"/>
        <v/>
      </c>
      <c r="W1033" s="66" t="str">
        <f>IFERROR((IF(AND($G1032&lt;(VLOOKUP($J1033,'Medians, Hi-Lo SDs'!$B:$F,4,FALSE)),$G1033&gt;=(VLOOKUP($J1033,'Medians, Hi-Lo SDs'!$B:$F,4,FALSE))),(VLOOKUP($J1033,'Medians, Hi-Lo SDs'!$B:$F,4,FALSE))-$G1032,""))/($F1033)*($C1033-$C1032)+($C1032),"")</f>
        <v/>
      </c>
      <c r="X1033" s="65" t="str">
        <f t="shared" si="181"/>
        <v/>
      </c>
      <c r="Y1033" s="65" t="str">
        <f>IF(X1033="","",X1033/VLOOKUP(VLOOKUP($J1033,'Medians, Hi-Lo SDs'!$B:$F,4,FALSE),$H:$I,2,FALSE))</f>
        <v/>
      </c>
      <c r="Z1033" s="70" t="str">
        <f t="shared" si="185"/>
        <v/>
      </c>
      <c r="AA1033" s="68" t="str">
        <f t="shared" si="186"/>
        <v/>
      </c>
      <c r="AB1033" s="66" t="str">
        <f>IFERROR((IF(AND($G1032&lt;(VLOOKUP($J1033,'Medians, Hi-Lo SDs'!$B:$F,5,FALSE)),$G1033&gt;=(VLOOKUP($J1033,'Medians, Hi-Lo SDs'!$B:$F,5,FALSE))),(VLOOKUP($J1033,'Medians, Hi-Lo SDs'!$B:$F,5,FALSE))-$G1032,""))/($F1033)*($C1033-$C1032)+($C1032),"")</f>
        <v/>
      </c>
      <c r="AC1033" s="65" t="str">
        <f t="shared" si="182"/>
        <v/>
      </c>
      <c r="AD1033" s="65" t="str">
        <f>IF(AC1033="","",AC1033/VLOOKUP(VLOOKUP($J1033,'Medians, Hi-Lo SDs'!$B:$F,5,FALSE),$H:$I,2,FALSE))</f>
        <v/>
      </c>
      <c r="AE1033" s="59" t="s">
        <v>88</v>
      </c>
      <c r="AF1033" s="60" t="s">
        <v>88</v>
      </c>
    </row>
    <row r="1034" spans="10:32" x14ac:dyDescent="0.2">
      <c r="J1034" s="64" t="str">
        <f t="shared" si="176"/>
        <v>a1721</v>
      </c>
      <c r="K1034" s="71">
        <f t="shared" si="177"/>
        <v>2.1505376344086025</v>
      </c>
      <c r="L1034" s="65" t="str">
        <f>IFERROR((IF(AND($G1033&lt;(VLOOKUP($J1034,'Medians, Hi-Lo SDs'!$B:$F,2,FALSE)),$G1034&gt;=(VLOOKUP($J1034,'Medians, Hi-Lo SDs'!$B:$F,2,FALSE))),(VLOOKUP($J1034,'Medians, Hi-Lo SDs'!$B:$F,2,FALSE))-$G1033,""))/($F1034)*($C1034-$C1033)+($C1033),"")</f>
        <v/>
      </c>
      <c r="M1034" s="65" t="str">
        <f t="shared" si="179"/>
        <v/>
      </c>
      <c r="N1034" s="65" t="str">
        <f>IF(M1034="","",M1034/VLOOKUP(VLOOKUP($J1034,'Medians, Hi-Lo SDs'!$B:$F,2,FALSE),$H:$I,2,FALSE))</f>
        <v/>
      </c>
      <c r="O1034" s="59" t="s">
        <v>88</v>
      </c>
      <c r="P1034" s="60" t="s">
        <v>88</v>
      </c>
      <c r="Q1034" s="66" t="str">
        <f>IFERROR((IF(AND($G1033&lt;(VLOOKUP($J1034,'Medians, Hi-Lo SDs'!$B:$F,3,FALSE)),$G1034&gt;=(VLOOKUP($J1034,'Medians, Hi-Lo SDs'!$B:$F,3,FALSE))),(VLOOKUP($J1034,'Medians, Hi-Lo SDs'!$B:$F,3,FALSE))-$G1033,""))/($F1034)*($C1034-$C1033)+($C1033),"")</f>
        <v/>
      </c>
      <c r="R1034" s="65" t="str">
        <f t="shared" si="180"/>
        <v/>
      </c>
      <c r="S1034" s="65" t="str">
        <f>IF(R1034="","",R1034/VLOOKUP(VLOOKUP($J1034,'Medians, Hi-Lo SDs'!$B:$F,3,FALSE),$H:$I,2,FALSE))</f>
        <v/>
      </c>
      <c r="T1034" s="70" t="str">
        <f t="shared" si="183"/>
        <v/>
      </c>
      <c r="U1034" s="68" t="str">
        <f t="shared" si="184"/>
        <v/>
      </c>
      <c r="V1034" s="69" t="str">
        <f t="shared" si="178"/>
        <v/>
      </c>
      <c r="W1034" s="66" t="str">
        <f>IFERROR((IF(AND($G1033&lt;(VLOOKUP($J1034,'Medians, Hi-Lo SDs'!$B:$F,4,FALSE)),$G1034&gt;=(VLOOKUP($J1034,'Medians, Hi-Lo SDs'!$B:$F,4,FALSE))),(VLOOKUP($J1034,'Medians, Hi-Lo SDs'!$B:$F,4,FALSE))-$G1033,""))/($F1034)*($C1034-$C1033)+($C1033),"")</f>
        <v/>
      </c>
      <c r="X1034" s="65" t="str">
        <f t="shared" si="181"/>
        <v/>
      </c>
      <c r="Y1034" s="65" t="str">
        <f>IF(X1034="","",X1034/VLOOKUP(VLOOKUP($J1034,'Medians, Hi-Lo SDs'!$B:$F,4,FALSE),$H:$I,2,FALSE))</f>
        <v/>
      </c>
      <c r="Z1034" s="70" t="str">
        <f t="shared" si="185"/>
        <v/>
      </c>
      <c r="AA1034" s="68" t="str">
        <f t="shared" si="186"/>
        <v/>
      </c>
      <c r="AB1034" s="66" t="str">
        <f>IFERROR((IF(AND($G1033&lt;(VLOOKUP($J1034,'Medians, Hi-Lo SDs'!$B:$F,5,FALSE)),$G1034&gt;=(VLOOKUP($J1034,'Medians, Hi-Lo SDs'!$B:$F,5,FALSE))),(VLOOKUP($J1034,'Medians, Hi-Lo SDs'!$B:$F,5,FALSE))-$G1033,""))/($F1034)*($C1034-$C1033)+($C1033),"")</f>
        <v/>
      </c>
      <c r="AC1034" s="65" t="str">
        <f t="shared" si="182"/>
        <v/>
      </c>
      <c r="AD1034" s="65" t="str">
        <f>IF(AC1034="","",AC1034/VLOOKUP(VLOOKUP($J1034,'Medians, Hi-Lo SDs'!$B:$F,5,FALSE),$H:$I,2,FALSE))</f>
        <v/>
      </c>
      <c r="AE1034" s="59" t="s">
        <v>88</v>
      </c>
      <c r="AF1034" s="60" t="s">
        <v>88</v>
      </c>
    </row>
    <row r="1035" spans="10:32" x14ac:dyDescent="0.2">
      <c r="J1035" s="64" t="str">
        <f t="shared" si="176"/>
        <v>a1721</v>
      </c>
      <c r="K1035" s="71">
        <f t="shared" si="177"/>
        <v>2.1505376344086025</v>
      </c>
      <c r="L1035" s="65" t="str">
        <f>IFERROR((IF(AND($G1034&lt;(VLOOKUP($J1035,'Medians, Hi-Lo SDs'!$B:$F,2,FALSE)),$G1035&gt;=(VLOOKUP($J1035,'Medians, Hi-Lo SDs'!$B:$F,2,FALSE))),(VLOOKUP($J1035,'Medians, Hi-Lo SDs'!$B:$F,2,FALSE))-$G1034,""))/($F1035)*($C1035-$C1034)+($C1034),"")</f>
        <v/>
      </c>
      <c r="M1035" s="65" t="str">
        <f t="shared" si="179"/>
        <v/>
      </c>
      <c r="N1035" s="65" t="str">
        <f>IF(M1035="","",M1035/VLOOKUP(VLOOKUP($J1035,'Medians, Hi-Lo SDs'!$B:$F,2,FALSE),$H:$I,2,FALSE))</f>
        <v/>
      </c>
      <c r="O1035" s="59" t="s">
        <v>88</v>
      </c>
      <c r="P1035" s="60" t="s">
        <v>88</v>
      </c>
      <c r="Q1035" s="66" t="str">
        <f>IFERROR((IF(AND($G1034&lt;(VLOOKUP($J1035,'Medians, Hi-Lo SDs'!$B:$F,3,FALSE)),$G1035&gt;=(VLOOKUP($J1035,'Medians, Hi-Lo SDs'!$B:$F,3,FALSE))),(VLOOKUP($J1035,'Medians, Hi-Lo SDs'!$B:$F,3,FALSE))-$G1034,""))/($F1035)*($C1035-$C1034)+($C1034),"")</f>
        <v/>
      </c>
      <c r="R1035" s="65" t="str">
        <f t="shared" si="180"/>
        <v/>
      </c>
      <c r="S1035" s="65" t="str">
        <f>IF(R1035="","",R1035/VLOOKUP(VLOOKUP($J1035,'Medians, Hi-Lo SDs'!$B:$F,3,FALSE),$H:$I,2,FALSE))</f>
        <v/>
      </c>
      <c r="T1035" s="70" t="str">
        <f t="shared" si="183"/>
        <v/>
      </c>
      <c r="U1035" s="68" t="str">
        <f t="shared" si="184"/>
        <v/>
      </c>
      <c r="V1035" s="69" t="str">
        <f t="shared" si="178"/>
        <v/>
      </c>
      <c r="W1035" s="66" t="str">
        <f>IFERROR((IF(AND($G1034&lt;(VLOOKUP($J1035,'Medians, Hi-Lo SDs'!$B:$F,4,FALSE)),$G1035&gt;=(VLOOKUP($J1035,'Medians, Hi-Lo SDs'!$B:$F,4,FALSE))),(VLOOKUP($J1035,'Medians, Hi-Lo SDs'!$B:$F,4,FALSE))-$G1034,""))/($F1035)*($C1035-$C1034)+($C1034),"")</f>
        <v/>
      </c>
      <c r="X1035" s="65" t="str">
        <f t="shared" si="181"/>
        <v/>
      </c>
      <c r="Y1035" s="65" t="str">
        <f>IF(X1035="","",X1035/VLOOKUP(VLOOKUP($J1035,'Medians, Hi-Lo SDs'!$B:$F,4,FALSE),$H:$I,2,FALSE))</f>
        <v/>
      </c>
      <c r="Z1035" s="70" t="str">
        <f t="shared" si="185"/>
        <v/>
      </c>
      <c r="AA1035" s="68" t="str">
        <f t="shared" si="186"/>
        <v/>
      </c>
      <c r="AB1035" s="66" t="str">
        <f>IFERROR((IF(AND($G1034&lt;(VLOOKUP($J1035,'Medians, Hi-Lo SDs'!$B:$F,5,FALSE)),$G1035&gt;=(VLOOKUP($J1035,'Medians, Hi-Lo SDs'!$B:$F,5,FALSE))),(VLOOKUP($J1035,'Medians, Hi-Lo SDs'!$B:$F,5,FALSE))-$G1034,""))/($F1035)*($C1035-$C1034)+($C1034),"")</f>
        <v/>
      </c>
      <c r="AC1035" s="65" t="str">
        <f t="shared" si="182"/>
        <v/>
      </c>
      <c r="AD1035" s="65" t="str">
        <f>IF(AC1035="","",AC1035/VLOOKUP(VLOOKUP($J1035,'Medians, Hi-Lo SDs'!$B:$F,5,FALSE),$H:$I,2,FALSE))</f>
        <v/>
      </c>
      <c r="AE1035" s="59" t="s">
        <v>88</v>
      </c>
      <c r="AF1035" s="60" t="s">
        <v>88</v>
      </c>
    </row>
    <row r="1036" spans="10:32" x14ac:dyDescent="0.2">
      <c r="J1036" s="64" t="str">
        <f t="shared" si="176"/>
        <v>a1721</v>
      </c>
      <c r="K1036" s="71">
        <f t="shared" si="177"/>
        <v>2.1505376344086025</v>
      </c>
      <c r="L1036" s="65" t="str">
        <f>IFERROR((IF(AND($G1035&lt;(VLOOKUP($J1036,'Medians, Hi-Lo SDs'!$B:$F,2,FALSE)),$G1036&gt;=(VLOOKUP($J1036,'Medians, Hi-Lo SDs'!$B:$F,2,FALSE))),(VLOOKUP($J1036,'Medians, Hi-Lo SDs'!$B:$F,2,FALSE))-$G1035,""))/($F1036)*($C1036-$C1035)+($C1035),"")</f>
        <v/>
      </c>
      <c r="M1036" s="65" t="str">
        <f t="shared" si="179"/>
        <v/>
      </c>
      <c r="N1036" s="65" t="str">
        <f>IF(M1036="","",M1036/VLOOKUP(VLOOKUP($J1036,'Medians, Hi-Lo SDs'!$B:$F,2,FALSE),$H:$I,2,FALSE))</f>
        <v/>
      </c>
      <c r="O1036" s="59" t="s">
        <v>88</v>
      </c>
      <c r="P1036" s="60" t="s">
        <v>88</v>
      </c>
      <c r="Q1036" s="66" t="str">
        <f>IFERROR((IF(AND($G1035&lt;(VLOOKUP($J1036,'Medians, Hi-Lo SDs'!$B:$F,3,FALSE)),$G1036&gt;=(VLOOKUP($J1036,'Medians, Hi-Lo SDs'!$B:$F,3,FALSE))),(VLOOKUP($J1036,'Medians, Hi-Lo SDs'!$B:$F,3,FALSE))-$G1035,""))/($F1036)*($C1036-$C1035)+($C1035),"")</f>
        <v/>
      </c>
      <c r="R1036" s="65" t="str">
        <f t="shared" si="180"/>
        <v/>
      </c>
      <c r="S1036" s="65" t="str">
        <f>IF(R1036="","",R1036/VLOOKUP(VLOOKUP($J1036,'Medians, Hi-Lo SDs'!$B:$F,3,FALSE),$H:$I,2,FALSE))</f>
        <v/>
      </c>
      <c r="T1036" s="70" t="str">
        <f t="shared" si="183"/>
        <v/>
      </c>
      <c r="U1036" s="68" t="str">
        <f t="shared" si="184"/>
        <v/>
      </c>
      <c r="V1036" s="69" t="str">
        <f t="shared" si="178"/>
        <v/>
      </c>
      <c r="W1036" s="66" t="str">
        <f>IFERROR((IF(AND($G1035&lt;(VLOOKUP($J1036,'Medians, Hi-Lo SDs'!$B:$F,4,FALSE)),$G1036&gt;=(VLOOKUP($J1036,'Medians, Hi-Lo SDs'!$B:$F,4,FALSE))),(VLOOKUP($J1036,'Medians, Hi-Lo SDs'!$B:$F,4,FALSE))-$G1035,""))/($F1036)*($C1036-$C1035)+($C1035),"")</f>
        <v/>
      </c>
      <c r="X1036" s="65" t="str">
        <f t="shared" si="181"/>
        <v/>
      </c>
      <c r="Y1036" s="65" t="str">
        <f>IF(X1036="","",X1036/VLOOKUP(VLOOKUP($J1036,'Medians, Hi-Lo SDs'!$B:$F,4,FALSE),$H:$I,2,FALSE))</f>
        <v/>
      </c>
      <c r="Z1036" s="70" t="str">
        <f t="shared" si="185"/>
        <v/>
      </c>
      <c r="AA1036" s="68" t="str">
        <f t="shared" si="186"/>
        <v/>
      </c>
      <c r="AB1036" s="66" t="str">
        <f>IFERROR((IF(AND($G1035&lt;(VLOOKUP($J1036,'Medians, Hi-Lo SDs'!$B:$F,5,FALSE)),$G1036&gt;=(VLOOKUP($J1036,'Medians, Hi-Lo SDs'!$B:$F,5,FALSE))),(VLOOKUP($J1036,'Medians, Hi-Lo SDs'!$B:$F,5,FALSE))-$G1035,""))/($F1036)*($C1036-$C1035)+($C1035),"")</f>
        <v/>
      </c>
      <c r="AC1036" s="65" t="str">
        <f t="shared" si="182"/>
        <v/>
      </c>
      <c r="AD1036" s="65" t="str">
        <f>IF(AC1036="","",AC1036/VLOOKUP(VLOOKUP($J1036,'Medians, Hi-Lo SDs'!$B:$F,5,FALSE),$H:$I,2,FALSE))</f>
        <v/>
      </c>
      <c r="AE1036" s="59" t="s">
        <v>88</v>
      </c>
      <c r="AF1036" s="60" t="s">
        <v>88</v>
      </c>
    </row>
    <row r="1037" spans="10:32" x14ac:dyDescent="0.2">
      <c r="J1037" s="64" t="str">
        <f t="shared" ref="J1037:J1100" si="187">IF(LEFT(A1036,1)="a",A1036,J1036)</f>
        <v>a1721</v>
      </c>
      <c r="K1037" s="71">
        <f t="shared" ref="K1037:K1100" si="188">INDEX(G:G,MATCH(J1037,J:J,0))</f>
        <v>2.1505376344086025</v>
      </c>
      <c r="L1037" s="65" t="str">
        <f>IFERROR((IF(AND($G1036&lt;(VLOOKUP($J1037,'Medians, Hi-Lo SDs'!$B:$F,2,FALSE)),$G1037&gt;=(VLOOKUP($J1037,'Medians, Hi-Lo SDs'!$B:$F,2,FALSE))),(VLOOKUP($J1037,'Medians, Hi-Lo SDs'!$B:$F,2,FALSE))-$G1036,""))/($F1037)*($C1037-$C1036)+($C1036),"")</f>
        <v/>
      </c>
      <c r="M1037" s="65" t="str">
        <f t="shared" si="179"/>
        <v/>
      </c>
      <c r="N1037" s="65" t="str">
        <f>IF(M1037="","",M1037/VLOOKUP(VLOOKUP($J1037,'Medians, Hi-Lo SDs'!$B:$F,2,FALSE),$H:$I,2,FALSE))</f>
        <v/>
      </c>
      <c r="O1037" s="59" t="s">
        <v>88</v>
      </c>
      <c r="P1037" s="60" t="s">
        <v>88</v>
      </c>
      <c r="Q1037" s="66" t="str">
        <f>IFERROR((IF(AND($G1036&lt;(VLOOKUP($J1037,'Medians, Hi-Lo SDs'!$B:$F,3,FALSE)),$G1037&gt;=(VLOOKUP($J1037,'Medians, Hi-Lo SDs'!$B:$F,3,FALSE))),(VLOOKUP($J1037,'Medians, Hi-Lo SDs'!$B:$F,3,FALSE))-$G1036,""))/($F1037)*($C1037-$C1036)+($C1036),"")</f>
        <v/>
      </c>
      <c r="R1037" s="65" t="str">
        <f t="shared" si="180"/>
        <v/>
      </c>
      <c r="S1037" s="65" t="str">
        <f>IF(R1037="","",R1037/VLOOKUP(VLOOKUP($J1037,'Medians, Hi-Lo SDs'!$B:$F,3,FALSE),$H:$I,2,FALSE))</f>
        <v/>
      </c>
      <c r="T1037" s="70" t="str">
        <f t="shared" si="183"/>
        <v/>
      </c>
      <c r="U1037" s="68" t="str">
        <f t="shared" si="184"/>
        <v/>
      </c>
      <c r="V1037" s="69" t="str">
        <f t="shared" ref="V1037:V1100" si="189">IFERROR((IF(AND(G1036&lt;(50),G1037&gt;=(50)),(50)-G1036,""))/(F1037)*(C1037-C1036)+(C1036),"")</f>
        <v/>
      </c>
      <c r="W1037" s="66" t="str">
        <f>IFERROR((IF(AND($G1036&lt;(VLOOKUP($J1037,'Medians, Hi-Lo SDs'!$B:$F,4,FALSE)),$G1037&gt;=(VLOOKUP($J1037,'Medians, Hi-Lo SDs'!$B:$F,4,FALSE))),(VLOOKUP($J1037,'Medians, Hi-Lo SDs'!$B:$F,4,FALSE))-$G1036,""))/($F1037)*($C1037-$C1036)+($C1036),"")</f>
        <v/>
      </c>
      <c r="X1037" s="65" t="str">
        <f t="shared" si="181"/>
        <v/>
      </c>
      <c r="Y1037" s="65" t="str">
        <f>IF(X1037="","",X1037/VLOOKUP(VLOOKUP($J1037,'Medians, Hi-Lo SDs'!$B:$F,4,FALSE),$H:$I,2,FALSE))</f>
        <v/>
      </c>
      <c r="Z1037" s="70" t="str">
        <f t="shared" si="185"/>
        <v/>
      </c>
      <c r="AA1037" s="68" t="str">
        <f t="shared" si="186"/>
        <v/>
      </c>
      <c r="AB1037" s="66" t="str">
        <f>IFERROR((IF(AND($G1036&lt;(VLOOKUP($J1037,'Medians, Hi-Lo SDs'!$B:$F,5,FALSE)),$G1037&gt;=(VLOOKUP($J1037,'Medians, Hi-Lo SDs'!$B:$F,5,FALSE))),(VLOOKUP($J1037,'Medians, Hi-Lo SDs'!$B:$F,5,FALSE))-$G1036,""))/($F1037)*($C1037-$C1036)+($C1036),"")</f>
        <v/>
      </c>
      <c r="AC1037" s="65" t="str">
        <f t="shared" si="182"/>
        <v/>
      </c>
      <c r="AD1037" s="65" t="str">
        <f>IF(AC1037="","",AC1037/VLOOKUP(VLOOKUP($J1037,'Medians, Hi-Lo SDs'!$B:$F,5,FALSE),$H:$I,2,FALSE))</f>
        <v/>
      </c>
      <c r="AE1037" s="59" t="s">
        <v>88</v>
      </c>
      <c r="AF1037" s="60" t="s">
        <v>88</v>
      </c>
    </row>
    <row r="1038" spans="10:32" x14ac:dyDescent="0.2">
      <c r="J1038" s="64" t="str">
        <f t="shared" si="187"/>
        <v>a1721</v>
      </c>
      <c r="K1038" s="71">
        <f t="shared" si="188"/>
        <v>2.1505376344086025</v>
      </c>
      <c r="L1038" s="65" t="str">
        <f>IFERROR((IF(AND($G1037&lt;(VLOOKUP($J1038,'Medians, Hi-Lo SDs'!$B:$F,2,FALSE)),$G1038&gt;=(VLOOKUP($J1038,'Medians, Hi-Lo SDs'!$B:$F,2,FALSE))),(VLOOKUP($J1038,'Medians, Hi-Lo SDs'!$B:$F,2,FALSE))-$G1037,""))/($F1038)*($C1038-$C1037)+($C1037),"")</f>
        <v/>
      </c>
      <c r="M1038" s="65" t="str">
        <f t="shared" ref="M1038:M1101" si="190">IF(L1038="","",SUMIF($J:$J,$J1038,$V:$V)-L1038)</f>
        <v/>
      </c>
      <c r="N1038" s="65" t="str">
        <f>IF(M1038="","",M1038/VLOOKUP(VLOOKUP($J1038,'Medians, Hi-Lo SDs'!$B:$F,2,FALSE),$H:$I,2,FALSE))</f>
        <v/>
      </c>
      <c r="O1038" s="59" t="s">
        <v>88</v>
      </c>
      <c r="P1038" s="60" t="s">
        <v>88</v>
      </c>
      <c r="Q1038" s="66" t="str">
        <f>IFERROR((IF(AND($G1037&lt;(VLOOKUP($J1038,'Medians, Hi-Lo SDs'!$B:$F,3,FALSE)),$G1038&gt;=(VLOOKUP($J1038,'Medians, Hi-Lo SDs'!$B:$F,3,FALSE))),(VLOOKUP($J1038,'Medians, Hi-Lo SDs'!$B:$F,3,FALSE))-$G1037,""))/($F1038)*($C1038-$C1037)+($C1037),"")</f>
        <v/>
      </c>
      <c r="R1038" s="65" t="str">
        <f t="shared" ref="R1038:R1101" si="191">IF(Q1038="","",SUMIF($J:$J,$J1038,$V:$V)-Q1038)</f>
        <v/>
      </c>
      <c r="S1038" s="65" t="str">
        <f>IF(R1038="","",R1038/VLOOKUP(VLOOKUP($J1038,'Medians, Hi-Lo SDs'!$B:$F,3,FALSE),$H:$I,2,FALSE))</f>
        <v/>
      </c>
      <c r="T1038" s="70" t="str">
        <f t="shared" si="183"/>
        <v/>
      </c>
      <c r="U1038" s="68" t="str">
        <f t="shared" si="184"/>
        <v/>
      </c>
      <c r="V1038" s="69" t="str">
        <f t="shared" si="189"/>
        <v/>
      </c>
      <c r="W1038" s="66" t="str">
        <f>IFERROR((IF(AND($G1037&lt;(VLOOKUP($J1038,'Medians, Hi-Lo SDs'!$B:$F,4,FALSE)),$G1038&gt;=(VLOOKUP($J1038,'Medians, Hi-Lo SDs'!$B:$F,4,FALSE))),(VLOOKUP($J1038,'Medians, Hi-Lo SDs'!$B:$F,4,FALSE))-$G1037,""))/($F1038)*($C1038-$C1037)+($C1037),"")</f>
        <v/>
      </c>
      <c r="X1038" s="65" t="str">
        <f t="shared" ref="X1038:X1101" si="192">IF(W1038="","",W1038-SUMIF($J:$J,$J1038,$V:$V))</f>
        <v/>
      </c>
      <c r="Y1038" s="65" t="str">
        <f>IF(X1038="","",X1038/VLOOKUP(VLOOKUP($J1038,'Medians, Hi-Lo SDs'!$B:$F,4,FALSE),$H:$I,2,FALSE))</f>
        <v/>
      </c>
      <c r="Z1038" s="70" t="str">
        <f t="shared" si="185"/>
        <v/>
      </c>
      <c r="AA1038" s="68" t="str">
        <f t="shared" si="186"/>
        <v/>
      </c>
      <c r="AB1038" s="66" t="str">
        <f>IFERROR((IF(AND($G1037&lt;(VLOOKUP($J1038,'Medians, Hi-Lo SDs'!$B:$F,5,FALSE)),$G1038&gt;=(VLOOKUP($J1038,'Medians, Hi-Lo SDs'!$B:$F,5,FALSE))),(VLOOKUP($J1038,'Medians, Hi-Lo SDs'!$B:$F,5,FALSE))-$G1037,""))/($F1038)*($C1038-$C1037)+($C1037),"")</f>
        <v/>
      </c>
      <c r="AC1038" s="65" t="str">
        <f t="shared" ref="AC1038:AC1101" si="193">IF(AB1038="","",AB1038-SUMIF($J:$J,$J1038,$V:$V))</f>
        <v/>
      </c>
      <c r="AD1038" s="65" t="str">
        <f>IF(AC1038="","",AC1038/VLOOKUP(VLOOKUP($J1038,'Medians, Hi-Lo SDs'!$B:$F,5,FALSE),$H:$I,2,FALSE))</f>
        <v/>
      </c>
      <c r="AE1038" s="59" t="s">
        <v>88</v>
      </c>
      <c r="AF1038" s="60" t="s">
        <v>88</v>
      </c>
    </row>
    <row r="1039" spans="10:32" x14ac:dyDescent="0.2">
      <c r="J1039" s="64" t="str">
        <f t="shared" si="187"/>
        <v>a1721</v>
      </c>
      <c r="K1039" s="71">
        <f t="shared" si="188"/>
        <v>2.1505376344086025</v>
      </c>
      <c r="L1039" s="65" t="str">
        <f>IFERROR((IF(AND($G1038&lt;(VLOOKUP($J1039,'Medians, Hi-Lo SDs'!$B:$F,2,FALSE)),$G1039&gt;=(VLOOKUP($J1039,'Medians, Hi-Lo SDs'!$B:$F,2,FALSE))),(VLOOKUP($J1039,'Medians, Hi-Lo SDs'!$B:$F,2,FALSE))-$G1038,""))/($F1039)*($C1039-$C1038)+($C1038),"")</f>
        <v/>
      </c>
      <c r="M1039" s="65" t="str">
        <f t="shared" si="190"/>
        <v/>
      </c>
      <c r="N1039" s="65" t="str">
        <f>IF(M1039="","",M1039/VLOOKUP(VLOOKUP($J1039,'Medians, Hi-Lo SDs'!$B:$F,2,FALSE),$H:$I,2,FALSE))</f>
        <v/>
      </c>
      <c r="O1039" s="59" t="s">
        <v>88</v>
      </c>
      <c r="P1039" s="60" t="s">
        <v>88</v>
      </c>
      <c r="Q1039" s="66" t="str">
        <f>IFERROR((IF(AND($G1038&lt;(VLOOKUP($J1039,'Medians, Hi-Lo SDs'!$B:$F,3,FALSE)),$G1039&gt;=(VLOOKUP($J1039,'Medians, Hi-Lo SDs'!$B:$F,3,FALSE))),(VLOOKUP($J1039,'Medians, Hi-Lo SDs'!$B:$F,3,FALSE))-$G1038,""))/($F1039)*($C1039-$C1038)+($C1038),"")</f>
        <v/>
      </c>
      <c r="R1039" s="65" t="str">
        <f t="shared" si="191"/>
        <v/>
      </c>
      <c r="S1039" s="65" t="str">
        <f>IF(R1039="","",R1039/VLOOKUP(VLOOKUP($J1039,'Medians, Hi-Lo SDs'!$B:$F,3,FALSE),$H:$I,2,FALSE))</f>
        <v/>
      </c>
      <c r="T1039" s="70" t="str">
        <f t="shared" si="183"/>
        <v/>
      </c>
      <c r="U1039" s="68" t="str">
        <f t="shared" si="184"/>
        <v/>
      </c>
      <c r="V1039" s="69" t="str">
        <f t="shared" si="189"/>
        <v/>
      </c>
      <c r="W1039" s="66" t="str">
        <f>IFERROR((IF(AND($G1038&lt;(VLOOKUP($J1039,'Medians, Hi-Lo SDs'!$B:$F,4,FALSE)),$G1039&gt;=(VLOOKUP($J1039,'Medians, Hi-Lo SDs'!$B:$F,4,FALSE))),(VLOOKUP($J1039,'Medians, Hi-Lo SDs'!$B:$F,4,FALSE))-$G1038,""))/($F1039)*($C1039-$C1038)+($C1038),"")</f>
        <v/>
      </c>
      <c r="X1039" s="65" t="str">
        <f t="shared" si="192"/>
        <v/>
      </c>
      <c r="Y1039" s="65" t="str">
        <f>IF(X1039="","",X1039/VLOOKUP(VLOOKUP($J1039,'Medians, Hi-Lo SDs'!$B:$F,4,FALSE),$H:$I,2,FALSE))</f>
        <v/>
      </c>
      <c r="Z1039" s="70" t="str">
        <f t="shared" si="185"/>
        <v/>
      </c>
      <c r="AA1039" s="68" t="str">
        <f t="shared" si="186"/>
        <v/>
      </c>
      <c r="AB1039" s="66" t="str">
        <f>IFERROR((IF(AND($G1038&lt;(VLOOKUP($J1039,'Medians, Hi-Lo SDs'!$B:$F,5,FALSE)),$G1039&gt;=(VLOOKUP($J1039,'Medians, Hi-Lo SDs'!$B:$F,5,FALSE))),(VLOOKUP($J1039,'Medians, Hi-Lo SDs'!$B:$F,5,FALSE))-$G1038,""))/($F1039)*($C1039-$C1038)+($C1038),"")</f>
        <v/>
      </c>
      <c r="AC1039" s="65" t="str">
        <f t="shared" si="193"/>
        <v/>
      </c>
      <c r="AD1039" s="65" t="str">
        <f>IF(AC1039="","",AC1039/VLOOKUP(VLOOKUP($J1039,'Medians, Hi-Lo SDs'!$B:$F,5,FALSE),$H:$I,2,FALSE))</f>
        <v/>
      </c>
      <c r="AE1039" s="59" t="s">
        <v>88</v>
      </c>
      <c r="AF1039" s="60" t="s">
        <v>88</v>
      </c>
    </row>
    <row r="1040" spans="10:32" x14ac:dyDescent="0.2">
      <c r="J1040" s="64" t="str">
        <f t="shared" si="187"/>
        <v>a1721</v>
      </c>
      <c r="K1040" s="71">
        <f t="shared" si="188"/>
        <v>2.1505376344086025</v>
      </c>
      <c r="L1040" s="65" t="str">
        <f>IFERROR((IF(AND($G1039&lt;(VLOOKUP($J1040,'Medians, Hi-Lo SDs'!$B:$F,2,FALSE)),$G1040&gt;=(VLOOKUP($J1040,'Medians, Hi-Lo SDs'!$B:$F,2,FALSE))),(VLOOKUP($J1040,'Medians, Hi-Lo SDs'!$B:$F,2,FALSE))-$G1039,""))/($F1040)*($C1040-$C1039)+($C1039),"")</f>
        <v/>
      </c>
      <c r="M1040" s="65" t="str">
        <f t="shared" si="190"/>
        <v/>
      </c>
      <c r="N1040" s="65" t="str">
        <f>IF(M1040="","",M1040/VLOOKUP(VLOOKUP($J1040,'Medians, Hi-Lo SDs'!$B:$F,2,FALSE),$H:$I,2,FALSE))</f>
        <v/>
      </c>
      <c r="O1040" s="59" t="s">
        <v>88</v>
      </c>
      <c r="P1040" s="60" t="s">
        <v>88</v>
      </c>
      <c r="Q1040" s="66" t="str">
        <f>IFERROR((IF(AND($G1039&lt;(VLOOKUP($J1040,'Medians, Hi-Lo SDs'!$B:$F,3,FALSE)),$G1040&gt;=(VLOOKUP($J1040,'Medians, Hi-Lo SDs'!$B:$F,3,FALSE))),(VLOOKUP($J1040,'Medians, Hi-Lo SDs'!$B:$F,3,FALSE))-$G1039,""))/($F1040)*($C1040-$C1039)+($C1039),"")</f>
        <v/>
      </c>
      <c r="R1040" s="65" t="str">
        <f t="shared" si="191"/>
        <v/>
      </c>
      <c r="S1040" s="65" t="str">
        <f>IF(R1040="","",R1040/VLOOKUP(VLOOKUP($J1040,'Medians, Hi-Lo SDs'!$B:$F,3,FALSE),$H:$I,2,FALSE))</f>
        <v/>
      </c>
      <c r="T1040" s="70" t="str">
        <f t="shared" si="183"/>
        <v/>
      </c>
      <c r="U1040" s="68" t="str">
        <f t="shared" si="184"/>
        <v/>
      </c>
      <c r="V1040" s="69" t="str">
        <f t="shared" si="189"/>
        <v/>
      </c>
      <c r="W1040" s="66" t="str">
        <f>IFERROR((IF(AND($G1039&lt;(VLOOKUP($J1040,'Medians, Hi-Lo SDs'!$B:$F,4,FALSE)),$G1040&gt;=(VLOOKUP($J1040,'Medians, Hi-Lo SDs'!$B:$F,4,FALSE))),(VLOOKUP($J1040,'Medians, Hi-Lo SDs'!$B:$F,4,FALSE))-$G1039,""))/($F1040)*($C1040-$C1039)+($C1039),"")</f>
        <v/>
      </c>
      <c r="X1040" s="65" t="str">
        <f t="shared" si="192"/>
        <v/>
      </c>
      <c r="Y1040" s="65" t="str">
        <f>IF(X1040="","",X1040/VLOOKUP(VLOOKUP($J1040,'Medians, Hi-Lo SDs'!$B:$F,4,FALSE),$H:$I,2,FALSE))</f>
        <v/>
      </c>
      <c r="Z1040" s="70" t="str">
        <f t="shared" si="185"/>
        <v/>
      </c>
      <c r="AA1040" s="68" t="str">
        <f t="shared" si="186"/>
        <v/>
      </c>
      <c r="AB1040" s="66" t="str">
        <f>IFERROR((IF(AND($G1039&lt;(VLOOKUP($J1040,'Medians, Hi-Lo SDs'!$B:$F,5,FALSE)),$G1040&gt;=(VLOOKUP($J1040,'Medians, Hi-Lo SDs'!$B:$F,5,FALSE))),(VLOOKUP($J1040,'Medians, Hi-Lo SDs'!$B:$F,5,FALSE))-$G1039,""))/($F1040)*($C1040-$C1039)+($C1039),"")</f>
        <v/>
      </c>
      <c r="AC1040" s="65" t="str">
        <f t="shared" si="193"/>
        <v/>
      </c>
      <c r="AD1040" s="65" t="str">
        <f>IF(AC1040="","",AC1040/VLOOKUP(VLOOKUP($J1040,'Medians, Hi-Lo SDs'!$B:$F,5,FALSE),$H:$I,2,FALSE))</f>
        <v/>
      </c>
      <c r="AE1040" s="59" t="s">
        <v>88</v>
      </c>
      <c r="AF1040" s="60" t="s">
        <v>88</v>
      </c>
    </row>
    <row r="1041" spans="10:32" x14ac:dyDescent="0.2">
      <c r="J1041" s="64" t="str">
        <f t="shared" si="187"/>
        <v>a1721</v>
      </c>
      <c r="K1041" s="71">
        <f t="shared" si="188"/>
        <v>2.1505376344086025</v>
      </c>
      <c r="L1041" s="65" t="str">
        <f>IFERROR((IF(AND($G1040&lt;(VLOOKUP($J1041,'Medians, Hi-Lo SDs'!$B:$F,2,FALSE)),$G1041&gt;=(VLOOKUP($J1041,'Medians, Hi-Lo SDs'!$B:$F,2,FALSE))),(VLOOKUP($J1041,'Medians, Hi-Lo SDs'!$B:$F,2,FALSE))-$G1040,""))/($F1041)*($C1041-$C1040)+($C1040),"")</f>
        <v/>
      </c>
      <c r="M1041" s="65" t="str">
        <f t="shared" si="190"/>
        <v/>
      </c>
      <c r="N1041" s="65" t="str">
        <f>IF(M1041="","",M1041/VLOOKUP(VLOOKUP($J1041,'Medians, Hi-Lo SDs'!$B:$F,2,FALSE),$H:$I,2,FALSE))</f>
        <v/>
      </c>
      <c r="O1041" s="59" t="s">
        <v>88</v>
      </c>
      <c r="P1041" s="60" t="s">
        <v>88</v>
      </c>
      <c r="Q1041" s="66" t="str">
        <f>IFERROR((IF(AND($G1040&lt;(VLOOKUP($J1041,'Medians, Hi-Lo SDs'!$B:$F,3,FALSE)),$G1041&gt;=(VLOOKUP($J1041,'Medians, Hi-Lo SDs'!$B:$F,3,FALSE))),(VLOOKUP($J1041,'Medians, Hi-Lo SDs'!$B:$F,3,FALSE))-$G1040,""))/($F1041)*($C1041-$C1040)+($C1040),"")</f>
        <v/>
      </c>
      <c r="R1041" s="65" t="str">
        <f t="shared" si="191"/>
        <v/>
      </c>
      <c r="S1041" s="65" t="str">
        <f>IF(R1041="","",R1041/VLOOKUP(VLOOKUP($J1041,'Medians, Hi-Lo SDs'!$B:$F,3,FALSE),$H:$I,2,FALSE))</f>
        <v/>
      </c>
      <c r="T1041" s="70" t="str">
        <f t="shared" si="183"/>
        <v/>
      </c>
      <c r="U1041" s="68" t="str">
        <f t="shared" si="184"/>
        <v/>
      </c>
      <c r="V1041" s="69" t="str">
        <f t="shared" si="189"/>
        <v/>
      </c>
      <c r="W1041" s="66" t="str">
        <f>IFERROR((IF(AND($G1040&lt;(VLOOKUP($J1041,'Medians, Hi-Lo SDs'!$B:$F,4,FALSE)),$G1041&gt;=(VLOOKUP($J1041,'Medians, Hi-Lo SDs'!$B:$F,4,FALSE))),(VLOOKUP($J1041,'Medians, Hi-Lo SDs'!$B:$F,4,FALSE))-$G1040,""))/($F1041)*($C1041-$C1040)+($C1040),"")</f>
        <v/>
      </c>
      <c r="X1041" s="65" t="str">
        <f t="shared" si="192"/>
        <v/>
      </c>
      <c r="Y1041" s="65" t="str">
        <f>IF(X1041="","",X1041/VLOOKUP(VLOOKUP($J1041,'Medians, Hi-Lo SDs'!$B:$F,4,FALSE),$H:$I,2,FALSE))</f>
        <v/>
      </c>
      <c r="Z1041" s="70" t="str">
        <f t="shared" si="185"/>
        <v/>
      </c>
      <c r="AA1041" s="68" t="str">
        <f t="shared" si="186"/>
        <v/>
      </c>
      <c r="AB1041" s="66" t="str">
        <f>IFERROR((IF(AND($G1040&lt;(VLOOKUP($J1041,'Medians, Hi-Lo SDs'!$B:$F,5,FALSE)),$G1041&gt;=(VLOOKUP($J1041,'Medians, Hi-Lo SDs'!$B:$F,5,FALSE))),(VLOOKUP($J1041,'Medians, Hi-Lo SDs'!$B:$F,5,FALSE))-$G1040,""))/($F1041)*($C1041-$C1040)+($C1040),"")</f>
        <v/>
      </c>
      <c r="AC1041" s="65" t="str">
        <f t="shared" si="193"/>
        <v/>
      </c>
      <c r="AD1041" s="65" t="str">
        <f>IF(AC1041="","",AC1041/VLOOKUP(VLOOKUP($J1041,'Medians, Hi-Lo SDs'!$B:$F,5,FALSE),$H:$I,2,FALSE))</f>
        <v/>
      </c>
      <c r="AE1041" s="59" t="s">
        <v>88</v>
      </c>
      <c r="AF1041" s="60" t="s">
        <v>88</v>
      </c>
    </row>
    <row r="1042" spans="10:32" x14ac:dyDescent="0.2">
      <c r="J1042" s="64" t="str">
        <f t="shared" si="187"/>
        <v>a1721</v>
      </c>
      <c r="K1042" s="71">
        <f t="shared" si="188"/>
        <v>2.1505376344086025</v>
      </c>
      <c r="L1042" s="65" t="str">
        <f>IFERROR((IF(AND($G1041&lt;(VLOOKUP($J1042,'Medians, Hi-Lo SDs'!$B:$F,2,FALSE)),$G1042&gt;=(VLOOKUP($J1042,'Medians, Hi-Lo SDs'!$B:$F,2,FALSE))),(VLOOKUP($J1042,'Medians, Hi-Lo SDs'!$B:$F,2,FALSE))-$G1041,""))/($F1042)*($C1042-$C1041)+($C1041),"")</f>
        <v/>
      </c>
      <c r="M1042" s="65" t="str">
        <f t="shared" si="190"/>
        <v/>
      </c>
      <c r="N1042" s="65" t="str">
        <f>IF(M1042="","",M1042/VLOOKUP(VLOOKUP($J1042,'Medians, Hi-Lo SDs'!$B:$F,2,FALSE),$H:$I,2,FALSE))</f>
        <v/>
      </c>
      <c r="O1042" s="59" t="s">
        <v>88</v>
      </c>
      <c r="P1042" s="60" t="s">
        <v>88</v>
      </c>
      <c r="Q1042" s="66" t="str">
        <f>IFERROR((IF(AND($G1041&lt;(VLOOKUP($J1042,'Medians, Hi-Lo SDs'!$B:$F,3,FALSE)),$G1042&gt;=(VLOOKUP($J1042,'Medians, Hi-Lo SDs'!$B:$F,3,FALSE))),(VLOOKUP($J1042,'Medians, Hi-Lo SDs'!$B:$F,3,FALSE))-$G1041,""))/($F1042)*($C1042-$C1041)+($C1041),"")</f>
        <v/>
      </c>
      <c r="R1042" s="65" t="str">
        <f t="shared" si="191"/>
        <v/>
      </c>
      <c r="S1042" s="65" t="str">
        <f>IF(R1042="","",R1042/VLOOKUP(VLOOKUP($J1042,'Medians, Hi-Lo SDs'!$B:$F,3,FALSE),$H:$I,2,FALSE))</f>
        <v/>
      </c>
      <c r="T1042" s="70" t="str">
        <f t="shared" si="183"/>
        <v/>
      </c>
      <c r="U1042" s="68" t="str">
        <f t="shared" si="184"/>
        <v/>
      </c>
      <c r="V1042" s="69" t="str">
        <f t="shared" si="189"/>
        <v/>
      </c>
      <c r="W1042" s="66" t="str">
        <f>IFERROR((IF(AND($G1041&lt;(VLOOKUP($J1042,'Medians, Hi-Lo SDs'!$B:$F,4,FALSE)),$G1042&gt;=(VLOOKUP($J1042,'Medians, Hi-Lo SDs'!$B:$F,4,FALSE))),(VLOOKUP($J1042,'Medians, Hi-Lo SDs'!$B:$F,4,FALSE))-$G1041,""))/($F1042)*($C1042-$C1041)+($C1041),"")</f>
        <v/>
      </c>
      <c r="X1042" s="65" t="str">
        <f t="shared" si="192"/>
        <v/>
      </c>
      <c r="Y1042" s="65" t="str">
        <f>IF(X1042="","",X1042/VLOOKUP(VLOOKUP($J1042,'Medians, Hi-Lo SDs'!$B:$F,4,FALSE),$H:$I,2,FALSE))</f>
        <v/>
      </c>
      <c r="Z1042" s="70" t="str">
        <f t="shared" si="185"/>
        <v/>
      </c>
      <c r="AA1042" s="68" t="str">
        <f t="shared" si="186"/>
        <v/>
      </c>
      <c r="AB1042" s="66" t="str">
        <f>IFERROR((IF(AND($G1041&lt;(VLOOKUP($J1042,'Medians, Hi-Lo SDs'!$B:$F,5,FALSE)),$G1042&gt;=(VLOOKUP($J1042,'Medians, Hi-Lo SDs'!$B:$F,5,FALSE))),(VLOOKUP($J1042,'Medians, Hi-Lo SDs'!$B:$F,5,FALSE))-$G1041,""))/($F1042)*($C1042-$C1041)+($C1041),"")</f>
        <v/>
      </c>
      <c r="AC1042" s="65" t="str">
        <f t="shared" si="193"/>
        <v/>
      </c>
      <c r="AD1042" s="65" t="str">
        <f>IF(AC1042="","",AC1042/VLOOKUP(VLOOKUP($J1042,'Medians, Hi-Lo SDs'!$B:$F,5,FALSE),$H:$I,2,FALSE))</f>
        <v/>
      </c>
      <c r="AE1042" s="59" t="s">
        <v>88</v>
      </c>
      <c r="AF1042" s="60" t="s">
        <v>88</v>
      </c>
    </row>
    <row r="1043" spans="10:32" x14ac:dyDescent="0.2">
      <c r="J1043" s="64" t="str">
        <f t="shared" si="187"/>
        <v>a1721</v>
      </c>
      <c r="K1043" s="71">
        <f t="shared" si="188"/>
        <v>2.1505376344086025</v>
      </c>
      <c r="L1043" s="65" t="str">
        <f>IFERROR((IF(AND($G1042&lt;(VLOOKUP($J1043,'Medians, Hi-Lo SDs'!$B:$F,2,FALSE)),$G1043&gt;=(VLOOKUP($J1043,'Medians, Hi-Lo SDs'!$B:$F,2,FALSE))),(VLOOKUP($J1043,'Medians, Hi-Lo SDs'!$B:$F,2,FALSE))-$G1042,""))/($F1043)*($C1043-$C1042)+($C1042),"")</f>
        <v/>
      </c>
      <c r="M1043" s="65" t="str">
        <f t="shared" si="190"/>
        <v/>
      </c>
      <c r="N1043" s="65" t="str">
        <f>IF(M1043="","",M1043/VLOOKUP(VLOOKUP($J1043,'Medians, Hi-Lo SDs'!$B:$F,2,FALSE),$H:$I,2,FALSE))</f>
        <v/>
      </c>
      <c r="O1043" s="59" t="s">
        <v>88</v>
      </c>
      <c r="P1043" s="60" t="s">
        <v>88</v>
      </c>
      <c r="Q1043" s="66" t="str">
        <f>IFERROR((IF(AND($G1042&lt;(VLOOKUP($J1043,'Medians, Hi-Lo SDs'!$B:$F,3,FALSE)),$G1043&gt;=(VLOOKUP($J1043,'Medians, Hi-Lo SDs'!$B:$F,3,FALSE))),(VLOOKUP($J1043,'Medians, Hi-Lo SDs'!$B:$F,3,FALSE))-$G1042,""))/($F1043)*($C1043-$C1042)+($C1042),"")</f>
        <v/>
      </c>
      <c r="R1043" s="65" t="str">
        <f t="shared" si="191"/>
        <v/>
      </c>
      <c r="S1043" s="65" t="str">
        <f>IF(R1043="","",R1043/VLOOKUP(VLOOKUP($J1043,'Medians, Hi-Lo SDs'!$B:$F,3,FALSE),$H:$I,2,FALSE))</f>
        <v/>
      </c>
      <c r="T1043" s="70" t="str">
        <f t="shared" si="183"/>
        <v/>
      </c>
      <c r="U1043" s="68" t="str">
        <f t="shared" si="184"/>
        <v/>
      </c>
      <c r="V1043" s="69" t="str">
        <f t="shared" si="189"/>
        <v/>
      </c>
      <c r="W1043" s="66" t="str">
        <f>IFERROR((IF(AND($G1042&lt;(VLOOKUP($J1043,'Medians, Hi-Lo SDs'!$B:$F,4,FALSE)),$G1043&gt;=(VLOOKUP($J1043,'Medians, Hi-Lo SDs'!$B:$F,4,FALSE))),(VLOOKUP($J1043,'Medians, Hi-Lo SDs'!$B:$F,4,FALSE))-$G1042,""))/($F1043)*($C1043-$C1042)+($C1042),"")</f>
        <v/>
      </c>
      <c r="X1043" s="65" t="str">
        <f t="shared" si="192"/>
        <v/>
      </c>
      <c r="Y1043" s="65" t="str">
        <f>IF(X1043="","",X1043/VLOOKUP(VLOOKUP($J1043,'Medians, Hi-Lo SDs'!$B:$F,4,FALSE),$H:$I,2,FALSE))</f>
        <v/>
      </c>
      <c r="Z1043" s="70" t="str">
        <f t="shared" si="185"/>
        <v/>
      </c>
      <c r="AA1043" s="68" t="str">
        <f t="shared" si="186"/>
        <v/>
      </c>
      <c r="AB1043" s="66" t="str">
        <f>IFERROR((IF(AND($G1042&lt;(VLOOKUP($J1043,'Medians, Hi-Lo SDs'!$B:$F,5,FALSE)),$G1043&gt;=(VLOOKUP($J1043,'Medians, Hi-Lo SDs'!$B:$F,5,FALSE))),(VLOOKUP($J1043,'Medians, Hi-Lo SDs'!$B:$F,5,FALSE))-$G1042,""))/($F1043)*($C1043-$C1042)+($C1042),"")</f>
        <v/>
      </c>
      <c r="AC1043" s="65" t="str">
        <f t="shared" si="193"/>
        <v/>
      </c>
      <c r="AD1043" s="65" t="str">
        <f>IF(AC1043="","",AC1043/VLOOKUP(VLOOKUP($J1043,'Medians, Hi-Lo SDs'!$B:$F,5,FALSE),$H:$I,2,FALSE))</f>
        <v/>
      </c>
      <c r="AE1043" s="59" t="s">
        <v>88</v>
      </c>
      <c r="AF1043" s="60" t="s">
        <v>88</v>
      </c>
    </row>
    <row r="1044" spans="10:32" x14ac:dyDescent="0.2">
      <c r="J1044" s="64" t="str">
        <f t="shared" si="187"/>
        <v>a1721</v>
      </c>
      <c r="K1044" s="71">
        <f t="shared" si="188"/>
        <v>2.1505376344086025</v>
      </c>
      <c r="L1044" s="65" t="str">
        <f>IFERROR((IF(AND($G1043&lt;(VLOOKUP($J1044,'Medians, Hi-Lo SDs'!$B:$F,2,FALSE)),$G1044&gt;=(VLOOKUP($J1044,'Medians, Hi-Lo SDs'!$B:$F,2,FALSE))),(VLOOKUP($J1044,'Medians, Hi-Lo SDs'!$B:$F,2,FALSE))-$G1043,""))/($F1044)*($C1044-$C1043)+($C1043),"")</f>
        <v/>
      </c>
      <c r="M1044" s="65" t="str">
        <f t="shared" si="190"/>
        <v/>
      </c>
      <c r="N1044" s="65" t="str">
        <f>IF(M1044="","",M1044/VLOOKUP(VLOOKUP($J1044,'Medians, Hi-Lo SDs'!$B:$F,2,FALSE),$H:$I,2,FALSE))</f>
        <v/>
      </c>
      <c r="O1044" s="59" t="s">
        <v>88</v>
      </c>
      <c r="P1044" s="60" t="s">
        <v>88</v>
      </c>
      <c r="Q1044" s="66" t="str">
        <f>IFERROR((IF(AND($G1043&lt;(VLOOKUP($J1044,'Medians, Hi-Lo SDs'!$B:$F,3,FALSE)),$G1044&gt;=(VLOOKUP($J1044,'Medians, Hi-Lo SDs'!$B:$F,3,FALSE))),(VLOOKUP($J1044,'Medians, Hi-Lo SDs'!$B:$F,3,FALSE))-$G1043,""))/($F1044)*($C1044-$C1043)+($C1043),"")</f>
        <v/>
      </c>
      <c r="R1044" s="65" t="str">
        <f t="shared" si="191"/>
        <v/>
      </c>
      <c r="S1044" s="65" t="str">
        <f>IF(R1044="","",R1044/VLOOKUP(VLOOKUP($J1044,'Medians, Hi-Lo SDs'!$B:$F,3,FALSE),$H:$I,2,FALSE))</f>
        <v/>
      </c>
      <c r="T1044" s="70" t="str">
        <f t="shared" si="183"/>
        <v/>
      </c>
      <c r="U1044" s="68" t="str">
        <f t="shared" si="184"/>
        <v/>
      </c>
      <c r="V1044" s="69" t="str">
        <f t="shared" si="189"/>
        <v/>
      </c>
      <c r="W1044" s="66" t="str">
        <f>IFERROR((IF(AND($G1043&lt;(VLOOKUP($J1044,'Medians, Hi-Lo SDs'!$B:$F,4,FALSE)),$G1044&gt;=(VLOOKUP($J1044,'Medians, Hi-Lo SDs'!$B:$F,4,FALSE))),(VLOOKUP($J1044,'Medians, Hi-Lo SDs'!$B:$F,4,FALSE))-$G1043,""))/($F1044)*($C1044-$C1043)+($C1043),"")</f>
        <v/>
      </c>
      <c r="X1044" s="65" t="str">
        <f t="shared" si="192"/>
        <v/>
      </c>
      <c r="Y1044" s="65" t="str">
        <f>IF(X1044="","",X1044/VLOOKUP(VLOOKUP($J1044,'Medians, Hi-Lo SDs'!$B:$F,4,FALSE),$H:$I,2,FALSE))</f>
        <v/>
      </c>
      <c r="Z1044" s="70" t="str">
        <f t="shared" si="185"/>
        <v/>
      </c>
      <c r="AA1044" s="68" t="str">
        <f t="shared" si="186"/>
        <v/>
      </c>
      <c r="AB1044" s="66" t="str">
        <f>IFERROR((IF(AND($G1043&lt;(VLOOKUP($J1044,'Medians, Hi-Lo SDs'!$B:$F,5,FALSE)),$G1044&gt;=(VLOOKUP($J1044,'Medians, Hi-Lo SDs'!$B:$F,5,FALSE))),(VLOOKUP($J1044,'Medians, Hi-Lo SDs'!$B:$F,5,FALSE))-$G1043,""))/($F1044)*($C1044-$C1043)+($C1043),"")</f>
        <v/>
      </c>
      <c r="AC1044" s="65" t="str">
        <f t="shared" si="193"/>
        <v/>
      </c>
      <c r="AD1044" s="65" t="str">
        <f>IF(AC1044="","",AC1044/VLOOKUP(VLOOKUP($J1044,'Medians, Hi-Lo SDs'!$B:$F,5,FALSE),$H:$I,2,FALSE))</f>
        <v/>
      </c>
      <c r="AE1044" s="59" t="s">
        <v>88</v>
      </c>
      <c r="AF1044" s="60" t="s">
        <v>88</v>
      </c>
    </row>
    <row r="1045" spans="10:32" x14ac:dyDescent="0.2">
      <c r="J1045" s="64" t="str">
        <f t="shared" si="187"/>
        <v>a1721</v>
      </c>
      <c r="K1045" s="71">
        <f t="shared" si="188"/>
        <v>2.1505376344086025</v>
      </c>
      <c r="L1045" s="65" t="str">
        <f>IFERROR((IF(AND($G1044&lt;(VLOOKUP($J1045,'Medians, Hi-Lo SDs'!$B:$F,2,FALSE)),$G1045&gt;=(VLOOKUP($J1045,'Medians, Hi-Lo SDs'!$B:$F,2,FALSE))),(VLOOKUP($J1045,'Medians, Hi-Lo SDs'!$B:$F,2,FALSE))-$G1044,""))/($F1045)*($C1045-$C1044)+($C1044),"")</f>
        <v/>
      </c>
      <c r="M1045" s="65" t="str">
        <f t="shared" si="190"/>
        <v/>
      </c>
      <c r="N1045" s="65" t="str">
        <f>IF(M1045="","",M1045/VLOOKUP(VLOOKUP($J1045,'Medians, Hi-Lo SDs'!$B:$F,2,FALSE),$H:$I,2,FALSE))</f>
        <v/>
      </c>
      <c r="O1045" s="59" t="s">
        <v>88</v>
      </c>
      <c r="P1045" s="60" t="s">
        <v>88</v>
      </c>
      <c r="Q1045" s="66" t="str">
        <f>IFERROR((IF(AND($G1044&lt;(VLOOKUP($J1045,'Medians, Hi-Lo SDs'!$B:$F,3,FALSE)),$G1045&gt;=(VLOOKUP($J1045,'Medians, Hi-Lo SDs'!$B:$F,3,FALSE))),(VLOOKUP($J1045,'Medians, Hi-Lo SDs'!$B:$F,3,FALSE))-$G1044,""))/($F1045)*($C1045-$C1044)+($C1044),"")</f>
        <v/>
      </c>
      <c r="R1045" s="65" t="str">
        <f t="shared" si="191"/>
        <v/>
      </c>
      <c r="S1045" s="65" t="str">
        <f>IF(R1045="","",R1045/VLOOKUP(VLOOKUP($J1045,'Medians, Hi-Lo SDs'!$B:$F,3,FALSE),$H:$I,2,FALSE))</f>
        <v/>
      </c>
      <c r="T1045" s="70" t="str">
        <f t="shared" si="183"/>
        <v/>
      </c>
      <c r="U1045" s="68" t="str">
        <f t="shared" si="184"/>
        <v/>
      </c>
      <c r="V1045" s="69" t="str">
        <f t="shared" si="189"/>
        <v/>
      </c>
      <c r="W1045" s="66" t="str">
        <f>IFERROR((IF(AND($G1044&lt;(VLOOKUP($J1045,'Medians, Hi-Lo SDs'!$B:$F,4,FALSE)),$G1045&gt;=(VLOOKUP($J1045,'Medians, Hi-Lo SDs'!$B:$F,4,FALSE))),(VLOOKUP($J1045,'Medians, Hi-Lo SDs'!$B:$F,4,FALSE))-$G1044,""))/($F1045)*($C1045-$C1044)+($C1044),"")</f>
        <v/>
      </c>
      <c r="X1045" s="65" t="str">
        <f t="shared" si="192"/>
        <v/>
      </c>
      <c r="Y1045" s="65" t="str">
        <f>IF(X1045="","",X1045/VLOOKUP(VLOOKUP($J1045,'Medians, Hi-Lo SDs'!$B:$F,4,FALSE),$H:$I,2,FALSE))</f>
        <v/>
      </c>
      <c r="Z1045" s="70" t="str">
        <f t="shared" si="185"/>
        <v/>
      </c>
      <c r="AA1045" s="68" t="str">
        <f t="shared" si="186"/>
        <v/>
      </c>
      <c r="AB1045" s="66" t="str">
        <f>IFERROR((IF(AND($G1044&lt;(VLOOKUP($J1045,'Medians, Hi-Lo SDs'!$B:$F,5,FALSE)),$G1045&gt;=(VLOOKUP($J1045,'Medians, Hi-Lo SDs'!$B:$F,5,FALSE))),(VLOOKUP($J1045,'Medians, Hi-Lo SDs'!$B:$F,5,FALSE))-$G1044,""))/($F1045)*($C1045-$C1044)+($C1044),"")</f>
        <v/>
      </c>
      <c r="AC1045" s="65" t="str">
        <f t="shared" si="193"/>
        <v/>
      </c>
      <c r="AD1045" s="65" t="str">
        <f>IF(AC1045="","",AC1045/VLOOKUP(VLOOKUP($J1045,'Medians, Hi-Lo SDs'!$B:$F,5,FALSE),$H:$I,2,FALSE))</f>
        <v/>
      </c>
      <c r="AE1045" s="59" t="s">
        <v>88</v>
      </c>
      <c r="AF1045" s="60" t="s">
        <v>88</v>
      </c>
    </row>
    <row r="1046" spans="10:32" x14ac:dyDescent="0.2">
      <c r="J1046" s="64" t="str">
        <f t="shared" si="187"/>
        <v>a1721</v>
      </c>
      <c r="K1046" s="71">
        <f t="shared" si="188"/>
        <v>2.1505376344086025</v>
      </c>
      <c r="L1046" s="65" t="str">
        <f>IFERROR((IF(AND($G1045&lt;(VLOOKUP($J1046,'Medians, Hi-Lo SDs'!$B:$F,2,FALSE)),$G1046&gt;=(VLOOKUP($J1046,'Medians, Hi-Lo SDs'!$B:$F,2,FALSE))),(VLOOKUP($J1046,'Medians, Hi-Lo SDs'!$B:$F,2,FALSE))-$G1045,""))/($F1046)*($C1046-$C1045)+($C1045),"")</f>
        <v/>
      </c>
      <c r="M1046" s="65" t="str">
        <f t="shared" si="190"/>
        <v/>
      </c>
      <c r="N1046" s="65" t="str">
        <f>IF(M1046="","",M1046/VLOOKUP(VLOOKUP($J1046,'Medians, Hi-Lo SDs'!$B:$F,2,FALSE),$H:$I,2,FALSE))</f>
        <v/>
      </c>
      <c r="O1046" s="59" t="s">
        <v>88</v>
      </c>
      <c r="P1046" s="60" t="s">
        <v>88</v>
      </c>
      <c r="Q1046" s="66" t="str">
        <f>IFERROR((IF(AND($G1045&lt;(VLOOKUP($J1046,'Medians, Hi-Lo SDs'!$B:$F,3,FALSE)),$G1046&gt;=(VLOOKUP($J1046,'Medians, Hi-Lo SDs'!$B:$F,3,FALSE))),(VLOOKUP($J1046,'Medians, Hi-Lo SDs'!$B:$F,3,FALSE))-$G1045,""))/($F1046)*($C1046-$C1045)+($C1045),"")</f>
        <v/>
      </c>
      <c r="R1046" s="65" t="str">
        <f t="shared" si="191"/>
        <v/>
      </c>
      <c r="S1046" s="65" t="str">
        <f>IF(R1046="","",R1046/VLOOKUP(VLOOKUP($J1046,'Medians, Hi-Lo SDs'!$B:$F,3,FALSE),$H:$I,2,FALSE))</f>
        <v/>
      </c>
      <c r="T1046" s="70" t="str">
        <f t="shared" si="183"/>
        <v/>
      </c>
      <c r="U1046" s="68" t="str">
        <f t="shared" si="184"/>
        <v/>
      </c>
      <c r="V1046" s="69" t="str">
        <f t="shared" si="189"/>
        <v/>
      </c>
      <c r="W1046" s="66" t="str">
        <f>IFERROR((IF(AND($G1045&lt;(VLOOKUP($J1046,'Medians, Hi-Lo SDs'!$B:$F,4,FALSE)),$G1046&gt;=(VLOOKUP($J1046,'Medians, Hi-Lo SDs'!$B:$F,4,FALSE))),(VLOOKUP($J1046,'Medians, Hi-Lo SDs'!$B:$F,4,FALSE))-$G1045,""))/($F1046)*($C1046-$C1045)+($C1045),"")</f>
        <v/>
      </c>
      <c r="X1046" s="65" t="str">
        <f t="shared" si="192"/>
        <v/>
      </c>
      <c r="Y1046" s="65" t="str">
        <f>IF(X1046="","",X1046/VLOOKUP(VLOOKUP($J1046,'Medians, Hi-Lo SDs'!$B:$F,4,FALSE),$H:$I,2,FALSE))</f>
        <v/>
      </c>
      <c r="Z1046" s="70" t="str">
        <f t="shared" si="185"/>
        <v/>
      </c>
      <c r="AA1046" s="68" t="str">
        <f t="shared" si="186"/>
        <v/>
      </c>
      <c r="AB1046" s="66" t="str">
        <f>IFERROR((IF(AND($G1045&lt;(VLOOKUP($J1046,'Medians, Hi-Lo SDs'!$B:$F,5,FALSE)),$G1046&gt;=(VLOOKUP($J1046,'Medians, Hi-Lo SDs'!$B:$F,5,FALSE))),(VLOOKUP($J1046,'Medians, Hi-Lo SDs'!$B:$F,5,FALSE))-$G1045,""))/($F1046)*($C1046-$C1045)+($C1045),"")</f>
        <v/>
      </c>
      <c r="AC1046" s="65" t="str">
        <f t="shared" si="193"/>
        <v/>
      </c>
      <c r="AD1046" s="65" t="str">
        <f>IF(AC1046="","",AC1046/VLOOKUP(VLOOKUP($J1046,'Medians, Hi-Lo SDs'!$B:$F,5,FALSE),$H:$I,2,FALSE))</f>
        <v/>
      </c>
      <c r="AE1046" s="59" t="s">
        <v>88</v>
      </c>
      <c r="AF1046" s="60" t="s">
        <v>88</v>
      </c>
    </row>
    <row r="1047" spans="10:32" x14ac:dyDescent="0.2">
      <c r="J1047" s="64" t="str">
        <f t="shared" si="187"/>
        <v>a1721</v>
      </c>
      <c r="K1047" s="71">
        <f t="shared" si="188"/>
        <v>2.1505376344086025</v>
      </c>
      <c r="L1047" s="65" t="str">
        <f>IFERROR((IF(AND($G1046&lt;(VLOOKUP($J1047,'Medians, Hi-Lo SDs'!$B:$F,2,FALSE)),$G1047&gt;=(VLOOKUP($J1047,'Medians, Hi-Lo SDs'!$B:$F,2,FALSE))),(VLOOKUP($J1047,'Medians, Hi-Lo SDs'!$B:$F,2,FALSE))-$G1046,""))/($F1047)*($C1047-$C1046)+($C1046),"")</f>
        <v/>
      </c>
      <c r="M1047" s="65" t="str">
        <f t="shared" si="190"/>
        <v/>
      </c>
      <c r="N1047" s="65" t="str">
        <f>IF(M1047="","",M1047/VLOOKUP(VLOOKUP($J1047,'Medians, Hi-Lo SDs'!$B:$F,2,FALSE),$H:$I,2,FALSE))</f>
        <v/>
      </c>
      <c r="O1047" s="59" t="s">
        <v>88</v>
      </c>
      <c r="P1047" s="60" t="s">
        <v>88</v>
      </c>
      <c r="Q1047" s="66" t="str">
        <f>IFERROR((IF(AND($G1046&lt;(VLOOKUP($J1047,'Medians, Hi-Lo SDs'!$B:$F,3,FALSE)),$G1047&gt;=(VLOOKUP($J1047,'Medians, Hi-Lo SDs'!$B:$F,3,FALSE))),(VLOOKUP($J1047,'Medians, Hi-Lo SDs'!$B:$F,3,FALSE))-$G1046,""))/($F1047)*($C1047-$C1046)+($C1046),"")</f>
        <v/>
      </c>
      <c r="R1047" s="65" t="str">
        <f t="shared" si="191"/>
        <v/>
      </c>
      <c r="S1047" s="65" t="str">
        <f>IF(R1047="","",R1047/VLOOKUP(VLOOKUP($J1047,'Medians, Hi-Lo SDs'!$B:$F,3,FALSE),$H:$I,2,FALSE))</f>
        <v/>
      </c>
      <c r="T1047" s="70" t="str">
        <f t="shared" si="183"/>
        <v/>
      </c>
      <c r="U1047" s="68" t="str">
        <f t="shared" si="184"/>
        <v/>
      </c>
      <c r="V1047" s="69" t="str">
        <f t="shared" si="189"/>
        <v/>
      </c>
      <c r="W1047" s="66" t="str">
        <f>IFERROR((IF(AND($G1046&lt;(VLOOKUP($J1047,'Medians, Hi-Lo SDs'!$B:$F,4,FALSE)),$G1047&gt;=(VLOOKUP($J1047,'Medians, Hi-Lo SDs'!$B:$F,4,FALSE))),(VLOOKUP($J1047,'Medians, Hi-Lo SDs'!$B:$F,4,FALSE))-$G1046,""))/($F1047)*($C1047-$C1046)+($C1046),"")</f>
        <v/>
      </c>
      <c r="X1047" s="65" t="str">
        <f t="shared" si="192"/>
        <v/>
      </c>
      <c r="Y1047" s="65" t="str">
        <f>IF(X1047="","",X1047/VLOOKUP(VLOOKUP($J1047,'Medians, Hi-Lo SDs'!$B:$F,4,FALSE),$H:$I,2,FALSE))</f>
        <v/>
      </c>
      <c r="Z1047" s="70" t="str">
        <f t="shared" si="185"/>
        <v/>
      </c>
      <c r="AA1047" s="68" t="str">
        <f t="shared" si="186"/>
        <v/>
      </c>
      <c r="AB1047" s="66" t="str">
        <f>IFERROR((IF(AND($G1046&lt;(VLOOKUP($J1047,'Medians, Hi-Lo SDs'!$B:$F,5,FALSE)),$G1047&gt;=(VLOOKUP($J1047,'Medians, Hi-Lo SDs'!$B:$F,5,FALSE))),(VLOOKUP($J1047,'Medians, Hi-Lo SDs'!$B:$F,5,FALSE))-$G1046,""))/($F1047)*($C1047-$C1046)+($C1046),"")</f>
        <v/>
      </c>
      <c r="AC1047" s="65" t="str">
        <f t="shared" si="193"/>
        <v/>
      </c>
      <c r="AD1047" s="65" t="str">
        <f>IF(AC1047="","",AC1047/VLOOKUP(VLOOKUP($J1047,'Medians, Hi-Lo SDs'!$B:$F,5,FALSE),$H:$I,2,FALSE))</f>
        <v/>
      </c>
      <c r="AE1047" s="59" t="s">
        <v>88</v>
      </c>
      <c r="AF1047" s="60" t="s">
        <v>88</v>
      </c>
    </row>
    <row r="1048" spans="10:32" x14ac:dyDescent="0.2">
      <c r="J1048" s="64" t="str">
        <f t="shared" si="187"/>
        <v>a1721</v>
      </c>
      <c r="K1048" s="71">
        <f t="shared" si="188"/>
        <v>2.1505376344086025</v>
      </c>
      <c r="L1048" s="65" t="str">
        <f>IFERROR((IF(AND($G1047&lt;(VLOOKUP($J1048,'Medians, Hi-Lo SDs'!$B:$F,2,FALSE)),$G1048&gt;=(VLOOKUP($J1048,'Medians, Hi-Lo SDs'!$B:$F,2,FALSE))),(VLOOKUP($J1048,'Medians, Hi-Lo SDs'!$B:$F,2,FALSE))-$G1047,""))/($F1048)*($C1048-$C1047)+($C1047),"")</f>
        <v/>
      </c>
      <c r="M1048" s="65" t="str">
        <f t="shared" si="190"/>
        <v/>
      </c>
      <c r="N1048" s="65" t="str">
        <f>IF(M1048="","",M1048/VLOOKUP(VLOOKUP($J1048,'Medians, Hi-Lo SDs'!$B:$F,2,FALSE),$H:$I,2,FALSE))</f>
        <v/>
      </c>
      <c r="O1048" s="59" t="s">
        <v>88</v>
      </c>
      <c r="P1048" s="60" t="s">
        <v>88</v>
      </c>
      <c r="Q1048" s="66" t="str">
        <f>IFERROR((IF(AND($G1047&lt;(VLOOKUP($J1048,'Medians, Hi-Lo SDs'!$B:$F,3,FALSE)),$G1048&gt;=(VLOOKUP($J1048,'Medians, Hi-Lo SDs'!$B:$F,3,FALSE))),(VLOOKUP($J1048,'Medians, Hi-Lo SDs'!$B:$F,3,FALSE))-$G1047,""))/($F1048)*($C1048-$C1047)+($C1047),"")</f>
        <v/>
      </c>
      <c r="R1048" s="65" t="str">
        <f t="shared" si="191"/>
        <v/>
      </c>
      <c r="S1048" s="65" t="str">
        <f>IF(R1048="","",R1048/VLOOKUP(VLOOKUP($J1048,'Medians, Hi-Lo SDs'!$B:$F,3,FALSE),$H:$I,2,FALSE))</f>
        <v/>
      </c>
      <c r="T1048" s="70" t="str">
        <f t="shared" si="183"/>
        <v/>
      </c>
      <c r="U1048" s="68" t="str">
        <f t="shared" si="184"/>
        <v/>
      </c>
      <c r="V1048" s="69" t="str">
        <f t="shared" si="189"/>
        <v/>
      </c>
      <c r="W1048" s="66" t="str">
        <f>IFERROR((IF(AND($G1047&lt;(VLOOKUP($J1048,'Medians, Hi-Lo SDs'!$B:$F,4,FALSE)),$G1048&gt;=(VLOOKUP($J1048,'Medians, Hi-Lo SDs'!$B:$F,4,FALSE))),(VLOOKUP($J1048,'Medians, Hi-Lo SDs'!$B:$F,4,FALSE))-$G1047,""))/($F1048)*($C1048-$C1047)+($C1047),"")</f>
        <v/>
      </c>
      <c r="X1048" s="65" t="str">
        <f t="shared" si="192"/>
        <v/>
      </c>
      <c r="Y1048" s="65" t="str">
        <f>IF(X1048="","",X1048/VLOOKUP(VLOOKUP($J1048,'Medians, Hi-Lo SDs'!$B:$F,4,FALSE),$H:$I,2,FALSE))</f>
        <v/>
      </c>
      <c r="Z1048" s="70" t="str">
        <f t="shared" si="185"/>
        <v/>
      </c>
      <c r="AA1048" s="68" t="str">
        <f t="shared" si="186"/>
        <v/>
      </c>
      <c r="AB1048" s="66" t="str">
        <f>IFERROR((IF(AND($G1047&lt;(VLOOKUP($J1048,'Medians, Hi-Lo SDs'!$B:$F,5,FALSE)),$G1048&gt;=(VLOOKUP($J1048,'Medians, Hi-Lo SDs'!$B:$F,5,FALSE))),(VLOOKUP($J1048,'Medians, Hi-Lo SDs'!$B:$F,5,FALSE))-$G1047,""))/($F1048)*($C1048-$C1047)+($C1047),"")</f>
        <v/>
      </c>
      <c r="AC1048" s="65" t="str">
        <f t="shared" si="193"/>
        <v/>
      </c>
      <c r="AD1048" s="65" t="str">
        <f>IF(AC1048="","",AC1048/VLOOKUP(VLOOKUP($J1048,'Medians, Hi-Lo SDs'!$B:$F,5,FALSE),$H:$I,2,FALSE))</f>
        <v/>
      </c>
      <c r="AE1048" s="59" t="s">
        <v>88</v>
      </c>
      <c r="AF1048" s="60" t="s">
        <v>88</v>
      </c>
    </row>
    <row r="1049" spans="10:32" x14ac:dyDescent="0.2">
      <c r="J1049" s="64" t="str">
        <f t="shared" si="187"/>
        <v>a1721</v>
      </c>
      <c r="K1049" s="71">
        <f t="shared" si="188"/>
        <v>2.1505376344086025</v>
      </c>
      <c r="L1049" s="65" t="str">
        <f>IFERROR((IF(AND($G1048&lt;(VLOOKUP($J1049,'Medians, Hi-Lo SDs'!$B:$F,2,FALSE)),$G1049&gt;=(VLOOKUP($J1049,'Medians, Hi-Lo SDs'!$B:$F,2,FALSE))),(VLOOKUP($J1049,'Medians, Hi-Lo SDs'!$B:$F,2,FALSE))-$G1048,""))/($F1049)*($C1049-$C1048)+($C1048),"")</f>
        <v/>
      </c>
      <c r="M1049" s="65" t="str">
        <f t="shared" si="190"/>
        <v/>
      </c>
      <c r="N1049" s="65" t="str">
        <f>IF(M1049="","",M1049/VLOOKUP(VLOOKUP($J1049,'Medians, Hi-Lo SDs'!$B:$F,2,FALSE),$H:$I,2,FALSE))</f>
        <v/>
      </c>
      <c r="O1049" s="59" t="s">
        <v>88</v>
      </c>
      <c r="P1049" s="60" t="s">
        <v>88</v>
      </c>
      <c r="Q1049" s="66" t="str">
        <f>IFERROR((IF(AND($G1048&lt;(VLOOKUP($J1049,'Medians, Hi-Lo SDs'!$B:$F,3,FALSE)),$G1049&gt;=(VLOOKUP($J1049,'Medians, Hi-Lo SDs'!$B:$F,3,FALSE))),(VLOOKUP($J1049,'Medians, Hi-Lo SDs'!$B:$F,3,FALSE))-$G1048,""))/($F1049)*($C1049-$C1048)+($C1048),"")</f>
        <v/>
      </c>
      <c r="R1049" s="65" t="str">
        <f t="shared" si="191"/>
        <v/>
      </c>
      <c r="S1049" s="65" t="str">
        <f>IF(R1049="","",R1049/VLOOKUP(VLOOKUP($J1049,'Medians, Hi-Lo SDs'!$B:$F,3,FALSE),$H:$I,2,FALSE))</f>
        <v/>
      </c>
      <c r="T1049" s="70" t="str">
        <f t="shared" si="183"/>
        <v/>
      </c>
      <c r="U1049" s="68" t="str">
        <f t="shared" si="184"/>
        <v/>
      </c>
      <c r="V1049" s="69" t="str">
        <f t="shared" si="189"/>
        <v/>
      </c>
      <c r="W1049" s="66" t="str">
        <f>IFERROR((IF(AND($G1048&lt;(VLOOKUP($J1049,'Medians, Hi-Lo SDs'!$B:$F,4,FALSE)),$G1049&gt;=(VLOOKUP($J1049,'Medians, Hi-Lo SDs'!$B:$F,4,FALSE))),(VLOOKUP($J1049,'Medians, Hi-Lo SDs'!$B:$F,4,FALSE))-$G1048,""))/($F1049)*($C1049-$C1048)+($C1048),"")</f>
        <v/>
      </c>
      <c r="X1049" s="65" t="str">
        <f t="shared" si="192"/>
        <v/>
      </c>
      <c r="Y1049" s="65" t="str">
        <f>IF(X1049="","",X1049/VLOOKUP(VLOOKUP($J1049,'Medians, Hi-Lo SDs'!$B:$F,4,FALSE),$H:$I,2,FALSE))</f>
        <v/>
      </c>
      <c r="Z1049" s="70" t="str">
        <f t="shared" si="185"/>
        <v/>
      </c>
      <c r="AA1049" s="68" t="str">
        <f t="shared" si="186"/>
        <v/>
      </c>
      <c r="AB1049" s="66" t="str">
        <f>IFERROR((IF(AND($G1048&lt;(VLOOKUP($J1049,'Medians, Hi-Lo SDs'!$B:$F,5,FALSE)),$G1049&gt;=(VLOOKUP($J1049,'Medians, Hi-Lo SDs'!$B:$F,5,FALSE))),(VLOOKUP($J1049,'Medians, Hi-Lo SDs'!$B:$F,5,FALSE))-$G1048,""))/($F1049)*($C1049-$C1048)+($C1048),"")</f>
        <v/>
      </c>
      <c r="AC1049" s="65" t="str">
        <f t="shared" si="193"/>
        <v/>
      </c>
      <c r="AD1049" s="65" t="str">
        <f>IF(AC1049="","",AC1049/VLOOKUP(VLOOKUP($J1049,'Medians, Hi-Lo SDs'!$B:$F,5,FALSE),$H:$I,2,FALSE))</f>
        <v/>
      </c>
      <c r="AE1049" s="59" t="s">
        <v>88</v>
      </c>
      <c r="AF1049" s="60" t="s">
        <v>88</v>
      </c>
    </row>
    <row r="1050" spans="10:32" x14ac:dyDescent="0.2">
      <c r="J1050" s="64" t="str">
        <f t="shared" si="187"/>
        <v>a1721</v>
      </c>
      <c r="K1050" s="71">
        <f t="shared" si="188"/>
        <v>2.1505376344086025</v>
      </c>
      <c r="L1050" s="65" t="str">
        <f>IFERROR((IF(AND($G1049&lt;(VLOOKUP($J1050,'Medians, Hi-Lo SDs'!$B:$F,2,FALSE)),$G1050&gt;=(VLOOKUP($J1050,'Medians, Hi-Lo SDs'!$B:$F,2,FALSE))),(VLOOKUP($J1050,'Medians, Hi-Lo SDs'!$B:$F,2,FALSE))-$G1049,""))/($F1050)*($C1050-$C1049)+($C1049),"")</f>
        <v/>
      </c>
      <c r="M1050" s="65" t="str">
        <f t="shared" si="190"/>
        <v/>
      </c>
      <c r="N1050" s="65" t="str">
        <f>IF(M1050="","",M1050/VLOOKUP(VLOOKUP($J1050,'Medians, Hi-Lo SDs'!$B:$F,2,FALSE),$H:$I,2,FALSE))</f>
        <v/>
      </c>
      <c r="O1050" s="59" t="s">
        <v>88</v>
      </c>
      <c r="P1050" s="60" t="s">
        <v>88</v>
      </c>
      <c r="Q1050" s="66" t="str">
        <f>IFERROR((IF(AND($G1049&lt;(VLOOKUP($J1050,'Medians, Hi-Lo SDs'!$B:$F,3,FALSE)),$G1050&gt;=(VLOOKUP($J1050,'Medians, Hi-Lo SDs'!$B:$F,3,FALSE))),(VLOOKUP($J1050,'Medians, Hi-Lo SDs'!$B:$F,3,FALSE))-$G1049,""))/($F1050)*($C1050-$C1049)+($C1049),"")</f>
        <v/>
      </c>
      <c r="R1050" s="65" t="str">
        <f t="shared" si="191"/>
        <v/>
      </c>
      <c r="S1050" s="65" t="str">
        <f>IF(R1050="","",R1050/VLOOKUP(VLOOKUP($J1050,'Medians, Hi-Lo SDs'!$B:$F,3,FALSE),$H:$I,2,FALSE))</f>
        <v/>
      </c>
      <c r="T1050" s="70" t="str">
        <f t="shared" si="183"/>
        <v/>
      </c>
      <c r="U1050" s="68" t="str">
        <f t="shared" si="184"/>
        <v/>
      </c>
      <c r="V1050" s="69" t="str">
        <f t="shared" si="189"/>
        <v/>
      </c>
      <c r="W1050" s="66" t="str">
        <f>IFERROR((IF(AND($G1049&lt;(VLOOKUP($J1050,'Medians, Hi-Lo SDs'!$B:$F,4,FALSE)),$G1050&gt;=(VLOOKUP($J1050,'Medians, Hi-Lo SDs'!$B:$F,4,FALSE))),(VLOOKUP($J1050,'Medians, Hi-Lo SDs'!$B:$F,4,FALSE))-$G1049,""))/($F1050)*($C1050-$C1049)+($C1049),"")</f>
        <v/>
      </c>
      <c r="X1050" s="65" t="str">
        <f t="shared" si="192"/>
        <v/>
      </c>
      <c r="Y1050" s="65" t="str">
        <f>IF(X1050="","",X1050/VLOOKUP(VLOOKUP($J1050,'Medians, Hi-Lo SDs'!$B:$F,4,FALSE),$H:$I,2,FALSE))</f>
        <v/>
      </c>
      <c r="Z1050" s="70" t="str">
        <f t="shared" si="185"/>
        <v/>
      </c>
      <c r="AA1050" s="68" t="str">
        <f t="shared" si="186"/>
        <v/>
      </c>
      <c r="AB1050" s="66" t="str">
        <f>IFERROR((IF(AND($G1049&lt;(VLOOKUP($J1050,'Medians, Hi-Lo SDs'!$B:$F,5,FALSE)),$G1050&gt;=(VLOOKUP($J1050,'Medians, Hi-Lo SDs'!$B:$F,5,FALSE))),(VLOOKUP($J1050,'Medians, Hi-Lo SDs'!$B:$F,5,FALSE))-$G1049,""))/($F1050)*($C1050-$C1049)+($C1049),"")</f>
        <v/>
      </c>
      <c r="AC1050" s="65" t="str">
        <f t="shared" si="193"/>
        <v/>
      </c>
      <c r="AD1050" s="65" t="str">
        <f>IF(AC1050="","",AC1050/VLOOKUP(VLOOKUP($J1050,'Medians, Hi-Lo SDs'!$B:$F,5,FALSE),$H:$I,2,FALSE))</f>
        <v/>
      </c>
      <c r="AE1050" s="59" t="s">
        <v>88</v>
      </c>
      <c r="AF1050" s="60" t="s">
        <v>88</v>
      </c>
    </row>
    <row r="1051" spans="10:32" x14ac:dyDescent="0.2">
      <c r="J1051" s="64" t="str">
        <f t="shared" si="187"/>
        <v>a1721</v>
      </c>
      <c r="K1051" s="71">
        <f t="shared" si="188"/>
        <v>2.1505376344086025</v>
      </c>
      <c r="L1051" s="65" t="str">
        <f>IFERROR((IF(AND($G1050&lt;(VLOOKUP($J1051,'Medians, Hi-Lo SDs'!$B:$F,2,FALSE)),$G1051&gt;=(VLOOKUP($J1051,'Medians, Hi-Lo SDs'!$B:$F,2,FALSE))),(VLOOKUP($J1051,'Medians, Hi-Lo SDs'!$B:$F,2,FALSE))-$G1050,""))/($F1051)*($C1051-$C1050)+($C1050),"")</f>
        <v/>
      </c>
      <c r="M1051" s="65" t="str">
        <f t="shared" si="190"/>
        <v/>
      </c>
      <c r="N1051" s="65" t="str">
        <f>IF(M1051="","",M1051/VLOOKUP(VLOOKUP($J1051,'Medians, Hi-Lo SDs'!$B:$F,2,FALSE),$H:$I,2,FALSE))</f>
        <v/>
      </c>
      <c r="O1051" s="59" t="s">
        <v>88</v>
      </c>
      <c r="P1051" s="60" t="s">
        <v>88</v>
      </c>
      <c r="Q1051" s="66" t="str">
        <f>IFERROR((IF(AND($G1050&lt;(VLOOKUP($J1051,'Medians, Hi-Lo SDs'!$B:$F,3,FALSE)),$G1051&gt;=(VLOOKUP($J1051,'Medians, Hi-Lo SDs'!$B:$F,3,FALSE))),(VLOOKUP($J1051,'Medians, Hi-Lo SDs'!$B:$F,3,FALSE))-$G1050,""))/($F1051)*($C1051-$C1050)+($C1050),"")</f>
        <v/>
      </c>
      <c r="R1051" s="65" t="str">
        <f t="shared" si="191"/>
        <v/>
      </c>
      <c r="S1051" s="65" t="str">
        <f>IF(R1051="","",R1051/VLOOKUP(VLOOKUP($J1051,'Medians, Hi-Lo SDs'!$B:$F,3,FALSE),$H:$I,2,FALSE))</f>
        <v/>
      </c>
      <c r="T1051" s="70" t="str">
        <f t="shared" si="183"/>
        <v/>
      </c>
      <c r="U1051" s="68" t="str">
        <f t="shared" si="184"/>
        <v/>
      </c>
      <c r="V1051" s="69" t="str">
        <f t="shared" si="189"/>
        <v/>
      </c>
      <c r="W1051" s="66" t="str">
        <f>IFERROR((IF(AND($G1050&lt;(VLOOKUP($J1051,'Medians, Hi-Lo SDs'!$B:$F,4,FALSE)),$G1051&gt;=(VLOOKUP($J1051,'Medians, Hi-Lo SDs'!$B:$F,4,FALSE))),(VLOOKUP($J1051,'Medians, Hi-Lo SDs'!$B:$F,4,FALSE))-$G1050,""))/($F1051)*($C1051-$C1050)+($C1050),"")</f>
        <v/>
      </c>
      <c r="X1051" s="65" t="str">
        <f t="shared" si="192"/>
        <v/>
      </c>
      <c r="Y1051" s="65" t="str">
        <f>IF(X1051="","",X1051/VLOOKUP(VLOOKUP($J1051,'Medians, Hi-Lo SDs'!$B:$F,4,FALSE),$H:$I,2,FALSE))</f>
        <v/>
      </c>
      <c r="Z1051" s="70" t="str">
        <f t="shared" si="185"/>
        <v/>
      </c>
      <c r="AA1051" s="68" t="str">
        <f t="shared" si="186"/>
        <v/>
      </c>
      <c r="AB1051" s="66" t="str">
        <f>IFERROR((IF(AND($G1050&lt;(VLOOKUP($J1051,'Medians, Hi-Lo SDs'!$B:$F,5,FALSE)),$G1051&gt;=(VLOOKUP($J1051,'Medians, Hi-Lo SDs'!$B:$F,5,FALSE))),(VLOOKUP($J1051,'Medians, Hi-Lo SDs'!$B:$F,5,FALSE))-$G1050,""))/($F1051)*($C1051-$C1050)+($C1050),"")</f>
        <v/>
      </c>
      <c r="AC1051" s="65" t="str">
        <f t="shared" si="193"/>
        <v/>
      </c>
      <c r="AD1051" s="65" t="str">
        <f>IF(AC1051="","",AC1051/VLOOKUP(VLOOKUP($J1051,'Medians, Hi-Lo SDs'!$B:$F,5,FALSE),$H:$I,2,FALSE))</f>
        <v/>
      </c>
      <c r="AE1051" s="59" t="s">
        <v>88</v>
      </c>
      <c r="AF1051" s="60" t="s">
        <v>88</v>
      </c>
    </row>
    <row r="1052" spans="10:32" x14ac:dyDescent="0.2">
      <c r="J1052" s="64" t="str">
        <f t="shared" si="187"/>
        <v>a1721</v>
      </c>
      <c r="K1052" s="71">
        <f t="shared" si="188"/>
        <v>2.1505376344086025</v>
      </c>
      <c r="L1052" s="65" t="str">
        <f>IFERROR((IF(AND($G1051&lt;(VLOOKUP($J1052,'Medians, Hi-Lo SDs'!$B:$F,2,FALSE)),$G1052&gt;=(VLOOKUP($J1052,'Medians, Hi-Lo SDs'!$B:$F,2,FALSE))),(VLOOKUP($J1052,'Medians, Hi-Lo SDs'!$B:$F,2,FALSE))-$G1051,""))/($F1052)*($C1052-$C1051)+($C1051),"")</f>
        <v/>
      </c>
      <c r="M1052" s="65" t="str">
        <f t="shared" si="190"/>
        <v/>
      </c>
      <c r="N1052" s="65" t="str">
        <f>IF(M1052="","",M1052/VLOOKUP(VLOOKUP($J1052,'Medians, Hi-Lo SDs'!$B:$F,2,FALSE),$H:$I,2,FALSE))</f>
        <v/>
      </c>
      <c r="O1052" s="59" t="s">
        <v>88</v>
      </c>
      <c r="P1052" s="60" t="s">
        <v>88</v>
      </c>
      <c r="Q1052" s="66" t="str">
        <f>IFERROR((IF(AND($G1051&lt;(VLOOKUP($J1052,'Medians, Hi-Lo SDs'!$B:$F,3,FALSE)),$G1052&gt;=(VLOOKUP($J1052,'Medians, Hi-Lo SDs'!$B:$F,3,FALSE))),(VLOOKUP($J1052,'Medians, Hi-Lo SDs'!$B:$F,3,FALSE))-$G1051,""))/($F1052)*($C1052-$C1051)+($C1051),"")</f>
        <v/>
      </c>
      <c r="R1052" s="65" t="str">
        <f t="shared" si="191"/>
        <v/>
      </c>
      <c r="S1052" s="65" t="str">
        <f>IF(R1052="","",R1052/VLOOKUP(VLOOKUP($J1052,'Medians, Hi-Lo SDs'!$B:$F,3,FALSE),$H:$I,2,FALSE))</f>
        <v/>
      </c>
      <c r="T1052" s="70" t="str">
        <f t="shared" si="183"/>
        <v/>
      </c>
      <c r="U1052" s="68" t="str">
        <f t="shared" si="184"/>
        <v/>
      </c>
      <c r="V1052" s="69" t="str">
        <f t="shared" si="189"/>
        <v/>
      </c>
      <c r="W1052" s="66" t="str">
        <f>IFERROR((IF(AND($G1051&lt;(VLOOKUP($J1052,'Medians, Hi-Lo SDs'!$B:$F,4,FALSE)),$G1052&gt;=(VLOOKUP($J1052,'Medians, Hi-Lo SDs'!$B:$F,4,FALSE))),(VLOOKUP($J1052,'Medians, Hi-Lo SDs'!$B:$F,4,FALSE))-$G1051,""))/($F1052)*($C1052-$C1051)+($C1051),"")</f>
        <v/>
      </c>
      <c r="X1052" s="65" t="str">
        <f t="shared" si="192"/>
        <v/>
      </c>
      <c r="Y1052" s="65" t="str">
        <f>IF(X1052="","",X1052/VLOOKUP(VLOOKUP($J1052,'Medians, Hi-Lo SDs'!$B:$F,4,FALSE),$H:$I,2,FALSE))</f>
        <v/>
      </c>
      <c r="Z1052" s="70" t="str">
        <f t="shared" si="185"/>
        <v/>
      </c>
      <c r="AA1052" s="68" t="str">
        <f t="shared" si="186"/>
        <v/>
      </c>
      <c r="AB1052" s="66" t="str">
        <f>IFERROR((IF(AND($G1051&lt;(VLOOKUP($J1052,'Medians, Hi-Lo SDs'!$B:$F,5,FALSE)),$G1052&gt;=(VLOOKUP($J1052,'Medians, Hi-Lo SDs'!$B:$F,5,FALSE))),(VLOOKUP($J1052,'Medians, Hi-Lo SDs'!$B:$F,5,FALSE))-$G1051,""))/($F1052)*($C1052-$C1051)+($C1051),"")</f>
        <v/>
      </c>
      <c r="AC1052" s="65" t="str">
        <f t="shared" si="193"/>
        <v/>
      </c>
      <c r="AD1052" s="65" t="str">
        <f>IF(AC1052="","",AC1052/VLOOKUP(VLOOKUP($J1052,'Medians, Hi-Lo SDs'!$B:$F,5,FALSE),$H:$I,2,FALSE))</f>
        <v/>
      </c>
      <c r="AE1052" s="59" t="s">
        <v>88</v>
      </c>
      <c r="AF1052" s="60" t="s">
        <v>88</v>
      </c>
    </row>
    <row r="1053" spans="10:32" x14ac:dyDescent="0.2">
      <c r="J1053" s="64" t="str">
        <f t="shared" si="187"/>
        <v>a1721</v>
      </c>
      <c r="K1053" s="71">
        <f t="shared" si="188"/>
        <v>2.1505376344086025</v>
      </c>
      <c r="L1053" s="65" t="str">
        <f>IFERROR((IF(AND($G1052&lt;(VLOOKUP($J1053,'Medians, Hi-Lo SDs'!$B:$F,2,FALSE)),$G1053&gt;=(VLOOKUP($J1053,'Medians, Hi-Lo SDs'!$B:$F,2,FALSE))),(VLOOKUP($J1053,'Medians, Hi-Lo SDs'!$B:$F,2,FALSE))-$G1052,""))/($F1053)*($C1053-$C1052)+($C1052),"")</f>
        <v/>
      </c>
      <c r="M1053" s="65" t="str">
        <f t="shared" si="190"/>
        <v/>
      </c>
      <c r="N1053" s="65" t="str">
        <f>IF(M1053="","",M1053/VLOOKUP(VLOOKUP($J1053,'Medians, Hi-Lo SDs'!$B:$F,2,FALSE),$H:$I,2,FALSE))</f>
        <v/>
      </c>
      <c r="O1053" s="59" t="s">
        <v>88</v>
      </c>
      <c r="P1053" s="60" t="s">
        <v>88</v>
      </c>
      <c r="Q1053" s="66" t="str">
        <f>IFERROR((IF(AND($G1052&lt;(VLOOKUP($J1053,'Medians, Hi-Lo SDs'!$B:$F,3,FALSE)),$G1053&gt;=(VLOOKUP($J1053,'Medians, Hi-Lo SDs'!$B:$F,3,FALSE))),(VLOOKUP($J1053,'Medians, Hi-Lo SDs'!$B:$F,3,FALSE))-$G1052,""))/($F1053)*($C1053-$C1052)+($C1052),"")</f>
        <v/>
      </c>
      <c r="R1053" s="65" t="str">
        <f t="shared" si="191"/>
        <v/>
      </c>
      <c r="S1053" s="65" t="str">
        <f>IF(R1053="","",R1053/VLOOKUP(VLOOKUP($J1053,'Medians, Hi-Lo SDs'!$B:$F,3,FALSE),$H:$I,2,FALSE))</f>
        <v/>
      </c>
      <c r="T1053" s="70" t="str">
        <f t="shared" si="183"/>
        <v/>
      </c>
      <c r="U1053" s="68" t="str">
        <f t="shared" si="184"/>
        <v/>
      </c>
      <c r="V1053" s="69" t="str">
        <f t="shared" si="189"/>
        <v/>
      </c>
      <c r="W1053" s="66" t="str">
        <f>IFERROR((IF(AND($G1052&lt;(VLOOKUP($J1053,'Medians, Hi-Lo SDs'!$B:$F,4,FALSE)),$G1053&gt;=(VLOOKUP($J1053,'Medians, Hi-Lo SDs'!$B:$F,4,FALSE))),(VLOOKUP($J1053,'Medians, Hi-Lo SDs'!$B:$F,4,FALSE))-$G1052,""))/($F1053)*($C1053-$C1052)+($C1052),"")</f>
        <v/>
      </c>
      <c r="X1053" s="65" t="str">
        <f t="shared" si="192"/>
        <v/>
      </c>
      <c r="Y1053" s="65" t="str">
        <f>IF(X1053="","",X1053/VLOOKUP(VLOOKUP($J1053,'Medians, Hi-Lo SDs'!$B:$F,4,FALSE),$H:$I,2,FALSE))</f>
        <v/>
      </c>
      <c r="Z1053" s="70" t="str">
        <f t="shared" si="185"/>
        <v/>
      </c>
      <c r="AA1053" s="68" t="str">
        <f t="shared" si="186"/>
        <v/>
      </c>
      <c r="AB1053" s="66" t="str">
        <f>IFERROR((IF(AND($G1052&lt;(VLOOKUP($J1053,'Medians, Hi-Lo SDs'!$B:$F,5,FALSE)),$G1053&gt;=(VLOOKUP($J1053,'Medians, Hi-Lo SDs'!$B:$F,5,FALSE))),(VLOOKUP($J1053,'Medians, Hi-Lo SDs'!$B:$F,5,FALSE))-$G1052,""))/($F1053)*($C1053-$C1052)+($C1052),"")</f>
        <v/>
      </c>
      <c r="AC1053" s="65" t="str">
        <f t="shared" si="193"/>
        <v/>
      </c>
      <c r="AD1053" s="65" t="str">
        <f>IF(AC1053="","",AC1053/VLOOKUP(VLOOKUP($J1053,'Medians, Hi-Lo SDs'!$B:$F,5,FALSE),$H:$I,2,FALSE))</f>
        <v/>
      </c>
      <c r="AE1053" s="59" t="s">
        <v>88</v>
      </c>
      <c r="AF1053" s="60" t="s">
        <v>88</v>
      </c>
    </row>
    <row r="1054" spans="10:32" x14ac:dyDescent="0.2">
      <c r="J1054" s="64" t="str">
        <f t="shared" si="187"/>
        <v>a1721</v>
      </c>
      <c r="K1054" s="71">
        <f t="shared" si="188"/>
        <v>2.1505376344086025</v>
      </c>
      <c r="L1054" s="65" t="str">
        <f>IFERROR((IF(AND($G1053&lt;(VLOOKUP($J1054,'Medians, Hi-Lo SDs'!$B:$F,2,FALSE)),$G1054&gt;=(VLOOKUP($J1054,'Medians, Hi-Lo SDs'!$B:$F,2,FALSE))),(VLOOKUP($J1054,'Medians, Hi-Lo SDs'!$B:$F,2,FALSE))-$G1053,""))/($F1054)*($C1054-$C1053)+($C1053),"")</f>
        <v/>
      </c>
      <c r="M1054" s="65" t="str">
        <f t="shared" si="190"/>
        <v/>
      </c>
      <c r="N1054" s="65" t="str">
        <f>IF(M1054="","",M1054/VLOOKUP(VLOOKUP($J1054,'Medians, Hi-Lo SDs'!$B:$F,2,FALSE),$H:$I,2,FALSE))</f>
        <v/>
      </c>
      <c r="O1054" s="59" t="s">
        <v>88</v>
      </c>
      <c r="P1054" s="60" t="s">
        <v>88</v>
      </c>
      <c r="Q1054" s="66" t="str">
        <f>IFERROR((IF(AND($G1053&lt;(VLOOKUP($J1054,'Medians, Hi-Lo SDs'!$B:$F,3,FALSE)),$G1054&gt;=(VLOOKUP($J1054,'Medians, Hi-Lo SDs'!$B:$F,3,FALSE))),(VLOOKUP($J1054,'Medians, Hi-Lo SDs'!$B:$F,3,FALSE))-$G1053,""))/($F1054)*($C1054-$C1053)+($C1053),"")</f>
        <v/>
      </c>
      <c r="R1054" s="65" t="str">
        <f t="shared" si="191"/>
        <v/>
      </c>
      <c r="S1054" s="65" t="str">
        <f>IF(R1054="","",R1054/VLOOKUP(VLOOKUP($J1054,'Medians, Hi-Lo SDs'!$B:$F,3,FALSE),$H:$I,2,FALSE))</f>
        <v/>
      </c>
      <c r="T1054" s="70" t="str">
        <f t="shared" si="183"/>
        <v/>
      </c>
      <c r="U1054" s="68" t="str">
        <f t="shared" si="184"/>
        <v/>
      </c>
      <c r="V1054" s="69" t="str">
        <f t="shared" si="189"/>
        <v/>
      </c>
      <c r="W1054" s="66" t="str">
        <f>IFERROR((IF(AND($G1053&lt;(VLOOKUP($J1054,'Medians, Hi-Lo SDs'!$B:$F,4,FALSE)),$G1054&gt;=(VLOOKUP($J1054,'Medians, Hi-Lo SDs'!$B:$F,4,FALSE))),(VLOOKUP($J1054,'Medians, Hi-Lo SDs'!$B:$F,4,FALSE))-$G1053,""))/($F1054)*($C1054-$C1053)+($C1053),"")</f>
        <v/>
      </c>
      <c r="X1054" s="65" t="str">
        <f t="shared" si="192"/>
        <v/>
      </c>
      <c r="Y1054" s="65" t="str">
        <f>IF(X1054="","",X1054/VLOOKUP(VLOOKUP($J1054,'Medians, Hi-Lo SDs'!$B:$F,4,FALSE),$H:$I,2,FALSE))</f>
        <v/>
      </c>
      <c r="Z1054" s="70" t="str">
        <f t="shared" si="185"/>
        <v/>
      </c>
      <c r="AA1054" s="68" t="str">
        <f t="shared" si="186"/>
        <v/>
      </c>
      <c r="AB1054" s="66" t="str">
        <f>IFERROR((IF(AND($G1053&lt;(VLOOKUP($J1054,'Medians, Hi-Lo SDs'!$B:$F,5,FALSE)),$G1054&gt;=(VLOOKUP($J1054,'Medians, Hi-Lo SDs'!$B:$F,5,FALSE))),(VLOOKUP($J1054,'Medians, Hi-Lo SDs'!$B:$F,5,FALSE))-$G1053,""))/($F1054)*($C1054-$C1053)+($C1053),"")</f>
        <v/>
      </c>
      <c r="AC1054" s="65" t="str">
        <f t="shared" si="193"/>
        <v/>
      </c>
      <c r="AD1054" s="65" t="str">
        <f>IF(AC1054="","",AC1054/VLOOKUP(VLOOKUP($J1054,'Medians, Hi-Lo SDs'!$B:$F,5,FALSE),$H:$I,2,FALSE))</f>
        <v/>
      </c>
      <c r="AE1054" s="59" t="s">
        <v>88</v>
      </c>
      <c r="AF1054" s="60" t="s">
        <v>88</v>
      </c>
    </row>
    <row r="1055" spans="10:32" x14ac:dyDescent="0.2">
      <c r="J1055" s="64" t="str">
        <f t="shared" si="187"/>
        <v>a1721</v>
      </c>
      <c r="K1055" s="71">
        <f t="shared" si="188"/>
        <v>2.1505376344086025</v>
      </c>
      <c r="L1055" s="65" t="str">
        <f>IFERROR((IF(AND($G1054&lt;(VLOOKUP($J1055,'Medians, Hi-Lo SDs'!$B:$F,2,FALSE)),$G1055&gt;=(VLOOKUP($J1055,'Medians, Hi-Lo SDs'!$B:$F,2,FALSE))),(VLOOKUP($J1055,'Medians, Hi-Lo SDs'!$B:$F,2,FALSE))-$G1054,""))/($F1055)*($C1055-$C1054)+($C1054),"")</f>
        <v/>
      </c>
      <c r="M1055" s="65" t="str">
        <f t="shared" si="190"/>
        <v/>
      </c>
      <c r="N1055" s="65" t="str">
        <f>IF(M1055="","",M1055/VLOOKUP(VLOOKUP($J1055,'Medians, Hi-Lo SDs'!$B:$F,2,FALSE),$H:$I,2,FALSE))</f>
        <v/>
      </c>
      <c r="O1055" s="59" t="s">
        <v>88</v>
      </c>
      <c r="P1055" s="60" t="s">
        <v>88</v>
      </c>
      <c r="Q1055" s="66" t="str">
        <f>IFERROR((IF(AND($G1054&lt;(VLOOKUP($J1055,'Medians, Hi-Lo SDs'!$B:$F,3,FALSE)),$G1055&gt;=(VLOOKUP($J1055,'Medians, Hi-Lo SDs'!$B:$F,3,FALSE))),(VLOOKUP($J1055,'Medians, Hi-Lo SDs'!$B:$F,3,FALSE))-$G1054,""))/($F1055)*($C1055-$C1054)+($C1054),"")</f>
        <v/>
      </c>
      <c r="R1055" s="65" t="str">
        <f t="shared" si="191"/>
        <v/>
      </c>
      <c r="S1055" s="65" t="str">
        <f>IF(R1055="","",R1055/VLOOKUP(VLOOKUP($J1055,'Medians, Hi-Lo SDs'!$B:$F,3,FALSE),$H:$I,2,FALSE))</f>
        <v/>
      </c>
      <c r="T1055" s="70" t="str">
        <f t="shared" si="183"/>
        <v/>
      </c>
      <c r="U1055" s="68" t="str">
        <f t="shared" si="184"/>
        <v/>
      </c>
      <c r="V1055" s="69" t="str">
        <f t="shared" si="189"/>
        <v/>
      </c>
      <c r="W1055" s="66" t="str">
        <f>IFERROR((IF(AND($G1054&lt;(VLOOKUP($J1055,'Medians, Hi-Lo SDs'!$B:$F,4,FALSE)),$G1055&gt;=(VLOOKUP($J1055,'Medians, Hi-Lo SDs'!$B:$F,4,FALSE))),(VLOOKUP($J1055,'Medians, Hi-Lo SDs'!$B:$F,4,FALSE))-$G1054,""))/($F1055)*($C1055-$C1054)+($C1054),"")</f>
        <v/>
      </c>
      <c r="X1055" s="65" t="str">
        <f t="shared" si="192"/>
        <v/>
      </c>
      <c r="Y1055" s="65" t="str">
        <f>IF(X1055="","",X1055/VLOOKUP(VLOOKUP($J1055,'Medians, Hi-Lo SDs'!$B:$F,4,FALSE),$H:$I,2,FALSE))</f>
        <v/>
      </c>
      <c r="Z1055" s="70" t="str">
        <f t="shared" si="185"/>
        <v/>
      </c>
      <c r="AA1055" s="68" t="str">
        <f t="shared" si="186"/>
        <v/>
      </c>
      <c r="AB1055" s="66" t="str">
        <f>IFERROR((IF(AND($G1054&lt;(VLOOKUP($J1055,'Medians, Hi-Lo SDs'!$B:$F,5,FALSE)),$G1055&gt;=(VLOOKUP($J1055,'Medians, Hi-Lo SDs'!$B:$F,5,FALSE))),(VLOOKUP($J1055,'Medians, Hi-Lo SDs'!$B:$F,5,FALSE))-$G1054,""))/($F1055)*($C1055-$C1054)+($C1054),"")</f>
        <v/>
      </c>
      <c r="AC1055" s="65" t="str">
        <f t="shared" si="193"/>
        <v/>
      </c>
      <c r="AD1055" s="65" t="str">
        <f>IF(AC1055="","",AC1055/VLOOKUP(VLOOKUP($J1055,'Medians, Hi-Lo SDs'!$B:$F,5,FALSE),$H:$I,2,FALSE))</f>
        <v/>
      </c>
      <c r="AE1055" s="59" t="s">
        <v>88</v>
      </c>
      <c r="AF1055" s="60" t="s">
        <v>88</v>
      </c>
    </row>
    <row r="1056" spans="10:32" x14ac:dyDescent="0.2">
      <c r="J1056" s="64" t="str">
        <f t="shared" si="187"/>
        <v>a1721</v>
      </c>
      <c r="K1056" s="71">
        <f t="shared" si="188"/>
        <v>2.1505376344086025</v>
      </c>
      <c r="L1056" s="65" t="str">
        <f>IFERROR((IF(AND($G1055&lt;(VLOOKUP($J1056,'Medians, Hi-Lo SDs'!$B:$F,2,FALSE)),$G1056&gt;=(VLOOKUP($J1056,'Medians, Hi-Lo SDs'!$B:$F,2,FALSE))),(VLOOKUP($J1056,'Medians, Hi-Lo SDs'!$B:$F,2,FALSE))-$G1055,""))/($F1056)*($C1056-$C1055)+($C1055),"")</f>
        <v/>
      </c>
      <c r="M1056" s="65" t="str">
        <f t="shared" si="190"/>
        <v/>
      </c>
      <c r="N1056" s="65" t="str">
        <f>IF(M1056="","",M1056/VLOOKUP(VLOOKUP($J1056,'Medians, Hi-Lo SDs'!$B:$F,2,FALSE),$H:$I,2,FALSE))</f>
        <v/>
      </c>
      <c r="O1056" s="59" t="s">
        <v>88</v>
      </c>
      <c r="P1056" s="60" t="s">
        <v>88</v>
      </c>
      <c r="Q1056" s="66" t="str">
        <f>IFERROR((IF(AND($G1055&lt;(VLOOKUP($J1056,'Medians, Hi-Lo SDs'!$B:$F,3,FALSE)),$G1056&gt;=(VLOOKUP($J1056,'Medians, Hi-Lo SDs'!$B:$F,3,FALSE))),(VLOOKUP($J1056,'Medians, Hi-Lo SDs'!$B:$F,3,FALSE))-$G1055,""))/($F1056)*($C1056-$C1055)+($C1055),"")</f>
        <v/>
      </c>
      <c r="R1056" s="65" t="str">
        <f t="shared" si="191"/>
        <v/>
      </c>
      <c r="S1056" s="65" t="str">
        <f>IF(R1056="","",R1056/VLOOKUP(VLOOKUP($J1056,'Medians, Hi-Lo SDs'!$B:$F,3,FALSE),$H:$I,2,FALSE))</f>
        <v/>
      </c>
      <c r="T1056" s="70" t="str">
        <f t="shared" si="183"/>
        <v/>
      </c>
      <c r="U1056" s="68" t="str">
        <f t="shared" si="184"/>
        <v/>
      </c>
      <c r="V1056" s="69" t="str">
        <f t="shared" si="189"/>
        <v/>
      </c>
      <c r="W1056" s="66" t="str">
        <f>IFERROR((IF(AND($G1055&lt;(VLOOKUP($J1056,'Medians, Hi-Lo SDs'!$B:$F,4,FALSE)),$G1056&gt;=(VLOOKUP($J1056,'Medians, Hi-Lo SDs'!$B:$F,4,FALSE))),(VLOOKUP($J1056,'Medians, Hi-Lo SDs'!$B:$F,4,FALSE))-$G1055,""))/($F1056)*($C1056-$C1055)+($C1055),"")</f>
        <v/>
      </c>
      <c r="X1056" s="65" t="str">
        <f t="shared" si="192"/>
        <v/>
      </c>
      <c r="Y1056" s="65" t="str">
        <f>IF(X1056="","",X1056/VLOOKUP(VLOOKUP($J1056,'Medians, Hi-Lo SDs'!$B:$F,4,FALSE),$H:$I,2,FALSE))</f>
        <v/>
      </c>
      <c r="Z1056" s="70" t="str">
        <f t="shared" si="185"/>
        <v/>
      </c>
      <c r="AA1056" s="68" t="str">
        <f t="shared" si="186"/>
        <v/>
      </c>
      <c r="AB1056" s="66" t="str">
        <f>IFERROR((IF(AND($G1055&lt;(VLOOKUP($J1056,'Medians, Hi-Lo SDs'!$B:$F,5,FALSE)),$G1056&gt;=(VLOOKUP($J1056,'Medians, Hi-Lo SDs'!$B:$F,5,FALSE))),(VLOOKUP($J1056,'Medians, Hi-Lo SDs'!$B:$F,5,FALSE))-$G1055,""))/($F1056)*($C1056-$C1055)+($C1055),"")</f>
        <v/>
      </c>
      <c r="AC1056" s="65" t="str">
        <f t="shared" si="193"/>
        <v/>
      </c>
      <c r="AD1056" s="65" t="str">
        <f>IF(AC1056="","",AC1056/VLOOKUP(VLOOKUP($J1056,'Medians, Hi-Lo SDs'!$B:$F,5,FALSE),$H:$I,2,FALSE))</f>
        <v/>
      </c>
      <c r="AE1056" s="59" t="s">
        <v>88</v>
      </c>
      <c r="AF1056" s="60" t="s">
        <v>88</v>
      </c>
    </row>
    <row r="1057" spans="10:32" x14ac:dyDescent="0.2">
      <c r="J1057" s="64" t="str">
        <f t="shared" si="187"/>
        <v>a1721</v>
      </c>
      <c r="K1057" s="71">
        <f t="shared" si="188"/>
        <v>2.1505376344086025</v>
      </c>
      <c r="L1057" s="65" t="str">
        <f>IFERROR((IF(AND($G1056&lt;(VLOOKUP($J1057,'Medians, Hi-Lo SDs'!$B:$F,2,FALSE)),$G1057&gt;=(VLOOKUP($J1057,'Medians, Hi-Lo SDs'!$B:$F,2,FALSE))),(VLOOKUP($J1057,'Medians, Hi-Lo SDs'!$B:$F,2,FALSE))-$G1056,""))/($F1057)*($C1057-$C1056)+($C1056),"")</f>
        <v/>
      </c>
      <c r="M1057" s="65" t="str">
        <f t="shared" si="190"/>
        <v/>
      </c>
      <c r="N1057" s="65" t="str">
        <f>IF(M1057="","",M1057/VLOOKUP(VLOOKUP($J1057,'Medians, Hi-Lo SDs'!$B:$F,2,FALSE),$H:$I,2,FALSE))</f>
        <v/>
      </c>
      <c r="O1057" s="59" t="s">
        <v>88</v>
      </c>
      <c r="P1057" s="60" t="s">
        <v>88</v>
      </c>
      <c r="Q1057" s="66" t="str">
        <f>IFERROR((IF(AND($G1056&lt;(VLOOKUP($J1057,'Medians, Hi-Lo SDs'!$B:$F,3,FALSE)),$G1057&gt;=(VLOOKUP($J1057,'Medians, Hi-Lo SDs'!$B:$F,3,FALSE))),(VLOOKUP($J1057,'Medians, Hi-Lo SDs'!$B:$F,3,FALSE))-$G1056,""))/($F1057)*($C1057-$C1056)+($C1056),"")</f>
        <v/>
      </c>
      <c r="R1057" s="65" t="str">
        <f t="shared" si="191"/>
        <v/>
      </c>
      <c r="S1057" s="65" t="str">
        <f>IF(R1057="","",R1057/VLOOKUP(VLOOKUP($J1057,'Medians, Hi-Lo SDs'!$B:$F,3,FALSE),$H:$I,2,FALSE))</f>
        <v/>
      </c>
      <c r="T1057" s="70" t="str">
        <f t="shared" si="183"/>
        <v/>
      </c>
      <c r="U1057" s="68" t="str">
        <f t="shared" si="184"/>
        <v/>
      </c>
      <c r="V1057" s="69" t="str">
        <f t="shared" si="189"/>
        <v/>
      </c>
      <c r="W1057" s="66" t="str">
        <f>IFERROR((IF(AND($G1056&lt;(VLOOKUP($J1057,'Medians, Hi-Lo SDs'!$B:$F,4,FALSE)),$G1057&gt;=(VLOOKUP($J1057,'Medians, Hi-Lo SDs'!$B:$F,4,FALSE))),(VLOOKUP($J1057,'Medians, Hi-Lo SDs'!$B:$F,4,FALSE))-$G1056,""))/($F1057)*($C1057-$C1056)+($C1056),"")</f>
        <v/>
      </c>
      <c r="X1057" s="65" t="str">
        <f t="shared" si="192"/>
        <v/>
      </c>
      <c r="Y1057" s="65" t="str">
        <f>IF(X1057="","",X1057/VLOOKUP(VLOOKUP($J1057,'Medians, Hi-Lo SDs'!$B:$F,4,FALSE),$H:$I,2,FALSE))</f>
        <v/>
      </c>
      <c r="Z1057" s="70" t="str">
        <f t="shared" si="185"/>
        <v/>
      </c>
      <c r="AA1057" s="68" t="str">
        <f t="shared" si="186"/>
        <v/>
      </c>
      <c r="AB1057" s="66" t="str">
        <f>IFERROR((IF(AND($G1056&lt;(VLOOKUP($J1057,'Medians, Hi-Lo SDs'!$B:$F,5,FALSE)),$G1057&gt;=(VLOOKUP($J1057,'Medians, Hi-Lo SDs'!$B:$F,5,FALSE))),(VLOOKUP($J1057,'Medians, Hi-Lo SDs'!$B:$F,5,FALSE))-$G1056,""))/($F1057)*($C1057-$C1056)+($C1056),"")</f>
        <v/>
      </c>
      <c r="AC1057" s="65" t="str">
        <f t="shared" si="193"/>
        <v/>
      </c>
      <c r="AD1057" s="65" t="str">
        <f>IF(AC1057="","",AC1057/VLOOKUP(VLOOKUP($J1057,'Medians, Hi-Lo SDs'!$B:$F,5,FALSE),$H:$I,2,FALSE))</f>
        <v/>
      </c>
      <c r="AE1057" s="59" t="s">
        <v>88</v>
      </c>
      <c r="AF1057" s="60" t="s">
        <v>88</v>
      </c>
    </row>
    <row r="1058" spans="10:32" x14ac:dyDescent="0.2">
      <c r="J1058" s="64" t="str">
        <f t="shared" si="187"/>
        <v>a1721</v>
      </c>
      <c r="K1058" s="71">
        <f t="shared" si="188"/>
        <v>2.1505376344086025</v>
      </c>
      <c r="L1058" s="65" t="str">
        <f>IFERROR((IF(AND($G1057&lt;(VLOOKUP($J1058,'Medians, Hi-Lo SDs'!$B:$F,2,FALSE)),$G1058&gt;=(VLOOKUP($J1058,'Medians, Hi-Lo SDs'!$B:$F,2,FALSE))),(VLOOKUP($J1058,'Medians, Hi-Lo SDs'!$B:$F,2,FALSE))-$G1057,""))/($F1058)*($C1058-$C1057)+($C1057),"")</f>
        <v/>
      </c>
      <c r="M1058" s="65" t="str">
        <f t="shared" si="190"/>
        <v/>
      </c>
      <c r="N1058" s="65" t="str">
        <f>IF(M1058="","",M1058/VLOOKUP(VLOOKUP($J1058,'Medians, Hi-Lo SDs'!$B:$F,2,FALSE),$H:$I,2,FALSE))</f>
        <v/>
      </c>
      <c r="O1058" s="59" t="s">
        <v>88</v>
      </c>
      <c r="P1058" s="60" t="s">
        <v>88</v>
      </c>
      <c r="Q1058" s="66" t="str">
        <f>IFERROR((IF(AND($G1057&lt;(VLOOKUP($J1058,'Medians, Hi-Lo SDs'!$B:$F,3,FALSE)),$G1058&gt;=(VLOOKUP($J1058,'Medians, Hi-Lo SDs'!$B:$F,3,FALSE))),(VLOOKUP($J1058,'Medians, Hi-Lo SDs'!$B:$F,3,FALSE))-$G1057,""))/($F1058)*($C1058-$C1057)+($C1057),"")</f>
        <v/>
      </c>
      <c r="R1058" s="65" t="str">
        <f t="shared" si="191"/>
        <v/>
      </c>
      <c r="S1058" s="65" t="str">
        <f>IF(R1058="","",R1058/VLOOKUP(VLOOKUP($J1058,'Medians, Hi-Lo SDs'!$B:$F,3,FALSE),$H:$I,2,FALSE))</f>
        <v/>
      </c>
      <c r="T1058" s="70" t="str">
        <f t="shared" si="183"/>
        <v/>
      </c>
      <c r="U1058" s="68" t="str">
        <f t="shared" si="184"/>
        <v/>
      </c>
      <c r="V1058" s="69" t="str">
        <f t="shared" si="189"/>
        <v/>
      </c>
      <c r="W1058" s="66" t="str">
        <f>IFERROR((IF(AND($G1057&lt;(VLOOKUP($J1058,'Medians, Hi-Lo SDs'!$B:$F,4,FALSE)),$G1058&gt;=(VLOOKUP($J1058,'Medians, Hi-Lo SDs'!$B:$F,4,FALSE))),(VLOOKUP($J1058,'Medians, Hi-Lo SDs'!$B:$F,4,FALSE))-$G1057,""))/($F1058)*($C1058-$C1057)+($C1057),"")</f>
        <v/>
      </c>
      <c r="X1058" s="65" t="str">
        <f t="shared" si="192"/>
        <v/>
      </c>
      <c r="Y1058" s="65" t="str">
        <f>IF(X1058="","",X1058/VLOOKUP(VLOOKUP($J1058,'Medians, Hi-Lo SDs'!$B:$F,4,FALSE),$H:$I,2,FALSE))</f>
        <v/>
      </c>
      <c r="Z1058" s="70" t="str">
        <f t="shared" si="185"/>
        <v/>
      </c>
      <c r="AA1058" s="68" t="str">
        <f t="shared" si="186"/>
        <v/>
      </c>
      <c r="AB1058" s="66" t="str">
        <f>IFERROR((IF(AND($G1057&lt;(VLOOKUP($J1058,'Medians, Hi-Lo SDs'!$B:$F,5,FALSE)),$G1058&gt;=(VLOOKUP($J1058,'Medians, Hi-Lo SDs'!$B:$F,5,FALSE))),(VLOOKUP($J1058,'Medians, Hi-Lo SDs'!$B:$F,5,FALSE))-$G1057,""))/($F1058)*($C1058-$C1057)+($C1057),"")</f>
        <v/>
      </c>
      <c r="AC1058" s="65" t="str">
        <f t="shared" si="193"/>
        <v/>
      </c>
      <c r="AD1058" s="65" t="str">
        <f>IF(AC1058="","",AC1058/VLOOKUP(VLOOKUP($J1058,'Medians, Hi-Lo SDs'!$B:$F,5,FALSE),$H:$I,2,FALSE))</f>
        <v/>
      </c>
      <c r="AE1058" s="59" t="s">
        <v>88</v>
      </c>
      <c r="AF1058" s="60" t="s">
        <v>88</v>
      </c>
    </row>
    <row r="1059" spans="10:32" x14ac:dyDescent="0.2">
      <c r="J1059" s="64" t="str">
        <f t="shared" si="187"/>
        <v>a1721</v>
      </c>
      <c r="K1059" s="71">
        <f t="shared" si="188"/>
        <v>2.1505376344086025</v>
      </c>
      <c r="L1059" s="65" t="str">
        <f>IFERROR((IF(AND($G1058&lt;(VLOOKUP($J1059,'Medians, Hi-Lo SDs'!$B:$F,2,FALSE)),$G1059&gt;=(VLOOKUP($J1059,'Medians, Hi-Lo SDs'!$B:$F,2,FALSE))),(VLOOKUP($J1059,'Medians, Hi-Lo SDs'!$B:$F,2,FALSE))-$G1058,""))/($F1059)*($C1059-$C1058)+($C1058),"")</f>
        <v/>
      </c>
      <c r="M1059" s="65" t="str">
        <f t="shared" si="190"/>
        <v/>
      </c>
      <c r="N1059" s="65" t="str">
        <f>IF(M1059="","",M1059/VLOOKUP(VLOOKUP($J1059,'Medians, Hi-Lo SDs'!$B:$F,2,FALSE),$H:$I,2,FALSE))</f>
        <v/>
      </c>
      <c r="O1059" s="59" t="s">
        <v>88</v>
      </c>
      <c r="P1059" s="60" t="s">
        <v>88</v>
      </c>
      <c r="Q1059" s="66" t="str">
        <f>IFERROR((IF(AND($G1058&lt;(VLOOKUP($J1059,'Medians, Hi-Lo SDs'!$B:$F,3,FALSE)),$G1059&gt;=(VLOOKUP($J1059,'Medians, Hi-Lo SDs'!$B:$F,3,FALSE))),(VLOOKUP($J1059,'Medians, Hi-Lo SDs'!$B:$F,3,FALSE))-$G1058,""))/($F1059)*($C1059-$C1058)+($C1058),"")</f>
        <v/>
      </c>
      <c r="R1059" s="65" t="str">
        <f t="shared" si="191"/>
        <v/>
      </c>
      <c r="S1059" s="65" t="str">
        <f>IF(R1059="","",R1059/VLOOKUP(VLOOKUP($J1059,'Medians, Hi-Lo SDs'!$B:$F,3,FALSE),$H:$I,2,FALSE))</f>
        <v/>
      </c>
      <c r="T1059" s="70" t="str">
        <f t="shared" si="183"/>
        <v/>
      </c>
      <c r="U1059" s="68" t="str">
        <f t="shared" si="184"/>
        <v/>
      </c>
      <c r="V1059" s="69" t="str">
        <f t="shared" si="189"/>
        <v/>
      </c>
      <c r="W1059" s="66" t="str">
        <f>IFERROR((IF(AND($G1058&lt;(VLOOKUP($J1059,'Medians, Hi-Lo SDs'!$B:$F,4,FALSE)),$G1059&gt;=(VLOOKUP($J1059,'Medians, Hi-Lo SDs'!$B:$F,4,FALSE))),(VLOOKUP($J1059,'Medians, Hi-Lo SDs'!$B:$F,4,FALSE))-$G1058,""))/($F1059)*($C1059-$C1058)+($C1058),"")</f>
        <v/>
      </c>
      <c r="X1059" s="65" t="str">
        <f t="shared" si="192"/>
        <v/>
      </c>
      <c r="Y1059" s="65" t="str">
        <f>IF(X1059="","",X1059/VLOOKUP(VLOOKUP($J1059,'Medians, Hi-Lo SDs'!$B:$F,4,FALSE),$H:$I,2,FALSE))</f>
        <v/>
      </c>
      <c r="Z1059" s="70" t="str">
        <f t="shared" si="185"/>
        <v/>
      </c>
      <c r="AA1059" s="68" t="str">
        <f t="shared" si="186"/>
        <v/>
      </c>
      <c r="AB1059" s="66" t="str">
        <f>IFERROR((IF(AND($G1058&lt;(VLOOKUP($J1059,'Medians, Hi-Lo SDs'!$B:$F,5,FALSE)),$G1059&gt;=(VLOOKUP($J1059,'Medians, Hi-Lo SDs'!$B:$F,5,FALSE))),(VLOOKUP($J1059,'Medians, Hi-Lo SDs'!$B:$F,5,FALSE))-$G1058,""))/($F1059)*($C1059-$C1058)+($C1058),"")</f>
        <v/>
      </c>
      <c r="AC1059" s="65" t="str">
        <f t="shared" si="193"/>
        <v/>
      </c>
      <c r="AD1059" s="65" t="str">
        <f>IF(AC1059="","",AC1059/VLOOKUP(VLOOKUP($J1059,'Medians, Hi-Lo SDs'!$B:$F,5,FALSE),$H:$I,2,FALSE))</f>
        <v/>
      </c>
      <c r="AE1059" s="59" t="s">
        <v>88</v>
      </c>
      <c r="AF1059" s="60" t="s">
        <v>88</v>
      </c>
    </row>
    <row r="1060" spans="10:32" x14ac:dyDescent="0.2">
      <c r="J1060" s="64" t="str">
        <f t="shared" si="187"/>
        <v>a1721</v>
      </c>
      <c r="K1060" s="71">
        <f t="shared" si="188"/>
        <v>2.1505376344086025</v>
      </c>
      <c r="L1060" s="65" t="str">
        <f>IFERROR((IF(AND($G1059&lt;(VLOOKUP($J1060,'Medians, Hi-Lo SDs'!$B:$F,2,FALSE)),$G1060&gt;=(VLOOKUP($J1060,'Medians, Hi-Lo SDs'!$B:$F,2,FALSE))),(VLOOKUP($J1060,'Medians, Hi-Lo SDs'!$B:$F,2,FALSE))-$G1059,""))/($F1060)*($C1060-$C1059)+($C1059),"")</f>
        <v/>
      </c>
      <c r="M1060" s="65" t="str">
        <f t="shared" si="190"/>
        <v/>
      </c>
      <c r="N1060" s="65" t="str">
        <f>IF(M1060="","",M1060/VLOOKUP(VLOOKUP($J1060,'Medians, Hi-Lo SDs'!$B:$F,2,FALSE),$H:$I,2,FALSE))</f>
        <v/>
      </c>
      <c r="O1060" s="59" t="s">
        <v>88</v>
      </c>
      <c r="P1060" s="60" t="s">
        <v>88</v>
      </c>
      <c r="Q1060" s="66" t="str">
        <f>IFERROR((IF(AND($G1059&lt;(VLOOKUP($J1060,'Medians, Hi-Lo SDs'!$B:$F,3,FALSE)),$G1060&gt;=(VLOOKUP($J1060,'Medians, Hi-Lo SDs'!$B:$F,3,FALSE))),(VLOOKUP($J1060,'Medians, Hi-Lo SDs'!$B:$F,3,FALSE))-$G1059,""))/($F1060)*($C1060-$C1059)+($C1059),"")</f>
        <v/>
      </c>
      <c r="R1060" s="65" t="str">
        <f t="shared" si="191"/>
        <v/>
      </c>
      <c r="S1060" s="65" t="str">
        <f>IF(R1060="","",R1060/VLOOKUP(VLOOKUP($J1060,'Medians, Hi-Lo SDs'!$B:$F,3,FALSE),$H:$I,2,FALSE))</f>
        <v/>
      </c>
      <c r="T1060" s="70" t="str">
        <f t="shared" si="183"/>
        <v/>
      </c>
      <c r="U1060" s="68" t="str">
        <f t="shared" si="184"/>
        <v/>
      </c>
      <c r="V1060" s="69" t="str">
        <f t="shared" si="189"/>
        <v/>
      </c>
      <c r="W1060" s="66" t="str">
        <f>IFERROR((IF(AND($G1059&lt;(VLOOKUP($J1060,'Medians, Hi-Lo SDs'!$B:$F,4,FALSE)),$G1060&gt;=(VLOOKUP($J1060,'Medians, Hi-Lo SDs'!$B:$F,4,FALSE))),(VLOOKUP($J1060,'Medians, Hi-Lo SDs'!$B:$F,4,FALSE))-$G1059,""))/($F1060)*($C1060-$C1059)+($C1059),"")</f>
        <v/>
      </c>
      <c r="X1060" s="65" t="str">
        <f t="shared" si="192"/>
        <v/>
      </c>
      <c r="Y1060" s="65" t="str">
        <f>IF(X1060="","",X1060/VLOOKUP(VLOOKUP($J1060,'Medians, Hi-Lo SDs'!$B:$F,4,FALSE),$H:$I,2,FALSE))</f>
        <v/>
      </c>
      <c r="Z1060" s="70" t="str">
        <f t="shared" si="185"/>
        <v/>
      </c>
      <c r="AA1060" s="68" t="str">
        <f t="shared" si="186"/>
        <v/>
      </c>
      <c r="AB1060" s="66" t="str">
        <f>IFERROR((IF(AND($G1059&lt;(VLOOKUP($J1060,'Medians, Hi-Lo SDs'!$B:$F,5,FALSE)),$G1060&gt;=(VLOOKUP($J1060,'Medians, Hi-Lo SDs'!$B:$F,5,FALSE))),(VLOOKUP($J1060,'Medians, Hi-Lo SDs'!$B:$F,5,FALSE))-$G1059,""))/($F1060)*($C1060-$C1059)+($C1059),"")</f>
        <v/>
      </c>
      <c r="AC1060" s="65" t="str">
        <f t="shared" si="193"/>
        <v/>
      </c>
      <c r="AD1060" s="65" t="str">
        <f>IF(AC1060="","",AC1060/VLOOKUP(VLOOKUP($J1060,'Medians, Hi-Lo SDs'!$B:$F,5,FALSE),$H:$I,2,FALSE))</f>
        <v/>
      </c>
      <c r="AE1060" s="59" t="s">
        <v>88</v>
      </c>
      <c r="AF1060" s="60" t="s">
        <v>88</v>
      </c>
    </row>
    <row r="1061" spans="10:32" x14ac:dyDescent="0.2">
      <c r="J1061" s="64" t="str">
        <f t="shared" si="187"/>
        <v>a1721</v>
      </c>
      <c r="K1061" s="71">
        <f t="shared" si="188"/>
        <v>2.1505376344086025</v>
      </c>
      <c r="L1061" s="65" t="str">
        <f>IFERROR((IF(AND($G1060&lt;(VLOOKUP($J1061,'Medians, Hi-Lo SDs'!$B:$F,2,FALSE)),$G1061&gt;=(VLOOKUP($J1061,'Medians, Hi-Lo SDs'!$B:$F,2,FALSE))),(VLOOKUP($J1061,'Medians, Hi-Lo SDs'!$B:$F,2,FALSE))-$G1060,""))/($F1061)*($C1061-$C1060)+($C1060),"")</f>
        <v/>
      </c>
      <c r="M1061" s="65" t="str">
        <f t="shared" si="190"/>
        <v/>
      </c>
      <c r="N1061" s="65" t="str">
        <f>IF(M1061="","",M1061/VLOOKUP(VLOOKUP($J1061,'Medians, Hi-Lo SDs'!$B:$F,2,FALSE),$H:$I,2,FALSE))</f>
        <v/>
      </c>
      <c r="O1061" s="59" t="s">
        <v>88</v>
      </c>
      <c r="P1061" s="60" t="s">
        <v>88</v>
      </c>
      <c r="Q1061" s="66" t="str">
        <f>IFERROR((IF(AND($G1060&lt;(VLOOKUP($J1061,'Medians, Hi-Lo SDs'!$B:$F,3,FALSE)),$G1061&gt;=(VLOOKUP($J1061,'Medians, Hi-Lo SDs'!$B:$F,3,FALSE))),(VLOOKUP($J1061,'Medians, Hi-Lo SDs'!$B:$F,3,FALSE))-$G1060,""))/($F1061)*($C1061-$C1060)+($C1060),"")</f>
        <v/>
      </c>
      <c r="R1061" s="65" t="str">
        <f t="shared" si="191"/>
        <v/>
      </c>
      <c r="S1061" s="65" t="str">
        <f>IF(R1061="","",R1061/VLOOKUP(VLOOKUP($J1061,'Medians, Hi-Lo SDs'!$B:$F,3,FALSE),$H:$I,2,FALSE))</f>
        <v/>
      </c>
      <c r="T1061" s="70" t="str">
        <f t="shared" si="183"/>
        <v/>
      </c>
      <c r="U1061" s="68" t="str">
        <f t="shared" si="184"/>
        <v/>
      </c>
      <c r="V1061" s="69" t="str">
        <f t="shared" si="189"/>
        <v/>
      </c>
      <c r="W1061" s="66" t="str">
        <f>IFERROR((IF(AND($G1060&lt;(VLOOKUP($J1061,'Medians, Hi-Lo SDs'!$B:$F,4,FALSE)),$G1061&gt;=(VLOOKUP($J1061,'Medians, Hi-Lo SDs'!$B:$F,4,FALSE))),(VLOOKUP($J1061,'Medians, Hi-Lo SDs'!$B:$F,4,FALSE))-$G1060,""))/($F1061)*($C1061-$C1060)+($C1060),"")</f>
        <v/>
      </c>
      <c r="X1061" s="65" t="str">
        <f t="shared" si="192"/>
        <v/>
      </c>
      <c r="Y1061" s="65" t="str">
        <f>IF(X1061="","",X1061/VLOOKUP(VLOOKUP($J1061,'Medians, Hi-Lo SDs'!$B:$F,4,FALSE),$H:$I,2,FALSE))</f>
        <v/>
      </c>
      <c r="Z1061" s="70" t="str">
        <f t="shared" si="185"/>
        <v/>
      </c>
      <c r="AA1061" s="68" t="str">
        <f t="shared" si="186"/>
        <v/>
      </c>
      <c r="AB1061" s="66" t="str">
        <f>IFERROR((IF(AND($G1060&lt;(VLOOKUP($J1061,'Medians, Hi-Lo SDs'!$B:$F,5,FALSE)),$G1061&gt;=(VLOOKUP($J1061,'Medians, Hi-Lo SDs'!$B:$F,5,FALSE))),(VLOOKUP($J1061,'Medians, Hi-Lo SDs'!$B:$F,5,FALSE))-$G1060,""))/($F1061)*($C1061-$C1060)+($C1060),"")</f>
        <v/>
      </c>
      <c r="AC1061" s="65" t="str">
        <f t="shared" si="193"/>
        <v/>
      </c>
      <c r="AD1061" s="65" t="str">
        <f>IF(AC1061="","",AC1061/VLOOKUP(VLOOKUP($J1061,'Medians, Hi-Lo SDs'!$B:$F,5,FALSE),$H:$I,2,FALSE))</f>
        <v/>
      </c>
      <c r="AE1061" s="59" t="s">
        <v>88</v>
      </c>
      <c r="AF1061" s="60" t="s">
        <v>88</v>
      </c>
    </row>
    <row r="1062" spans="10:32" x14ac:dyDescent="0.2">
      <c r="J1062" s="64" t="str">
        <f t="shared" si="187"/>
        <v>a1721</v>
      </c>
      <c r="K1062" s="71">
        <f t="shared" si="188"/>
        <v>2.1505376344086025</v>
      </c>
      <c r="L1062" s="65" t="str">
        <f>IFERROR((IF(AND($G1061&lt;(VLOOKUP($J1062,'Medians, Hi-Lo SDs'!$B:$F,2,FALSE)),$G1062&gt;=(VLOOKUP($J1062,'Medians, Hi-Lo SDs'!$B:$F,2,FALSE))),(VLOOKUP($J1062,'Medians, Hi-Lo SDs'!$B:$F,2,FALSE))-$G1061,""))/($F1062)*($C1062-$C1061)+($C1061),"")</f>
        <v/>
      </c>
      <c r="M1062" s="65" t="str">
        <f t="shared" si="190"/>
        <v/>
      </c>
      <c r="N1062" s="65" t="str">
        <f>IF(M1062="","",M1062/VLOOKUP(VLOOKUP($J1062,'Medians, Hi-Lo SDs'!$B:$F,2,FALSE),$H:$I,2,FALSE))</f>
        <v/>
      </c>
      <c r="O1062" s="59" t="s">
        <v>88</v>
      </c>
      <c r="P1062" s="60" t="s">
        <v>88</v>
      </c>
      <c r="Q1062" s="66" t="str">
        <f>IFERROR((IF(AND($G1061&lt;(VLOOKUP($J1062,'Medians, Hi-Lo SDs'!$B:$F,3,FALSE)),$G1062&gt;=(VLOOKUP($J1062,'Medians, Hi-Lo SDs'!$B:$F,3,FALSE))),(VLOOKUP($J1062,'Medians, Hi-Lo SDs'!$B:$F,3,FALSE))-$G1061,""))/($F1062)*($C1062-$C1061)+($C1061),"")</f>
        <v/>
      </c>
      <c r="R1062" s="65" t="str">
        <f t="shared" si="191"/>
        <v/>
      </c>
      <c r="S1062" s="65" t="str">
        <f>IF(R1062="","",R1062/VLOOKUP(VLOOKUP($J1062,'Medians, Hi-Lo SDs'!$B:$F,3,FALSE),$H:$I,2,FALSE))</f>
        <v/>
      </c>
      <c r="T1062" s="70" t="str">
        <f t="shared" si="183"/>
        <v/>
      </c>
      <c r="U1062" s="68" t="str">
        <f t="shared" si="184"/>
        <v/>
      </c>
      <c r="V1062" s="69" t="str">
        <f t="shared" si="189"/>
        <v/>
      </c>
      <c r="W1062" s="66" t="str">
        <f>IFERROR((IF(AND($G1061&lt;(VLOOKUP($J1062,'Medians, Hi-Lo SDs'!$B:$F,4,FALSE)),$G1062&gt;=(VLOOKUP($J1062,'Medians, Hi-Lo SDs'!$B:$F,4,FALSE))),(VLOOKUP($J1062,'Medians, Hi-Lo SDs'!$B:$F,4,FALSE))-$G1061,""))/($F1062)*($C1062-$C1061)+($C1061),"")</f>
        <v/>
      </c>
      <c r="X1062" s="65" t="str">
        <f t="shared" si="192"/>
        <v/>
      </c>
      <c r="Y1062" s="65" t="str">
        <f>IF(X1062="","",X1062/VLOOKUP(VLOOKUP($J1062,'Medians, Hi-Lo SDs'!$B:$F,4,FALSE),$H:$I,2,FALSE))</f>
        <v/>
      </c>
      <c r="Z1062" s="70" t="str">
        <f t="shared" si="185"/>
        <v/>
      </c>
      <c r="AA1062" s="68" t="str">
        <f t="shared" si="186"/>
        <v/>
      </c>
      <c r="AB1062" s="66" t="str">
        <f>IFERROR((IF(AND($G1061&lt;(VLOOKUP($J1062,'Medians, Hi-Lo SDs'!$B:$F,5,FALSE)),$G1062&gt;=(VLOOKUP($J1062,'Medians, Hi-Lo SDs'!$B:$F,5,FALSE))),(VLOOKUP($J1062,'Medians, Hi-Lo SDs'!$B:$F,5,FALSE))-$G1061,""))/($F1062)*($C1062-$C1061)+($C1061),"")</f>
        <v/>
      </c>
      <c r="AC1062" s="65" t="str">
        <f t="shared" si="193"/>
        <v/>
      </c>
      <c r="AD1062" s="65" t="str">
        <f>IF(AC1062="","",AC1062/VLOOKUP(VLOOKUP($J1062,'Medians, Hi-Lo SDs'!$B:$F,5,FALSE),$H:$I,2,FALSE))</f>
        <v/>
      </c>
      <c r="AE1062" s="59" t="s">
        <v>88</v>
      </c>
      <c r="AF1062" s="60" t="s">
        <v>88</v>
      </c>
    </row>
    <row r="1063" spans="10:32" x14ac:dyDescent="0.2">
      <c r="J1063" s="64" t="str">
        <f t="shared" si="187"/>
        <v>a1721</v>
      </c>
      <c r="K1063" s="71">
        <f t="shared" si="188"/>
        <v>2.1505376344086025</v>
      </c>
      <c r="L1063" s="65" t="str">
        <f>IFERROR((IF(AND($G1062&lt;(VLOOKUP($J1063,'Medians, Hi-Lo SDs'!$B:$F,2,FALSE)),$G1063&gt;=(VLOOKUP($J1063,'Medians, Hi-Lo SDs'!$B:$F,2,FALSE))),(VLOOKUP($J1063,'Medians, Hi-Lo SDs'!$B:$F,2,FALSE))-$G1062,""))/($F1063)*($C1063-$C1062)+($C1062),"")</f>
        <v/>
      </c>
      <c r="M1063" s="65" t="str">
        <f t="shared" si="190"/>
        <v/>
      </c>
      <c r="N1063" s="65" t="str">
        <f>IF(M1063="","",M1063/VLOOKUP(VLOOKUP($J1063,'Medians, Hi-Lo SDs'!$B:$F,2,FALSE),$H:$I,2,FALSE))</f>
        <v/>
      </c>
      <c r="O1063" s="59" t="s">
        <v>88</v>
      </c>
      <c r="P1063" s="60" t="s">
        <v>88</v>
      </c>
      <c r="Q1063" s="66" t="str">
        <f>IFERROR((IF(AND($G1062&lt;(VLOOKUP($J1063,'Medians, Hi-Lo SDs'!$B:$F,3,FALSE)),$G1063&gt;=(VLOOKUP($J1063,'Medians, Hi-Lo SDs'!$B:$F,3,FALSE))),(VLOOKUP($J1063,'Medians, Hi-Lo SDs'!$B:$F,3,FALSE))-$G1062,""))/($F1063)*($C1063-$C1062)+($C1062),"")</f>
        <v/>
      </c>
      <c r="R1063" s="65" t="str">
        <f t="shared" si="191"/>
        <v/>
      </c>
      <c r="S1063" s="65" t="str">
        <f>IF(R1063="","",R1063/VLOOKUP(VLOOKUP($J1063,'Medians, Hi-Lo SDs'!$B:$F,3,FALSE),$H:$I,2,FALSE))</f>
        <v/>
      </c>
      <c r="T1063" s="70" t="str">
        <f t="shared" si="183"/>
        <v/>
      </c>
      <c r="U1063" s="68" t="str">
        <f t="shared" si="184"/>
        <v/>
      </c>
      <c r="V1063" s="69" t="str">
        <f t="shared" si="189"/>
        <v/>
      </c>
      <c r="W1063" s="66" t="str">
        <f>IFERROR((IF(AND($G1062&lt;(VLOOKUP($J1063,'Medians, Hi-Lo SDs'!$B:$F,4,FALSE)),$G1063&gt;=(VLOOKUP($J1063,'Medians, Hi-Lo SDs'!$B:$F,4,FALSE))),(VLOOKUP($J1063,'Medians, Hi-Lo SDs'!$B:$F,4,FALSE))-$G1062,""))/($F1063)*($C1063-$C1062)+($C1062),"")</f>
        <v/>
      </c>
      <c r="X1063" s="65" t="str">
        <f t="shared" si="192"/>
        <v/>
      </c>
      <c r="Y1063" s="65" t="str">
        <f>IF(X1063="","",X1063/VLOOKUP(VLOOKUP($J1063,'Medians, Hi-Lo SDs'!$B:$F,4,FALSE),$H:$I,2,FALSE))</f>
        <v/>
      </c>
      <c r="Z1063" s="70" t="str">
        <f t="shared" si="185"/>
        <v/>
      </c>
      <c r="AA1063" s="68" t="str">
        <f t="shared" si="186"/>
        <v/>
      </c>
      <c r="AB1063" s="66" t="str">
        <f>IFERROR((IF(AND($G1062&lt;(VLOOKUP($J1063,'Medians, Hi-Lo SDs'!$B:$F,5,FALSE)),$G1063&gt;=(VLOOKUP($J1063,'Medians, Hi-Lo SDs'!$B:$F,5,FALSE))),(VLOOKUP($J1063,'Medians, Hi-Lo SDs'!$B:$F,5,FALSE))-$G1062,""))/($F1063)*($C1063-$C1062)+($C1062),"")</f>
        <v/>
      </c>
      <c r="AC1063" s="65" t="str">
        <f t="shared" si="193"/>
        <v/>
      </c>
      <c r="AD1063" s="65" t="str">
        <f>IF(AC1063="","",AC1063/VLOOKUP(VLOOKUP($J1063,'Medians, Hi-Lo SDs'!$B:$F,5,FALSE),$H:$I,2,FALSE))</f>
        <v/>
      </c>
      <c r="AE1063" s="59" t="s">
        <v>88</v>
      </c>
      <c r="AF1063" s="60" t="s">
        <v>88</v>
      </c>
    </row>
    <row r="1064" spans="10:32" x14ac:dyDescent="0.2">
      <c r="J1064" s="64" t="str">
        <f t="shared" si="187"/>
        <v>a1721</v>
      </c>
      <c r="K1064" s="71">
        <f t="shared" si="188"/>
        <v>2.1505376344086025</v>
      </c>
      <c r="L1064" s="65" t="str">
        <f>IFERROR((IF(AND($G1063&lt;(VLOOKUP($J1064,'Medians, Hi-Lo SDs'!$B:$F,2,FALSE)),$G1064&gt;=(VLOOKUP($J1064,'Medians, Hi-Lo SDs'!$B:$F,2,FALSE))),(VLOOKUP($J1064,'Medians, Hi-Lo SDs'!$B:$F,2,FALSE))-$G1063,""))/($F1064)*($C1064-$C1063)+($C1063),"")</f>
        <v/>
      </c>
      <c r="M1064" s="65" t="str">
        <f t="shared" si="190"/>
        <v/>
      </c>
      <c r="N1064" s="65" t="str">
        <f>IF(M1064="","",M1064/VLOOKUP(VLOOKUP($J1064,'Medians, Hi-Lo SDs'!$B:$F,2,FALSE),$H:$I,2,FALSE))</f>
        <v/>
      </c>
      <c r="O1064" s="59" t="s">
        <v>88</v>
      </c>
      <c r="P1064" s="60" t="s">
        <v>88</v>
      </c>
      <c r="Q1064" s="66" t="str">
        <f>IFERROR((IF(AND($G1063&lt;(VLOOKUP($J1064,'Medians, Hi-Lo SDs'!$B:$F,3,FALSE)),$G1064&gt;=(VLOOKUP($J1064,'Medians, Hi-Lo SDs'!$B:$F,3,FALSE))),(VLOOKUP($J1064,'Medians, Hi-Lo SDs'!$B:$F,3,FALSE))-$G1063,""))/($F1064)*($C1064-$C1063)+($C1063),"")</f>
        <v/>
      </c>
      <c r="R1064" s="65" t="str">
        <f t="shared" si="191"/>
        <v/>
      </c>
      <c r="S1064" s="65" t="str">
        <f>IF(R1064="","",R1064/VLOOKUP(VLOOKUP($J1064,'Medians, Hi-Lo SDs'!$B:$F,3,FALSE),$H:$I,2,FALSE))</f>
        <v/>
      </c>
      <c r="T1064" s="70" t="str">
        <f t="shared" si="183"/>
        <v/>
      </c>
      <c r="U1064" s="68" t="str">
        <f t="shared" si="184"/>
        <v/>
      </c>
      <c r="V1064" s="69" t="str">
        <f t="shared" si="189"/>
        <v/>
      </c>
      <c r="W1064" s="66" t="str">
        <f>IFERROR((IF(AND($G1063&lt;(VLOOKUP($J1064,'Medians, Hi-Lo SDs'!$B:$F,4,FALSE)),$G1064&gt;=(VLOOKUP($J1064,'Medians, Hi-Lo SDs'!$B:$F,4,FALSE))),(VLOOKUP($J1064,'Medians, Hi-Lo SDs'!$B:$F,4,FALSE))-$G1063,""))/($F1064)*($C1064-$C1063)+($C1063),"")</f>
        <v/>
      </c>
      <c r="X1064" s="65" t="str">
        <f t="shared" si="192"/>
        <v/>
      </c>
      <c r="Y1064" s="65" t="str">
        <f>IF(X1064="","",X1064/VLOOKUP(VLOOKUP($J1064,'Medians, Hi-Lo SDs'!$B:$F,4,FALSE),$H:$I,2,FALSE))</f>
        <v/>
      </c>
      <c r="Z1064" s="70" t="str">
        <f t="shared" si="185"/>
        <v/>
      </c>
      <c r="AA1064" s="68" t="str">
        <f t="shared" si="186"/>
        <v/>
      </c>
      <c r="AB1064" s="66" t="str">
        <f>IFERROR((IF(AND($G1063&lt;(VLOOKUP($J1064,'Medians, Hi-Lo SDs'!$B:$F,5,FALSE)),$G1064&gt;=(VLOOKUP($J1064,'Medians, Hi-Lo SDs'!$B:$F,5,FALSE))),(VLOOKUP($J1064,'Medians, Hi-Lo SDs'!$B:$F,5,FALSE))-$G1063,""))/($F1064)*($C1064-$C1063)+($C1063),"")</f>
        <v/>
      </c>
      <c r="AC1064" s="65" t="str">
        <f t="shared" si="193"/>
        <v/>
      </c>
      <c r="AD1064" s="65" t="str">
        <f>IF(AC1064="","",AC1064/VLOOKUP(VLOOKUP($J1064,'Medians, Hi-Lo SDs'!$B:$F,5,FALSE),$H:$I,2,FALSE))</f>
        <v/>
      </c>
      <c r="AE1064" s="59" t="s">
        <v>88</v>
      </c>
      <c r="AF1064" s="60" t="s">
        <v>88</v>
      </c>
    </row>
    <row r="1065" spans="10:32" x14ac:dyDescent="0.2">
      <c r="J1065" s="64" t="str">
        <f t="shared" si="187"/>
        <v>a1721</v>
      </c>
      <c r="K1065" s="71">
        <f t="shared" si="188"/>
        <v>2.1505376344086025</v>
      </c>
      <c r="L1065" s="65" t="str">
        <f>IFERROR((IF(AND($G1064&lt;(VLOOKUP($J1065,'Medians, Hi-Lo SDs'!$B:$F,2,FALSE)),$G1065&gt;=(VLOOKUP($J1065,'Medians, Hi-Lo SDs'!$B:$F,2,FALSE))),(VLOOKUP($J1065,'Medians, Hi-Lo SDs'!$B:$F,2,FALSE))-$G1064,""))/($F1065)*($C1065-$C1064)+($C1064),"")</f>
        <v/>
      </c>
      <c r="M1065" s="65" t="str">
        <f t="shared" si="190"/>
        <v/>
      </c>
      <c r="N1065" s="65" t="str">
        <f>IF(M1065="","",M1065/VLOOKUP(VLOOKUP($J1065,'Medians, Hi-Lo SDs'!$B:$F,2,FALSE),$H:$I,2,FALSE))</f>
        <v/>
      </c>
      <c r="O1065" s="59" t="s">
        <v>88</v>
      </c>
      <c r="P1065" s="60" t="s">
        <v>88</v>
      </c>
      <c r="Q1065" s="66" t="str">
        <f>IFERROR((IF(AND($G1064&lt;(VLOOKUP($J1065,'Medians, Hi-Lo SDs'!$B:$F,3,FALSE)),$G1065&gt;=(VLOOKUP($J1065,'Medians, Hi-Lo SDs'!$B:$F,3,FALSE))),(VLOOKUP($J1065,'Medians, Hi-Lo SDs'!$B:$F,3,FALSE))-$G1064,""))/($F1065)*($C1065-$C1064)+($C1064),"")</f>
        <v/>
      </c>
      <c r="R1065" s="65" t="str">
        <f t="shared" si="191"/>
        <v/>
      </c>
      <c r="S1065" s="65" t="str">
        <f>IF(R1065="","",R1065/VLOOKUP(VLOOKUP($J1065,'Medians, Hi-Lo SDs'!$B:$F,3,FALSE),$H:$I,2,FALSE))</f>
        <v/>
      </c>
      <c r="T1065" s="70" t="str">
        <f t="shared" si="183"/>
        <v/>
      </c>
      <c r="U1065" s="68" t="str">
        <f t="shared" si="184"/>
        <v/>
      </c>
      <c r="V1065" s="69" t="str">
        <f t="shared" si="189"/>
        <v/>
      </c>
      <c r="W1065" s="66" t="str">
        <f>IFERROR((IF(AND($G1064&lt;(VLOOKUP($J1065,'Medians, Hi-Lo SDs'!$B:$F,4,FALSE)),$G1065&gt;=(VLOOKUP($J1065,'Medians, Hi-Lo SDs'!$B:$F,4,FALSE))),(VLOOKUP($J1065,'Medians, Hi-Lo SDs'!$B:$F,4,FALSE))-$G1064,""))/($F1065)*($C1065-$C1064)+($C1064),"")</f>
        <v/>
      </c>
      <c r="X1065" s="65" t="str">
        <f t="shared" si="192"/>
        <v/>
      </c>
      <c r="Y1065" s="65" t="str">
        <f>IF(X1065="","",X1065/VLOOKUP(VLOOKUP($J1065,'Medians, Hi-Lo SDs'!$B:$F,4,FALSE),$H:$I,2,FALSE))</f>
        <v/>
      </c>
      <c r="Z1065" s="70" t="str">
        <f t="shared" si="185"/>
        <v/>
      </c>
      <c r="AA1065" s="68" t="str">
        <f t="shared" si="186"/>
        <v/>
      </c>
      <c r="AB1065" s="66" t="str">
        <f>IFERROR((IF(AND($G1064&lt;(VLOOKUP($J1065,'Medians, Hi-Lo SDs'!$B:$F,5,FALSE)),$G1065&gt;=(VLOOKUP($J1065,'Medians, Hi-Lo SDs'!$B:$F,5,FALSE))),(VLOOKUP($J1065,'Medians, Hi-Lo SDs'!$B:$F,5,FALSE))-$G1064,""))/($F1065)*($C1065-$C1064)+($C1064),"")</f>
        <v/>
      </c>
      <c r="AC1065" s="65" t="str">
        <f t="shared" si="193"/>
        <v/>
      </c>
      <c r="AD1065" s="65" t="str">
        <f>IF(AC1065="","",AC1065/VLOOKUP(VLOOKUP($J1065,'Medians, Hi-Lo SDs'!$B:$F,5,FALSE),$H:$I,2,FALSE))</f>
        <v/>
      </c>
      <c r="AE1065" s="59" t="s">
        <v>88</v>
      </c>
      <c r="AF1065" s="60" t="s">
        <v>88</v>
      </c>
    </row>
    <row r="1066" spans="10:32" x14ac:dyDescent="0.2">
      <c r="J1066" s="64" t="str">
        <f t="shared" si="187"/>
        <v>a1721</v>
      </c>
      <c r="K1066" s="71">
        <f t="shared" si="188"/>
        <v>2.1505376344086025</v>
      </c>
      <c r="L1066" s="65" t="str">
        <f>IFERROR((IF(AND($G1065&lt;(VLOOKUP($J1066,'Medians, Hi-Lo SDs'!$B:$F,2,FALSE)),$G1066&gt;=(VLOOKUP($J1066,'Medians, Hi-Lo SDs'!$B:$F,2,FALSE))),(VLOOKUP($J1066,'Medians, Hi-Lo SDs'!$B:$F,2,FALSE))-$G1065,""))/($F1066)*($C1066-$C1065)+($C1065),"")</f>
        <v/>
      </c>
      <c r="M1066" s="65" t="str">
        <f t="shared" si="190"/>
        <v/>
      </c>
      <c r="N1066" s="65" t="str">
        <f>IF(M1066="","",M1066/VLOOKUP(VLOOKUP($J1066,'Medians, Hi-Lo SDs'!$B:$F,2,FALSE),$H:$I,2,FALSE))</f>
        <v/>
      </c>
      <c r="O1066" s="59" t="s">
        <v>88</v>
      </c>
      <c r="P1066" s="60" t="s">
        <v>88</v>
      </c>
      <c r="Q1066" s="66" t="str">
        <f>IFERROR((IF(AND($G1065&lt;(VLOOKUP($J1066,'Medians, Hi-Lo SDs'!$B:$F,3,FALSE)),$G1066&gt;=(VLOOKUP($J1066,'Medians, Hi-Lo SDs'!$B:$F,3,FALSE))),(VLOOKUP($J1066,'Medians, Hi-Lo SDs'!$B:$F,3,FALSE))-$G1065,""))/($F1066)*($C1066-$C1065)+($C1065),"")</f>
        <v/>
      </c>
      <c r="R1066" s="65" t="str">
        <f t="shared" si="191"/>
        <v/>
      </c>
      <c r="S1066" s="65" t="str">
        <f>IF(R1066="","",R1066/VLOOKUP(VLOOKUP($J1066,'Medians, Hi-Lo SDs'!$B:$F,3,FALSE),$H:$I,2,FALSE))</f>
        <v/>
      </c>
      <c r="T1066" s="70" t="str">
        <f t="shared" si="183"/>
        <v/>
      </c>
      <c r="U1066" s="68" t="str">
        <f t="shared" si="184"/>
        <v/>
      </c>
      <c r="V1066" s="69" t="str">
        <f t="shared" si="189"/>
        <v/>
      </c>
      <c r="W1066" s="66" t="str">
        <f>IFERROR((IF(AND($G1065&lt;(VLOOKUP($J1066,'Medians, Hi-Lo SDs'!$B:$F,4,FALSE)),$G1066&gt;=(VLOOKUP($J1066,'Medians, Hi-Lo SDs'!$B:$F,4,FALSE))),(VLOOKUP($J1066,'Medians, Hi-Lo SDs'!$B:$F,4,FALSE))-$G1065,""))/($F1066)*($C1066-$C1065)+($C1065),"")</f>
        <v/>
      </c>
      <c r="X1066" s="65" t="str">
        <f t="shared" si="192"/>
        <v/>
      </c>
      <c r="Y1066" s="65" t="str">
        <f>IF(X1066="","",X1066/VLOOKUP(VLOOKUP($J1066,'Medians, Hi-Lo SDs'!$B:$F,4,FALSE),$H:$I,2,FALSE))</f>
        <v/>
      </c>
      <c r="Z1066" s="70" t="str">
        <f t="shared" si="185"/>
        <v/>
      </c>
      <c r="AA1066" s="68" t="str">
        <f t="shared" si="186"/>
        <v/>
      </c>
      <c r="AB1066" s="66" t="str">
        <f>IFERROR((IF(AND($G1065&lt;(VLOOKUP($J1066,'Medians, Hi-Lo SDs'!$B:$F,5,FALSE)),$G1066&gt;=(VLOOKUP($J1066,'Medians, Hi-Lo SDs'!$B:$F,5,FALSE))),(VLOOKUP($J1066,'Medians, Hi-Lo SDs'!$B:$F,5,FALSE))-$G1065,""))/($F1066)*($C1066-$C1065)+($C1065),"")</f>
        <v/>
      </c>
      <c r="AC1066" s="65" t="str">
        <f t="shared" si="193"/>
        <v/>
      </c>
      <c r="AD1066" s="65" t="str">
        <f>IF(AC1066="","",AC1066/VLOOKUP(VLOOKUP($J1066,'Medians, Hi-Lo SDs'!$B:$F,5,FALSE),$H:$I,2,FALSE))</f>
        <v/>
      </c>
      <c r="AE1066" s="59" t="s">
        <v>88</v>
      </c>
      <c r="AF1066" s="60" t="s">
        <v>88</v>
      </c>
    </row>
    <row r="1067" spans="10:32" x14ac:dyDescent="0.2">
      <c r="J1067" s="64" t="str">
        <f t="shared" si="187"/>
        <v>a1721</v>
      </c>
      <c r="K1067" s="71">
        <f t="shared" si="188"/>
        <v>2.1505376344086025</v>
      </c>
      <c r="L1067" s="65" t="str">
        <f>IFERROR((IF(AND($G1066&lt;(VLOOKUP($J1067,'Medians, Hi-Lo SDs'!$B:$F,2,FALSE)),$G1067&gt;=(VLOOKUP($J1067,'Medians, Hi-Lo SDs'!$B:$F,2,FALSE))),(VLOOKUP($J1067,'Medians, Hi-Lo SDs'!$B:$F,2,FALSE))-$G1066,""))/($F1067)*($C1067-$C1066)+($C1066),"")</f>
        <v/>
      </c>
      <c r="M1067" s="65" t="str">
        <f t="shared" si="190"/>
        <v/>
      </c>
      <c r="N1067" s="65" t="str">
        <f>IF(M1067="","",M1067/VLOOKUP(VLOOKUP($J1067,'Medians, Hi-Lo SDs'!$B:$F,2,FALSE),$H:$I,2,FALSE))</f>
        <v/>
      </c>
      <c r="O1067" s="59" t="s">
        <v>88</v>
      </c>
      <c r="P1067" s="60" t="s">
        <v>88</v>
      </c>
      <c r="Q1067" s="66" t="str">
        <f>IFERROR((IF(AND($G1066&lt;(VLOOKUP($J1067,'Medians, Hi-Lo SDs'!$B:$F,3,FALSE)),$G1067&gt;=(VLOOKUP($J1067,'Medians, Hi-Lo SDs'!$B:$F,3,FALSE))),(VLOOKUP($J1067,'Medians, Hi-Lo SDs'!$B:$F,3,FALSE))-$G1066,""))/($F1067)*($C1067-$C1066)+($C1066),"")</f>
        <v/>
      </c>
      <c r="R1067" s="65" t="str">
        <f t="shared" si="191"/>
        <v/>
      </c>
      <c r="S1067" s="65" t="str">
        <f>IF(R1067="","",R1067/VLOOKUP(VLOOKUP($J1067,'Medians, Hi-Lo SDs'!$B:$F,3,FALSE),$H:$I,2,FALSE))</f>
        <v/>
      </c>
      <c r="T1067" s="70" t="str">
        <f t="shared" si="183"/>
        <v/>
      </c>
      <c r="U1067" s="68" t="str">
        <f t="shared" si="184"/>
        <v/>
      </c>
      <c r="V1067" s="69" t="str">
        <f t="shared" si="189"/>
        <v/>
      </c>
      <c r="W1067" s="66" t="str">
        <f>IFERROR((IF(AND($G1066&lt;(VLOOKUP($J1067,'Medians, Hi-Lo SDs'!$B:$F,4,FALSE)),$G1067&gt;=(VLOOKUP($J1067,'Medians, Hi-Lo SDs'!$B:$F,4,FALSE))),(VLOOKUP($J1067,'Medians, Hi-Lo SDs'!$B:$F,4,FALSE))-$G1066,""))/($F1067)*($C1067-$C1066)+($C1066),"")</f>
        <v/>
      </c>
      <c r="X1067" s="65" t="str">
        <f t="shared" si="192"/>
        <v/>
      </c>
      <c r="Y1067" s="65" t="str">
        <f>IF(X1067="","",X1067/VLOOKUP(VLOOKUP($J1067,'Medians, Hi-Lo SDs'!$B:$F,4,FALSE),$H:$I,2,FALSE))</f>
        <v/>
      </c>
      <c r="Z1067" s="70" t="str">
        <f t="shared" si="185"/>
        <v/>
      </c>
      <c r="AA1067" s="68" t="str">
        <f t="shared" si="186"/>
        <v/>
      </c>
      <c r="AB1067" s="66" t="str">
        <f>IFERROR((IF(AND($G1066&lt;(VLOOKUP($J1067,'Medians, Hi-Lo SDs'!$B:$F,5,FALSE)),$G1067&gt;=(VLOOKUP($J1067,'Medians, Hi-Lo SDs'!$B:$F,5,FALSE))),(VLOOKUP($J1067,'Medians, Hi-Lo SDs'!$B:$F,5,FALSE))-$G1066,""))/($F1067)*($C1067-$C1066)+($C1066),"")</f>
        <v/>
      </c>
      <c r="AC1067" s="65" t="str">
        <f t="shared" si="193"/>
        <v/>
      </c>
      <c r="AD1067" s="65" t="str">
        <f>IF(AC1067="","",AC1067/VLOOKUP(VLOOKUP($J1067,'Medians, Hi-Lo SDs'!$B:$F,5,FALSE),$H:$I,2,FALSE))</f>
        <v/>
      </c>
      <c r="AE1067" s="59" t="s">
        <v>88</v>
      </c>
      <c r="AF1067" s="60" t="s">
        <v>88</v>
      </c>
    </row>
    <row r="1068" spans="10:32" x14ac:dyDescent="0.2">
      <c r="J1068" s="64" t="str">
        <f t="shared" si="187"/>
        <v>a1721</v>
      </c>
      <c r="K1068" s="71">
        <f t="shared" si="188"/>
        <v>2.1505376344086025</v>
      </c>
      <c r="L1068" s="65" t="str">
        <f>IFERROR((IF(AND($G1067&lt;(VLOOKUP($J1068,'Medians, Hi-Lo SDs'!$B:$F,2,FALSE)),$G1068&gt;=(VLOOKUP($J1068,'Medians, Hi-Lo SDs'!$B:$F,2,FALSE))),(VLOOKUP($J1068,'Medians, Hi-Lo SDs'!$B:$F,2,FALSE))-$G1067,""))/($F1068)*($C1068-$C1067)+($C1067),"")</f>
        <v/>
      </c>
      <c r="M1068" s="65" t="str">
        <f t="shared" si="190"/>
        <v/>
      </c>
      <c r="N1068" s="65" t="str">
        <f>IF(M1068="","",M1068/VLOOKUP(VLOOKUP($J1068,'Medians, Hi-Lo SDs'!$B:$F,2,FALSE),$H:$I,2,FALSE))</f>
        <v/>
      </c>
      <c r="O1068" s="59" t="s">
        <v>88</v>
      </c>
      <c r="P1068" s="60" t="s">
        <v>88</v>
      </c>
      <c r="Q1068" s="66" t="str">
        <f>IFERROR((IF(AND($G1067&lt;(VLOOKUP($J1068,'Medians, Hi-Lo SDs'!$B:$F,3,FALSE)),$G1068&gt;=(VLOOKUP($J1068,'Medians, Hi-Lo SDs'!$B:$F,3,FALSE))),(VLOOKUP($J1068,'Medians, Hi-Lo SDs'!$B:$F,3,FALSE))-$G1067,""))/($F1068)*($C1068-$C1067)+($C1067),"")</f>
        <v/>
      </c>
      <c r="R1068" s="65" t="str">
        <f t="shared" si="191"/>
        <v/>
      </c>
      <c r="S1068" s="65" t="str">
        <f>IF(R1068="","",R1068/VLOOKUP(VLOOKUP($J1068,'Medians, Hi-Lo SDs'!$B:$F,3,FALSE),$H:$I,2,FALSE))</f>
        <v/>
      </c>
      <c r="T1068" s="70" t="str">
        <f t="shared" ref="T1068:T1131" si="194">IF(S1068="","",IF(SUMIF($J:$J,$J1068,N:N)=0,1/0,(SUMIF($J:$J,$J1068,N:N)+SUMIF($J:$J,$J1068,S:S))/2))</f>
        <v/>
      </c>
      <c r="U1068" s="68" t="str">
        <f t="shared" ref="U1068:U1131" si="195">N1068</f>
        <v/>
      </c>
      <c r="V1068" s="69" t="str">
        <f t="shared" si="189"/>
        <v/>
      </c>
      <c r="W1068" s="66" t="str">
        <f>IFERROR((IF(AND($G1067&lt;(VLOOKUP($J1068,'Medians, Hi-Lo SDs'!$B:$F,4,FALSE)),$G1068&gt;=(VLOOKUP($J1068,'Medians, Hi-Lo SDs'!$B:$F,4,FALSE))),(VLOOKUP($J1068,'Medians, Hi-Lo SDs'!$B:$F,4,FALSE))-$G1067,""))/($F1068)*($C1068-$C1067)+($C1067),"")</f>
        <v/>
      </c>
      <c r="X1068" s="65" t="str">
        <f t="shared" si="192"/>
        <v/>
      </c>
      <c r="Y1068" s="65" t="str">
        <f>IF(X1068="","",X1068/VLOOKUP(VLOOKUP($J1068,'Medians, Hi-Lo SDs'!$B:$F,4,FALSE),$H:$I,2,FALSE))</f>
        <v/>
      </c>
      <c r="Z1068" s="70" t="str">
        <f t="shared" ref="Z1068:Z1131" si="196">IF(Y1068="","",(SUMIF($J:$J,$J1068,Y:Y)+SUMIF($J:$J,$J1068,AD:AD))/2)</f>
        <v/>
      </c>
      <c r="AA1068" s="68" t="str">
        <f t="shared" ref="AA1068:AA1131" si="197">AD1068</f>
        <v/>
      </c>
      <c r="AB1068" s="66" t="str">
        <f>IFERROR((IF(AND($G1067&lt;(VLOOKUP($J1068,'Medians, Hi-Lo SDs'!$B:$F,5,FALSE)),$G1068&gt;=(VLOOKUP($J1068,'Medians, Hi-Lo SDs'!$B:$F,5,FALSE))),(VLOOKUP($J1068,'Medians, Hi-Lo SDs'!$B:$F,5,FALSE))-$G1067,""))/($F1068)*($C1068-$C1067)+($C1067),"")</f>
        <v/>
      </c>
      <c r="AC1068" s="65" t="str">
        <f t="shared" si="193"/>
        <v/>
      </c>
      <c r="AD1068" s="65" t="str">
        <f>IF(AC1068="","",AC1068/VLOOKUP(VLOOKUP($J1068,'Medians, Hi-Lo SDs'!$B:$F,5,FALSE),$H:$I,2,FALSE))</f>
        <v/>
      </c>
      <c r="AE1068" s="59" t="s">
        <v>88</v>
      </c>
      <c r="AF1068" s="60" t="s">
        <v>88</v>
      </c>
    </row>
    <row r="1069" spans="10:32" x14ac:dyDescent="0.2">
      <c r="J1069" s="64" t="str">
        <f t="shared" si="187"/>
        <v>a1721</v>
      </c>
      <c r="K1069" s="71">
        <f t="shared" si="188"/>
        <v>2.1505376344086025</v>
      </c>
      <c r="L1069" s="65" t="str">
        <f>IFERROR((IF(AND($G1068&lt;(VLOOKUP($J1069,'Medians, Hi-Lo SDs'!$B:$F,2,FALSE)),$G1069&gt;=(VLOOKUP($J1069,'Medians, Hi-Lo SDs'!$B:$F,2,FALSE))),(VLOOKUP($J1069,'Medians, Hi-Lo SDs'!$B:$F,2,FALSE))-$G1068,""))/($F1069)*($C1069-$C1068)+($C1068),"")</f>
        <v/>
      </c>
      <c r="M1069" s="65" t="str">
        <f t="shared" si="190"/>
        <v/>
      </c>
      <c r="N1069" s="65" t="str">
        <f>IF(M1069="","",M1069/VLOOKUP(VLOOKUP($J1069,'Medians, Hi-Lo SDs'!$B:$F,2,FALSE),$H:$I,2,FALSE))</f>
        <v/>
      </c>
      <c r="O1069" s="59" t="s">
        <v>88</v>
      </c>
      <c r="P1069" s="60" t="s">
        <v>88</v>
      </c>
      <c r="Q1069" s="66" t="str">
        <f>IFERROR((IF(AND($G1068&lt;(VLOOKUP($J1069,'Medians, Hi-Lo SDs'!$B:$F,3,FALSE)),$G1069&gt;=(VLOOKUP($J1069,'Medians, Hi-Lo SDs'!$B:$F,3,FALSE))),(VLOOKUP($J1069,'Medians, Hi-Lo SDs'!$B:$F,3,FALSE))-$G1068,""))/($F1069)*($C1069-$C1068)+($C1068),"")</f>
        <v/>
      </c>
      <c r="R1069" s="65" t="str">
        <f t="shared" si="191"/>
        <v/>
      </c>
      <c r="S1069" s="65" t="str">
        <f>IF(R1069="","",R1069/VLOOKUP(VLOOKUP($J1069,'Medians, Hi-Lo SDs'!$B:$F,3,FALSE),$H:$I,2,FALSE))</f>
        <v/>
      </c>
      <c r="T1069" s="70" t="str">
        <f t="shared" si="194"/>
        <v/>
      </c>
      <c r="U1069" s="68" t="str">
        <f t="shared" si="195"/>
        <v/>
      </c>
      <c r="V1069" s="69" t="str">
        <f t="shared" si="189"/>
        <v/>
      </c>
      <c r="W1069" s="66" t="str">
        <f>IFERROR((IF(AND($G1068&lt;(VLOOKUP($J1069,'Medians, Hi-Lo SDs'!$B:$F,4,FALSE)),$G1069&gt;=(VLOOKUP($J1069,'Medians, Hi-Lo SDs'!$B:$F,4,FALSE))),(VLOOKUP($J1069,'Medians, Hi-Lo SDs'!$B:$F,4,FALSE))-$G1068,""))/($F1069)*($C1069-$C1068)+($C1068),"")</f>
        <v/>
      </c>
      <c r="X1069" s="65" t="str">
        <f t="shared" si="192"/>
        <v/>
      </c>
      <c r="Y1069" s="65" t="str">
        <f>IF(X1069="","",X1069/VLOOKUP(VLOOKUP($J1069,'Medians, Hi-Lo SDs'!$B:$F,4,FALSE),$H:$I,2,FALSE))</f>
        <v/>
      </c>
      <c r="Z1069" s="70" t="str">
        <f t="shared" si="196"/>
        <v/>
      </c>
      <c r="AA1069" s="68" t="str">
        <f t="shared" si="197"/>
        <v/>
      </c>
      <c r="AB1069" s="66" t="str">
        <f>IFERROR((IF(AND($G1068&lt;(VLOOKUP($J1069,'Medians, Hi-Lo SDs'!$B:$F,5,FALSE)),$G1069&gt;=(VLOOKUP($J1069,'Medians, Hi-Lo SDs'!$B:$F,5,FALSE))),(VLOOKUP($J1069,'Medians, Hi-Lo SDs'!$B:$F,5,FALSE))-$G1068,""))/($F1069)*($C1069-$C1068)+($C1068),"")</f>
        <v/>
      </c>
      <c r="AC1069" s="65" t="str">
        <f t="shared" si="193"/>
        <v/>
      </c>
      <c r="AD1069" s="65" t="str">
        <f>IF(AC1069="","",AC1069/VLOOKUP(VLOOKUP($J1069,'Medians, Hi-Lo SDs'!$B:$F,5,FALSE),$H:$I,2,FALSE))</f>
        <v/>
      </c>
      <c r="AE1069" s="59" t="s">
        <v>88</v>
      </c>
      <c r="AF1069" s="60" t="s">
        <v>88</v>
      </c>
    </row>
    <row r="1070" spans="10:32" x14ac:dyDescent="0.2">
      <c r="J1070" s="64" t="str">
        <f t="shared" si="187"/>
        <v>a1721</v>
      </c>
      <c r="K1070" s="71">
        <f t="shared" si="188"/>
        <v>2.1505376344086025</v>
      </c>
      <c r="L1070" s="65" t="str">
        <f>IFERROR((IF(AND($G1069&lt;(VLOOKUP($J1070,'Medians, Hi-Lo SDs'!$B:$F,2,FALSE)),$G1070&gt;=(VLOOKUP($J1070,'Medians, Hi-Lo SDs'!$B:$F,2,FALSE))),(VLOOKUP($J1070,'Medians, Hi-Lo SDs'!$B:$F,2,FALSE))-$G1069,""))/($F1070)*($C1070-$C1069)+($C1069),"")</f>
        <v/>
      </c>
      <c r="M1070" s="65" t="str">
        <f t="shared" si="190"/>
        <v/>
      </c>
      <c r="N1070" s="65" t="str">
        <f>IF(M1070="","",M1070/VLOOKUP(VLOOKUP($J1070,'Medians, Hi-Lo SDs'!$B:$F,2,FALSE),$H:$I,2,FALSE))</f>
        <v/>
      </c>
      <c r="O1070" s="59" t="s">
        <v>88</v>
      </c>
      <c r="P1070" s="60" t="s">
        <v>88</v>
      </c>
      <c r="Q1070" s="66" t="str">
        <f>IFERROR((IF(AND($G1069&lt;(VLOOKUP($J1070,'Medians, Hi-Lo SDs'!$B:$F,3,FALSE)),$G1070&gt;=(VLOOKUP($J1070,'Medians, Hi-Lo SDs'!$B:$F,3,FALSE))),(VLOOKUP($J1070,'Medians, Hi-Lo SDs'!$B:$F,3,FALSE))-$G1069,""))/($F1070)*($C1070-$C1069)+($C1069),"")</f>
        <v/>
      </c>
      <c r="R1070" s="65" t="str">
        <f t="shared" si="191"/>
        <v/>
      </c>
      <c r="S1070" s="65" t="str">
        <f>IF(R1070="","",R1070/VLOOKUP(VLOOKUP($J1070,'Medians, Hi-Lo SDs'!$B:$F,3,FALSE),$H:$I,2,FALSE))</f>
        <v/>
      </c>
      <c r="T1070" s="70" t="str">
        <f t="shared" si="194"/>
        <v/>
      </c>
      <c r="U1070" s="68" t="str">
        <f t="shared" si="195"/>
        <v/>
      </c>
      <c r="V1070" s="69" t="str">
        <f t="shared" si="189"/>
        <v/>
      </c>
      <c r="W1070" s="66" t="str">
        <f>IFERROR((IF(AND($G1069&lt;(VLOOKUP($J1070,'Medians, Hi-Lo SDs'!$B:$F,4,FALSE)),$G1070&gt;=(VLOOKUP($J1070,'Medians, Hi-Lo SDs'!$B:$F,4,FALSE))),(VLOOKUP($J1070,'Medians, Hi-Lo SDs'!$B:$F,4,FALSE))-$G1069,""))/($F1070)*($C1070-$C1069)+($C1069),"")</f>
        <v/>
      </c>
      <c r="X1070" s="65" t="str">
        <f t="shared" si="192"/>
        <v/>
      </c>
      <c r="Y1070" s="65" t="str">
        <f>IF(X1070="","",X1070/VLOOKUP(VLOOKUP($J1070,'Medians, Hi-Lo SDs'!$B:$F,4,FALSE),$H:$I,2,FALSE))</f>
        <v/>
      </c>
      <c r="Z1070" s="70" t="str">
        <f t="shared" si="196"/>
        <v/>
      </c>
      <c r="AA1070" s="68" t="str">
        <f t="shared" si="197"/>
        <v/>
      </c>
      <c r="AB1070" s="66" t="str">
        <f>IFERROR((IF(AND($G1069&lt;(VLOOKUP($J1070,'Medians, Hi-Lo SDs'!$B:$F,5,FALSE)),$G1070&gt;=(VLOOKUP($J1070,'Medians, Hi-Lo SDs'!$B:$F,5,FALSE))),(VLOOKUP($J1070,'Medians, Hi-Lo SDs'!$B:$F,5,FALSE))-$G1069,""))/($F1070)*($C1070-$C1069)+($C1069),"")</f>
        <v/>
      </c>
      <c r="AC1070" s="65" t="str">
        <f t="shared" si="193"/>
        <v/>
      </c>
      <c r="AD1070" s="65" t="str">
        <f>IF(AC1070="","",AC1070/VLOOKUP(VLOOKUP($J1070,'Medians, Hi-Lo SDs'!$B:$F,5,FALSE),$H:$I,2,FALSE))</f>
        <v/>
      </c>
      <c r="AE1070" s="59" t="s">
        <v>88</v>
      </c>
      <c r="AF1070" s="60" t="s">
        <v>88</v>
      </c>
    </row>
    <row r="1071" spans="10:32" x14ac:dyDescent="0.2">
      <c r="J1071" s="64" t="str">
        <f t="shared" si="187"/>
        <v>a1721</v>
      </c>
      <c r="K1071" s="71">
        <f t="shared" si="188"/>
        <v>2.1505376344086025</v>
      </c>
      <c r="L1071" s="65" t="str">
        <f>IFERROR((IF(AND($G1070&lt;(VLOOKUP($J1071,'Medians, Hi-Lo SDs'!$B:$F,2,FALSE)),$G1071&gt;=(VLOOKUP($J1071,'Medians, Hi-Lo SDs'!$B:$F,2,FALSE))),(VLOOKUP($J1071,'Medians, Hi-Lo SDs'!$B:$F,2,FALSE))-$G1070,""))/($F1071)*($C1071-$C1070)+($C1070),"")</f>
        <v/>
      </c>
      <c r="M1071" s="65" t="str">
        <f t="shared" si="190"/>
        <v/>
      </c>
      <c r="N1071" s="65" t="str">
        <f>IF(M1071="","",M1071/VLOOKUP(VLOOKUP($J1071,'Medians, Hi-Lo SDs'!$B:$F,2,FALSE),$H:$I,2,FALSE))</f>
        <v/>
      </c>
      <c r="O1071" s="59" t="s">
        <v>88</v>
      </c>
      <c r="P1071" s="60" t="s">
        <v>88</v>
      </c>
      <c r="Q1071" s="66" t="str">
        <f>IFERROR((IF(AND($G1070&lt;(VLOOKUP($J1071,'Medians, Hi-Lo SDs'!$B:$F,3,FALSE)),$G1071&gt;=(VLOOKUP($J1071,'Medians, Hi-Lo SDs'!$B:$F,3,FALSE))),(VLOOKUP($J1071,'Medians, Hi-Lo SDs'!$B:$F,3,FALSE))-$G1070,""))/($F1071)*($C1071-$C1070)+($C1070),"")</f>
        <v/>
      </c>
      <c r="R1071" s="65" t="str">
        <f t="shared" si="191"/>
        <v/>
      </c>
      <c r="S1071" s="65" t="str">
        <f>IF(R1071="","",R1071/VLOOKUP(VLOOKUP($J1071,'Medians, Hi-Lo SDs'!$B:$F,3,FALSE),$H:$I,2,FALSE))</f>
        <v/>
      </c>
      <c r="T1071" s="70" t="str">
        <f t="shared" si="194"/>
        <v/>
      </c>
      <c r="U1071" s="68" t="str">
        <f t="shared" si="195"/>
        <v/>
      </c>
      <c r="V1071" s="69" t="str">
        <f t="shared" si="189"/>
        <v/>
      </c>
      <c r="W1071" s="66" t="str">
        <f>IFERROR((IF(AND($G1070&lt;(VLOOKUP($J1071,'Medians, Hi-Lo SDs'!$B:$F,4,FALSE)),$G1071&gt;=(VLOOKUP($J1071,'Medians, Hi-Lo SDs'!$B:$F,4,FALSE))),(VLOOKUP($J1071,'Medians, Hi-Lo SDs'!$B:$F,4,FALSE))-$G1070,""))/($F1071)*($C1071-$C1070)+($C1070),"")</f>
        <v/>
      </c>
      <c r="X1071" s="65" t="str">
        <f t="shared" si="192"/>
        <v/>
      </c>
      <c r="Y1071" s="65" t="str">
        <f>IF(X1071="","",X1071/VLOOKUP(VLOOKUP($J1071,'Medians, Hi-Lo SDs'!$B:$F,4,FALSE),$H:$I,2,FALSE))</f>
        <v/>
      </c>
      <c r="Z1071" s="70" t="str">
        <f t="shared" si="196"/>
        <v/>
      </c>
      <c r="AA1071" s="68" t="str">
        <f t="shared" si="197"/>
        <v/>
      </c>
      <c r="AB1071" s="66" t="str">
        <f>IFERROR((IF(AND($G1070&lt;(VLOOKUP($J1071,'Medians, Hi-Lo SDs'!$B:$F,5,FALSE)),$G1071&gt;=(VLOOKUP($J1071,'Medians, Hi-Lo SDs'!$B:$F,5,FALSE))),(VLOOKUP($J1071,'Medians, Hi-Lo SDs'!$B:$F,5,FALSE))-$G1070,""))/($F1071)*($C1071-$C1070)+($C1070),"")</f>
        <v/>
      </c>
      <c r="AC1071" s="65" t="str">
        <f t="shared" si="193"/>
        <v/>
      </c>
      <c r="AD1071" s="65" t="str">
        <f>IF(AC1071="","",AC1071/VLOOKUP(VLOOKUP($J1071,'Medians, Hi-Lo SDs'!$B:$F,5,FALSE),$H:$I,2,FALSE))</f>
        <v/>
      </c>
      <c r="AE1071" s="59" t="s">
        <v>88</v>
      </c>
      <c r="AF1071" s="60" t="s">
        <v>88</v>
      </c>
    </row>
    <row r="1072" spans="10:32" x14ac:dyDescent="0.2">
      <c r="J1072" s="64" t="str">
        <f t="shared" si="187"/>
        <v>a1721</v>
      </c>
      <c r="K1072" s="71">
        <f t="shared" si="188"/>
        <v>2.1505376344086025</v>
      </c>
      <c r="L1072" s="65" t="str">
        <f>IFERROR((IF(AND($G1071&lt;(VLOOKUP($J1072,'Medians, Hi-Lo SDs'!$B:$F,2,FALSE)),$G1072&gt;=(VLOOKUP($J1072,'Medians, Hi-Lo SDs'!$B:$F,2,FALSE))),(VLOOKUP($J1072,'Medians, Hi-Lo SDs'!$B:$F,2,FALSE))-$G1071,""))/($F1072)*($C1072-$C1071)+($C1071),"")</f>
        <v/>
      </c>
      <c r="M1072" s="65" t="str">
        <f t="shared" si="190"/>
        <v/>
      </c>
      <c r="N1072" s="65" t="str">
        <f>IF(M1072="","",M1072/VLOOKUP(VLOOKUP($J1072,'Medians, Hi-Lo SDs'!$B:$F,2,FALSE),$H:$I,2,FALSE))</f>
        <v/>
      </c>
      <c r="O1072" s="59" t="s">
        <v>88</v>
      </c>
      <c r="P1072" s="60" t="s">
        <v>88</v>
      </c>
      <c r="Q1072" s="66" t="str">
        <f>IFERROR((IF(AND($G1071&lt;(VLOOKUP($J1072,'Medians, Hi-Lo SDs'!$B:$F,3,FALSE)),$G1072&gt;=(VLOOKUP($J1072,'Medians, Hi-Lo SDs'!$B:$F,3,FALSE))),(VLOOKUP($J1072,'Medians, Hi-Lo SDs'!$B:$F,3,FALSE))-$G1071,""))/($F1072)*($C1072-$C1071)+($C1071),"")</f>
        <v/>
      </c>
      <c r="R1072" s="65" t="str">
        <f t="shared" si="191"/>
        <v/>
      </c>
      <c r="S1072" s="65" t="str">
        <f>IF(R1072="","",R1072/VLOOKUP(VLOOKUP($J1072,'Medians, Hi-Lo SDs'!$B:$F,3,FALSE),$H:$I,2,FALSE))</f>
        <v/>
      </c>
      <c r="T1072" s="70" t="str">
        <f t="shared" si="194"/>
        <v/>
      </c>
      <c r="U1072" s="68" t="str">
        <f t="shared" si="195"/>
        <v/>
      </c>
      <c r="V1072" s="69" t="str">
        <f t="shared" si="189"/>
        <v/>
      </c>
      <c r="W1072" s="66" t="str">
        <f>IFERROR((IF(AND($G1071&lt;(VLOOKUP($J1072,'Medians, Hi-Lo SDs'!$B:$F,4,FALSE)),$G1072&gt;=(VLOOKUP($J1072,'Medians, Hi-Lo SDs'!$B:$F,4,FALSE))),(VLOOKUP($J1072,'Medians, Hi-Lo SDs'!$B:$F,4,FALSE))-$G1071,""))/($F1072)*($C1072-$C1071)+($C1071),"")</f>
        <v/>
      </c>
      <c r="X1072" s="65" t="str">
        <f t="shared" si="192"/>
        <v/>
      </c>
      <c r="Y1072" s="65" t="str">
        <f>IF(X1072="","",X1072/VLOOKUP(VLOOKUP($J1072,'Medians, Hi-Lo SDs'!$B:$F,4,FALSE),$H:$I,2,FALSE))</f>
        <v/>
      </c>
      <c r="Z1072" s="70" t="str">
        <f t="shared" si="196"/>
        <v/>
      </c>
      <c r="AA1072" s="68" t="str">
        <f t="shared" si="197"/>
        <v/>
      </c>
      <c r="AB1072" s="66" t="str">
        <f>IFERROR((IF(AND($G1071&lt;(VLOOKUP($J1072,'Medians, Hi-Lo SDs'!$B:$F,5,FALSE)),$G1072&gt;=(VLOOKUP($J1072,'Medians, Hi-Lo SDs'!$B:$F,5,FALSE))),(VLOOKUP($J1072,'Medians, Hi-Lo SDs'!$B:$F,5,FALSE))-$G1071,""))/($F1072)*($C1072-$C1071)+($C1071),"")</f>
        <v/>
      </c>
      <c r="AC1072" s="65" t="str">
        <f t="shared" si="193"/>
        <v/>
      </c>
      <c r="AD1072" s="65" t="str">
        <f>IF(AC1072="","",AC1072/VLOOKUP(VLOOKUP($J1072,'Medians, Hi-Lo SDs'!$B:$F,5,FALSE),$H:$I,2,FALSE))</f>
        <v/>
      </c>
      <c r="AE1072" s="59" t="s">
        <v>88</v>
      </c>
      <c r="AF1072" s="60" t="s">
        <v>88</v>
      </c>
    </row>
    <row r="1073" spans="10:32" x14ac:dyDescent="0.2">
      <c r="J1073" s="64" t="str">
        <f t="shared" si="187"/>
        <v>a1721</v>
      </c>
      <c r="K1073" s="71">
        <f t="shared" si="188"/>
        <v>2.1505376344086025</v>
      </c>
      <c r="L1073" s="65" t="str">
        <f>IFERROR((IF(AND($G1072&lt;(VLOOKUP($J1073,'Medians, Hi-Lo SDs'!$B:$F,2,FALSE)),$G1073&gt;=(VLOOKUP($J1073,'Medians, Hi-Lo SDs'!$B:$F,2,FALSE))),(VLOOKUP($J1073,'Medians, Hi-Lo SDs'!$B:$F,2,FALSE))-$G1072,""))/($F1073)*($C1073-$C1072)+($C1072),"")</f>
        <v/>
      </c>
      <c r="M1073" s="65" t="str">
        <f t="shared" si="190"/>
        <v/>
      </c>
      <c r="N1073" s="65" t="str">
        <f>IF(M1073="","",M1073/VLOOKUP(VLOOKUP($J1073,'Medians, Hi-Lo SDs'!$B:$F,2,FALSE),$H:$I,2,FALSE))</f>
        <v/>
      </c>
      <c r="O1073" s="59" t="s">
        <v>88</v>
      </c>
      <c r="P1073" s="60" t="s">
        <v>88</v>
      </c>
      <c r="Q1073" s="66" t="str">
        <f>IFERROR((IF(AND($G1072&lt;(VLOOKUP($J1073,'Medians, Hi-Lo SDs'!$B:$F,3,FALSE)),$G1073&gt;=(VLOOKUP($J1073,'Medians, Hi-Lo SDs'!$B:$F,3,FALSE))),(VLOOKUP($J1073,'Medians, Hi-Lo SDs'!$B:$F,3,FALSE))-$G1072,""))/($F1073)*($C1073-$C1072)+($C1072),"")</f>
        <v/>
      </c>
      <c r="R1073" s="65" t="str">
        <f t="shared" si="191"/>
        <v/>
      </c>
      <c r="S1073" s="65" t="str">
        <f>IF(R1073="","",R1073/VLOOKUP(VLOOKUP($J1073,'Medians, Hi-Lo SDs'!$B:$F,3,FALSE),$H:$I,2,FALSE))</f>
        <v/>
      </c>
      <c r="T1073" s="70" t="str">
        <f t="shared" si="194"/>
        <v/>
      </c>
      <c r="U1073" s="68" t="str">
        <f t="shared" si="195"/>
        <v/>
      </c>
      <c r="V1073" s="69" t="str">
        <f t="shared" si="189"/>
        <v/>
      </c>
      <c r="W1073" s="66" t="str">
        <f>IFERROR((IF(AND($G1072&lt;(VLOOKUP($J1073,'Medians, Hi-Lo SDs'!$B:$F,4,FALSE)),$G1073&gt;=(VLOOKUP($J1073,'Medians, Hi-Lo SDs'!$B:$F,4,FALSE))),(VLOOKUP($J1073,'Medians, Hi-Lo SDs'!$B:$F,4,FALSE))-$G1072,""))/($F1073)*($C1073-$C1072)+($C1072),"")</f>
        <v/>
      </c>
      <c r="X1073" s="65" t="str">
        <f t="shared" si="192"/>
        <v/>
      </c>
      <c r="Y1073" s="65" t="str">
        <f>IF(X1073="","",X1073/VLOOKUP(VLOOKUP($J1073,'Medians, Hi-Lo SDs'!$B:$F,4,FALSE),$H:$I,2,FALSE))</f>
        <v/>
      </c>
      <c r="Z1073" s="70" t="str">
        <f t="shared" si="196"/>
        <v/>
      </c>
      <c r="AA1073" s="68" t="str">
        <f t="shared" si="197"/>
        <v/>
      </c>
      <c r="AB1073" s="66" t="str">
        <f>IFERROR((IF(AND($G1072&lt;(VLOOKUP($J1073,'Medians, Hi-Lo SDs'!$B:$F,5,FALSE)),$G1073&gt;=(VLOOKUP($J1073,'Medians, Hi-Lo SDs'!$B:$F,5,FALSE))),(VLOOKUP($J1073,'Medians, Hi-Lo SDs'!$B:$F,5,FALSE))-$G1072,""))/($F1073)*($C1073-$C1072)+($C1072),"")</f>
        <v/>
      </c>
      <c r="AC1073" s="65" t="str">
        <f t="shared" si="193"/>
        <v/>
      </c>
      <c r="AD1073" s="65" t="str">
        <f>IF(AC1073="","",AC1073/VLOOKUP(VLOOKUP($J1073,'Medians, Hi-Lo SDs'!$B:$F,5,FALSE),$H:$I,2,FALSE))</f>
        <v/>
      </c>
      <c r="AE1073" s="59" t="s">
        <v>88</v>
      </c>
      <c r="AF1073" s="60" t="s">
        <v>88</v>
      </c>
    </row>
    <row r="1074" spans="10:32" x14ac:dyDescent="0.2">
      <c r="J1074" s="64" t="str">
        <f t="shared" si="187"/>
        <v>a1721</v>
      </c>
      <c r="K1074" s="71">
        <f t="shared" si="188"/>
        <v>2.1505376344086025</v>
      </c>
      <c r="L1074" s="65" t="str">
        <f>IFERROR((IF(AND($G1073&lt;(VLOOKUP($J1074,'Medians, Hi-Lo SDs'!$B:$F,2,FALSE)),$G1074&gt;=(VLOOKUP($J1074,'Medians, Hi-Lo SDs'!$B:$F,2,FALSE))),(VLOOKUP($J1074,'Medians, Hi-Lo SDs'!$B:$F,2,FALSE))-$G1073,""))/($F1074)*($C1074-$C1073)+($C1073),"")</f>
        <v/>
      </c>
      <c r="M1074" s="65" t="str">
        <f t="shared" si="190"/>
        <v/>
      </c>
      <c r="N1074" s="65" t="str">
        <f>IF(M1074="","",M1074/VLOOKUP(VLOOKUP($J1074,'Medians, Hi-Lo SDs'!$B:$F,2,FALSE),$H:$I,2,FALSE))</f>
        <v/>
      </c>
      <c r="O1074" s="59" t="s">
        <v>88</v>
      </c>
      <c r="P1074" s="60" t="s">
        <v>88</v>
      </c>
      <c r="Q1074" s="66" t="str">
        <f>IFERROR((IF(AND($G1073&lt;(VLOOKUP($J1074,'Medians, Hi-Lo SDs'!$B:$F,3,FALSE)),$G1074&gt;=(VLOOKUP($J1074,'Medians, Hi-Lo SDs'!$B:$F,3,FALSE))),(VLOOKUP($J1074,'Medians, Hi-Lo SDs'!$B:$F,3,FALSE))-$G1073,""))/($F1074)*($C1074-$C1073)+($C1073),"")</f>
        <v/>
      </c>
      <c r="R1074" s="65" t="str">
        <f t="shared" si="191"/>
        <v/>
      </c>
      <c r="S1074" s="65" t="str">
        <f>IF(R1074="","",R1074/VLOOKUP(VLOOKUP($J1074,'Medians, Hi-Lo SDs'!$B:$F,3,FALSE),$H:$I,2,FALSE))</f>
        <v/>
      </c>
      <c r="T1074" s="70" t="str">
        <f t="shared" si="194"/>
        <v/>
      </c>
      <c r="U1074" s="68" t="str">
        <f t="shared" si="195"/>
        <v/>
      </c>
      <c r="V1074" s="69" t="str">
        <f t="shared" si="189"/>
        <v/>
      </c>
      <c r="W1074" s="66" t="str">
        <f>IFERROR((IF(AND($G1073&lt;(VLOOKUP($J1074,'Medians, Hi-Lo SDs'!$B:$F,4,FALSE)),$G1074&gt;=(VLOOKUP($J1074,'Medians, Hi-Lo SDs'!$B:$F,4,FALSE))),(VLOOKUP($J1074,'Medians, Hi-Lo SDs'!$B:$F,4,FALSE))-$G1073,""))/($F1074)*($C1074-$C1073)+($C1073),"")</f>
        <v/>
      </c>
      <c r="X1074" s="65" t="str">
        <f t="shared" si="192"/>
        <v/>
      </c>
      <c r="Y1074" s="65" t="str">
        <f>IF(X1074="","",X1074/VLOOKUP(VLOOKUP($J1074,'Medians, Hi-Lo SDs'!$B:$F,4,FALSE),$H:$I,2,FALSE))</f>
        <v/>
      </c>
      <c r="Z1074" s="70" t="str">
        <f t="shared" si="196"/>
        <v/>
      </c>
      <c r="AA1074" s="68" t="str">
        <f t="shared" si="197"/>
        <v/>
      </c>
      <c r="AB1074" s="66" t="str">
        <f>IFERROR((IF(AND($G1073&lt;(VLOOKUP($J1074,'Medians, Hi-Lo SDs'!$B:$F,5,FALSE)),$G1074&gt;=(VLOOKUP($J1074,'Medians, Hi-Lo SDs'!$B:$F,5,FALSE))),(VLOOKUP($J1074,'Medians, Hi-Lo SDs'!$B:$F,5,FALSE))-$G1073,""))/($F1074)*($C1074-$C1073)+($C1073),"")</f>
        <v/>
      </c>
      <c r="AC1074" s="65" t="str">
        <f t="shared" si="193"/>
        <v/>
      </c>
      <c r="AD1074" s="65" t="str">
        <f>IF(AC1074="","",AC1074/VLOOKUP(VLOOKUP($J1074,'Medians, Hi-Lo SDs'!$B:$F,5,FALSE),$H:$I,2,FALSE))</f>
        <v/>
      </c>
      <c r="AE1074" s="59" t="s">
        <v>88</v>
      </c>
      <c r="AF1074" s="60" t="s">
        <v>88</v>
      </c>
    </row>
    <row r="1075" spans="10:32" x14ac:dyDescent="0.2">
      <c r="J1075" s="64" t="str">
        <f t="shared" si="187"/>
        <v>a1721</v>
      </c>
      <c r="K1075" s="71">
        <f t="shared" si="188"/>
        <v>2.1505376344086025</v>
      </c>
      <c r="L1075" s="65" t="str">
        <f>IFERROR((IF(AND($G1074&lt;(VLOOKUP($J1075,'Medians, Hi-Lo SDs'!$B:$F,2,FALSE)),$G1075&gt;=(VLOOKUP($J1075,'Medians, Hi-Lo SDs'!$B:$F,2,FALSE))),(VLOOKUP($J1075,'Medians, Hi-Lo SDs'!$B:$F,2,FALSE))-$G1074,""))/($F1075)*($C1075-$C1074)+($C1074),"")</f>
        <v/>
      </c>
      <c r="M1075" s="65" t="str">
        <f t="shared" si="190"/>
        <v/>
      </c>
      <c r="N1075" s="65" t="str">
        <f>IF(M1075="","",M1075/VLOOKUP(VLOOKUP($J1075,'Medians, Hi-Lo SDs'!$B:$F,2,FALSE),$H:$I,2,FALSE))</f>
        <v/>
      </c>
      <c r="O1075" s="59" t="s">
        <v>88</v>
      </c>
      <c r="P1075" s="60" t="s">
        <v>88</v>
      </c>
      <c r="Q1075" s="66" t="str">
        <f>IFERROR((IF(AND($G1074&lt;(VLOOKUP($J1075,'Medians, Hi-Lo SDs'!$B:$F,3,FALSE)),$G1075&gt;=(VLOOKUP($J1075,'Medians, Hi-Lo SDs'!$B:$F,3,FALSE))),(VLOOKUP($J1075,'Medians, Hi-Lo SDs'!$B:$F,3,FALSE))-$G1074,""))/($F1075)*($C1075-$C1074)+($C1074),"")</f>
        <v/>
      </c>
      <c r="R1075" s="65" t="str">
        <f t="shared" si="191"/>
        <v/>
      </c>
      <c r="S1075" s="65" t="str">
        <f>IF(R1075="","",R1075/VLOOKUP(VLOOKUP($J1075,'Medians, Hi-Lo SDs'!$B:$F,3,FALSE),$H:$I,2,FALSE))</f>
        <v/>
      </c>
      <c r="T1075" s="70" t="str">
        <f t="shared" si="194"/>
        <v/>
      </c>
      <c r="U1075" s="68" t="str">
        <f t="shared" si="195"/>
        <v/>
      </c>
      <c r="V1075" s="69" t="str">
        <f t="shared" si="189"/>
        <v/>
      </c>
      <c r="W1075" s="66" t="str">
        <f>IFERROR((IF(AND($G1074&lt;(VLOOKUP($J1075,'Medians, Hi-Lo SDs'!$B:$F,4,FALSE)),$G1075&gt;=(VLOOKUP($J1075,'Medians, Hi-Lo SDs'!$B:$F,4,FALSE))),(VLOOKUP($J1075,'Medians, Hi-Lo SDs'!$B:$F,4,FALSE))-$G1074,""))/($F1075)*($C1075-$C1074)+($C1074),"")</f>
        <v/>
      </c>
      <c r="X1075" s="65" t="str">
        <f t="shared" si="192"/>
        <v/>
      </c>
      <c r="Y1075" s="65" t="str">
        <f>IF(X1075="","",X1075/VLOOKUP(VLOOKUP($J1075,'Medians, Hi-Lo SDs'!$B:$F,4,FALSE),$H:$I,2,FALSE))</f>
        <v/>
      </c>
      <c r="Z1075" s="70" t="str">
        <f t="shared" si="196"/>
        <v/>
      </c>
      <c r="AA1075" s="68" t="str">
        <f t="shared" si="197"/>
        <v/>
      </c>
      <c r="AB1075" s="66" t="str">
        <f>IFERROR((IF(AND($G1074&lt;(VLOOKUP($J1075,'Medians, Hi-Lo SDs'!$B:$F,5,FALSE)),$G1075&gt;=(VLOOKUP($J1075,'Medians, Hi-Lo SDs'!$B:$F,5,FALSE))),(VLOOKUP($J1075,'Medians, Hi-Lo SDs'!$B:$F,5,FALSE))-$G1074,""))/($F1075)*($C1075-$C1074)+($C1074),"")</f>
        <v/>
      </c>
      <c r="AC1075" s="65" t="str">
        <f t="shared" si="193"/>
        <v/>
      </c>
      <c r="AD1075" s="65" t="str">
        <f>IF(AC1075="","",AC1075/VLOOKUP(VLOOKUP($J1075,'Medians, Hi-Lo SDs'!$B:$F,5,FALSE),$H:$I,2,FALSE))</f>
        <v/>
      </c>
      <c r="AE1075" s="59" t="s">
        <v>88</v>
      </c>
      <c r="AF1075" s="60" t="s">
        <v>88</v>
      </c>
    </row>
    <row r="1076" spans="10:32" x14ac:dyDescent="0.2">
      <c r="J1076" s="64" t="str">
        <f t="shared" si="187"/>
        <v>a1721</v>
      </c>
      <c r="K1076" s="71">
        <f t="shared" si="188"/>
        <v>2.1505376344086025</v>
      </c>
      <c r="L1076" s="65" t="str">
        <f>IFERROR((IF(AND($G1075&lt;(VLOOKUP($J1076,'Medians, Hi-Lo SDs'!$B:$F,2,FALSE)),$G1076&gt;=(VLOOKUP($J1076,'Medians, Hi-Lo SDs'!$B:$F,2,FALSE))),(VLOOKUP($J1076,'Medians, Hi-Lo SDs'!$B:$F,2,FALSE))-$G1075,""))/($F1076)*($C1076-$C1075)+($C1075),"")</f>
        <v/>
      </c>
      <c r="M1076" s="65" t="str">
        <f t="shared" si="190"/>
        <v/>
      </c>
      <c r="N1076" s="65" t="str">
        <f>IF(M1076="","",M1076/VLOOKUP(VLOOKUP($J1076,'Medians, Hi-Lo SDs'!$B:$F,2,FALSE),$H:$I,2,FALSE))</f>
        <v/>
      </c>
      <c r="O1076" s="59" t="s">
        <v>88</v>
      </c>
      <c r="P1076" s="60" t="s">
        <v>88</v>
      </c>
      <c r="Q1076" s="66" t="str">
        <f>IFERROR((IF(AND($G1075&lt;(VLOOKUP($J1076,'Medians, Hi-Lo SDs'!$B:$F,3,FALSE)),$G1076&gt;=(VLOOKUP($J1076,'Medians, Hi-Lo SDs'!$B:$F,3,FALSE))),(VLOOKUP($J1076,'Medians, Hi-Lo SDs'!$B:$F,3,FALSE))-$G1075,""))/($F1076)*($C1076-$C1075)+($C1075),"")</f>
        <v/>
      </c>
      <c r="R1076" s="65" t="str">
        <f t="shared" si="191"/>
        <v/>
      </c>
      <c r="S1076" s="65" t="str">
        <f>IF(R1076="","",R1076/VLOOKUP(VLOOKUP($J1076,'Medians, Hi-Lo SDs'!$B:$F,3,FALSE),$H:$I,2,FALSE))</f>
        <v/>
      </c>
      <c r="T1076" s="70" t="str">
        <f t="shared" si="194"/>
        <v/>
      </c>
      <c r="U1076" s="68" t="str">
        <f t="shared" si="195"/>
        <v/>
      </c>
      <c r="V1076" s="69" t="str">
        <f t="shared" si="189"/>
        <v/>
      </c>
      <c r="W1076" s="66" t="str">
        <f>IFERROR((IF(AND($G1075&lt;(VLOOKUP($J1076,'Medians, Hi-Lo SDs'!$B:$F,4,FALSE)),$G1076&gt;=(VLOOKUP($J1076,'Medians, Hi-Lo SDs'!$B:$F,4,FALSE))),(VLOOKUP($J1076,'Medians, Hi-Lo SDs'!$B:$F,4,FALSE))-$G1075,""))/($F1076)*($C1076-$C1075)+($C1075),"")</f>
        <v/>
      </c>
      <c r="X1076" s="65" t="str">
        <f t="shared" si="192"/>
        <v/>
      </c>
      <c r="Y1076" s="65" t="str">
        <f>IF(X1076="","",X1076/VLOOKUP(VLOOKUP($J1076,'Medians, Hi-Lo SDs'!$B:$F,4,FALSE),$H:$I,2,FALSE))</f>
        <v/>
      </c>
      <c r="Z1076" s="70" t="str">
        <f t="shared" si="196"/>
        <v/>
      </c>
      <c r="AA1076" s="68" t="str">
        <f t="shared" si="197"/>
        <v/>
      </c>
      <c r="AB1076" s="66" t="str">
        <f>IFERROR((IF(AND($G1075&lt;(VLOOKUP($J1076,'Medians, Hi-Lo SDs'!$B:$F,5,FALSE)),$G1076&gt;=(VLOOKUP($J1076,'Medians, Hi-Lo SDs'!$B:$F,5,FALSE))),(VLOOKUP($J1076,'Medians, Hi-Lo SDs'!$B:$F,5,FALSE))-$G1075,""))/($F1076)*($C1076-$C1075)+($C1075),"")</f>
        <v/>
      </c>
      <c r="AC1076" s="65" t="str">
        <f t="shared" si="193"/>
        <v/>
      </c>
      <c r="AD1076" s="65" t="str">
        <f>IF(AC1076="","",AC1076/VLOOKUP(VLOOKUP($J1076,'Medians, Hi-Lo SDs'!$B:$F,5,FALSE),$H:$I,2,FALSE))</f>
        <v/>
      </c>
      <c r="AE1076" s="59" t="s">
        <v>88</v>
      </c>
      <c r="AF1076" s="60" t="s">
        <v>88</v>
      </c>
    </row>
    <row r="1077" spans="10:32" x14ac:dyDescent="0.2">
      <c r="J1077" s="64" t="str">
        <f t="shared" si="187"/>
        <v>a1721</v>
      </c>
      <c r="K1077" s="71">
        <f t="shared" si="188"/>
        <v>2.1505376344086025</v>
      </c>
      <c r="L1077" s="65" t="str">
        <f>IFERROR((IF(AND($G1076&lt;(VLOOKUP($J1077,'Medians, Hi-Lo SDs'!$B:$F,2,FALSE)),$G1077&gt;=(VLOOKUP($J1077,'Medians, Hi-Lo SDs'!$B:$F,2,FALSE))),(VLOOKUP($J1077,'Medians, Hi-Lo SDs'!$B:$F,2,FALSE))-$G1076,""))/($F1077)*($C1077-$C1076)+($C1076),"")</f>
        <v/>
      </c>
      <c r="M1077" s="65" t="str">
        <f t="shared" si="190"/>
        <v/>
      </c>
      <c r="N1077" s="65" t="str">
        <f>IF(M1077="","",M1077/VLOOKUP(VLOOKUP($J1077,'Medians, Hi-Lo SDs'!$B:$F,2,FALSE),$H:$I,2,FALSE))</f>
        <v/>
      </c>
      <c r="O1077" s="59" t="s">
        <v>88</v>
      </c>
      <c r="P1077" s="60" t="s">
        <v>88</v>
      </c>
      <c r="Q1077" s="66" t="str">
        <f>IFERROR((IF(AND($G1076&lt;(VLOOKUP($J1077,'Medians, Hi-Lo SDs'!$B:$F,3,FALSE)),$G1077&gt;=(VLOOKUP($J1077,'Medians, Hi-Lo SDs'!$B:$F,3,FALSE))),(VLOOKUP($J1077,'Medians, Hi-Lo SDs'!$B:$F,3,FALSE))-$G1076,""))/($F1077)*($C1077-$C1076)+($C1076),"")</f>
        <v/>
      </c>
      <c r="R1077" s="65" t="str">
        <f t="shared" si="191"/>
        <v/>
      </c>
      <c r="S1077" s="65" t="str">
        <f>IF(R1077="","",R1077/VLOOKUP(VLOOKUP($J1077,'Medians, Hi-Lo SDs'!$B:$F,3,FALSE),$H:$I,2,FALSE))</f>
        <v/>
      </c>
      <c r="T1077" s="70" t="str">
        <f t="shared" si="194"/>
        <v/>
      </c>
      <c r="U1077" s="68" t="str">
        <f t="shared" si="195"/>
        <v/>
      </c>
      <c r="V1077" s="69" t="str">
        <f t="shared" si="189"/>
        <v/>
      </c>
      <c r="W1077" s="66" t="str">
        <f>IFERROR((IF(AND($G1076&lt;(VLOOKUP($J1077,'Medians, Hi-Lo SDs'!$B:$F,4,FALSE)),$G1077&gt;=(VLOOKUP($J1077,'Medians, Hi-Lo SDs'!$B:$F,4,FALSE))),(VLOOKUP($J1077,'Medians, Hi-Lo SDs'!$B:$F,4,FALSE))-$G1076,""))/($F1077)*($C1077-$C1076)+($C1076),"")</f>
        <v/>
      </c>
      <c r="X1077" s="65" t="str">
        <f t="shared" si="192"/>
        <v/>
      </c>
      <c r="Y1077" s="65" t="str">
        <f>IF(X1077="","",X1077/VLOOKUP(VLOOKUP($J1077,'Medians, Hi-Lo SDs'!$B:$F,4,FALSE),$H:$I,2,FALSE))</f>
        <v/>
      </c>
      <c r="Z1077" s="70" t="str">
        <f t="shared" si="196"/>
        <v/>
      </c>
      <c r="AA1077" s="68" t="str">
        <f t="shared" si="197"/>
        <v/>
      </c>
      <c r="AB1077" s="66" t="str">
        <f>IFERROR((IF(AND($G1076&lt;(VLOOKUP($J1077,'Medians, Hi-Lo SDs'!$B:$F,5,FALSE)),$G1077&gt;=(VLOOKUP($J1077,'Medians, Hi-Lo SDs'!$B:$F,5,FALSE))),(VLOOKUP($J1077,'Medians, Hi-Lo SDs'!$B:$F,5,FALSE))-$G1076,""))/($F1077)*($C1077-$C1076)+($C1076),"")</f>
        <v/>
      </c>
      <c r="AC1077" s="65" t="str">
        <f t="shared" si="193"/>
        <v/>
      </c>
      <c r="AD1077" s="65" t="str">
        <f>IF(AC1077="","",AC1077/VLOOKUP(VLOOKUP($J1077,'Medians, Hi-Lo SDs'!$B:$F,5,FALSE),$H:$I,2,FALSE))</f>
        <v/>
      </c>
      <c r="AE1077" s="59" t="s">
        <v>88</v>
      </c>
      <c r="AF1077" s="60" t="s">
        <v>88</v>
      </c>
    </row>
    <row r="1078" spans="10:32" x14ac:dyDescent="0.2">
      <c r="J1078" s="64" t="str">
        <f t="shared" si="187"/>
        <v>a1721</v>
      </c>
      <c r="K1078" s="71">
        <f t="shared" si="188"/>
        <v>2.1505376344086025</v>
      </c>
      <c r="L1078" s="65" t="str">
        <f>IFERROR((IF(AND($G1077&lt;(VLOOKUP($J1078,'Medians, Hi-Lo SDs'!$B:$F,2,FALSE)),$G1078&gt;=(VLOOKUP($J1078,'Medians, Hi-Lo SDs'!$B:$F,2,FALSE))),(VLOOKUP($J1078,'Medians, Hi-Lo SDs'!$B:$F,2,FALSE))-$G1077,""))/($F1078)*($C1078-$C1077)+($C1077),"")</f>
        <v/>
      </c>
      <c r="M1078" s="65" t="str">
        <f t="shared" si="190"/>
        <v/>
      </c>
      <c r="N1078" s="65" t="str">
        <f>IF(M1078="","",M1078/VLOOKUP(VLOOKUP($J1078,'Medians, Hi-Lo SDs'!$B:$F,2,FALSE),$H:$I,2,FALSE))</f>
        <v/>
      </c>
      <c r="O1078" s="59" t="s">
        <v>88</v>
      </c>
      <c r="P1078" s="60" t="s">
        <v>88</v>
      </c>
      <c r="Q1078" s="66" t="str">
        <f>IFERROR((IF(AND($G1077&lt;(VLOOKUP($J1078,'Medians, Hi-Lo SDs'!$B:$F,3,FALSE)),$G1078&gt;=(VLOOKUP($J1078,'Medians, Hi-Lo SDs'!$B:$F,3,FALSE))),(VLOOKUP($J1078,'Medians, Hi-Lo SDs'!$B:$F,3,FALSE))-$G1077,""))/($F1078)*($C1078-$C1077)+($C1077),"")</f>
        <v/>
      </c>
      <c r="R1078" s="65" t="str">
        <f t="shared" si="191"/>
        <v/>
      </c>
      <c r="S1078" s="65" t="str">
        <f>IF(R1078="","",R1078/VLOOKUP(VLOOKUP($J1078,'Medians, Hi-Lo SDs'!$B:$F,3,FALSE),$H:$I,2,FALSE))</f>
        <v/>
      </c>
      <c r="T1078" s="70" t="str">
        <f t="shared" si="194"/>
        <v/>
      </c>
      <c r="U1078" s="68" t="str">
        <f t="shared" si="195"/>
        <v/>
      </c>
      <c r="V1078" s="69" t="str">
        <f t="shared" si="189"/>
        <v/>
      </c>
      <c r="W1078" s="66" t="str">
        <f>IFERROR((IF(AND($G1077&lt;(VLOOKUP($J1078,'Medians, Hi-Lo SDs'!$B:$F,4,FALSE)),$G1078&gt;=(VLOOKUP($J1078,'Medians, Hi-Lo SDs'!$B:$F,4,FALSE))),(VLOOKUP($J1078,'Medians, Hi-Lo SDs'!$B:$F,4,FALSE))-$G1077,""))/($F1078)*($C1078-$C1077)+($C1077),"")</f>
        <v/>
      </c>
      <c r="X1078" s="65" t="str">
        <f t="shared" si="192"/>
        <v/>
      </c>
      <c r="Y1078" s="65" t="str">
        <f>IF(X1078="","",X1078/VLOOKUP(VLOOKUP($J1078,'Medians, Hi-Lo SDs'!$B:$F,4,FALSE),$H:$I,2,FALSE))</f>
        <v/>
      </c>
      <c r="Z1078" s="70" t="str">
        <f t="shared" si="196"/>
        <v/>
      </c>
      <c r="AA1078" s="68" t="str">
        <f t="shared" si="197"/>
        <v/>
      </c>
      <c r="AB1078" s="66" t="str">
        <f>IFERROR((IF(AND($G1077&lt;(VLOOKUP($J1078,'Medians, Hi-Lo SDs'!$B:$F,5,FALSE)),$G1078&gt;=(VLOOKUP($J1078,'Medians, Hi-Lo SDs'!$B:$F,5,FALSE))),(VLOOKUP($J1078,'Medians, Hi-Lo SDs'!$B:$F,5,FALSE))-$G1077,""))/($F1078)*($C1078-$C1077)+($C1077),"")</f>
        <v/>
      </c>
      <c r="AC1078" s="65" t="str">
        <f t="shared" si="193"/>
        <v/>
      </c>
      <c r="AD1078" s="65" t="str">
        <f>IF(AC1078="","",AC1078/VLOOKUP(VLOOKUP($J1078,'Medians, Hi-Lo SDs'!$B:$F,5,FALSE),$H:$I,2,FALSE))</f>
        <v/>
      </c>
      <c r="AE1078" s="59" t="s">
        <v>88</v>
      </c>
      <c r="AF1078" s="60" t="s">
        <v>88</v>
      </c>
    </row>
    <row r="1079" spans="10:32" x14ac:dyDescent="0.2">
      <c r="J1079" s="64" t="str">
        <f t="shared" si="187"/>
        <v>a1721</v>
      </c>
      <c r="K1079" s="71">
        <f t="shared" si="188"/>
        <v>2.1505376344086025</v>
      </c>
      <c r="L1079" s="65" t="str">
        <f>IFERROR((IF(AND($G1078&lt;(VLOOKUP($J1079,'Medians, Hi-Lo SDs'!$B:$F,2,FALSE)),$G1079&gt;=(VLOOKUP($J1079,'Medians, Hi-Lo SDs'!$B:$F,2,FALSE))),(VLOOKUP($J1079,'Medians, Hi-Lo SDs'!$B:$F,2,FALSE))-$G1078,""))/($F1079)*($C1079-$C1078)+($C1078),"")</f>
        <v/>
      </c>
      <c r="M1079" s="65" t="str">
        <f t="shared" si="190"/>
        <v/>
      </c>
      <c r="N1079" s="65" t="str">
        <f>IF(M1079="","",M1079/VLOOKUP(VLOOKUP($J1079,'Medians, Hi-Lo SDs'!$B:$F,2,FALSE),$H:$I,2,FALSE))</f>
        <v/>
      </c>
      <c r="O1079" s="59" t="s">
        <v>88</v>
      </c>
      <c r="P1079" s="60" t="s">
        <v>88</v>
      </c>
      <c r="Q1079" s="66" t="str">
        <f>IFERROR((IF(AND($G1078&lt;(VLOOKUP($J1079,'Medians, Hi-Lo SDs'!$B:$F,3,FALSE)),$G1079&gt;=(VLOOKUP($J1079,'Medians, Hi-Lo SDs'!$B:$F,3,FALSE))),(VLOOKUP($J1079,'Medians, Hi-Lo SDs'!$B:$F,3,FALSE))-$G1078,""))/($F1079)*($C1079-$C1078)+($C1078),"")</f>
        <v/>
      </c>
      <c r="R1079" s="65" t="str">
        <f t="shared" si="191"/>
        <v/>
      </c>
      <c r="S1079" s="65" t="str">
        <f>IF(R1079="","",R1079/VLOOKUP(VLOOKUP($J1079,'Medians, Hi-Lo SDs'!$B:$F,3,FALSE),$H:$I,2,FALSE))</f>
        <v/>
      </c>
      <c r="T1079" s="70" t="str">
        <f t="shared" si="194"/>
        <v/>
      </c>
      <c r="U1079" s="68" t="str">
        <f t="shared" si="195"/>
        <v/>
      </c>
      <c r="V1079" s="69" t="str">
        <f t="shared" si="189"/>
        <v/>
      </c>
      <c r="W1079" s="66" t="str">
        <f>IFERROR((IF(AND($G1078&lt;(VLOOKUP($J1079,'Medians, Hi-Lo SDs'!$B:$F,4,FALSE)),$G1079&gt;=(VLOOKUP($J1079,'Medians, Hi-Lo SDs'!$B:$F,4,FALSE))),(VLOOKUP($J1079,'Medians, Hi-Lo SDs'!$B:$F,4,FALSE))-$G1078,""))/($F1079)*($C1079-$C1078)+($C1078),"")</f>
        <v/>
      </c>
      <c r="X1079" s="65" t="str">
        <f t="shared" si="192"/>
        <v/>
      </c>
      <c r="Y1079" s="65" t="str">
        <f>IF(X1079="","",X1079/VLOOKUP(VLOOKUP($J1079,'Medians, Hi-Lo SDs'!$B:$F,4,FALSE),$H:$I,2,FALSE))</f>
        <v/>
      </c>
      <c r="Z1079" s="70" t="str">
        <f t="shared" si="196"/>
        <v/>
      </c>
      <c r="AA1079" s="68" t="str">
        <f t="shared" si="197"/>
        <v/>
      </c>
      <c r="AB1079" s="66" t="str">
        <f>IFERROR((IF(AND($G1078&lt;(VLOOKUP($J1079,'Medians, Hi-Lo SDs'!$B:$F,5,FALSE)),$G1079&gt;=(VLOOKUP($J1079,'Medians, Hi-Lo SDs'!$B:$F,5,FALSE))),(VLOOKUP($J1079,'Medians, Hi-Lo SDs'!$B:$F,5,FALSE))-$G1078,""))/($F1079)*($C1079-$C1078)+($C1078),"")</f>
        <v/>
      </c>
      <c r="AC1079" s="65" t="str">
        <f t="shared" si="193"/>
        <v/>
      </c>
      <c r="AD1079" s="65" t="str">
        <f>IF(AC1079="","",AC1079/VLOOKUP(VLOOKUP($J1079,'Medians, Hi-Lo SDs'!$B:$F,5,FALSE),$H:$I,2,FALSE))</f>
        <v/>
      </c>
      <c r="AE1079" s="59" t="s">
        <v>88</v>
      </c>
      <c r="AF1079" s="60" t="s">
        <v>88</v>
      </c>
    </row>
    <row r="1080" spans="10:32" x14ac:dyDescent="0.2">
      <c r="J1080" s="64" t="str">
        <f t="shared" si="187"/>
        <v>a1721</v>
      </c>
      <c r="K1080" s="71">
        <f t="shared" si="188"/>
        <v>2.1505376344086025</v>
      </c>
      <c r="L1080" s="65" t="str">
        <f>IFERROR((IF(AND($G1079&lt;(VLOOKUP($J1080,'Medians, Hi-Lo SDs'!$B:$F,2,FALSE)),$G1080&gt;=(VLOOKUP($J1080,'Medians, Hi-Lo SDs'!$B:$F,2,FALSE))),(VLOOKUP($J1080,'Medians, Hi-Lo SDs'!$B:$F,2,FALSE))-$G1079,""))/($F1080)*($C1080-$C1079)+($C1079),"")</f>
        <v/>
      </c>
      <c r="M1080" s="65" t="str">
        <f t="shared" si="190"/>
        <v/>
      </c>
      <c r="N1080" s="65" t="str">
        <f>IF(M1080="","",M1080/VLOOKUP(VLOOKUP($J1080,'Medians, Hi-Lo SDs'!$B:$F,2,FALSE),$H:$I,2,FALSE))</f>
        <v/>
      </c>
      <c r="O1080" s="59" t="s">
        <v>88</v>
      </c>
      <c r="P1080" s="60" t="s">
        <v>88</v>
      </c>
      <c r="Q1080" s="66" t="str">
        <f>IFERROR((IF(AND($G1079&lt;(VLOOKUP($J1080,'Medians, Hi-Lo SDs'!$B:$F,3,FALSE)),$G1080&gt;=(VLOOKUP($J1080,'Medians, Hi-Lo SDs'!$B:$F,3,FALSE))),(VLOOKUP($J1080,'Medians, Hi-Lo SDs'!$B:$F,3,FALSE))-$G1079,""))/($F1080)*($C1080-$C1079)+($C1079),"")</f>
        <v/>
      </c>
      <c r="R1080" s="65" t="str">
        <f t="shared" si="191"/>
        <v/>
      </c>
      <c r="S1080" s="65" t="str">
        <f>IF(R1080="","",R1080/VLOOKUP(VLOOKUP($J1080,'Medians, Hi-Lo SDs'!$B:$F,3,FALSE),$H:$I,2,FALSE))</f>
        <v/>
      </c>
      <c r="T1080" s="70" t="str">
        <f t="shared" si="194"/>
        <v/>
      </c>
      <c r="U1080" s="68" t="str">
        <f t="shared" si="195"/>
        <v/>
      </c>
      <c r="V1080" s="69" t="str">
        <f t="shared" si="189"/>
        <v/>
      </c>
      <c r="W1080" s="66" t="str">
        <f>IFERROR((IF(AND($G1079&lt;(VLOOKUP($J1080,'Medians, Hi-Lo SDs'!$B:$F,4,FALSE)),$G1080&gt;=(VLOOKUP($J1080,'Medians, Hi-Lo SDs'!$B:$F,4,FALSE))),(VLOOKUP($J1080,'Medians, Hi-Lo SDs'!$B:$F,4,FALSE))-$G1079,""))/($F1080)*($C1080-$C1079)+($C1079),"")</f>
        <v/>
      </c>
      <c r="X1080" s="65" t="str">
        <f t="shared" si="192"/>
        <v/>
      </c>
      <c r="Y1080" s="65" t="str">
        <f>IF(X1080="","",X1080/VLOOKUP(VLOOKUP($J1080,'Medians, Hi-Lo SDs'!$B:$F,4,FALSE),$H:$I,2,FALSE))</f>
        <v/>
      </c>
      <c r="Z1080" s="70" t="str">
        <f t="shared" si="196"/>
        <v/>
      </c>
      <c r="AA1080" s="68" t="str">
        <f t="shared" si="197"/>
        <v/>
      </c>
      <c r="AB1080" s="66" t="str">
        <f>IFERROR((IF(AND($G1079&lt;(VLOOKUP($J1080,'Medians, Hi-Lo SDs'!$B:$F,5,FALSE)),$G1080&gt;=(VLOOKUP($J1080,'Medians, Hi-Lo SDs'!$B:$F,5,FALSE))),(VLOOKUP($J1080,'Medians, Hi-Lo SDs'!$B:$F,5,FALSE))-$G1079,""))/($F1080)*($C1080-$C1079)+($C1079),"")</f>
        <v/>
      </c>
      <c r="AC1080" s="65" t="str">
        <f t="shared" si="193"/>
        <v/>
      </c>
      <c r="AD1080" s="65" t="str">
        <f>IF(AC1080="","",AC1080/VLOOKUP(VLOOKUP($J1080,'Medians, Hi-Lo SDs'!$B:$F,5,FALSE),$H:$I,2,FALSE))</f>
        <v/>
      </c>
      <c r="AE1080" s="59" t="s">
        <v>88</v>
      </c>
      <c r="AF1080" s="60" t="s">
        <v>88</v>
      </c>
    </row>
    <row r="1081" spans="10:32" x14ac:dyDescent="0.2">
      <c r="J1081" s="64" t="str">
        <f t="shared" si="187"/>
        <v>a1721</v>
      </c>
      <c r="K1081" s="71">
        <f t="shared" si="188"/>
        <v>2.1505376344086025</v>
      </c>
      <c r="L1081" s="65" t="str">
        <f>IFERROR((IF(AND($G1080&lt;(VLOOKUP($J1081,'Medians, Hi-Lo SDs'!$B:$F,2,FALSE)),$G1081&gt;=(VLOOKUP($J1081,'Medians, Hi-Lo SDs'!$B:$F,2,FALSE))),(VLOOKUP($J1081,'Medians, Hi-Lo SDs'!$B:$F,2,FALSE))-$G1080,""))/($F1081)*($C1081-$C1080)+($C1080),"")</f>
        <v/>
      </c>
      <c r="M1081" s="65" t="str">
        <f t="shared" si="190"/>
        <v/>
      </c>
      <c r="N1081" s="65" t="str">
        <f>IF(M1081="","",M1081/VLOOKUP(VLOOKUP($J1081,'Medians, Hi-Lo SDs'!$B:$F,2,FALSE),$H:$I,2,FALSE))</f>
        <v/>
      </c>
      <c r="O1081" s="59" t="s">
        <v>88</v>
      </c>
      <c r="P1081" s="60" t="s">
        <v>88</v>
      </c>
      <c r="Q1081" s="66" t="str">
        <f>IFERROR((IF(AND($G1080&lt;(VLOOKUP($J1081,'Medians, Hi-Lo SDs'!$B:$F,3,FALSE)),$G1081&gt;=(VLOOKUP($J1081,'Medians, Hi-Lo SDs'!$B:$F,3,FALSE))),(VLOOKUP($J1081,'Medians, Hi-Lo SDs'!$B:$F,3,FALSE))-$G1080,""))/($F1081)*($C1081-$C1080)+($C1080),"")</f>
        <v/>
      </c>
      <c r="R1081" s="65" t="str">
        <f t="shared" si="191"/>
        <v/>
      </c>
      <c r="S1081" s="65" t="str">
        <f>IF(R1081="","",R1081/VLOOKUP(VLOOKUP($J1081,'Medians, Hi-Lo SDs'!$B:$F,3,FALSE),$H:$I,2,FALSE))</f>
        <v/>
      </c>
      <c r="T1081" s="70" t="str">
        <f t="shared" si="194"/>
        <v/>
      </c>
      <c r="U1081" s="68" t="str">
        <f t="shared" si="195"/>
        <v/>
      </c>
      <c r="V1081" s="69" t="str">
        <f t="shared" si="189"/>
        <v/>
      </c>
      <c r="W1081" s="66" t="str">
        <f>IFERROR((IF(AND($G1080&lt;(VLOOKUP($J1081,'Medians, Hi-Lo SDs'!$B:$F,4,FALSE)),$G1081&gt;=(VLOOKUP($J1081,'Medians, Hi-Lo SDs'!$B:$F,4,FALSE))),(VLOOKUP($J1081,'Medians, Hi-Lo SDs'!$B:$F,4,FALSE))-$G1080,""))/($F1081)*($C1081-$C1080)+($C1080),"")</f>
        <v/>
      </c>
      <c r="X1081" s="65" t="str">
        <f t="shared" si="192"/>
        <v/>
      </c>
      <c r="Y1081" s="65" t="str">
        <f>IF(X1081="","",X1081/VLOOKUP(VLOOKUP($J1081,'Medians, Hi-Lo SDs'!$B:$F,4,FALSE),$H:$I,2,FALSE))</f>
        <v/>
      </c>
      <c r="Z1081" s="70" t="str">
        <f t="shared" si="196"/>
        <v/>
      </c>
      <c r="AA1081" s="68" t="str">
        <f t="shared" si="197"/>
        <v/>
      </c>
      <c r="AB1081" s="66" t="str">
        <f>IFERROR((IF(AND($G1080&lt;(VLOOKUP($J1081,'Medians, Hi-Lo SDs'!$B:$F,5,FALSE)),$G1081&gt;=(VLOOKUP($J1081,'Medians, Hi-Lo SDs'!$B:$F,5,FALSE))),(VLOOKUP($J1081,'Medians, Hi-Lo SDs'!$B:$F,5,FALSE))-$G1080,""))/($F1081)*($C1081-$C1080)+($C1080),"")</f>
        <v/>
      </c>
      <c r="AC1081" s="65" t="str">
        <f t="shared" si="193"/>
        <v/>
      </c>
      <c r="AD1081" s="65" t="str">
        <f>IF(AC1081="","",AC1081/VLOOKUP(VLOOKUP($J1081,'Medians, Hi-Lo SDs'!$B:$F,5,FALSE),$H:$I,2,FALSE))</f>
        <v/>
      </c>
      <c r="AE1081" s="59" t="s">
        <v>88</v>
      </c>
      <c r="AF1081" s="60" t="s">
        <v>88</v>
      </c>
    </row>
    <row r="1082" spans="10:32" x14ac:dyDescent="0.2">
      <c r="J1082" s="64" t="str">
        <f t="shared" si="187"/>
        <v>a1721</v>
      </c>
      <c r="K1082" s="71">
        <f t="shared" si="188"/>
        <v>2.1505376344086025</v>
      </c>
      <c r="L1082" s="65" t="str">
        <f>IFERROR((IF(AND($G1081&lt;(VLOOKUP($J1082,'Medians, Hi-Lo SDs'!$B:$F,2,FALSE)),$G1082&gt;=(VLOOKUP($J1082,'Medians, Hi-Lo SDs'!$B:$F,2,FALSE))),(VLOOKUP($J1082,'Medians, Hi-Lo SDs'!$B:$F,2,FALSE))-$G1081,""))/($F1082)*($C1082-$C1081)+($C1081),"")</f>
        <v/>
      </c>
      <c r="M1082" s="65" t="str">
        <f t="shared" si="190"/>
        <v/>
      </c>
      <c r="N1082" s="65" t="str">
        <f>IF(M1082="","",M1082/VLOOKUP(VLOOKUP($J1082,'Medians, Hi-Lo SDs'!$B:$F,2,FALSE),$H:$I,2,FALSE))</f>
        <v/>
      </c>
      <c r="O1082" s="59" t="s">
        <v>88</v>
      </c>
      <c r="P1082" s="60" t="s">
        <v>88</v>
      </c>
      <c r="Q1082" s="66" t="str">
        <f>IFERROR((IF(AND($G1081&lt;(VLOOKUP($J1082,'Medians, Hi-Lo SDs'!$B:$F,3,FALSE)),$G1082&gt;=(VLOOKUP($J1082,'Medians, Hi-Lo SDs'!$B:$F,3,FALSE))),(VLOOKUP($J1082,'Medians, Hi-Lo SDs'!$B:$F,3,FALSE))-$G1081,""))/($F1082)*($C1082-$C1081)+($C1081),"")</f>
        <v/>
      </c>
      <c r="R1082" s="65" t="str">
        <f t="shared" si="191"/>
        <v/>
      </c>
      <c r="S1082" s="65" t="str">
        <f>IF(R1082="","",R1082/VLOOKUP(VLOOKUP($J1082,'Medians, Hi-Lo SDs'!$B:$F,3,FALSE),$H:$I,2,FALSE))</f>
        <v/>
      </c>
      <c r="T1082" s="70" t="str">
        <f t="shared" si="194"/>
        <v/>
      </c>
      <c r="U1082" s="68" t="str">
        <f t="shared" si="195"/>
        <v/>
      </c>
      <c r="V1082" s="69" t="str">
        <f t="shared" si="189"/>
        <v/>
      </c>
      <c r="W1082" s="66" t="str">
        <f>IFERROR((IF(AND($G1081&lt;(VLOOKUP($J1082,'Medians, Hi-Lo SDs'!$B:$F,4,FALSE)),$G1082&gt;=(VLOOKUP($J1082,'Medians, Hi-Lo SDs'!$B:$F,4,FALSE))),(VLOOKUP($J1082,'Medians, Hi-Lo SDs'!$B:$F,4,FALSE))-$G1081,""))/($F1082)*($C1082-$C1081)+($C1081),"")</f>
        <v/>
      </c>
      <c r="X1082" s="65" t="str">
        <f t="shared" si="192"/>
        <v/>
      </c>
      <c r="Y1082" s="65" t="str">
        <f>IF(X1082="","",X1082/VLOOKUP(VLOOKUP($J1082,'Medians, Hi-Lo SDs'!$B:$F,4,FALSE),$H:$I,2,FALSE))</f>
        <v/>
      </c>
      <c r="Z1082" s="70" t="str">
        <f t="shared" si="196"/>
        <v/>
      </c>
      <c r="AA1082" s="68" t="str">
        <f t="shared" si="197"/>
        <v/>
      </c>
      <c r="AB1082" s="66" t="str">
        <f>IFERROR((IF(AND($G1081&lt;(VLOOKUP($J1082,'Medians, Hi-Lo SDs'!$B:$F,5,FALSE)),$G1082&gt;=(VLOOKUP($J1082,'Medians, Hi-Lo SDs'!$B:$F,5,FALSE))),(VLOOKUP($J1082,'Medians, Hi-Lo SDs'!$B:$F,5,FALSE))-$G1081,""))/($F1082)*($C1082-$C1081)+($C1081),"")</f>
        <v/>
      </c>
      <c r="AC1082" s="65" t="str">
        <f t="shared" si="193"/>
        <v/>
      </c>
      <c r="AD1082" s="65" t="str">
        <f>IF(AC1082="","",AC1082/VLOOKUP(VLOOKUP($J1082,'Medians, Hi-Lo SDs'!$B:$F,5,FALSE),$H:$I,2,FALSE))</f>
        <v/>
      </c>
      <c r="AE1082" s="59" t="s">
        <v>88</v>
      </c>
      <c r="AF1082" s="60" t="s">
        <v>88</v>
      </c>
    </row>
    <row r="1083" spans="10:32" x14ac:dyDescent="0.2">
      <c r="J1083" s="64" t="str">
        <f t="shared" si="187"/>
        <v>a1721</v>
      </c>
      <c r="K1083" s="71">
        <f t="shared" si="188"/>
        <v>2.1505376344086025</v>
      </c>
      <c r="L1083" s="65" t="str">
        <f>IFERROR((IF(AND($G1082&lt;(VLOOKUP($J1083,'Medians, Hi-Lo SDs'!$B:$F,2,FALSE)),$G1083&gt;=(VLOOKUP($J1083,'Medians, Hi-Lo SDs'!$B:$F,2,FALSE))),(VLOOKUP($J1083,'Medians, Hi-Lo SDs'!$B:$F,2,FALSE))-$G1082,""))/($F1083)*($C1083-$C1082)+($C1082),"")</f>
        <v/>
      </c>
      <c r="M1083" s="65" t="str">
        <f t="shared" si="190"/>
        <v/>
      </c>
      <c r="N1083" s="65" t="str">
        <f>IF(M1083="","",M1083/VLOOKUP(VLOOKUP($J1083,'Medians, Hi-Lo SDs'!$B:$F,2,FALSE),$H:$I,2,FALSE))</f>
        <v/>
      </c>
      <c r="O1083" s="59" t="s">
        <v>88</v>
      </c>
      <c r="P1083" s="60" t="s">
        <v>88</v>
      </c>
      <c r="Q1083" s="66" t="str">
        <f>IFERROR((IF(AND($G1082&lt;(VLOOKUP($J1083,'Medians, Hi-Lo SDs'!$B:$F,3,FALSE)),$G1083&gt;=(VLOOKUP($J1083,'Medians, Hi-Lo SDs'!$B:$F,3,FALSE))),(VLOOKUP($J1083,'Medians, Hi-Lo SDs'!$B:$F,3,FALSE))-$G1082,""))/($F1083)*($C1083-$C1082)+($C1082),"")</f>
        <v/>
      </c>
      <c r="R1083" s="65" t="str">
        <f t="shared" si="191"/>
        <v/>
      </c>
      <c r="S1083" s="65" t="str">
        <f>IF(R1083="","",R1083/VLOOKUP(VLOOKUP($J1083,'Medians, Hi-Lo SDs'!$B:$F,3,FALSE),$H:$I,2,FALSE))</f>
        <v/>
      </c>
      <c r="T1083" s="70" t="str">
        <f t="shared" si="194"/>
        <v/>
      </c>
      <c r="U1083" s="68" t="str">
        <f t="shared" si="195"/>
        <v/>
      </c>
      <c r="V1083" s="69" t="str">
        <f t="shared" si="189"/>
        <v/>
      </c>
      <c r="W1083" s="66" t="str">
        <f>IFERROR((IF(AND($G1082&lt;(VLOOKUP($J1083,'Medians, Hi-Lo SDs'!$B:$F,4,FALSE)),$G1083&gt;=(VLOOKUP($J1083,'Medians, Hi-Lo SDs'!$B:$F,4,FALSE))),(VLOOKUP($J1083,'Medians, Hi-Lo SDs'!$B:$F,4,FALSE))-$G1082,""))/($F1083)*($C1083-$C1082)+($C1082),"")</f>
        <v/>
      </c>
      <c r="X1083" s="65" t="str">
        <f t="shared" si="192"/>
        <v/>
      </c>
      <c r="Y1083" s="65" t="str">
        <f>IF(X1083="","",X1083/VLOOKUP(VLOOKUP($J1083,'Medians, Hi-Lo SDs'!$B:$F,4,FALSE),$H:$I,2,FALSE))</f>
        <v/>
      </c>
      <c r="Z1083" s="70" t="str">
        <f t="shared" si="196"/>
        <v/>
      </c>
      <c r="AA1083" s="68" t="str">
        <f t="shared" si="197"/>
        <v/>
      </c>
      <c r="AB1083" s="66" t="str">
        <f>IFERROR((IF(AND($G1082&lt;(VLOOKUP($J1083,'Medians, Hi-Lo SDs'!$B:$F,5,FALSE)),$G1083&gt;=(VLOOKUP($J1083,'Medians, Hi-Lo SDs'!$B:$F,5,FALSE))),(VLOOKUP($J1083,'Medians, Hi-Lo SDs'!$B:$F,5,FALSE))-$G1082,""))/($F1083)*($C1083-$C1082)+($C1082),"")</f>
        <v/>
      </c>
      <c r="AC1083" s="65" t="str">
        <f t="shared" si="193"/>
        <v/>
      </c>
      <c r="AD1083" s="65" t="str">
        <f>IF(AC1083="","",AC1083/VLOOKUP(VLOOKUP($J1083,'Medians, Hi-Lo SDs'!$B:$F,5,FALSE),$H:$I,2,FALSE))</f>
        <v/>
      </c>
      <c r="AE1083" s="59" t="s">
        <v>88</v>
      </c>
      <c r="AF1083" s="60" t="s">
        <v>88</v>
      </c>
    </row>
    <row r="1084" spans="10:32" x14ac:dyDescent="0.2">
      <c r="J1084" s="64" t="str">
        <f t="shared" si="187"/>
        <v>a1721</v>
      </c>
      <c r="K1084" s="71">
        <f t="shared" si="188"/>
        <v>2.1505376344086025</v>
      </c>
      <c r="L1084" s="65" t="str">
        <f>IFERROR((IF(AND($G1083&lt;(VLOOKUP($J1084,'Medians, Hi-Lo SDs'!$B:$F,2,FALSE)),$G1084&gt;=(VLOOKUP($J1084,'Medians, Hi-Lo SDs'!$B:$F,2,FALSE))),(VLOOKUP($J1084,'Medians, Hi-Lo SDs'!$B:$F,2,FALSE))-$G1083,""))/($F1084)*($C1084-$C1083)+($C1083),"")</f>
        <v/>
      </c>
      <c r="M1084" s="65" t="str">
        <f t="shared" si="190"/>
        <v/>
      </c>
      <c r="N1084" s="65" t="str">
        <f>IF(M1084="","",M1084/VLOOKUP(VLOOKUP($J1084,'Medians, Hi-Lo SDs'!$B:$F,2,FALSE),$H:$I,2,FALSE))</f>
        <v/>
      </c>
      <c r="O1084" s="59" t="s">
        <v>88</v>
      </c>
      <c r="P1084" s="60" t="s">
        <v>88</v>
      </c>
      <c r="Q1084" s="66" t="str">
        <f>IFERROR((IF(AND($G1083&lt;(VLOOKUP($J1084,'Medians, Hi-Lo SDs'!$B:$F,3,FALSE)),$G1084&gt;=(VLOOKUP($J1084,'Medians, Hi-Lo SDs'!$B:$F,3,FALSE))),(VLOOKUP($J1084,'Medians, Hi-Lo SDs'!$B:$F,3,FALSE))-$G1083,""))/($F1084)*($C1084-$C1083)+($C1083),"")</f>
        <v/>
      </c>
      <c r="R1084" s="65" t="str">
        <f t="shared" si="191"/>
        <v/>
      </c>
      <c r="S1084" s="65" t="str">
        <f>IF(R1084="","",R1084/VLOOKUP(VLOOKUP($J1084,'Medians, Hi-Lo SDs'!$B:$F,3,FALSE),$H:$I,2,FALSE))</f>
        <v/>
      </c>
      <c r="T1084" s="70" t="str">
        <f t="shared" si="194"/>
        <v/>
      </c>
      <c r="U1084" s="68" t="str">
        <f t="shared" si="195"/>
        <v/>
      </c>
      <c r="V1084" s="69" t="str">
        <f t="shared" si="189"/>
        <v/>
      </c>
      <c r="W1084" s="66" t="str">
        <f>IFERROR((IF(AND($G1083&lt;(VLOOKUP($J1084,'Medians, Hi-Lo SDs'!$B:$F,4,FALSE)),$G1084&gt;=(VLOOKUP($J1084,'Medians, Hi-Lo SDs'!$B:$F,4,FALSE))),(VLOOKUP($J1084,'Medians, Hi-Lo SDs'!$B:$F,4,FALSE))-$G1083,""))/($F1084)*($C1084-$C1083)+($C1083),"")</f>
        <v/>
      </c>
      <c r="X1084" s="65" t="str">
        <f t="shared" si="192"/>
        <v/>
      </c>
      <c r="Y1084" s="65" t="str">
        <f>IF(X1084="","",X1084/VLOOKUP(VLOOKUP($J1084,'Medians, Hi-Lo SDs'!$B:$F,4,FALSE),$H:$I,2,FALSE))</f>
        <v/>
      </c>
      <c r="Z1084" s="70" t="str">
        <f t="shared" si="196"/>
        <v/>
      </c>
      <c r="AA1084" s="68" t="str">
        <f t="shared" si="197"/>
        <v/>
      </c>
      <c r="AB1084" s="66" t="str">
        <f>IFERROR((IF(AND($G1083&lt;(VLOOKUP($J1084,'Medians, Hi-Lo SDs'!$B:$F,5,FALSE)),$G1084&gt;=(VLOOKUP($J1084,'Medians, Hi-Lo SDs'!$B:$F,5,FALSE))),(VLOOKUP($J1084,'Medians, Hi-Lo SDs'!$B:$F,5,FALSE))-$G1083,""))/($F1084)*($C1084-$C1083)+($C1083),"")</f>
        <v/>
      </c>
      <c r="AC1084" s="65" t="str">
        <f t="shared" si="193"/>
        <v/>
      </c>
      <c r="AD1084" s="65" t="str">
        <f>IF(AC1084="","",AC1084/VLOOKUP(VLOOKUP($J1084,'Medians, Hi-Lo SDs'!$B:$F,5,FALSE),$H:$I,2,FALSE))</f>
        <v/>
      </c>
      <c r="AE1084" s="59" t="s">
        <v>88</v>
      </c>
      <c r="AF1084" s="60" t="s">
        <v>88</v>
      </c>
    </row>
    <row r="1085" spans="10:32" x14ac:dyDescent="0.2">
      <c r="J1085" s="64" t="str">
        <f t="shared" si="187"/>
        <v>a1721</v>
      </c>
      <c r="K1085" s="71">
        <f t="shared" si="188"/>
        <v>2.1505376344086025</v>
      </c>
      <c r="L1085" s="65" t="str">
        <f>IFERROR((IF(AND($G1084&lt;(VLOOKUP($J1085,'Medians, Hi-Lo SDs'!$B:$F,2,FALSE)),$G1085&gt;=(VLOOKUP($J1085,'Medians, Hi-Lo SDs'!$B:$F,2,FALSE))),(VLOOKUP($J1085,'Medians, Hi-Lo SDs'!$B:$F,2,FALSE))-$G1084,""))/($F1085)*($C1085-$C1084)+($C1084),"")</f>
        <v/>
      </c>
      <c r="M1085" s="65" t="str">
        <f t="shared" si="190"/>
        <v/>
      </c>
      <c r="N1085" s="65" t="str">
        <f>IF(M1085="","",M1085/VLOOKUP(VLOOKUP($J1085,'Medians, Hi-Lo SDs'!$B:$F,2,FALSE),$H:$I,2,FALSE))</f>
        <v/>
      </c>
      <c r="O1085" s="59" t="s">
        <v>88</v>
      </c>
      <c r="P1085" s="60" t="s">
        <v>88</v>
      </c>
      <c r="Q1085" s="66" t="str">
        <f>IFERROR((IF(AND($G1084&lt;(VLOOKUP($J1085,'Medians, Hi-Lo SDs'!$B:$F,3,FALSE)),$G1085&gt;=(VLOOKUP($J1085,'Medians, Hi-Lo SDs'!$B:$F,3,FALSE))),(VLOOKUP($J1085,'Medians, Hi-Lo SDs'!$B:$F,3,FALSE))-$G1084,""))/($F1085)*($C1085-$C1084)+($C1084),"")</f>
        <v/>
      </c>
      <c r="R1085" s="65" t="str">
        <f t="shared" si="191"/>
        <v/>
      </c>
      <c r="S1085" s="65" t="str">
        <f>IF(R1085="","",R1085/VLOOKUP(VLOOKUP($J1085,'Medians, Hi-Lo SDs'!$B:$F,3,FALSE),$H:$I,2,FALSE))</f>
        <v/>
      </c>
      <c r="T1085" s="70" t="str">
        <f t="shared" si="194"/>
        <v/>
      </c>
      <c r="U1085" s="68" t="str">
        <f t="shared" si="195"/>
        <v/>
      </c>
      <c r="V1085" s="69" t="str">
        <f t="shared" si="189"/>
        <v/>
      </c>
      <c r="W1085" s="66" t="str">
        <f>IFERROR((IF(AND($G1084&lt;(VLOOKUP($J1085,'Medians, Hi-Lo SDs'!$B:$F,4,FALSE)),$G1085&gt;=(VLOOKUP($J1085,'Medians, Hi-Lo SDs'!$B:$F,4,FALSE))),(VLOOKUP($J1085,'Medians, Hi-Lo SDs'!$B:$F,4,FALSE))-$G1084,""))/($F1085)*($C1085-$C1084)+($C1084),"")</f>
        <v/>
      </c>
      <c r="X1085" s="65" t="str">
        <f t="shared" si="192"/>
        <v/>
      </c>
      <c r="Y1085" s="65" t="str">
        <f>IF(X1085="","",X1085/VLOOKUP(VLOOKUP($J1085,'Medians, Hi-Lo SDs'!$B:$F,4,FALSE),$H:$I,2,FALSE))</f>
        <v/>
      </c>
      <c r="Z1085" s="70" t="str">
        <f t="shared" si="196"/>
        <v/>
      </c>
      <c r="AA1085" s="68" t="str">
        <f t="shared" si="197"/>
        <v/>
      </c>
      <c r="AB1085" s="66" t="str">
        <f>IFERROR((IF(AND($G1084&lt;(VLOOKUP($J1085,'Medians, Hi-Lo SDs'!$B:$F,5,FALSE)),$G1085&gt;=(VLOOKUP($J1085,'Medians, Hi-Lo SDs'!$B:$F,5,FALSE))),(VLOOKUP($J1085,'Medians, Hi-Lo SDs'!$B:$F,5,FALSE))-$G1084,""))/($F1085)*($C1085-$C1084)+($C1084),"")</f>
        <v/>
      </c>
      <c r="AC1085" s="65" t="str">
        <f t="shared" si="193"/>
        <v/>
      </c>
      <c r="AD1085" s="65" t="str">
        <f>IF(AC1085="","",AC1085/VLOOKUP(VLOOKUP($J1085,'Medians, Hi-Lo SDs'!$B:$F,5,FALSE),$H:$I,2,FALSE))</f>
        <v/>
      </c>
      <c r="AE1085" s="59" t="s">
        <v>88</v>
      </c>
      <c r="AF1085" s="60" t="s">
        <v>88</v>
      </c>
    </row>
    <row r="1086" spans="10:32" x14ac:dyDescent="0.2">
      <c r="J1086" s="64" t="str">
        <f t="shared" si="187"/>
        <v>a1721</v>
      </c>
      <c r="K1086" s="71">
        <f t="shared" si="188"/>
        <v>2.1505376344086025</v>
      </c>
      <c r="L1086" s="65" t="str">
        <f>IFERROR((IF(AND($G1085&lt;(VLOOKUP($J1086,'Medians, Hi-Lo SDs'!$B:$F,2,FALSE)),$G1086&gt;=(VLOOKUP($J1086,'Medians, Hi-Lo SDs'!$B:$F,2,FALSE))),(VLOOKUP($J1086,'Medians, Hi-Lo SDs'!$B:$F,2,FALSE))-$G1085,""))/($F1086)*($C1086-$C1085)+($C1085),"")</f>
        <v/>
      </c>
      <c r="M1086" s="65" t="str">
        <f t="shared" si="190"/>
        <v/>
      </c>
      <c r="N1086" s="65" t="str">
        <f>IF(M1086="","",M1086/VLOOKUP(VLOOKUP($J1086,'Medians, Hi-Lo SDs'!$B:$F,2,FALSE),$H:$I,2,FALSE))</f>
        <v/>
      </c>
      <c r="O1086" s="59" t="s">
        <v>88</v>
      </c>
      <c r="P1086" s="60" t="s">
        <v>88</v>
      </c>
      <c r="Q1086" s="66" t="str">
        <f>IFERROR((IF(AND($G1085&lt;(VLOOKUP($J1086,'Medians, Hi-Lo SDs'!$B:$F,3,FALSE)),$G1086&gt;=(VLOOKUP($J1086,'Medians, Hi-Lo SDs'!$B:$F,3,FALSE))),(VLOOKUP($J1086,'Medians, Hi-Lo SDs'!$B:$F,3,FALSE))-$G1085,""))/($F1086)*($C1086-$C1085)+($C1085),"")</f>
        <v/>
      </c>
      <c r="R1086" s="65" t="str">
        <f t="shared" si="191"/>
        <v/>
      </c>
      <c r="S1086" s="65" t="str">
        <f>IF(R1086="","",R1086/VLOOKUP(VLOOKUP($J1086,'Medians, Hi-Lo SDs'!$B:$F,3,FALSE),$H:$I,2,FALSE))</f>
        <v/>
      </c>
      <c r="T1086" s="70" t="str">
        <f t="shared" si="194"/>
        <v/>
      </c>
      <c r="U1086" s="68" t="str">
        <f t="shared" si="195"/>
        <v/>
      </c>
      <c r="V1086" s="69" t="str">
        <f t="shared" si="189"/>
        <v/>
      </c>
      <c r="W1086" s="66" t="str">
        <f>IFERROR((IF(AND($G1085&lt;(VLOOKUP($J1086,'Medians, Hi-Lo SDs'!$B:$F,4,FALSE)),$G1086&gt;=(VLOOKUP($J1086,'Medians, Hi-Lo SDs'!$B:$F,4,FALSE))),(VLOOKUP($J1086,'Medians, Hi-Lo SDs'!$B:$F,4,FALSE))-$G1085,""))/($F1086)*($C1086-$C1085)+($C1085),"")</f>
        <v/>
      </c>
      <c r="X1086" s="65" t="str">
        <f t="shared" si="192"/>
        <v/>
      </c>
      <c r="Y1086" s="65" t="str">
        <f>IF(X1086="","",X1086/VLOOKUP(VLOOKUP($J1086,'Medians, Hi-Lo SDs'!$B:$F,4,FALSE),$H:$I,2,FALSE))</f>
        <v/>
      </c>
      <c r="Z1086" s="70" t="str">
        <f t="shared" si="196"/>
        <v/>
      </c>
      <c r="AA1086" s="68" t="str">
        <f t="shared" si="197"/>
        <v/>
      </c>
      <c r="AB1086" s="66" t="str">
        <f>IFERROR((IF(AND($G1085&lt;(VLOOKUP($J1086,'Medians, Hi-Lo SDs'!$B:$F,5,FALSE)),$G1086&gt;=(VLOOKUP($J1086,'Medians, Hi-Lo SDs'!$B:$F,5,FALSE))),(VLOOKUP($J1086,'Medians, Hi-Lo SDs'!$B:$F,5,FALSE))-$G1085,""))/($F1086)*($C1086-$C1085)+($C1085),"")</f>
        <v/>
      </c>
      <c r="AC1086" s="65" t="str">
        <f t="shared" si="193"/>
        <v/>
      </c>
      <c r="AD1086" s="65" t="str">
        <f>IF(AC1086="","",AC1086/VLOOKUP(VLOOKUP($J1086,'Medians, Hi-Lo SDs'!$B:$F,5,FALSE),$H:$I,2,FALSE))</f>
        <v/>
      </c>
      <c r="AE1086" s="59" t="s">
        <v>88</v>
      </c>
      <c r="AF1086" s="60" t="s">
        <v>88</v>
      </c>
    </row>
    <row r="1087" spans="10:32" x14ac:dyDescent="0.2">
      <c r="J1087" s="64" t="str">
        <f t="shared" si="187"/>
        <v>a1721</v>
      </c>
      <c r="K1087" s="71">
        <f t="shared" si="188"/>
        <v>2.1505376344086025</v>
      </c>
      <c r="L1087" s="65" t="str">
        <f>IFERROR((IF(AND($G1086&lt;(VLOOKUP($J1087,'Medians, Hi-Lo SDs'!$B:$F,2,FALSE)),$G1087&gt;=(VLOOKUP($J1087,'Medians, Hi-Lo SDs'!$B:$F,2,FALSE))),(VLOOKUP($J1087,'Medians, Hi-Lo SDs'!$B:$F,2,FALSE))-$G1086,""))/($F1087)*($C1087-$C1086)+($C1086),"")</f>
        <v/>
      </c>
      <c r="M1087" s="65" t="str">
        <f t="shared" si="190"/>
        <v/>
      </c>
      <c r="N1087" s="65" t="str">
        <f>IF(M1087="","",M1087/VLOOKUP(VLOOKUP($J1087,'Medians, Hi-Lo SDs'!$B:$F,2,FALSE),$H:$I,2,FALSE))</f>
        <v/>
      </c>
      <c r="O1087" s="59" t="s">
        <v>88</v>
      </c>
      <c r="P1087" s="60" t="s">
        <v>88</v>
      </c>
      <c r="Q1087" s="66" t="str">
        <f>IFERROR((IF(AND($G1086&lt;(VLOOKUP($J1087,'Medians, Hi-Lo SDs'!$B:$F,3,FALSE)),$G1087&gt;=(VLOOKUP($J1087,'Medians, Hi-Lo SDs'!$B:$F,3,FALSE))),(VLOOKUP($J1087,'Medians, Hi-Lo SDs'!$B:$F,3,FALSE))-$G1086,""))/($F1087)*($C1087-$C1086)+($C1086),"")</f>
        <v/>
      </c>
      <c r="R1087" s="65" t="str">
        <f t="shared" si="191"/>
        <v/>
      </c>
      <c r="S1087" s="65" t="str">
        <f>IF(R1087="","",R1087/VLOOKUP(VLOOKUP($J1087,'Medians, Hi-Lo SDs'!$B:$F,3,FALSE),$H:$I,2,FALSE))</f>
        <v/>
      </c>
      <c r="T1087" s="70" t="str">
        <f t="shared" si="194"/>
        <v/>
      </c>
      <c r="U1087" s="68" t="str">
        <f t="shared" si="195"/>
        <v/>
      </c>
      <c r="V1087" s="69" t="str">
        <f t="shared" si="189"/>
        <v/>
      </c>
      <c r="W1087" s="66" t="str">
        <f>IFERROR((IF(AND($G1086&lt;(VLOOKUP($J1087,'Medians, Hi-Lo SDs'!$B:$F,4,FALSE)),$G1087&gt;=(VLOOKUP($J1087,'Medians, Hi-Lo SDs'!$B:$F,4,FALSE))),(VLOOKUP($J1087,'Medians, Hi-Lo SDs'!$B:$F,4,FALSE))-$G1086,""))/($F1087)*($C1087-$C1086)+($C1086),"")</f>
        <v/>
      </c>
      <c r="X1087" s="65" t="str">
        <f t="shared" si="192"/>
        <v/>
      </c>
      <c r="Y1087" s="65" t="str">
        <f>IF(X1087="","",X1087/VLOOKUP(VLOOKUP($J1087,'Medians, Hi-Lo SDs'!$B:$F,4,FALSE),$H:$I,2,FALSE))</f>
        <v/>
      </c>
      <c r="Z1087" s="70" t="str">
        <f t="shared" si="196"/>
        <v/>
      </c>
      <c r="AA1087" s="68" t="str">
        <f t="shared" si="197"/>
        <v/>
      </c>
      <c r="AB1087" s="66" t="str">
        <f>IFERROR((IF(AND($G1086&lt;(VLOOKUP($J1087,'Medians, Hi-Lo SDs'!$B:$F,5,FALSE)),$G1087&gt;=(VLOOKUP($J1087,'Medians, Hi-Lo SDs'!$B:$F,5,FALSE))),(VLOOKUP($J1087,'Medians, Hi-Lo SDs'!$B:$F,5,FALSE))-$G1086,""))/($F1087)*($C1087-$C1086)+($C1086),"")</f>
        <v/>
      </c>
      <c r="AC1087" s="65" t="str">
        <f t="shared" si="193"/>
        <v/>
      </c>
      <c r="AD1087" s="65" t="str">
        <f>IF(AC1087="","",AC1087/VLOOKUP(VLOOKUP($J1087,'Medians, Hi-Lo SDs'!$B:$F,5,FALSE),$H:$I,2,FALSE))</f>
        <v/>
      </c>
      <c r="AE1087" s="59" t="s">
        <v>88</v>
      </c>
      <c r="AF1087" s="60" t="s">
        <v>88</v>
      </c>
    </row>
    <row r="1088" spans="10:32" x14ac:dyDescent="0.2">
      <c r="J1088" s="64" t="str">
        <f t="shared" si="187"/>
        <v>a1721</v>
      </c>
      <c r="K1088" s="71">
        <f t="shared" si="188"/>
        <v>2.1505376344086025</v>
      </c>
      <c r="L1088" s="65" t="str">
        <f>IFERROR((IF(AND($G1087&lt;(VLOOKUP($J1088,'Medians, Hi-Lo SDs'!$B:$F,2,FALSE)),$G1088&gt;=(VLOOKUP($J1088,'Medians, Hi-Lo SDs'!$B:$F,2,FALSE))),(VLOOKUP($J1088,'Medians, Hi-Lo SDs'!$B:$F,2,FALSE))-$G1087,""))/($F1088)*($C1088-$C1087)+($C1087),"")</f>
        <v/>
      </c>
      <c r="M1088" s="65" t="str">
        <f t="shared" si="190"/>
        <v/>
      </c>
      <c r="N1088" s="65" t="str">
        <f>IF(M1088="","",M1088/VLOOKUP(VLOOKUP($J1088,'Medians, Hi-Lo SDs'!$B:$F,2,FALSE),$H:$I,2,FALSE))</f>
        <v/>
      </c>
      <c r="O1088" s="59" t="s">
        <v>88</v>
      </c>
      <c r="P1088" s="60" t="s">
        <v>88</v>
      </c>
      <c r="Q1088" s="66" t="str">
        <f>IFERROR((IF(AND($G1087&lt;(VLOOKUP($J1088,'Medians, Hi-Lo SDs'!$B:$F,3,FALSE)),$G1088&gt;=(VLOOKUP($J1088,'Medians, Hi-Lo SDs'!$B:$F,3,FALSE))),(VLOOKUP($J1088,'Medians, Hi-Lo SDs'!$B:$F,3,FALSE))-$G1087,""))/($F1088)*($C1088-$C1087)+($C1087),"")</f>
        <v/>
      </c>
      <c r="R1088" s="65" t="str">
        <f t="shared" si="191"/>
        <v/>
      </c>
      <c r="S1088" s="65" t="str">
        <f>IF(R1088="","",R1088/VLOOKUP(VLOOKUP($J1088,'Medians, Hi-Lo SDs'!$B:$F,3,FALSE),$H:$I,2,FALSE))</f>
        <v/>
      </c>
      <c r="T1088" s="70" t="str">
        <f t="shared" si="194"/>
        <v/>
      </c>
      <c r="U1088" s="68" t="str">
        <f t="shared" si="195"/>
        <v/>
      </c>
      <c r="V1088" s="69" t="str">
        <f t="shared" si="189"/>
        <v/>
      </c>
      <c r="W1088" s="66" t="str">
        <f>IFERROR((IF(AND($G1087&lt;(VLOOKUP($J1088,'Medians, Hi-Lo SDs'!$B:$F,4,FALSE)),$G1088&gt;=(VLOOKUP($J1088,'Medians, Hi-Lo SDs'!$B:$F,4,FALSE))),(VLOOKUP($J1088,'Medians, Hi-Lo SDs'!$B:$F,4,FALSE))-$G1087,""))/($F1088)*($C1088-$C1087)+($C1087),"")</f>
        <v/>
      </c>
      <c r="X1088" s="65" t="str">
        <f t="shared" si="192"/>
        <v/>
      </c>
      <c r="Y1088" s="65" t="str">
        <f>IF(X1088="","",X1088/VLOOKUP(VLOOKUP($J1088,'Medians, Hi-Lo SDs'!$B:$F,4,FALSE),$H:$I,2,FALSE))</f>
        <v/>
      </c>
      <c r="Z1088" s="70" t="str">
        <f t="shared" si="196"/>
        <v/>
      </c>
      <c r="AA1088" s="68" t="str">
        <f t="shared" si="197"/>
        <v/>
      </c>
      <c r="AB1088" s="66" t="str">
        <f>IFERROR((IF(AND($G1087&lt;(VLOOKUP($J1088,'Medians, Hi-Lo SDs'!$B:$F,5,FALSE)),$G1088&gt;=(VLOOKUP($J1088,'Medians, Hi-Lo SDs'!$B:$F,5,FALSE))),(VLOOKUP($J1088,'Medians, Hi-Lo SDs'!$B:$F,5,FALSE))-$G1087,""))/($F1088)*($C1088-$C1087)+($C1087),"")</f>
        <v/>
      </c>
      <c r="AC1088" s="65" t="str">
        <f t="shared" si="193"/>
        <v/>
      </c>
      <c r="AD1088" s="65" t="str">
        <f>IF(AC1088="","",AC1088/VLOOKUP(VLOOKUP($J1088,'Medians, Hi-Lo SDs'!$B:$F,5,FALSE),$H:$I,2,FALSE))</f>
        <v/>
      </c>
      <c r="AE1088" s="59" t="s">
        <v>88</v>
      </c>
      <c r="AF1088" s="60" t="s">
        <v>88</v>
      </c>
    </row>
    <row r="1089" spans="10:32" x14ac:dyDescent="0.2">
      <c r="J1089" s="64" t="str">
        <f t="shared" si="187"/>
        <v>a1721</v>
      </c>
      <c r="K1089" s="71">
        <f t="shared" si="188"/>
        <v>2.1505376344086025</v>
      </c>
      <c r="L1089" s="65" t="str">
        <f>IFERROR((IF(AND($G1088&lt;(VLOOKUP($J1089,'Medians, Hi-Lo SDs'!$B:$F,2,FALSE)),$G1089&gt;=(VLOOKUP($J1089,'Medians, Hi-Lo SDs'!$B:$F,2,FALSE))),(VLOOKUP($J1089,'Medians, Hi-Lo SDs'!$B:$F,2,FALSE))-$G1088,""))/($F1089)*($C1089-$C1088)+($C1088),"")</f>
        <v/>
      </c>
      <c r="M1089" s="65" t="str">
        <f t="shared" si="190"/>
        <v/>
      </c>
      <c r="N1089" s="65" t="str">
        <f>IF(M1089="","",M1089/VLOOKUP(VLOOKUP($J1089,'Medians, Hi-Lo SDs'!$B:$F,2,FALSE),$H:$I,2,FALSE))</f>
        <v/>
      </c>
      <c r="O1089" s="59" t="s">
        <v>88</v>
      </c>
      <c r="P1089" s="60" t="s">
        <v>88</v>
      </c>
      <c r="Q1089" s="66" t="str">
        <f>IFERROR((IF(AND($G1088&lt;(VLOOKUP($J1089,'Medians, Hi-Lo SDs'!$B:$F,3,FALSE)),$G1089&gt;=(VLOOKUP($J1089,'Medians, Hi-Lo SDs'!$B:$F,3,FALSE))),(VLOOKUP($J1089,'Medians, Hi-Lo SDs'!$B:$F,3,FALSE))-$G1088,""))/($F1089)*($C1089-$C1088)+($C1088),"")</f>
        <v/>
      </c>
      <c r="R1089" s="65" t="str">
        <f t="shared" si="191"/>
        <v/>
      </c>
      <c r="S1089" s="65" t="str">
        <f>IF(R1089="","",R1089/VLOOKUP(VLOOKUP($J1089,'Medians, Hi-Lo SDs'!$B:$F,3,FALSE),$H:$I,2,FALSE))</f>
        <v/>
      </c>
      <c r="T1089" s="70" t="str">
        <f t="shared" si="194"/>
        <v/>
      </c>
      <c r="U1089" s="68" t="str">
        <f t="shared" si="195"/>
        <v/>
      </c>
      <c r="V1089" s="69" t="str">
        <f t="shared" si="189"/>
        <v/>
      </c>
      <c r="W1089" s="66" t="str">
        <f>IFERROR((IF(AND($G1088&lt;(VLOOKUP($J1089,'Medians, Hi-Lo SDs'!$B:$F,4,FALSE)),$G1089&gt;=(VLOOKUP($J1089,'Medians, Hi-Lo SDs'!$B:$F,4,FALSE))),(VLOOKUP($J1089,'Medians, Hi-Lo SDs'!$B:$F,4,FALSE))-$G1088,""))/($F1089)*($C1089-$C1088)+($C1088),"")</f>
        <v/>
      </c>
      <c r="X1089" s="65" t="str">
        <f t="shared" si="192"/>
        <v/>
      </c>
      <c r="Y1089" s="65" t="str">
        <f>IF(X1089="","",X1089/VLOOKUP(VLOOKUP($J1089,'Medians, Hi-Lo SDs'!$B:$F,4,FALSE),$H:$I,2,FALSE))</f>
        <v/>
      </c>
      <c r="Z1089" s="70" t="str">
        <f t="shared" si="196"/>
        <v/>
      </c>
      <c r="AA1089" s="68" t="str">
        <f t="shared" si="197"/>
        <v/>
      </c>
      <c r="AB1089" s="66" t="str">
        <f>IFERROR((IF(AND($G1088&lt;(VLOOKUP($J1089,'Medians, Hi-Lo SDs'!$B:$F,5,FALSE)),$G1089&gt;=(VLOOKUP($J1089,'Medians, Hi-Lo SDs'!$B:$F,5,FALSE))),(VLOOKUP($J1089,'Medians, Hi-Lo SDs'!$B:$F,5,FALSE))-$G1088,""))/($F1089)*($C1089-$C1088)+($C1088),"")</f>
        <v/>
      </c>
      <c r="AC1089" s="65" t="str">
        <f t="shared" si="193"/>
        <v/>
      </c>
      <c r="AD1089" s="65" t="str">
        <f>IF(AC1089="","",AC1089/VLOOKUP(VLOOKUP($J1089,'Medians, Hi-Lo SDs'!$B:$F,5,FALSE),$H:$I,2,FALSE))</f>
        <v/>
      </c>
      <c r="AE1089" s="59" t="s">
        <v>88</v>
      </c>
      <c r="AF1089" s="60" t="s">
        <v>88</v>
      </c>
    </row>
    <row r="1090" spans="10:32" x14ac:dyDescent="0.2">
      <c r="J1090" s="64" t="str">
        <f t="shared" si="187"/>
        <v>a1721</v>
      </c>
      <c r="K1090" s="71">
        <f t="shared" si="188"/>
        <v>2.1505376344086025</v>
      </c>
      <c r="L1090" s="65" t="str">
        <f>IFERROR((IF(AND($G1089&lt;(VLOOKUP($J1090,'Medians, Hi-Lo SDs'!$B:$F,2,FALSE)),$G1090&gt;=(VLOOKUP($J1090,'Medians, Hi-Lo SDs'!$B:$F,2,FALSE))),(VLOOKUP($J1090,'Medians, Hi-Lo SDs'!$B:$F,2,FALSE))-$G1089,""))/($F1090)*($C1090-$C1089)+($C1089),"")</f>
        <v/>
      </c>
      <c r="M1090" s="65" t="str">
        <f t="shared" si="190"/>
        <v/>
      </c>
      <c r="N1090" s="65" t="str">
        <f>IF(M1090="","",M1090/VLOOKUP(VLOOKUP($J1090,'Medians, Hi-Lo SDs'!$B:$F,2,FALSE),$H:$I,2,FALSE))</f>
        <v/>
      </c>
      <c r="O1090" s="59" t="s">
        <v>88</v>
      </c>
      <c r="P1090" s="60" t="s">
        <v>88</v>
      </c>
      <c r="Q1090" s="66" t="str">
        <f>IFERROR((IF(AND($G1089&lt;(VLOOKUP($J1090,'Medians, Hi-Lo SDs'!$B:$F,3,FALSE)),$G1090&gt;=(VLOOKUP($J1090,'Medians, Hi-Lo SDs'!$B:$F,3,FALSE))),(VLOOKUP($J1090,'Medians, Hi-Lo SDs'!$B:$F,3,FALSE))-$G1089,""))/($F1090)*($C1090-$C1089)+($C1089),"")</f>
        <v/>
      </c>
      <c r="R1090" s="65" t="str">
        <f t="shared" si="191"/>
        <v/>
      </c>
      <c r="S1090" s="65" t="str">
        <f>IF(R1090="","",R1090/VLOOKUP(VLOOKUP($J1090,'Medians, Hi-Lo SDs'!$B:$F,3,FALSE),$H:$I,2,FALSE))</f>
        <v/>
      </c>
      <c r="T1090" s="70" t="str">
        <f t="shared" si="194"/>
        <v/>
      </c>
      <c r="U1090" s="68" t="str">
        <f t="shared" si="195"/>
        <v/>
      </c>
      <c r="V1090" s="69" t="str">
        <f t="shared" si="189"/>
        <v/>
      </c>
      <c r="W1090" s="66" t="str">
        <f>IFERROR((IF(AND($G1089&lt;(VLOOKUP($J1090,'Medians, Hi-Lo SDs'!$B:$F,4,FALSE)),$G1090&gt;=(VLOOKUP($J1090,'Medians, Hi-Lo SDs'!$B:$F,4,FALSE))),(VLOOKUP($J1090,'Medians, Hi-Lo SDs'!$B:$F,4,FALSE))-$G1089,""))/($F1090)*($C1090-$C1089)+($C1089),"")</f>
        <v/>
      </c>
      <c r="X1090" s="65" t="str">
        <f t="shared" si="192"/>
        <v/>
      </c>
      <c r="Y1090" s="65" t="str">
        <f>IF(X1090="","",X1090/VLOOKUP(VLOOKUP($J1090,'Medians, Hi-Lo SDs'!$B:$F,4,FALSE),$H:$I,2,FALSE))</f>
        <v/>
      </c>
      <c r="Z1090" s="70" t="str">
        <f t="shared" si="196"/>
        <v/>
      </c>
      <c r="AA1090" s="68" t="str">
        <f t="shared" si="197"/>
        <v/>
      </c>
      <c r="AB1090" s="66" t="str">
        <f>IFERROR((IF(AND($G1089&lt;(VLOOKUP($J1090,'Medians, Hi-Lo SDs'!$B:$F,5,FALSE)),$G1090&gt;=(VLOOKUP($J1090,'Medians, Hi-Lo SDs'!$B:$F,5,FALSE))),(VLOOKUP($J1090,'Medians, Hi-Lo SDs'!$B:$F,5,FALSE))-$G1089,""))/($F1090)*($C1090-$C1089)+($C1089),"")</f>
        <v/>
      </c>
      <c r="AC1090" s="65" t="str">
        <f t="shared" si="193"/>
        <v/>
      </c>
      <c r="AD1090" s="65" t="str">
        <f>IF(AC1090="","",AC1090/VLOOKUP(VLOOKUP($J1090,'Medians, Hi-Lo SDs'!$B:$F,5,FALSE),$H:$I,2,FALSE))</f>
        <v/>
      </c>
      <c r="AE1090" s="59" t="s">
        <v>88</v>
      </c>
      <c r="AF1090" s="60" t="s">
        <v>88</v>
      </c>
    </row>
    <row r="1091" spans="10:32" x14ac:dyDescent="0.2">
      <c r="J1091" s="64" t="str">
        <f t="shared" si="187"/>
        <v>a1721</v>
      </c>
      <c r="K1091" s="71">
        <f t="shared" si="188"/>
        <v>2.1505376344086025</v>
      </c>
      <c r="L1091" s="65" t="str">
        <f>IFERROR((IF(AND($G1090&lt;(VLOOKUP($J1091,'Medians, Hi-Lo SDs'!$B:$F,2,FALSE)),$G1091&gt;=(VLOOKUP($J1091,'Medians, Hi-Lo SDs'!$B:$F,2,FALSE))),(VLOOKUP($J1091,'Medians, Hi-Lo SDs'!$B:$F,2,FALSE))-$G1090,""))/($F1091)*($C1091-$C1090)+($C1090),"")</f>
        <v/>
      </c>
      <c r="M1091" s="65" t="str">
        <f t="shared" si="190"/>
        <v/>
      </c>
      <c r="N1091" s="65" t="str">
        <f>IF(M1091="","",M1091/VLOOKUP(VLOOKUP($J1091,'Medians, Hi-Lo SDs'!$B:$F,2,FALSE),$H:$I,2,FALSE))</f>
        <v/>
      </c>
      <c r="O1091" s="59" t="s">
        <v>88</v>
      </c>
      <c r="P1091" s="60" t="s">
        <v>88</v>
      </c>
      <c r="Q1091" s="66" t="str">
        <f>IFERROR((IF(AND($G1090&lt;(VLOOKUP($J1091,'Medians, Hi-Lo SDs'!$B:$F,3,FALSE)),$G1091&gt;=(VLOOKUP($J1091,'Medians, Hi-Lo SDs'!$B:$F,3,FALSE))),(VLOOKUP($J1091,'Medians, Hi-Lo SDs'!$B:$F,3,FALSE))-$G1090,""))/($F1091)*($C1091-$C1090)+($C1090),"")</f>
        <v/>
      </c>
      <c r="R1091" s="65" t="str">
        <f t="shared" si="191"/>
        <v/>
      </c>
      <c r="S1091" s="65" t="str">
        <f>IF(R1091="","",R1091/VLOOKUP(VLOOKUP($J1091,'Medians, Hi-Lo SDs'!$B:$F,3,FALSE),$H:$I,2,FALSE))</f>
        <v/>
      </c>
      <c r="T1091" s="70" t="str">
        <f t="shared" si="194"/>
        <v/>
      </c>
      <c r="U1091" s="68" t="str">
        <f t="shared" si="195"/>
        <v/>
      </c>
      <c r="V1091" s="69" t="str">
        <f t="shared" si="189"/>
        <v/>
      </c>
      <c r="W1091" s="66" t="str">
        <f>IFERROR((IF(AND($G1090&lt;(VLOOKUP($J1091,'Medians, Hi-Lo SDs'!$B:$F,4,FALSE)),$G1091&gt;=(VLOOKUP($J1091,'Medians, Hi-Lo SDs'!$B:$F,4,FALSE))),(VLOOKUP($J1091,'Medians, Hi-Lo SDs'!$B:$F,4,FALSE))-$G1090,""))/($F1091)*($C1091-$C1090)+($C1090),"")</f>
        <v/>
      </c>
      <c r="X1091" s="65" t="str">
        <f t="shared" si="192"/>
        <v/>
      </c>
      <c r="Y1091" s="65" t="str">
        <f>IF(X1091="","",X1091/VLOOKUP(VLOOKUP($J1091,'Medians, Hi-Lo SDs'!$B:$F,4,FALSE),$H:$I,2,FALSE))</f>
        <v/>
      </c>
      <c r="Z1091" s="70" t="str">
        <f t="shared" si="196"/>
        <v/>
      </c>
      <c r="AA1091" s="68" t="str">
        <f t="shared" si="197"/>
        <v/>
      </c>
      <c r="AB1091" s="66" t="str">
        <f>IFERROR((IF(AND($G1090&lt;(VLOOKUP($J1091,'Medians, Hi-Lo SDs'!$B:$F,5,FALSE)),$G1091&gt;=(VLOOKUP($J1091,'Medians, Hi-Lo SDs'!$B:$F,5,FALSE))),(VLOOKUP($J1091,'Medians, Hi-Lo SDs'!$B:$F,5,FALSE))-$G1090,""))/($F1091)*($C1091-$C1090)+($C1090),"")</f>
        <v/>
      </c>
      <c r="AC1091" s="65" t="str">
        <f t="shared" si="193"/>
        <v/>
      </c>
      <c r="AD1091" s="65" t="str">
        <f>IF(AC1091="","",AC1091/VLOOKUP(VLOOKUP($J1091,'Medians, Hi-Lo SDs'!$B:$F,5,FALSE),$H:$I,2,FALSE))</f>
        <v/>
      </c>
      <c r="AE1091" s="59" t="s">
        <v>88</v>
      </c>
      <c r="AF1091" s="60" t="s">
        <v>88</v>
      </c>
    </row>
    <row r="1092" spans="10:32" x14ac:dyDescent="0.2">
      <c r="J1092" s="64" t="str">
        <f t="shared" si="187"/>
        <v>a1721</v>
      </c>
      <c r="K1092" s="71">
        <f t="shared" si="188"/>
        <v>2.1505376344086025</v>
      </c>
      <c r="L1092" s="65" t="str">
        <f>IFERROR((IF(AND($G1091&lt;(VLOOKUP($J1092,'Medians, Hi-Lo SDs'!$B:$F,2,FALSE)),$G1092&gt;=(VLOOKUP($J1092,'Medians, Hi-Lo SDs'!$B:$F,2,FALSE))),(VLOOKUP($J1092,'Medians, Hi-Lo SDs'!$B:$F,2,FALSE))-$G1091,""))/($F1092)*($C1092-$C1091)+($C1091),"")</f>
        <v/>
      </c>
      <c r="M1092" s="65" t="str">
        <f t="shared" si="190"/>
        <v/>
      </c>
      <c r="N1092" s="65" t="str">
        <f>IF(M1092="","",M1092/VLOOKUP(VLOOKUP($J1092,'Medians, Hi-Lo SDs'!$B:$F,2,FALSE),$H:$I,2,FALSE))</f>
        <v/>
      </c>
      <c r="O1092" s="59" t="s">
        <v>88</v>
      </c>
      <c r="P1092" s="60" t="s">
        <v>88</v>
      </c>
      <c r="Q1092" s="66" t="str">
        <f>IFERROR((IF(AND($G1091&lt;(VLOOKUP($J1092,'Medians, Hi-Lo SDs'!$B:$F,3,FALSE)),$G1092&gt;=(VLOOKUP($J1092,'Medians, Hi-Lo SDs'!$B:$F,3,FALSE))),(VLOOKUP($J1092,'Medians, Hi-Lo SDs'!$B:$F,3,FALSE))-$G1091,""))/($F1092)*($C1092-$C1091)+($C1091),"")</f>
        <v/>
      </c>
      <c r="R1092" s="65" t="str">
        <f t="shared" si="191"/>
        <v/>
      </c>
      <c r="S1092" s="65" t="str">
        <f>IF(R1092="","",R1092/VLOOKUP(VLOOKUP($J1092,'Medians, Hi-Lo SDs'!$B:$F,3,FALSE),$H:$I,2,FALSE))</f>
        <v/>
      </c>
      <c r="T1092" s="70" t="str">
        <f t="shared" si="194"/>
        <v/>
      </c>
      <c r="U1092" s="68" t="str">
        <f t="shared" si="195"/>
        <v/>
      </c>
      <c r="V1092" s="69" t="str">
        <f t="shared" si="189"/>
        <v/>
      </c>
      <c r="W1092" s="66" t="str">
        <f>IFERROR((IF(AND($G1091&lt;(VLOOKUP($J1092,'Medians, Hi-Lo SDs'!$B:$F,4,FALSE)),$G1092&gt;=(VLOOKUP($J1092,'Medians, Hi-Lo SDs'!$B:$F,4,FALSE))),(VLOOKUP($J1092,'Medians, Hi-Lo SDs'!$B:$F,4,FALSE))-$G1091,""))/($F1092)*($C1092-$C1091)+($C1091),"")</f>
        <v/>
      </c>
      <c r="X1092" s="65" t="str">
        <f t="shared" si="192"/>
        <v/>
      </c>
      <c r="Y1092" s="65" t="str">
        <f>IF(X1092="","",X1092/VLOOKUP(VLOOKUP($J1092,'Medians, Hi-Lo SDs'!$B:$F,4,FALSE),$H:$I,2,FALSE))</f>
        <v/>
      </c>
      <c r="Z1092" s="70" t="str">
        <f t="shared" si="196"/>
        <v/>
      </c>
      <c r="AA1092" s="68" t="str">
        <f t="shared" si="197"/>
        <v/>
      </c>
      <c r="AB1092" s="66" t="str">
        <f>IFERROR((IF(AND($G1091&lt;(VLOOKUP($J1092,'Medians, Hi-Lo SDs'!$B:$F,5,FALSE)),$G1092&gt;=(VLOOKUP($J1092,'Medians, Hi-Lo SDs'!$B:$F,5,FALSE))),(VLOOKUP($J1092,'Medians, Hi-Lo SDs'!$B:$F,5,FALSE))-$G1091,""))/($F1092)*($C1092-$C1091)+($C1091),"")</f>
        <v/>
      </c>
      <c r="AC1092" s="65" t="str">
        <f t="shared" si="193"/>
        <v/>
      </c>
      <c r="AD1092" s="65" t="str">
        <f>IF(AC1092="","",AC1092/VLOOKUP(VLOOKUP($J1092,'Medians, Hi-Lo SDs'!$B:$F,5,FALSE),$H:$I,2,FALSE))</f>
        <v/>
      </c>
      <c r="AE1092" s="59" t="s">
        <v>88</v>
      </c>
      <c r="AF1092" s="60" t="s">
        <v>88</v>
      </c>
    </row>
    <row r="1093" spans="10:32" x14ac:dyDescent="0.2">
      <c r="J1093" s="64" t="str">
        <f t="shared" si="187"/>
        <v>a1721</v>
      </c>
      <c r="K1093" s="71">
        <f t="shared" si="188"/>
        <v>2.1505376344086025</v>
      </c>
      <c r="L1093" s="65" t="str">
        <f>IFERROR((IF(AND($G1092&lt;(VLOOKUP($J1093,'Medians, Hi-Lo SDs'!$B:$F,2,FALSE)),$G1093&gt;=(VLOOKUP($J1093,'Medians, Hi-Lo SDs'!$B:$F,2,FALSE))),(VLOOKUP($J1093,'Medians, Hi-Lo SDs'!$B:$F,2,FALSE))-$G1092,""))/($F1093)*($C1093-$C1092)+($C1092),"")</f>
        <v/>
      </c>
      <c r="M1093" s="65" t="str">
        <f t="shared" si="190"/>
        <v/>
      </c>
      <c r="N1093" s="65" t="str">
        <f>IF(M1093="","",M1093/VLOOKUP(VLOOKUP($J1093,'Medians, Hi-Lo SDs'!$B:$F,2,FALSE),$H:$I,2,FALSE))</f>
        <v/>
      </c>
      <c r="O1093" s="59" t="s">
        <v>88</v>
      </c>
      <c r="P1093" s="60" t="s">
        <v>88</v>
      </c>
      <c r="Q1093" s="66" t="str">
        <f>IFERROR((IF(AND($G1092&lt;(VLOOKUP($J1093,'Medians, Hi-Lo SDs'!$B:$F,3,FALSE)),$G1093&gt;=(VLOOKUP($J1093,'Medians, Hi-Lo SDs'!$B:$F,3,FALSE))),(VLOOKUP($J1093,'Medians, Hi-Lo SDs'!$B:$F,3,FALSE))-$G1092,""))/($F1093)*($C1093-$C1092)+($C1092),"")</f>
        <v/>
      </c>
      <c r="R1093" s="65" t="str">
        <f t="shared" si="191"/>
        <v/>
      </c>
      <c r="S1093" s="65" t="str">
        <f>IF(R1093="","",R1093/VLOOKUP(VLOOKUP($J1093,'Medians, Hi-Lo SDs'!$B:$F,3,FALSE),$H:$I,2,FALSE))</f>
        <v/>
      </c>
      <c r="T1093" s="70" t="str">
        <f t="shared" si="194"/>
        <v/>
      </c>
      <c r="U1093" s="68" t="str">
        <f t="shared" si="195"/>
        <v/>
      </c>
      <c r="V1093" s="69" t="str">
        <f t="shared" si="189"/>
        <v/>
      </c>
      <c r="W1093" s="66" t="str">
        <f>IFERROR((IF(AND($G1092&lt;(VLOOKUP($J1093,'Medians, Hi-Lo SDs'!$B:$F,4,FALSE)),$G1093&gt;=(VLOOKUP($J1093,'Medians, Hi-Lo SDs'!$B:$F,4,FALSE))),(VLOOKUP($J1093,'Medians, Hi-Lo SDs'!$B:$F,4,FALSE))-$G1092,""))/($F1093)*($C1093-$C1092)+($C1092),"")</f>
        <v/>
      </c>
      <c r="X1093" s="65" t="str">
        <f t="shared" si="192"/>
        <v/>
      </c>
      <c r="Y1093" s="65" t="str">
        <f>IF(X1093="","",X1093/VLOOKUP(VLOOKUP($J1093,'Medians, Hi-Lo SDs'!$B:$F,4,FALSE),$H:$I,2,FALSE))</f>
        <v/>
      </c>
      <c r="Z1093" s="70" t="str">
        <f t="shared" si="196"/>
        <v/>
      </c>
      <c r="AA1093" s="68" t="str">
        <f t="shared" si="197"/>
        <v/>
      </c>
      <c r="AB1093" s="66" t="str">
        <f>IFERROR((IF(AND($G1092&lt;(VLOOKUP($J1093,'Medians, Hi-Lo SDs'!$B:$F,5,FALSE)),$G1093&gt;=(VLOOKUP($J1093,'Medians, Hi-Lo SDs'!$B:$F,5,FALSE))),(VLOOKUP($J1093,'Medians, Hi-Lo SDs'!$B:$F,5,FALSE))-$G1092,""))/($F1093)*($C1093-$C1092)+($C1092),"")</f>
        <v/>
      </c>
      <c r="AC1093" s="65" t="str">
        <f t="shared" si="193"/>
        <v/>
      </c>
      <c r="AD1093" s="65" t="str">
        <f>IF(AC1093="","",AC1093/VLOOKUP(VLOOKUP($J1093,'Medians, Hi-Lo SDs'!$B:$F,5,FALSE),$H:$I,2,FALSE))</f>
        <v/>
      </c>
      <c r="AE1093" s="59" t="s">
        <v>88</v>
      </c>
      <c r="AF1093" s="60" t="s">
        <v>88</v>
      </c>
    </row>
    <row r="1094" spans="10:32" x14ac:dyDescent="0.2">
      <c r="J1094" s="64" t="str">
        <f t="shared" si="187"/>
        <v>a1721</v>
      </c>
      <c r="K1094" s="71">
        <f t="shared" si="188"/>
        <v>2.1505376344086025</v>
      </c>
      <c r="L1094" s="65" t="str">
        <f>IFERROR((IF(AND($G1093&lt;(VLOOKUP($J1094,'Medians, Hi-Lo SDs'!$B:$F,2,FALSE)),$G1094&gt;=(VLOOKUP($J1094,'Medians, Hi-Lo SDs'!$B:$F,2,FALSE))),(VLOOKUP($J1094,'Medians, Hi-Lo SDs'!$B:$F,2,FALSE))-$G1093,""))/($F1094)*($C1094-$C1093)+($C1093),"")</f>
        <v/>
      </c>
      <c r="M1094" s="65" t="str">
        <f t="shared" si="190"/>
        <v/>
      </c>
      <c r="N1094" s="65" t="str">
        <f>IF(M1094="","",M1094/VLOOKUP(VLOOKUP($J1094,'Medians, Hi-Lo SDs'!$B:$F,2,FALSE),$H:$I,2,FALSE))</f>
        <v/>
      </c>
      <c r="O1094" s="59" t="s">
        <v>88</v>
      </c>
      <c r="P1094" s="60" t="s">
        <v>88</v>
      </c>
      <c r="Q1094" s="66" t="str">
        <f>IFERROR((IF(AND($G1093&lt;(VLOOKUP($J1094,'Medians, Hi-Lo SDs'!$B:$F,3,FALSE)),$G1094&gt;=(VLOOKUP($J1094,'Medians, Hi-Lo SDs'!$B:$F,3,FALSE))),(VLOOKUP($J1094,'Medians, Hi-Lo SDs'!$B:$F,3,FALSE))-$G1093,""))/($F1094)*($C1094-$C1093)+($C1093),"")</f>
        <v/>
      </c>
      <c r="R1094" s="65" t="str">
        <f t="shared" si="191"/>
        <v/>
      </c>
      <c r="S1094" s="65" t="str">
        <f>IF(R1094="","",R1094/VLOOKUP(VLOOKUP($J1094,'Medians, Hi-Lo SDs'!$B:$F,3,FALSE),$H:$I,2,FALSE))</f>
        <v/>
      </c>
      <c r="T1094" s="70" t="str">
        <f t="shared" si="194"/>
        <v/>
      </c>
      <c r="U1094" s="68" t="str">
        <f t="shared" si="195"/>
        <v/>
      </c>
      <c r="V1094" s="69" t="str">
        <f t="shared" si="189"/>
        <v/>
      </c>
      <c r="W1094" s="66" t="str">
        <f>IFERROR((IF(AND($G1093&lt;(VLOOKUP($J1094,'Medians, Hi-Lo SDs'!$B:$F,4,FALSE)),$G1094&gt;=(VLOOKUP($J1094,'Medians, Hi-Lo SDs'!$B:$F,4,FALSE))),(VLOOKUP($J1094,'Medians, Hi-Lo SDs'!$B:$F,4,FALSE))-$G1093,""))/($F1094)*($C1094-$C1093)+($C1093),"")</f>
        <v/>
      </c>
      <c r="X1094" s="65" t="str">
        <f t="shared" si="192"/>
        <v/>
      </c>
      <c r="Y1094" s="65" t="str">
        <f>IF(X1094="","",X1094/VLOOKUP(VLOOKUP($J1094,'Medians, Hi-Lo SDs'!$B:$F,4,FALSE),$H:$I,2,FALSE))</f>
        <v/>
      </c>
      <c r="Z1094" s="70" t="str">
        <f t="shared" si="196"/>
        <v/>
      </c>
      <c r="AA1094" s="68" t="str">
        <f t="shared" si="197"/>
        <v/>
      </c>
      <c r="AB1094" s="66" t="str">
        <f>IFERROR((IF(AND($G1093&lt;(VLOOKUP($J1094,'Medians, Hi-Lo SDs'!$B:$F,5,FALSE)),$G1094&gt;=(VLOOKUP($J1094,'Medians, Hi-Lo SDs'!$B:$F,5,FALSE))),(VLOOKUP($J1094,'Medians, Hi-Lo SDs'!$B:$F,5,FALSE))-$G1093,""))/($F1094)*($C1094-$C1093)+($C1093),"")</f>
        <v/>
      </c>
      <c r="AC1094" s="65" t="str">
        <f t="shared" si="193"/>
        <v/>
      </c>
      <c r="AD1094" s="65" t="str">
        <f>IF(AC1094="","",AC1094/VLOOKUP(VLOOKUP($J1094,'Medians, Hi-Lo SDs'!$B:$F,5,FALSE),$H:$I,2,FALSE))</f>
        <v/>
      </c>
      <c r="AE1094" s="59" t="s">
        <v>88</v>
      </c>
      <c r="AF1094" s="60" t="s">
        <v>88</v>
      </c>
    </row>
    <row r="1095" spans="10:32" x14ac:dyDescent="0.2">
      <c r="J1095" s="64" t="str">
        <f t="shared" si="187"/>
        <v>a1721</v>
      </c>
      <c r="K1095" s="71">
        <f t="shared" si="188"/>
        <v>2.1505376344086025</v>
      </c>
      <c r="L1095" s="65" t="str">
        <f>IFERROR((IF(AND($G1094&lt;(VLOOKUP($J1095,'Medians, Hi-Lo SDs'!$B:$F,2,FALSE)),$G1095&gt;=(VLOOKUP($J1095,'Medians, Hi-Lo SDs'!$B:$F,2,FALSE))),(VLOOKUP($J1095,'Medians, Hi-Lo SDs'!$B:$F,2,FALSE))-$G1094,""))/($F1095)*($C1095-$C1094)+($C1094),"")</f>
        <v/>
      </c>
      <c r="M1095" s="65" t="str">
        <f t="shared" si="190"/>
        <v/>
      </c>
      <c r="N1095" s="65" t="str">
        <f>IF(M1095="","",M1095/VLOOKUP(VLOOKUP($J1095,'Medians, Hi-Lo SDs'!$B:$F,2,FALSE),$H:$I,2,FALSE))</f>
        <v/>
      </c>
      <c r="O1095" s="59" t="s">
        <v>88</v>
      </c>
      <c r="P1095" s="60" t="s">
        <v>88</v>
      </c>
      <c r="Q1095" s="66" t="str">
        <f>IFERROR((IF(AND($G1094&lt;(VLOOKUP($J1095,'Medians, Hi-Lo SDs'!$B:$F,3,FALSE)),$G1095&gt;=(VLOOKUP($J1095,'Medians, Hi-Lo SDs'!$B:$F,3,FALSE))),(VLOOKUP($J1095,'Medians, Hi-Lo SDs'!$B:$F,3,FALSE))-$G1094,""))/($F1095)*($C1095-$C1094)+($C1094),"")</f>
        <v/>
      </c>
      <c r="R1095" s="65" t="str">
        <f t="shared" si="191"/>
        <v/>
      </c>
      <c r="S1095" s="65" t="str">
        <f>IF(R1095="","",R1095/VLOOKUP(VLOOKUP($J1095,'Medians, Hi-Lo SDs'!$B:$F,3,FALSE),$H:$I,2,FALSE))</f>
        <v/>
      </c>
      <c r="T1095" s="70" t="str">
        <f t="shared" si="194"/>
        <v/>
      </c>
      <c r="U1095" s="68" t="str">
        <f t="shared" si="195"/>
        <v/>
      </c>
      <c r="V1095" s="69" t="str">
        <f t="shared" si="189"/>
        <v/>
      </c>
      <c r="W1095" s="66" t="str">
        <f>IFERROR((IF(AND($G1094&lt;(VLOOKUP($J1095,'Medians, Hi-Lo SDs'!$B:$F,4,FALSE)),$G1095&gt;=(VLOOKUP($J1095,'Medians, Hi-Lo SDs'!$B:$F,4,FALSE))),(VLOOKUP($J1095,'Medians, Hi-Lo SDs'!$B:$F,4,FALSE))-$G1094,""))/($F1095)*($C1095-$C1094)+($C1094),"")</f>
        <v/>
      </c>
      <c r="X1095" s="65" t="str">
        <f t="shared" si="192"/>
        <v/>
      </c>
      <c r="Y1095" s="65" t="str">
        <f>IF(X1095="","",X1095/VLOOKUP(VLOOKUP($J1095,'Medians, Hi-Lo SDs'!$B:$F,4,FALSE),$H:$I,2,FALSE))</f>
        <v/>
      </c>
      <c r="Z1095" s="70" t="str">
        <f t="shared" si="196"/>
        <v/>
      </c>
      <c r="AA1095" s="68" t="str">
        <f t="shared" si="197"/>
        <v/>
      </c>
      <c r="AB1095" s="66" t="str">
        <f>IFERROR((IF(AND($G1094&lt;(VLOOKUP($J1095,'Medians, Hi-Lo SDs'!$B:$F,5,FALSE)),$G1095&gt;=(VLOOKUP($J1095,'Medians, Hi-Lo SDs'!$B:$F,5,FALSE))),(VLOOKUP($J1095,'Medians, Hi-Lo SDs'!$B:$F,5,FALSE))-$G1094,""))/($F1095)*($C1095-$C1094)+($C1094),"")</f>
        <v/>
      </c>
      <c r="AC1095" s="65" t="str">
        <f t="shared" si="193"/>
        <v/>
      </c>
      <c r="AD1095" s="65" t="str">
        <f>IF(AC1095="","",AC1095/VLOOKUP(VLOOKUP($J1095,'Medians, Hi-Lo SDs'!$B:$F,5,FALSE),$H:$I,2,FALSE))</f>
        <v/>
      </c>
      <c r="AE1095" s="59" t="s">
        <v>88</v>
      </c>
      <c r="AF1095" s="60" t="s">
        <v>88</v>
      </c>
    </row>
    <row r="1096" spans="10:32" x14ac:dyDescent="0.2">
      <c r="J1096" s="64" t="str">
        <f t="shared" si="187"/>
        <v>a1721</v>
      </c>
      <c r="K1096" s="71">
        <f t="shared" si="188"/>
        <v>2.1505376344086025</v>
      </c>
      <c r="L1096" s="65" t="str">
        <f>IFERROR((IF(AND($G1095&lt;(VLOOKUP($J1096,'Medians, Hi-Lo SDs'!$B:$F,2,FALSE)),$G1096&gt;=(VLOOKUP($J1096,'Medians, Hi-Lo SDs'!$B:$F,2,FALSE))),(VLOOKUP($J1096,'Medians, Hi-Lo SDs'!$B:$F,2,FALSE))-$G1095,""))/($F1096)*($C1096-$C1095)+($C1095),"")</f>
        <v/>
      </c>
      <c r="M1096" s="65" t="str">
        <f t="shared" si="190"/>
        <v/>
      </c>
      <c r="N1096" s="65" t="str">
        <f>IF(M1096="","",M1096/VLOOKUP(VLOOKUP($J1096,'Medians, Hi-Lo SDs'!$B:$F,2,FALSE),$H:$I,2,FALSE))</f>
        <v/>
      </c>
      <c r="O1096" s="59" t="s">
        <v>88</v>
      </c>
      <c r="P1096" s="60" t="s">
        <v>88</v>
      </c>
      <c r="Q1096" s="66" t="str">
        <f>IFERROR((IF(AND($G1095&lt;(VLOOKUP($J1096,'Medians, Hi-Lo SDs'!$B:$F,3,FALSE)),$G1096&gt;=(VLOOKUP($J1096,'Medians, Hi-Lo SDs'!$B:$F,3,FALSE))),(VLOOKUP($J1096,'Medians, Hi-Lo SDs'!$B:$F,3,FALSE))-$G1095,""))/($F1096)*($C1096-$C1095)+($C1095),"")</f>
        <v/>
      </c>
      <c r="R1096" s="65" t="str">
        <f t="shared" si="191"/>
        <v/>
      </c>
      <c r="S1096" s="65" t="str">
        <f>IF(R1096="","",R1096/VLOOKUP(VLOOKUP($J1096,'Medians, Hi-Lo SDs'!$B:$F,3,FALSE),$H:$I,2,FALSE))</f>
        <v/>
      </c>
      <c r="T1096" s="70" t="str">
        <f t="shared" si="194"/>
        <v/>
      </c>
      <c r="U1096" s="68" t="str">
        <f t="shared" si="195"/>
        <v/>
      </c>
      <c r="V1096" s="69" t="str">
        <f t="shared" si="189"/>
        <v/>
      </c>
      <c r="W1096" s="66" t="str">
        <f>IFERROR((IF(AND($G1095&lt;(VLOOKUP($J1096,'Medians, Hi-Lo SDs'!$B:$F,4,FALSE)),$G1096&gt;=(VLOOKUP($J1096,'Medians, Hi-Lo SDs'!$B:$F,4,FALSE))),(VLOOKUP($J1096,'Medians, Hi-Lo SDs'!$B:$F,4,FALSE))-$G1095,""))/($F1096)*($C1096-$C1095)+($C1095),"")</f>
        <v/>
      </c>
      <c r="X1096" s="65" t="str">
        <f t="shared" si="192"/>
        <v/>
      </c>
      <c r="Y1096" s="65" t="str">
        <f>IF(X1096="","",X1096/VLOOKUP(VLOOKUP($J1096,'Medians, Hi-Lo SDs'!$B:$F,4,FALSE),$H:$I,2,FALSE))</f>
        <v/>
      </c>
      <c r="Z1096" s="70" t="str">
        <f t="shared" si="196"/>
        <v/>
      </c>
      <c r="AA1096" s="68" t="str">
        <f t="shared" si="197"/>
        <v/>
      </c>
      <c r="AB1096" s="66" t="str">
        <f>IFERROR((IF(AND($G1095&lt;(VLOOKUP($J1096,'Medians, Hi-Lo SDs'!$B:$F,5,FALSE)),$G1096&gt;=(VLOOKUP($J1096,'Medians, Hi-Lo SDs'!$B:$F,5,FALSE))),(VLOOKUP($J1096,'Medians, Hi-Lo SDs'!$B:$F,5,FALSE))-$G1095,""))/($F1096)*($C1096-$C1095)+($C1095),"")</f>
        <v/>
      </c>
      <c r="AC1096" s="65" t="str">
        <f t="shared" si="193"/>
        <v/>
      </c>
      <c r="AD1096" s="65" t="str">
        <f>IF(AC1096="","",AC1096/VLOOKUP(VLOOKUP($J1096,'Medians, Hi-Lo SDs'!$B:$F,5,FALSE),$H:$I,2,FALSE))</f>
        <v/>
      </c>
      <c r="AE1096" s="59" t="s">
        <v>88</v>
      </c>
      <c r="AF1096" s="60" t="s">
        <v>88</v>
      </c>
    </row>
    <row r="1097" spans="10:32" x14ac:dyDescent="0.2">
      <c r="J1097" s="64" t="str">
        <f t="shared" si="187"/>
        <v>a1721</v>
      </c>
      <c r="K1097" s="71">
        <f t="shared" si="188"/>
        <v>2.1505376344086025</v>
      </c>
      <c r="L1097" s="65" t="str">
        <f>IFERROR((IF(AND($G1096&lt;(VLOOKUP($J1097,'Medians, Hi-Lo SDs'!$B:$F,2,FALSE)),$G1097&gt;=(VLOOKUP($J1097,'Medians, Hi-Lo SDs'!$B:$F,2,FALSE))),(VLOOKUP($J1097,'Medians, Hi-Lo SDs'!$B:$F,2,FALSE))-$G1096,""))/($F1097)*($C1097-$C1096)+($C1096),"")</f>
        <v/>
      </c>
      <c r="M1097" s="65" t="str">
        <f t="shared" si="190"/>
        <v/>
      </c>
      <c r="N1097" s="65" t="str">
        <f>IF(M1097="","",M1097/VLOOKUP(VLOOKUP($J1097,'Medians, Hi-Lo SDs'!$B:$F,2,FALSE),$H:$I,2,FALSE))</f>
        <v/>
      </c>
      <c r="O1097" s="59" t="s">
        <v>88</v>
      </c>
      <c r="P1097" s="60" t="s">
        <v>88</v>
      </c>
      <c r="Q1097" s="66" t="str">
        <f>IFERROR((IF(AND($G1096&lt;(VLOOKUP($J1097,'Medians, Hi-Lo SDs'!$B:$F,3,FALSE)),$G1097&gt;=(VLOOKUP($J1097,'Medians, Hi-Lo SDs'!$B:$F,3,FALSE))),(VLOOKUP($J1097,'Medians, Hi-Lo SDs'!$B:$F,3,FALSE))-$G1096,""))/($F1097)*($C1097-$C1096)+($C1096),"")</f>
        <v/>
      </c>
      <c r="R1097" s="65" t="str">
        <f t="shared" si="191"/>
        <v/>
      </c>
      <c r="S1097" s="65" t="str">
        <f>IF(R1097="","",R1097/VLOOKUP(VLOOKUP($J1097,'Medians, Hi-Lo SDs'!$B:$F,3,FALSE),$H:$I,2,FALSE))</f>
        <v/>
      </c>
      <c r="T1097" s="70" t="str">
        <f t="shared" si="194"/>
        <v/>
      </c>
      <c r="U1097" s="68" t="str">
        <f t="shared" si="195"/>
        <v/>
      </c>
      <c r="V1097" s="69" t="str">
        <f t="shared" si="189"/>
        <v/>
      </c>
      <c r="W1097" s="66" t="str">
        <f>IFERROR((IF(AND($G1096&lt;(VLOOKUP($J1097,'Medians, Hi-Lo SDs'!$B:$F,4,FALSE)),$G1097&gt;=(VLOOKUP($J1097,'Medians, Hi-Lo SDs'!$B:$F,4,FALSE))),(VLOOKUP($J1097,'Medians, Hi-Lo SDs'!$B:$F,4,FALSE))-$G1096,""))/($F1097)*($C1097-$C1096)+($C1096),"")</f>
        <v/>
      </c>
      <c r="X1097" s="65" t="str">
        <f t="shared" si="192"/>
        <v/>
      </c>
      <c r="Y1097" s="65" t="str">
        <f>IF(X1097="","",X1097/VLOOKUP(VLOOKUP($J1097,'Medians, Hi-Lo SDs'!$B:$F,4,FALSE),$H:$I,2,FALSE))</f>
        <v/>
      </c>
      <c r="Z1097" s="70" t="str">
        <f t="shared" si="196"/>
        <v/>
      </c>
      <c r="AA1097" s="68" t="str">
        <f t="shared" si="197"/>
        <v/>
      </c>
      <c r="AB1097" s="66" t="str">
        <f>IFERROR((IF(AND($G1096&lt;(VLOOKUP($J1097,'Medians, Hi-Lo SDs'!$B:$F,5,FALSE)),$G1097&gt;=(VLOOKUP($J1097,'Medians, Hi-Lo SDs'!$B:$F,5,FALSE))),(VLOOKUP($J1097,'Medians, Hi-Lo SDs'!$B:$F,5,FALSE))-$G1096,""))/($F1097)*($C1097-$C1096)+($C1096),"")</f>
        <v/>
      </c>
      <c r="AC1097" s="65" t="str">
        <f t="shared" si="193"/>
        <v/>
      </c>
      <c r="AD1097" s="65" t="str">
        <f>IF(AC1097="","",AC1097/VLOOKUP(VLOOKUP($J1097,'Medians, Hi-Lo SDs'!$B:$F,5,FALSE),$H:$I,2,FALSE))</f>
        <v/>
      </c>
      <c r="AE1097" s="59" t="s">
        <v>88</v>
      </c>
      <c r="AF1097" s="60" t="s">
        <v>88</v>
      </c>
    </row>
    <row r="1098" spans="10:32" x14ac:dyDescent="0.2">
      <c r="J1098" s="64" t="str">
        <f t="shared" si="187"/>
        <v>a1721</v>
      </c>
      <c r="K1098" s="71">
        <f t="shared" si="188"/>
        <v>2.1505376344086025</v>
      </c>
      <c r="L1098" s="65" t="str">
        <f>IFERROR((IF(AND($G1097&lt;(VLOOKUP($J1098,'Medians, Hi-Lo SDs'!$B:$F,2,FALSE)),$G1098&gt;=(VLOOKUP($J1098,'Medians, Hi-Lo SDs'!$B:$F,2,FALSE))),(VLOOKUP($J1098,'Medians, Hi-Lo SDs'!$B:$F,2,FALSE))-$G1097,""))/($F1098)*($C1098-$C1097)+($C1097),"")</f>
        <v/>
      </c>
      <c r="M1098" s="65" t="str">
        <f t="shared" si="190"/>
        <v/>
      </c>
      <c r="N1098" s="65" t="str">
        <f>IF(M1098="","",M1098/VLOOKUP(VLOOKUP($J1098,'Medians, Hi-Lo SDs'!$B:$F,2,FALSE),$H:$I,2,FALSE))</f>
        <v/>
      </c>
      <c r="O1098" s="59" t="s">
        <v>88</v>
      </c>
      <c r="P1098" s="60" t="s">
        <v>88</v>
      </c>
      <c r="Q1098" s="66" t="str">
        <f>IFERROR((IF(AND($G1097&lt;(VLOOKUP($J1098,'Medians, Hi-Lo SDs'!$B:$F,3,FALSE)),$G1098&gt;=(VLOOKUP($J1098,'Medians, Hi-Lo SDs'!$B:$F,3,FALSE))),(VLOOKUP($J1098,'Medians, Hi-Lo SDs'!$B:$F,3,FALSE))-$G1097,""))/($F1098)*($C1098-$C1097)+($C1097),"")</f>
        <v/>
      </c>
      <c r="R1098" s="65" t="str">
        <f t="shared" si="191"/>
        <v/>
      </c>
      <c r="S1098" s="65" t="str">
        <f>IF(R1098="","",R1098/VLOOKUP(VLOOKUP($J1098,'Medians, Hi-Lo SDs'!$B:$F,3,FALSE),$H:$I,2,FALSE))</f>
        <v/>
      </c>
      <c r="T1098" s="70" t="str">
        <f t="shared" si="194"/>
        <v/>
      </c>
      <c r="U1098" s="68" t="str">
        <f t="shared" si="195"/>
        <v/>
      </c>
      <c r="V1098" s="69" t="str">
        <f t="shared" si="189"/>
        <v/>
      </c>
      <c r="W1098" s="66" t="str">
        <f>IFERROR((IF(AND($G1097&lt;(VLOOKUP($J1098,'Medians, Hi-Lo SDs'!$B:$F,4,FALSE)),$G1098&gt;=(VLOOKUP($J1098,'Medians, Hi-Lo SDs'!$B:$F,4,FALSE))),(VLOOKUP($J1098,'Medians, Hi-Lo SDs'!$B:$F,4,FALSE))-$G1097,""))/($F1098)*($C1098-$C1097)+($C1097),"")</f>
        <v/>
      </c>
      <c r="X1098" s="65" t="str">
        <f t="shared" si="192"/>
        <v/>
      </c>
      <c r="Y1098" s="65" t="str">
        <f>IF(X1098="","",X1098/VLOOKUP(VLOOKUP($J1098,'Medians, Hi-Lo SDs'!$B:$F,4,FALSE),$H:$I,2,FALSE))</f>
        <v/>
      </c>
      <c r="Z1098" s="70" t="str">
        <f t="shared" si="196"/>
        <v/>
      </c>
      <c r="AA1098" s="68" t="str">
        <f t="shared" si="197"/>
        <v/>
      </c>
      <c r="AB1098" s="66" t="str">
        <f>IFERROR((IF(AND($G1097&lt;(VLOOKUP($J1098,'Medians, Hi-Lo SDs'!$B:$F,5,FALSE)),$G1098&gt;=(VLOOKUP($J1098,'Medians, Hi-Lo SDs'!$B:$F,5,FALSE))),(VLOOKUP($J1098,'Medians, Hi-Lo SDs'!$B:$F,5,FALSE))-$G1097,""))/($F1098)*($C1098-$C1097)+($C1097),"")</f>
        <v/>
      </c>
      <c r="AC1098" s="65" t="str">
        <f t="shared" si="193"/>
        <v/>
      </c>
      <c r="AD1098" s="65" t="str">
        <f>IF(AC1098="","",AC1098/VLOOKUP(VLOOKUP($J1098,'Medians, Hi-Lo SDs'!$B:$F,5,FALSE),$H:$I,2,FALSE))</f>
        <v/>
      </c>
      <c r="AE1098" s="59" t="s">
        <v>88</v>
      </c>
      <c r="AF1098" s="60" t="s">
        <v>88</v>
      </c>
    </row>
    <row r="1099" spans="10:32" x14ac:dyDescent="0.2">
      <c r="J1099" s="64" t="str">
        <f t="shared" si="187"/>
        <v>a1721</v>
      </c>
      <c r="K1099" s="71">
        <f t="shared" si="188"/>
        <v>2.1505376344086025</v>
      </c>
      <c r="L1099" s="65" t="str">
        <f>IFERROR((IF(AND($G1098&lt;(VLOOKUP($J1099,'Medians, Hi-Lo SDs'!$B:$F,2,FALSE)),$G1099&gt;=(VLOOKUP($J1099,'Medians, Hi-Lo SDs'!$B:$F,2,FALSE))),(VLOOKUP($J1099,'Medians, Hi-Lo SDs'!$B:$F,2,FALSE))-$G1098,""))/($F1099)*($C1099-$C1098)+($C1098),"")</f>
        <v/>
      </c>
      <c r="M1099" s="65" t="str">
        <f t="shared" si="190"/>
        <v/>
      </c>
      <c r="N1099" s="65" t="str">
        <f>IF(M1099="","",M1099/VLOOKUP(VLOOKUP($J1099,'Medians, Hi-Lo SDs'!$B:$F,2,FALSE),$H:$I,2,FALSE))</f>
        <v/>
      </c>
      <c r="O1099" s="59" t="s">
        <v>88</v>
      </c>
      <c r="P1099" s="60" t="s">
        <v>88</v>
      </c>
      <c r="Q1099" s="66" t="str">
        <f>IFERROR((IF(AND($G1098&lt;(VLOOKUP($J1099,'Medians, Hi-Lo SDs'!$B:$F,3,FALSE)),$G1099&gt;=(VLOOKUP($J1099,'Medians, Hi-Lo SDs'!$B:$F,3,FALSE))),(VLOOKUP($J1099,'Medians, Hi-Lo SDs'!$B:$F,3,FALSE))-$G1098,""))/($F1099)*($C1099-$C1098)+($C1098),"")</f>
        <v/>
      </c>
      <c r="R1099" s="65" t="str">
        <f t="shared" si="191"/>
        <v/>
      </c>
      <c r="S1099" s="65" t="str">
        <f>IF(R1099="","",R1099/VLOOKUP(VLOOKUP($J1099,'Medians, Hi-Lo SDs'!$B:$F,3,FALSE),$H:$I,2,FALSE))</f>
        <v/>
      </c>
      <c r="T1099" s="70" t="str">
        <f t="shared" si="194"/>
        <v/>
      </c>
      <c r="U1099" s="68" t="str">
        <f t="shared" si="195"/>
        <v/>
      </c>
      <c r="V1099" s="69" t="str">
        <f t="shared" si="189"/>
        <v/>
      </c>
      <c r="W1099" s="66" t="str">
        <f>IFERROR((IF(AND($G1098&lt;(VLOOKUP($J1099,'Medians, Hi-Lo SDs'!$B:$F,4,FALSE)),$G1099&gt;=(VLOOKUP($J1099,'Medians, Hi-Lo SDs'!$B:$F,4,FALSE))),(VLOOKUP($J1099,'Medians, Hi-Lo SDs'!$B:$F,4,FALSE))-$G1098,""))/($F1099)*($C1099-$C1098)+($C1098),"")</f>
        <v/>
      </c>
      <c r="X1099" s="65" t="str">
        <f t="shared" si="192"/>
        <v/>
      </c>
      <c r="Y1099" s="65" t="str">
        <f>IF(X1099="","",X1099/VLOOKUP(VLOOKUP($J1099,'Medians, Hi-Lo SDs'!$B:$F,4,FALSE),$H:$I,2,FALSE))</f>
        <v/>
      </c>
      <c r="Z1099" s="70" t="str">
        <f t="shared" si="196"/>
        <v/>
      </c>
      <c r="AA1099" s="68" t="str">
        <f t="shared" si="197"/>
        <v/>
      </c>
      <c r="AB1099" s="66" t="str">
        <f>IFERROR((IF(AND($G1098&lt;(VLOOKUP($J1099,'Medians, Hi-Lo SDs'!$B:$F,5,FALSE)),$G1099&gt;=(VLOOKUP($J1099,'Medians, Hi-Lo SDs'!$B:$F,5,FALSE))),(VLOOKUP($J1099,'Medians, Hi-Lo SDs'!$B:$F,5,FALSE))-$G1098,""))/($F1099)*($C1099-$C1098)+($C1098),"")</f>
        <v/>
      </c>
      <c r="AC1099" s="65" t="str">
        <f t="shared" si="193"/>
        <v/>
      </c>
      <c r="AD1099" s="65" t="str">
        <f>IF(AC1099="","",AC1099/VLOOKUP(VLOOKUP($J1099,'Medians, Hi-Lo SDs'!$B:$F,5,FALSE),$H:$I,2,FALSE))</f>
        <v/>
      </c>
      <c r="AE1099" s="59" t="s">
        <v>88</v>
      </c>
      <c r="AF1099" s="60" t="s">
        <v>88</v>
      </c>
    </row>
    <row r="1100" spans="10:32" x14ac:dyDescent="0.2">
      <c r="J1100" s="64" t="str">
        <f t="shared" si="187"/>
        <v>a1721</v>
      </c>
      <c r="K1100" s="71">
        <f t="shared" si="188"/>
        <v>2.1505376344086025</v>
      </c>
      <c r="L1100" s="65" t="str">
        <f>IFERROR((IF(AND($G1099&lt;(VLOOKUP($J1100,'Medians, Hi-Lo SDs'!$B:$F,2,FALSE)),$G1100&gt;=(VLOOKUP($J1100,'Medians, Hi-Lo SDs'!$B:$F,2,FALSE))),(VLOOKUP($J1100,'Medians, Hi-Lo SDs'!$B:$F,2,FALSE))-$G1099,""))/($F1100)*($C1100-$C1099)+($C1099),"")</f>
        <v/>
      </c>
      <c r="M1100" s="65" t="str">
        <f t="shared" si="190"/>
        <v/>
      </c>
      <c r="N1100" s="65" t="str">
        <f>IF(M1100="","",M1100/VLOOKUP(VLOOKUP($J1100,'Medians, Hi-Lo SDs'!$B:$F,2,FALSE),$H:$I,2,FALSE))</f>
        <v/>
      </c>
      <c r="O1100" s="59" t="s">
        <v>88</v>
      </c>
      <c r="P1100" s="60" t="s">
        <v>88</v>
      </c>
      <c r="Q1100" s="66" t="str">
        <f>IFERROR((IF(AND($G1099&lt;(VLOOKUP($J1100,'Medians, Hi-Lo SDs'!$B:$F,3,FALSE)),$G1100&gt;=(VLOOKUP($J1100,'Medians, Hi-Lo SDs'!$B:$F,3,FALSE))),(VLOOKUP($J1100,'Medians, Hi-Lo SDs'!$B:$F,3,FALSE))-$G1099,""))/($F1100)*($C1100-$C1099)+($C1099),"")</f>
        <v/>
      </c>
      <c r="R1100" s="65" t="str">
        <f t="shared" si="191"/>
        <v/>
      </c>
      <c r="S1100" s="65" t="str">
        <f>IF(R1100="","",R1100/VLOOKUP(VLOOKUP($J1100,'Medians, Hi-Lo SDs'!$B:$F,3,FALSE),$H:$I,2,FALSE))</f>
        <v/>
      </c>
      <c r="T1100" s="70" t="str">
        <f t="shared" si="194"/>
        <v/>
      </c>
      <c r="U1100" s="68" t="str">
        <f t="shared" si="195"/>
        <v/>
      </c>
      <c r="V1100" s="69" t="str">
        <f t="shared" si="189"/>
        <v/>
      </c>
      <c r="W1100" s="66" t="str">
        <f>IFERROR((IF(AND($G1099&lt;(VLOOKUP($J1100,'Medians, Hi-Lo SDs'!$B:$F,4,FALSE)),$G1100&gt;=(VLOOKUP($J1100,'Medians, Hi-Lo SDs'!$B:$F,4,FALSE))),(VLOOKUP($J1100,'Medians, Hi-Lo SDs'!$B:$F,4,FALSE))-$G1099,""))/($F1100)*($C1100-$C1099)+($C1099),"")</f>
        <v/>
      </c>
      <c r="X1100" s="65" t="str">
        <f t="shared" si="192"/>
        <v/>
      </c>
      <c r="Y1100" s="65" t="str">
        <f>IF(X1100="","",X1100/VLOOKUP(VLOOKUP($J1100,'Medians, Hi-Lo SDs'!$B:$F,4,FALSE),$H:$I,2,FALSE))</f>
        <v/>
      </c>
      <c r="Z1100" s="70" t="str">
        <f t="shared" si="196"/>
        <v/>
      </c>
      <c r="AA1100" s="68" t="str">
        <f t="shared" si="197"/>
        <v/>
      </c>
      <c r="AB1100" s="66" t="str">
        <f>IFERROR((IF(AND($G1099&lt;(VLOOKUP($J1100,'Medians, Hi-Lo SDs'!$B:$F,5,FALSE)),$G1100&gt;=(VLOOKUP($J1100,'Medians, Hi-Lo SDs'!$B:$F,5,FALSE))),(VLOOKUP($J1100,'Medians, Hi-Lo SDs'!$B:$F,5,FALSE))-$G1099,""))/($F1100)*($C1100-$C1099)+($C1099),"")</f>
        <v/>
      </c>
      <c r="AC1100" s="65" t="str">
        <f t="shared" si="193"/>
        <v/>
      </c>
      <c r="AD1100" s="65" t="str">
        <f>IF(AC1100="","",AC1100/VLOOKUP(VLOOKUP($J1100,'Medians, Hi-Lo SDs'!$B:$F,5,FALSE),$H:$I,2,FALSE))</f>
        <v/>
      </c>
      <c r="AE1100" s="59" t="s">
        <v>88</v>
      </c>
      <c r="AF1100" s="60" t="s">
        <v>88</v>
      </c>
    </row>
    <row r="1101" spans="10:32" x14ac:dyDescent="0.2">
      <c r="J1101" s="64" t="str">
        <f t="shared" ref="J1101:J1164" si="198">IF(LEFT(A1100,1)="a",A1100,J1100)</f>
        <v>a1721</v>
      </c>
      <c r="K1101" s="71">
        <f t="shared" ref="K1101:K1164" si="199">INDEX(G:G,MATCH(J1101,J:J,0))</f>
        <v>2.1505376344086025</v>
      </c>
      <c r="L1101" s="65" t="str">
        <f>IFERROR((IF(AND($G1100&lt;(VLOOKUP($J1101,'Medians, Hi-Lo SDs'!$B:$F,2,FALSE)),$G1101&gt;=(VLOOKUP($J1101,'Medians, Hi-Lo SDs'!$B:$F,2,FALSE))),(VLOOKUP($J1101,'Medians, Hi-Lo SDs'!$B:$F,2,FALSE))-$G1100,""))/($F1101)*($C1101-$C1100)+($C1100),"")</f>
        <v/>
      </c>
      <c r="M1101" s="65" t="str">
        <f t="shared" si="190"/>
        <v/>
      </c>
      <c r="N1101" s="65" t="str">
        <f>IF(M1101="","",M1101/VLOOKUP(VLOOKUP($J1101,'Medians, Hi-Lo SDs'!$B:$F,2,FALSE),$H:$I,2,FALSE))</f>
        <v/>
      </c>
      <c r="O1101" s="59" t="s">
        <v>88</v>
      </c>
      <c r="P1101" s="60" t="s">
        <v>88</v>
      </c>
      <c r="Q1101" s="66" t="str">
        <f>IFERROR((IF(AND($G1100&lt;(VLOOKUP($J1101,'Medians, Hi-Lo SDs'!$B:$F,3,FALSE)),$G1101&gt;=(VLOOKUP($J1101,'Medians, Hi-Lo SDs'!$B:$F,3,FALSE))),(VLOOKUP($J1101,'Medians, Hi-Lo SDs'!$B:$F,3,FALSE))-$G1100,""))/($F1101)*($C1101-$C1100)+($C1100),"")</f>
        <v/>
      </c>
      <c r="R1101" s="65" t="str">
        <f t="shared" si="191"/>
        <v/>
      </c>
      <c r="S1101" s="65" t="str">
        <f>IF(R1101="","",R1101/VLOOKUP(VLOOKUP($J1101,'Medians, Hi-Lo SDs'!$B:$F,3,FALSE),$H:$I,2,FALSE))</f>
        <v/>
      </c>
      <c r="T1101" s="70" t="str">
        <f t="shared" si="194"/>
        <v/>
      </c>
      <c r="U1101" s="68" t="str">
        <f t="shared" si="195"/>
        <v/>
      </c>
      <c r="V1101" s="69" t="str">
        <f t="shared" ref="V1101:V1164" si="200">IFERROR((IF(AND(G1100&lt;(50),G1101&gt;=(50)),(50)-G1100,""))/(F1101)*(C1101-C1100)+(C1100),"")</f>
        <v/>
      </c>
      <c r="W1101" s="66" t="str">
        <f>IFERROR((IF(AND($G1100&lt;(VLOOKUP($J1101,'Medians, Hi-Lo SDs'!$B:$F,4,FALSE)),$G1101&gt;=(VLOOKUP($J1101,'Medians, Hi-Lo SDs'!$B:$F,4,FALSE))),(VLOOKUP($J1101,'Medians, Hi-Lo SDs'!$B:$F,4,FALSE))-$G1100,""))/($F1101)*($C1101-$C1100)+($C1100),"")</f>
        <v/>
      </c>
      <c r="X1101" s="65" t="str">
        <f t="shared" si="192"/>
        <v/>
      </c>
      <c r="Y1101" s="65" t="str">
        <f>IF(X1101="","",X1101/VLOOKUP(VLOOKUP($J1101,'Medians, Hi-Lo SDs'!$B:$F,4,FALSE),$H:$I,2,FALSE))</f>
        <v/>
      </c>
      <c r="Z1101" s="70" t="str">
        <f t="shared" si="196"/>
        <v/>
      </c>
      <c r="AA1101" s="68" t="str">
        <f t="shared" si="197"/>
        <v/>
      </c>
      <c r="AB1101" s="66" t="str">
        <f>IFERROR((IF(AND($G1100&lt;(VLOOKUP($J1101,'Medians, Hi-Lo SDs'!$B:$F,5,FALSE)),$G1101&gt;=(VLOOKUP($J1101,'Medians, Hi-Lo SDs'!$B:$F,5,FALSE))),(VLOOKUP($J1101,'Medians, Hi-Lo SDs'!$B:$F,5,FALSE))-$G1100,""))/($F1101)*($C1101-$C1100)+($C1100),"")</f>
        <v/>
      </c>
      <c r="AC1101" s="65" t="str">
        <f t="shared" si="193"/>
        <v/>
      </c>
      <c r="AD1101" s="65" t="str">
        <f>IF(AC1101="","",AC1101/VLOOKUP(VLOOKUP($J1101,'Medians, Hi-Lo SDs'!$B:$F,5,FALSE),$H:$I,2,FALSE))</f>
        <v/>
      </c>
      <c r="AE1101" s="59" t="s">
        <v>88</v>
      </c>
      <c r="AF1101" s="60" t="s">
        <v>88</v>
      </c>
    </row>
    <row r="1102" spans="10:32" x14ac:dyDescent="0.2">
      <c r="J1102" s="64" t="str">
        <f t="shared" si="198"/>
        <v>a1721</v>
      </c>
      <c r="K1102" s="71">
        <f t="shared" si="199"/>
        <v>2.1505376344086025</v>
      </c>
      <c r="L1102" s="65" t="str">
        <f>IFERROR((IF(AND($G1101&lt;(VLOOKUP($J1102,'Medians, Hi-Lo SDs'!$B:$F,2,FALSE)),$G1102&gt;=(VLOOKUP($J1102,'Medians, Hi-Lo SDs'!$B:$F,2,FALSE))),(VLOOKUP($J1102,'Medians, Hi-Lo SDs'!$B:$F,2,FALSE))-$G1101,""))/($F1102)*($C1102-$C1101)+($C1101),"")</f>
        <v/>
      </c>
      <c r="M1102" s="65" t="str">
        <f t="shared" ref="M1102:M1165" si="201">IF(L1102="","",SUMIF($J:$J,$J1102,$V:$V)-L1102)</f>
        <v/>
      </c>
      <c r="N1102" s="65" t="str">
        <f>IF(M1102="","",M1102/VLOOKUP(VLOOKUP($J1102,'Medians, Hi-Lo SDs'!$B:$F,2,FALSE),$H:$I,2,FALSE))</f>
        <v/>
      </c>
      <c r="O1102" s="59" t="s">
        <v>88</v>
      </c>
      <c r="P1102" s="60" t="s">
        <v>88</v>
      </c>
      <c r="Q1102" s="66" t="str">
        <f>IFERROR((IF(AND($G1101&lt;(VLOOKUP($J1102,'Medians, Hi-Lo SDs'!$B:$F,3,FALSE)),$G1102&gt;=(VLOOKUP($J1102,'Medians, Hi-Lo SDs'!$B:$F,3,FALSE))),(VLOOKUP($J1102,'Medians, Hi-Lo SDs'!$B:$F,3,FALSE))-$G1101,""))/($F1102)*($C1102-$C1101)+($C1101),"")</f>
        <v/>
      </c>
      <c r="R1102" s="65" t="str">
        <f t="shared" ref="R1102:R1165" si="202">IF(Q1102="","",SUMIF($J:$J,$J1102,$V:$V)-Q1102)</f>
        <v/>
      </c>
      <c r="S1102" s="65" t="str">
        <f>IF(R1102="","",R1102/VLOOKUP(VLOOKUP($J1102,'Medians, Hi-Lo SDs'!$B:$F,3,FALSE),$H:$I,2,FALSE))</f>
        <v/>
      </c>
      <c r="T1102" s="70" t="str">
        <f t="shared" si="194"/>
        <v/>
      </c>
      <c r="U1102" s="68" t="str">
        <f t="shared" si="195"/>
        <v/>
      </c>
      <c r="V1102" s="69" t="str">
        <f t="shared" si="200"/>
        <v/>
      </c>
      <c r="W1102" s="66" t="str">
        <f>IFERROR((IF(AND($G1101&lt;(VLOOKUP($J1102,'Medians, Hi-Lo SDs'!$B:$F,4,FALSE)),$G1102&gt;=(VLOOKUP($J1102,'Medians, Hi-Lo SDs'!$B:$F,4,FALSE))),(VLOOKUP($J1102,'Medians, Hi-Lo SDs'!$B:$F,4,FALSE))-$G1101,""))/($F1102)*($C1102-$C1101)+($C1101),"")</f>
        <v/>
      </c>
      <c r="X1102" s="65" t="str">
        <f t="shared" ref="X1102:X1165" si="203">IF(W1102="","",W1102-SUMIF($J:$J,$J1102,$V:$V))</f>
        <v/>
      </c>
      <c r="Y1102" s="65" t="str">
        <f>IF(X1102="","",X1102/VLOOKUP(VLOOKUP($J1102,'Medians, Hi-Lo SDs'!$B:$F,4,FALSE),$H:$I,2,FALSE))</f>
        <v/>
      </c>
      <c r="Z1102" s="70" t="str">
        <f t="shared" si="196"/>
        <v/>
      </c>
      <c r="AA1102" s="68" t="str">
        <f t="shared" si="197"/>
        <v/>
      </c>
      <c r="AB1102" s="66" t="str">
        <f>IFERROR((IF(AND($G1101&lt;(VLOOKUP($J1102,'Medians, Hi-Lo SDs'!$B:$F,5,FALSE)),$G1102&gt;=(VLOOKUP($J1102,'Medians, Hi-Lo SDs'!$B:$F,5,FALSE))),(VLOOKUP($J1102,'Medians, Hi-Lo SDs'!$B:$F,5,FALSE))-$G1101,""))/($F1102)*($C1102-$C1101)+($C1101),"")</f>
        <v/>
      </c>
      <c r="AC1102" s="65" t="str">
        <f t="shared" ref="AC1102:AC1165" si="204">IF(AB1102="","",AB1102-SUMIF($J:$J,$J1102,$V:$V))</f>
        <v/>
      </c>
      <c r="AD1102" s="65" t="str">
        <f>IF(AC1102="","",AC1102/VLOOKUP(VLOOKUP($J1102,'Medians, Hi-Lo SDs'!$B:$F,5,FALSE),$H:$I,2,FALSE))</f>
        <v/>
      </c>
      <c r="AE1102" s="59" t="s">
        <v>88</v>
      </c>
      <c r="AF1102" s="60" t="s">
        <v>88</v>
      </c>
    </row>
    <row r="1103" spans="10:32" x14ac:dyDescent="0.2">
      <c r="J1103" s="64" t="str">
        <f t="shared" si="198"/>
        <v>a1721</v>
      </c>
      <c r="K1103" s="71">
        <f t="shared" si="199"/>
        <v>2.1505376344086025</v>
      </c>
      <c r="L1103" s="65" t="str">
        <f>IFERROR((IF(AND($G1102&lt;(VLOOKUP($J1103,'Medians, Hi-Lo SDs'!$B:$F,2,FALSE)),$G1103&gt;=(VLOOKUP($J1103,'Medians, Hi-Lo SDs'!$B:$F,2,FALSE))),(VLOOKUP($J1103,'Medians, Hi-Lo SDs'!$B:$F,2,FALSE))-$G1102,""))/($F1103)*($C1103-$C1102)+($C1102),"")</f>
        <v/>
      </c>
      <c r="M1103" s="65" t="str">
        <f t="shared" si="201"/>
        <v/>
      </c>
      <c r="N1103" s="65" t="str">
        <f>IF(M1103="","",M1103/VLOOKUP(VLOOKUP($J1103,'Medians, Hi-Lo SDs'!$B:$F,2,FALSE),$H:$I,2,FALSE))</f>
        <v/>
      </c>
      <c r="O1103" s="59" t="s">
        <v>88</v>
      </c>
      <c r="P1103" s="60" t="s">
        <v>88</v>
      </c>
      <c r="Q1103" s="66" t="str">
        <f>IFERROR((IF(AND($G1102&lt;(VLOOKUP($J1103,'Medians, Hi-Lo SDs'!$B:$F,3,FALSE)),$G1103&gt;=(VLOOKUP($J1103,'Medians, Hi-Lo SDs'!$B:$F,3,FALSE))),(VLOOKUP($J1103,'Medians, Hi-Lo SDs'!$B:$F,3,FALSE))-$G1102,""))/($F1103)*($C1103-$C1102)+($C1102),"")</f>
        <v/>
      </c>
      <c r="R1103" s="65" t="str">
        <f t="shared" si="202"/>
        <v/>
      </c>
      <c r="S1103" s="65" t="str">
        <f>IF(R1103="","",R1103/VLOOKUP(VLOOKUP($J1103,'Medians, Hi-Lo SDs'!$B:$F,3,FALSE),$H:$I,2,FALSE))</f>
        <v/>
      </c>
      <c r="T1103" s="70" t="str">
        <f t="shared" si="194"/>
        <v/>
      </c>
      <c r="U1103" s="68" t="str">
        <f t="shared" si="195"/>
        <v/>
      </c>
      <c r="V1103" s="69" t="str">
        <f t="shared" si="200"/>
        <v/>
      </c>
      <c r="W1103" s="66" t="str">
        <f>IFERROR((IF(AND($G1102&lt;(VLOOKUP($J1103,'Medians, Hi-Lo SDs'!$B:$F,4,FALSE)),$G1103&gt;=(VLOOKUP($J1103,'Medians, Hi-Lo SDs'!$B:$F,4,FALSE))),(VLOOKUP($J1103,'Medians, Hi-Lo SDs'!$B:$F,4,FALSE))-$G1102,""))/($F1103)*($C1103-$C1102)+($C1102),"")</f>
        <v/>
      </c>
      <c r="X1103" s="65" t="str">
        <f t="shared" si="203"/>
        <v/>
      </c>
      <c r="Y1103" s="65" t="str">
        <f>IF(X1103="","",X1103/VLOOKUP(VLOOKUP($J1103,'Medians, Hi-Lo SDs'!$B:$F,4,FALSE),$H:$I,2,FALSE))</f>
        <v/>
      </c>
      <c r="Z1103" s="70" t="str">
        <f t="shared" si="196"/>
        <v/>
      </c>
      <c r="AA1103" s="68" t="str">
        <f t="shared" si="197"/>
        <v/>
      </c>
      <c r="AB1103" s="66" t="str">
        <f>IFERROR((IF(AND($G1102&lt;(VLOOKUP($J1103,'Medians, Hi-Lo SDs'!$B:$F,5,FALSE)),$G1103&gt;=(VLOOKUP($J1103,'Medians, Hi-Lo SDs'!$B:$F,5,FALSE))),(VLOOKUP($J1103,'Medians, Hi-Lo SDs'!$B:$F,5,FALSE))-$G1102,""))/($F1103)*($C1103-$C1102)+($C1102),"")</f>
        <v/>
      </c>
      <c r="AC1103" s="65" t="str">
        <f t="shared" si="204"/>
        <v/>
      </c>
      <c r="AD1103" s="65" t="str">
        <f>IF(AC1103="","",AC1103/VLOOKUP(VLOOKUP($J1103,'Medians, Hi-Lo SDs'!$B:$F,5,FALSE),$H:$I,2,FALSE))</f>
        <v/>
      </c>
      <c r="AE1103" s="59" t="s">
        <v>88</v>
      </c>
      <c r="AF1103" s="60" t="s">
        <v>88</v>
      </c>
    </row>
    <row r="1104" spans="10:32" x14ac:dyDescent="0.2">
      <c r="J1104" s="64" t="str">
        <f t="shared" si="198"/>
        <v>a1721</v>
      </c>
      <c r="K1104" s="71">
        <f t="shared" si="199"/>
        <v>2.1505376344086025</v>
      </c>
      <c r="L1104" s="65" t="str">
        <f>IFERROR((IF(AND($G1103&lt;(VLOOKUP($J1104,'Medians, Hi-Lo SDs'!$B:$F,2,FALSE)),$G1104&gt;=(VLOOKUP($J1104,'Medians, Hi-Lo SDs'!$B:$F,2,FALSE))),(VLOOKUP($J1104,'Medians, Hi-Lo SDs'!$B:$F,2,FALSE))-$G1103,""))/($F1104)*($C1104-$C1103)+($C1103),"")</f>
        <v/>
      </c>
      <c r="M1104" s="65" t="str">
        <f t="shared" si="201"/>
        <v/>
      </c>
      <c r="N1104" s="65" t="str">
        <f>IF(M1104="","",M1104/VLOOKUP(VLOOKUP($J1104,'Medians, Hi-Lo SDs'!$B:$F,2,FALSE),$H:$I,2,FALSE))</f>
        <v/>
      </c>
      <c r="O1104" s="59" t="s">
        <v>88</v>
      </c>
      <c r="P1104" s="60" t="s">
        <v>88</v>
      </c>
      <c r="Q1104" s="66" t="str">
        <f>IFERROR((IF(AND($G1103&lt;(VLOOKUP($J1104,'Medians, Hi-Lo SDs'!$B:$F,3,FALSE)),$G1104&gt;=(VLOOKUP($J1104,'Medians, Hi-Lo SDs'!$B:$F,3,FALSE))),(VLOOKUP($J1104,'Medians, Hi-Lo SDs'!$B:$F,3,FALSE))-$G1103,""))/($F1104)*($C1104-$C1103)+($C1103),"")</f>
        <v/>
      </c>
      <c r="R1104" s="65" t="str">
        <f t="shared" si="202"/>
        <v/>
      </c>
      <c r="S1104" s="65" t="str">
        <f>IF(R1104="","",R1104/VLOOKUP(VLOOKUP($J1104,'Medians, Hi-Lo SDs'!$B:$F,3,FALSE),$H:$I,2,FALSE))</f>
        <v/>
      </c>
      <c r="T1104" s="70" t="str">
        <f t="shared" si="194"/>
        <v/>
      </c>
      <c r="U1104" s="68" t="str">
        <f t="shared" si="195"/>
        <v/>
      </c>
      <c r="V1104" s="69" t="str">
        <f t="shared" si="200"/>
        <v/>
      </c>
      <c r="W1104" s="66" t="str">
        <f>IFERROR((IF(AND($G1103&lt;(VLOOKUP($J1104,'Medians, Hi-Lo SDs'!$B:$F,4,FALSE)),$G1104&gt;=(VLOOKUP($J1104,'Medians, Hi-Lo SDs'!$B:$F,4,FALSE))),(VLOOKUP($J1104,'Medians, Hi-Lo SDs'!$B:$F,4,FALSE))-$G1103,""))/($F1104)*($C1104-$C1103)+($C1103),"")</f>
        <v/>
      </c>
      <c r="X1104" s="65" t="str">
        <f t="shared" si="203"/>
        <v/>
      </c>
      <c r="Y1104" s="65" t="str">
        <f>IF(X1104="","",X1104/VLOOKUP(VLOOKUP($J1104,'Medians, Hi-Lo SDs'!$B:$F,4,FALSE),$H:$I,2,FALSE))</f>
        <v/>
      </c>
      <c r="Z1104" s="70" t="str">
        <f t="shared" si="196"/>
        <v/>
      </c>
      <c r="AA1104" s="68" t="str">
        <f t="shared" si="197"/>
        <v/>
      </c>
      <c r="AB1104" s="66" t="str">
        <f>IFERROR((IF(AND($G1103&lt;(VLOOKUP($J1104,'Medians, Hi-Lo SDs'!$B:$F,5,FALSE)),$G1104&gt;=(VLOOKUP($J1104,'Medians, Hi-Lo SDs'!$B:$F,5,FALSE))),(VLOOKUP($J1104,'Medians, Hi-Lo SDs'!$B:$F,5,FALSE))-$G1103,""))/($F1104)*($C1104-$C1103)+($C1103),"")</f>
        <v/>
      </c>
      <c r="AC1104" s="65" t="str">
        <f t="shared" si="204"/>
        <v/>
      </c>
      <c r="AD1104" s="65" t="str">
        <f>IF(AC1104="","",AC1104/VLOOKUP(VLOOKUP($J1104,'Medians, Hi-Lo SDs'!$B:$F,5,FALSE),$H:$I,2,FALSE))</f>
        <v/>
      </c>
      <c r="AE1104" s="59" t="s">
        <v>88</v>
      </c>
      <c r="AF1104" s="60" t="s">
        <v>88</v>
      </c>
    </row>
    <row r="1105" spans="10:32" x14ac:dyDescent="0.2">
      <c r="J1105" s="64" t="str">
        <f t="shared" si="198"/>
        <v>a1721</v>
      </c>
      <c r="K1105" s="71">
        <f t="shared" si="199"/>
        <v>2.1505376344086025</v>
      </c>
      <c r="L1105" s="65" t="str">
        <f>IFERROR((IF(AND($G1104&lt;(VLOOKUP($J1105,'Medians, Hi-Lo SDs'!$B:$F,2,FALSE)),$G1105&gt;=(VLOOKUP($J1105,'Medians, Hi-Lo SDs'!$B:$F,2,FALSE))),(VLOOKUP($J1105,'Medians, Hi-Lo SDs'!$B:$F,2,FALSE))-$G1104,""))/($F1105)*($C1105-$C1104)+($C1104),"")</f>
        <v/>
      </c>
      <c r="M1105" s="65" t="str">
        <f t="shared" si="201"/>
        <v/>
      </c>
      <c r="N1105" s="65" t="str">
        <f>IF(M1105="","",M1105/VLOOKUP(VLOOKUP($J1105,'Medians, Hi-Lo SDs'!$B:$F,2,FALSE),$H:$I,2,FALSE))</f>
        <v/>
      </c>
      <c r="O1105" s="59" t="s">
        <v>88</v>
      </c>
      <c r="P1105" s="60" t="s">
        <v>88</v>
      </c>
      <c r="Q1105" s="66" t="str">
        <f>IFERROR((IF(AND($G1104&lt;(VLOOKUP($J1105,'Medians, Hi-Lo SDs'!$B:$F,3,FALSE)),$G1105&gt;=(VLOOKUP($J1105,'Medians, Hi-Lo SDs'!$B:$F,3,FALSE))),(VLOOKUP($J1105,'Medians, Hi-Lo SDs'!$B:$F,3,FALSE))-$G1104,""))/($F1105)*($C1105-$C1104)+($C1104),"")</f>
        <v/>
      </c>
      <c r="R1105" s="65" t="str">
        <f t="shared" si="202"/>
        <v/>
      </c>
      <c r="S1105" s="65" t="str">
        <f>IF(R1105="","",R1105/VLOOKUP(VLOOKUP($J1105,'Medians, Hi-Lo SDs'!$B:$F,3,FALSE),$H:$I,2,FALSE))</f>
        <v/>
      </c>
      <c r="T1105" s="70" t="str">
        <f t="shared" si="194"/>
        <v/>
      </c>
      <c r="U1105" s="68" t="str">
        <f t="shared" si="195"/>
        <v/>
      </c>
      <c r="V1105" s="69" t="str">
        <f t="shared" si="200"/>
        <v/>
      </c>
      <c r="W1105" s="66" t="str">
        <f>IFERROR((IF(AND($G1104&lt;(VLOOKUP($J1105,'Medians, Hi-Lo SDs'!$B:$F,4,FALSE)),$G1105&gt;=(VLOOKUP($J1105,'Medians, Hi-Lo SDs'!$B:$F,4,FALSE))),(VLOOKUP($J1105,'Medians, Hi-Lo SDs'!$B:$F,4,FALSE))-$G1104,""))/($F1105)*($C1105-$C1104)+($C1104),"")</f>
        <v/>
      </c>
      <c r="X1105" s="65" t="str">
        <f t="shared" si="203"/>
        <v/>
      </c>
      <c r="Y1105" s="65" t="str">
        <f>IF(X1105="","",X1105/VLOOKUP(VLOOKUP($J1105,'Medians, Hi-Lo SDs'!$B:$F,4,FALSE),$H:$I,2,FALSE))</f>
        <v/>
      </c>
      <c r="Z1105" s="70" t="str">
        <f t="shared" si="196"/>
        <v/>
      </c>
      <c r="AA1105" s="68" t="str">
        <f t="shared" si="197"/>
        <v/>
      </c>
      <c r="AB1105" s="66" t="str">
        <f>IFERROR((IF(AND($G1104&lt;(VLOOKUP($J1105,'Medians, Hi-Lo SDs'!$B:$F,5,FALSE)),$G1105&gt;=(VLOOKUP($J1105,'Medians, Hi-Lo SDs'!$B:$F,5,FALSE))),(VLOOKUP($J1105,'Medians, Hi-Lo SDs'!$B:$F,5,FALSE))-$G1104,""))/($F1105)*($C1105-$C1104)+($C1104),"")</f>
        <v/>
      </c>
      <c r="AC1105" s="65" t="str">
        <f t="shared" si="204"/>
        <v/>
      </c>
      <c r="AD1105" s="65" t="str">
        <f>IF(AC1105="","",AC1105/VLOOKUP(VLOOKUP($J1105,'Medians, Hi-Lo SDs'!$B:$F,5,FALSE),$H:$I,2,FALSE))</f>
        <v/>
      </c>
      <c r="AE1105" s="59" t="s">
        <v>88</v>
      </c>
      <c r="AF1105" s="60" t="s">
        <v>88</v>
      </c>
    </row>
    <row r="1106" spans="10:32" x14ac:dyDescent="0.2">
      <c r="J1106" s="64" t="str">
        <f t="shared" si="198"/>
        <v>a1721</v>
      </c>
      <c r="K1106" s="71">
        <f t="shared" si="199"/>
        <v>2.1505376344086025</v>
      </c>
      <c r="L1106" s="65" t="str">
        <f>IFERROR((IF(AND($G1105&lt;(VLOOKUP($J1106,'Medians, Hi-Lo SDs'!$B:$F,2,FALSE)),$G1106&gt;=(VLOOKUP($J1106,'Medians, Hi-Lo SDs'!$B:$F,2,FALSE))),(VLOOKUP($J1106,'Medians, Hi-Lo SDs'!$B:$F,2,FALSE))-$G1105,""))/($F1106)*($C1106-$C1105)+($C1105),"")</f>
        <v/>
      </c>
      <c r="M1106" s="65" t="str">
        <f t="shared" si="201"/>
        <v/>
      </c>
      <c r="N1106" s="65" t="str">
        <f>IF(M1106="","",M1106/VLOOKUP(VLOOKUP($J1106,'Medians, Hi-Lo SDs'!$B:$F,2,FALSE),$H:$I,2,FALSE))</f>
        <v/>
      </c>
      <c r="O1106" s="59" t="s">
        <v>88</v>
      </c>
      <c r="P1106" s="60" t="s">
        <v>88</v>
      </c>
      <c r="Q1106" s="66" t="str">
        <f>IFERROR((IF(AND($G1105&lt;(VLOOKUP($J1106,'Medians, Hi-Lo SDs'!$B:$F,3,FALSE)),$G1106&gt;=(VLOOKUP($J1106,'Medians, Hi-Lo SDs'!$B:$F,3,FALSE))),(VLOOKUP($J1106,'Medians, Hi-Lo SDs'!$B:$F,3,FALSE))-$G1105,""))/($F1106)*($C1106-$C1105)+($C1105),"")</f>
        <v/>
      </c>
      <c r="R1106" s="65" t="str">
        <f t="shared" si="202"/>
        <v/>
      </c>
      <c r="S1106" s="65" t="str">
        <f>IF(R1106="","",R1106/VLOOKUP(VLOOKUP($J1106,'Medians, Hi-Lo SDs'!$B:$F,3,FALSE),$H:$I,2,FALSE))</f>
        <v/>
      </c>
      <c r="T1106" s="70" t="str">
        <f t="shared" si="194"/>
        <v/>
      </c>
      <c r="U1106" s="68" t="str">
        <f t="shared" si="195"/>
        <v/>
      </c>
      <c r="V1106" s="69" t="str">
        <f t="shared" si="200"/>
        <v/>
      </c>
      <c r="W1106" s="66" t="str">
        <f>IFERROR((IF(AND($G1105&lt;(VLOOKUP($J1106,'Medians, Hi-Lo SDs'!$B:$F,4,FALSE)),$G1106&gt;=(VLOOKUP($J1106,'Medians, Hi-Lo SDs'!$B:$F,4,FALSE))),(VLOOKUP($J1106,'Medians, Hi-Lo SDs'!$B:$F,4,FALSE))-$G1105,""))/($F1106)*($C1106-$C1105)+($C1105),"")</f>
        <v/>
      </c>
      <c r="X1106" s="65" t="str">
        <f t="shared" si="203"/>
        <v/>
      </c>
      <c r="Y1106" s="65" t="str">
        <f>IF(X1106="","",X1106/VLOOKUP(VLOOKUP($J1106,'Medians, Hi-Lo SDs'!$B:$F,4,FALSE),$H:$I,2,FALSE))</f>
        <v/>
      </c>
      <c r="Z1106" s="70" t="str">
        <f t="shared" si="196"/>
        <v/>
      </c>
      <c r="AA1106" s="68" t="str">
        <f t="shared" si="197"/>
        <v/>
      </c>
      <c r="AB1106" s="66" t="str">
        <f>IFERROR((IF(AND($G1105&lt;(VLOOKUP($J1106,'Medians, Hi-Lo SDs'!$B:$F,5,FALSE)),$G1106&gt;=(VLOOKUP($J1106,'Medians, Hi-Lo SDs'!$B:$F,5,FALSE))),(VLOOKUP($J1106,'Medians, Hi-Lo SDs'!$B:$F,5,FALSE))-$G1105,""))/($F1106)*($C1106-$C1105)+($C1105),"")</f>
        <v/>
      </c>
      <c r="AC1106" s="65" t="str">
        <f t="shared" si="204"/>
        <v/>
      </c>
      <c r="AD1106" s="65" t="str">
        <f>IF(AC1106="","",AC1106/VLOOKUP(VLOOKUP($J1106,'Medians, Hi-Lo SDs'!$B:$F,5,FALSE),$H:$I,2,FALSE))</f>
        <v/>
      </c>
      <c r="AE1106" s="59" t="s">
        <v>88</v>
      </c>
      <c r="AF1106" s="60" t="s">
        <v>88</v>
      </c>
    </row>
    <row r="1107" spans="10:32" x14ac:dyDescent="0.2">
      <c r="J1107" s="64" t="str">
        <f t="shared" si="198"/>
        <v>a1721</v>
      </c>
      <c r="K1107" s="71">
        <f t="shared" si="199"/>
        <v>2.1505376344086025</v>
      </c>
      <c r="L1107" s="65" t="str">
        <f>IFERROR((IF(AND($G1106&lt;(VLOOKUP($J1107,'Medians, Hi-Lo SDs'!$B:$F,2,FALSE)),$G1107&gt;=(VLOOKUP($J1107,'Medians, Hi-Lo SDs'!$B:$F,2,FALSE))),(VLOOKUP($J1107,'Medians, Hi-Lo SDs'!$B:$F,2,FALSE))-$G1106,""))/($F1107)*($C1107-$C1106)+($C1106),"")</f>
        <v/>
      </c>
      <c r="M1107" s="65" t="str">
        <f t="shared" si="201"/>
        <v/>
      </c>
      <c r="N1107" s="65" t="str">
        <f>IF(M1107="","",M1107/VLOOKUP(VLOOKUP($J1107,'Medians, Hi-Lo SDs'!$B:$F,2,FALSE),$H:$I,2,FALSE))</f>
        <v/>
      </c>
      <c r="O1107" s="59" t="s">
        <v>88</v>
      </c>
      <c r="P1107" s="60" t="s">
        <v>88</v>
      </c>
      <c r="Q1107" s="66" t="str">
        <f>IFERROR((IF(AND($G1106&lt;(VLOOKUP($J1107,'Medians, Hi-Lo SDs'!$B:$F,3,FALSE)),$G1107&gt;=(VLOOKUP($J1107,'Medians, Hi-Lo SDs'!$B:$F,3,FALSE))),(VLOOKUP($J1107,'Medians, Hi-Lo SDs'!$B:$F,3,FALSE))-$G1106,""))/($F1107)*($C1107-$C1106)+($C1106),"")</f>
        <v/>
      </c>
      <c r="R1107" s="65" t="str">
        <f t="shared" si="202"/>
        <v/>
      </c>
      <c r="S1107" s="65" t="str">
        <f>IF(R1107="","",R1107/VLOOKUP(VLOOKUP($J1107,'Medians, Hi-Lo SDs'!$B:$F,3,FALSE),$H:$I,2,FALSE))</f>
        <v/>
      </c>
      <c r="T1107" s="70" t="str">
        <f t="shared" si="194"/>
        <v/>
      </c>
      <c r="U1107" s="68" t="str">
        <f t="shared" si="195"/>
        <v/>
      </c>
      <c r="V1107" s="69" t="str">
        <f t="shared" si="200"/>
        <v/>
      </c>
      <c r="W1107" s="66" t="str">
        <f>IFERROR((IF(AND($G1106&lt;(VLOOKUP($J1107,'Medians, Hi-Lo SDs'!$B:$F,4,FALSE)),$G1107&gt;=(VLOOKUP($J1107,'Medians, Hi-Lo SDs'!$B:$F,4,FALSE))),(VLOOKUP($J1107,'Medians, Hi-Lo SDs'!$B:$F,4,FALSE))-$G1106,""))/($F1107)*($C1107-$C1106)+($C1106),"")</f>
        <v/>
      </c>
      <c r="X1107" s="65" t="str">
        <f t="shared" si="203"/>
        <v/>
      </c>
      <c r="Y1107" s="65" t="str">
        <f>IF(X1107="","",X1107/VLOOKUP(VLOOKUP($J1107,'Medians, Hi-Lo SDs'!$B:$F,4,FALSE),$H:$I,2,FALSE))</f>
        <v/>
      </c>
      <c r="Z1107" s="70" t="str">
        <f t="shared" si="196"/>
        <v/>
      </c>
      <c r="AA1107" s="68" t="str">
        <f t="shared" si="197"/>
        <v/>
      </c>
      <c r="AB1107" s="66" t="str">
        <f>IFERROR((IF(AND($G1106&lt;(VLOOKUP($J1107,'Medians, Hi-Lo SDs'!$B:$F,5,FALSE)),$G1107&gt;=(VLOOKUP($J1107,'Medians, Hi-Lo SDs'!$B:$F,5,FALSE))),(VLOOKUP($J1107,'Medians, Hi-Lo SDs'!$B:$F,5,FALSE))-$G1106,""))/($F1107)*($C1107-$C1106)+($C1106),"")</f>
        <v/>
      </c>
      <c r="AC1107" s="65" t="str">
        <f t="shared" si="204"/>
        <v/>
      </c>
      <c r="AD1107" s="65" t="str">
        <f>IF(AC1107="","",AC1107/VLOOKUP(VLOOKUP($J1107,'Medians, Hi-Lo SDs'!$B:$F,5,FALSE),$H:$I,2,FALSE))</f>
        <v/>
      </c>
      <c r="AE1107" s="59" t="s">
        <v>88</v>
      </c>
      <c r="AF1107" s="60" t="s">
        <v>88</v>
      </c>
    </row>
    <row r="1108" spans="10:32" x14ac:dyDescent="0.2">
      <c r="J1108" s="64" t="str">
        <f t="shared" si="198"/>
        <v>a1721</v>
      </c>
      <c r="K1108" s="71">
        <f t="shared" si="199"/>
        <v>2.1505376344086025</v>
      </c>
      <c r="L1108" s="65" t="str">
        <f>IFERROR((IF(AND($G1107&lt;(VLOOKUP($J1108,'Medians, Hi-Lo SDs'!$B:$F,2,FALSE)),$G1108&gt;=(VLOOKUP($J1108,'Medians, Hi-Lo SDs'!$B:$F,2,FALSE))),(VLOOKUP($J1108,'Medians, Hi-Lo SDs'!$B:$F,2,FALSE))-$G1107,""))/($F1108)*($C1108-$C1107)+($C1107),"")</f>
        <v/>
      </c>
      <c r="M1108" s="65" t="str">
        <f t="shared" si="201"/>
        <v/>
      </c>
      <c r="N1108" s="65" t="str">
        <f>IF(M1108="","",M1108/VLOOKUP(VLOOKUP($J1108,'Medians, Hi-Lo SDs'!$B:$F,2,FALSE),$H:$I,2,FALSE))</f>
        <v/>
      </c>
      <c r="O1108" s="59" t="s">
        <v>88</v>
      </c>
      <c r="P1108" s="60" t="s">
        <v>88</v>
      </c>
      <c r="Q1108" s="66" t="str">
        <f>IFERROR((IF(AND($G1107&lt;(VLOOKUP($J1108,'Medians, Hi-Lo SDs'!$B:$F,3,FALSE)),$G1108&gt;=(VLOOKUP($J1108,'Medians, Hi-Lo SDs'!$B:$F,3,FALSE))),(VLOOKUP($J1108,'Medians, Hi-Lo SDs'!$B:$F,3,FALSE))-$G1107,""))/($F1108)*($C1108-$C1107)+($C1107),"")</f>
        <v/>
      </c>
      <c r="R1108" s="65" t="str">
        <f t="shared" si="202"/>
        <v/>
      </c>
      <c r="S1108" s="65" t="str">
        <f>IF(R1108="","",R1108/VLOOKUP(VLOOKUP($J1108,'Medians, Hi-Lo SDs'!$B:$F,3,FALSE),$H:$I,2,FALSE))</f>
        <v/>
      </c>
      <c r="T1108" s="70" t="str">
        <f t="shared" si="194"/>
        <v/>
      </c>
      <c r="U1108" s="68" t="str">
        <f t="shared" si="195"/>
        <v/>
      </c>
      <c r="V1108" s="69" t="str">
        <f t="shared" si="200"/>
        <v/>
      </c>
      <c r="W1108" s="66" t="str">
        <f>IFERROR((IF(AND($G1107&lt;(VLOOKUP($J1108,'Medians, Hi-Lo SDs'!$B:$F,4,FALSE)),$G1108&gt;=(VLOOKUP($J1108,'Medians, Hi-Lo SDs'!$B:$F,4,FALSE))),(VLOOKUP($J1108,'Medians, Hi-Lo SDs'!$B:$F,4,FALSE))-$G1107,""))/($F1108)*($C1108-$C1107)+($C1107),"")</f>
        <v/>
      </c>
      <c r="X1108" s="65" t="str">
        <f t="shared" si="203"/>
        <v/>
      </c>
      <c r="Y1108" s="65" t="str">
        <f>IF(X1108="","",X1108/VLOOKUP(VLOOKUP($J1108,'Medians, Hi-Lo SDs'!$B:$F,4,FALSE),$H:$I,2,FALSE))</f>
        <v/>
      </c>
      <c r="Z1108" s="70" t="str">
        <f t="shared" si="196"/>
        <v/>
      </c>
      <c r="AA1108" s="68" t="str">
        <f t="shared" si="197"/>
        <v/>
      </c>
      <c r="AB1108" s="66" t="str">
        <f>IFERROR((IF(AND($G1107&lt;(VLOOKUP($J1108,'Medians, Hi-Lo SDs'!$B:$F,5,FALSE)),$G1108&gt;=(VLOOKUP($J1108,'Medians, Hi-Lo SDs'!$B:$F,5,FALSE))),(VLOOKUP($J1108,'Medians, Hi-Lo SDs'!$B:$F,5,FALSE))-$G1107,""))/($F1108)*($C1108-$C1107)+($C1107),"")</f>
        <v/>
      </c>
      <c r="AC1108" s="65" t="str">
        <f t="shared" si="204"/>
        <v/>
      </c>
      <c r="AD1108" s="65" t="str">
        <f>IF(AC1108="","",AC1108/VLOOKUP(VLOOKUP($J1108,'Medians, Hi-Lo SDs'!$B:$F,5,FALSE),$H:$I,2,FALSE))</f>
        <v/>
      </c>
      <c r="AE1108" s="59" t="s">
        <v>88</v>
      </c>
      <c r="AF1108" s="60" t="s">
        <v>88</v>
      </c>
    </row>
    <row r="1109" spans="10:32" x14ac:dyDescent="0.2">
      <c r="J1109" s="64" t="str">
        <f t="shared" si="198"/>
        <v>a1721</v>
      </c>
      <c r="K1109" s="71">
        <f t="shared" si="199"/>
        <v>2.1505376344086025</v>
      </c>
      <c r="L1109" s="65" t="str">
        <f>IFERROR((IF(AND($G1108&lt;(VLOOKUP($J1109,'Medians, Hi-Lo SDs'!$B:$F,2,FALSE)),$G1109&gt;=(VLOOKUP($J1109,'Medians, Hi-Lo SDs'!$B:$F,2,FALSE))),(VLOOKUP($J1109,'Medians, Hi-Lo SDs'!$B:$F,2,FALSE))-$G1108,""))/($F1109)*($C1109-$C1108)+($C1108),"")</f>
        <v/>
      </c>
      <c r="M1109" s="65" t="str">
        <f t="shared" si="201"/>
        <v/>
      </c>
      <c r="N1109" s="65" t="str">
        <f>IF(M1109="","",M1109/VLOOKUP(VLOOKUP($J1109,'Medians, Hi-Lo SDs'!$B:$F,2,FALSE),$H:$I,2,FALSE))</f>
        <v/>
      </c>
      <c r="O1109" s="59" t="s">
        <v>88</v>
      </c>
      <c r="P1109" s="60" t="s">
        <v>88</v>
      </c>
      <c r="Q1109" s="66" t="str">
        <f>IFERROR((IF(AND($G1108&lt;(VLOOKUP($J1109,'Medians, Hi-Lo SDs'!$B:$F,3,FALSE)),$G1109&gt;=(VLOOKUP($J1109,'Medians, Hi-Lo SDs'!$B:$F,3,FALSE))),(VLOOKUP($J1109,'Medians, Hi-Lo SDs'!$B:$F,3,FALSE))-$G1108,""))/($F1109)*($C1109-$C1108)+($C1108),"")</f>
        <v/>
      </c>
      <c r="R1109" s="65" t="str">
        <f t="shared" si="202"/>
        <v/>
      </c>
      <c r="S1109" s="65" t="str">
        <f>IF(R1109="","",R1109/VLOOKUP(VLOOKUP($J1109,'Medians, Hi-Lo SDs'!$B:$F,3,FALSE),$H:$I,2,FALSE))</f>
        <v/>
      </c>
      <c r="T1109" s="70" t="str">
        <f t="shared" si="194"/>
        <v/>
      </c>
      <c r="U1109" s="68" t="str">
        <f t="shared" si="195"/>
        <v/>
      </c>
      <c r="V1109" s="69" t="str">
        <f t="shared" si="200"/>
        <v/>
      </c>
      <c r="W1109" s="66" t="str">
        <f>IFERROR((IF(AND($G1108&lt;(VLOOKUP($J1109,'Medians, Hi-Lo SDs'!$B:$F,4,FALSE)),$G1109&gt;=(VLOOKUP($J1109,'Medians, Hi-Lo SDs'!$B:$F,4,FALSE))),(VLOOKUP($J1109,'Medians, Hi-Lo SDs'!$B:$F,4,FALSE))-$G1108,""))/($F1109)*($C1109-$C1108)+($C1108),"")</f>
        <v/>
      </c>
      <c r="X1109" s="65" t="str">
        <f t="shared" si="203"/>
        <v/>
      </c>
      <c r="Y1109" s="65" t="str">
        <f>IF(X1109="","",X1109/VLOOKUP(VLOOKUP($J1109,'Medians, Hi-Lo SDs'!$B:$F,4,FALSE),$H:$I,2,FALSE))</f>
        <v/>
      </c>
      <c r="Z1109" s="70" t="str">
        <f t="shared" si="196"/>
        <v/>
      </c>
      <c r="AA1109" s="68" t="str">
        <f t="shared" si="197"/>
        <v/>
      </c>
      <c r="AB1109" s="66" t="str">
        <f>IFERROR((IF(AND($G1108&lt;(VLOOKUP($J1109,'Medians, Hi-Lo SDs'!$B:$F,5,FALSE)),$G1109&gt;=(VLOOKUP($J1109,'Medians, Hi-Lo SDs'!$B:$F,5,FALSE))),(VLOOKUP($J1109,'Medians, Hi-Lo SDs'!$B:$F,5,FALSE))-$G1108,""))/($F1109)*($C1109-$C1108)+($C1108),"")</f>
        <v/>
      </c>
      <c r="AC1109" s="65" t="str">
        <f t="shared" si="204"/>
        <v/>
      </c>
      <c r="AD1109" s="65" t="str">
        <f>IF(AC1109="","",AC1109/VLOOKUP(VLOOKUP($J1109,'Medians, Hi-Lo SDs'!$B:$F,5,FALSE),$H:$I,2,FALSE))</f>
        <v/>
      </c>
      <c r="AE1109" s="59" t="s">
        <v>88</v>
      </c>
      <c r="AF1109" s="60" t="s">
        <v>88</v>
      </c>
    </row>
    <row r="1110" spans="10:32" x14ac:dyDescent="0.2">
      <c r="J1110" s="64" t="str">
        <f t="shared" si="198"/>
        <v>a1721</v>
      </c>
      <c r="K1110" s="71">
        <f t="shared" si="199"/>
        <v>2.1505376344086025</v>
      </c>
      <c r="L1110" s="65" t="str">
        <f>IFERROR((IF(AND($G1109&lt;(VLOOKUP($J1110,'Medians, Hi-Lo SDs'!$B:$F,2,FALSE)),$G1110&gt;=(VLOOKUP($J1110,'Medians, Hi-Lo SDs'!$B:$F,2,FALSE))),(VLOOKUP($J1110,'Medians, Hi-Lo SDs'!$B:$F,2,FALSE))-$G1109,""))/($F1110)*($C1110-$C1109)+($C1109),"")</f>
        <v/>
      </c>
      <c r="M1110" s="65" t="str">
        <f t="shared" si="201"/>
        <v/>
      </c>
      <c r="N1110" s="65" t="str">
        <f>IF(M1110="","",M1110/VLOOKUP(VLOOKUP($J1110,'Medians, Hi-Lo SDs'!$B:$F,2,FALSE),$H:$I,2,FALSE))</f>
        <v/>
      </c>
      <c r="O1110" s="59" t="s">
        <v>88</v>
      </c>
      <c r="P1110" s="60" t="s">
        <v>88</v>
      </c>
      <c r="Q1110" s="66" t="str">
        <f>IFERROR((IF(AND($G1109&lt;(VLOOKUP($J1110,'Medians, Hi-Lo SDs'!$B:$F,3,FALSE)),$G1110&gt;=(VLOOKUP($J1110,'Medians, Hi-Lo SDs'!$B:$F,3,FALSE))),(VLOOKUP($J1110,'Medians, Hi-Lo SDs'!$B:$F,3,FALSE))-$G1109,""))/($F1110)*($C1110-$C1109)+($C1109),"")</f>
        <v/>
      </c>
      <c r="R1110" s="65" t="str">
        <f t="shared" si="202"/>
        <v/>
      </c>
      <c r="S1110" s="65" t="str">
        <f>IF(R1110="","",R1110/VLOOKUP(VLOOKUP($J1110,'Medians, Hi-Lo SDs'!$B:$F,3,FALSE),$H:$I,2,FALSE))</f>
        <v/>
      </c>
      <c r="T1110" s="70" t="str">
        <f t="shared" si="194"/>
        <v/>
      </c>
      <c r="U1110" s="68" t="str">
        <f t="shared" si="195"/>
        <v/>
      </c>
      <c r="V1110" s="69" t="str">
        <f t="shared" si="200"/>
        <v/>
      </c>
      <c r="W1110" s="66" t="str">
        <f>IFERROR((IF(AND($G1109&lt;(VLOOKUP($J1110,'Medians, Hi-Lo SDs'!$B:$F,4,FALSE)),$G1110&gt;=(VLOOKUP($J1110,'Medians, Hi-Lo SDs'!$B:$F,4,FALSE))),(VLOOKUP($J1110,'Medians, Hi-Lo SDs'!$B:$F,4,FALSE))-$G1109,""))/($F1110)*($C1110-$C1109)+($C1109),"")</f>
        <v/>
      </c>
      <c r="X1110" s="65" t="str">
        <f t="shared" si="203"/>
        <v/>
      </c>
      <c r="Y1110" s="65" t="str">
        <f>IF(X1110="","",X1110/VLOOKUP(VLOOKUP($J1110,'Medians, Hi-Lo SDs'!$B:$F,4,FALSE),$H:$I,2,FALSE))</f>
        <v/>
      </c>
      <c r="Z1110" s="70" t="str">
        <f t="shared" si="196"/>
        <v/>
      </c>
      <c r="AA1110" s="68" t="str">
        <f t="shared" si="197"/>
        <v/>
      </c>
      <c r="AB1110" s="66" t="str">
        <f>IFERROR((IF(AND($G1109&lt;(VLOOKUP($J1110,'Medians, Hi-Lo SDs'!$B:$F,5,FALSE)),$G1110&gt;=(VLOOKUP($J1110,'Medians, Hi-Lo SDs'!$B:$F,5,FALSE))),(VLOOKUP($J1110,'Medians, Hi-Lo SDs'!$B:$F,5,FALSE))-$G1109,""))/($F1110)*($C1110-$C1109)+($C1109),"")</f>
        <v/>
      </c>
      <c r="AC1110" s="65" t="str">
        <f t="shared" si="204"/>
        <v/>
      </c>
      <c r="AD1110" s="65" t="str">
        <f>IF(AC1110="","",AC1110/VLOOKUP(VLOOKUP($J1110,'Medians, Hi-Lo SDs'!$B:$F,5,FALSE),$H:$I,2,FALSE))</f>
        <v/>
      </c>
      <c r="AE1110" s="59" t="s">
        <v>88</v>
      </c>
      <c r="AF1110" s="60" t="s">
        <v>88</v>
      </c>
    </row>
    <row r="1111" spans="10:32" x14ac:dyDescent="0.2">
      <c r="J1111" s="64" t="str">
        <f t="shared" si="198"/>
        <v>a1721</v>
      </c>
      <c r="K1111" s="71">
        <f t="shared" si="199"/>
        <v>2.1505376344086025</v>
      </c>
      <c r="L1111" s="65" t="str">
        <f>IFERROR((IF(AND($G1110&lt;(VLOOKUP($J1111,'Medians, Hi-Lo SDs'!$B:$F,2,FALSE)),$G1111&gt;=(VLOOKUP($J1111,'Medians, Hi-Lo SDs'!$B:$F,2,FALSE))),(VLOOKUP($J1111,'Medians, Hi-Lo SDs'!$B:$F,2,FALSE))-$G1110,""))/($F1111)*($C1111-$C1110)+($C1110),"")</f>
        <v/>
      </c>
      <c r="M1111" s="65" t="str">
        <f t="shared" si="201"/>
        <v/>
      </c>
      <c r="N1111" s="65" t="str">
        <f>IF(M1111="","",M1111/VLOOKUP(VLOOKUP($J1111,'Medians, Hi-Lo SDs'!$B:$F,2,FALSE),$H:$I,2,FALSE))</f>
        <v/>
      </c>
      <c r="O1111" s="59" t="s">
        <v>88</v>
      </c>
      <c r="P1111" s="60" t="s">
        <v>88</v>
      </c>
      <c r="Q1111" s="66" t="str">
        <f>IFERROR((IF(AND($G1110&lt;(VLOOKUP($J1111,'Medians, Hi-Lo SDs'!$B:$F,3,FALSE)),$G1111&gt;=(VLOOKUP($J1111,'Medians, Hi-Lo SDs'!$B:$F,3,FALSE))),(VLOOKUP($J1111,'Medians, Hi-Lo SDs'!$B:$F,3,FALSE))-$G1110,""))/($F1111)*($C1111-$C1110)+($C1110),"")</f>
        <v/>
      </c>
      <c r="R1111" s="65" t="str">
        <f t="shared" si="202"/>
        <v/>
      </c>
      <c r="S1111" s="65" t="str">
        <f>IF(R1111="","",R1111/VLOOKUP(VLOOKUP($J1111,'Medians, Hi-Lo SDs'!$B:$F,3,FALSE),$H:$I,2,FALSE))</f>
        <v/>
      </c>
      <c r="T1111" s="70" t="str">
        <f t="shared" si="194"/>
        <v/>
      </c>
      <c r="U1111" s="68" t="str">
        <f t="shared" si="195"/>
        <v/>
      </c>
      <c r="V1111" s="69" t="str">
        <f t="shared" si="200"/>
        <v/>
      </c>
      <c r="W1111" s="66" t="str">
        <f>IFERROR((IF(AND($G1110&lt;(VLOOKUP($J1111,'Medians, Hi-Lo SDs'!$B:$F,4,FALSE)),$G1111&gt;=(VLOOKUP($J1111,'Medians, Hi-Lo SDs'!$B:$F,4,FALSE))),(VLOOKUP($J1111,'Medians, Hi-Lo SDs'!$B:$F,4,FALSE))-$G1110,""))/($F1111)*($C1111-$C1110)+($C1110),"")</f>
        <v/>
      </c>
      <c r="X1111" s="65" t="str">
        <f t="shared" si="203"/>
        <v/>
      </c>
      <c r="Y1111" s="65" t="str">
        <f>IF(X1111="","",X1111/VLOOKUP(VLOOKUP($J1111,'Medians, Hi-Lo SDs'!$B:$F,4,FALSE),$H:$I,2,FALSE))</f>
        <v/>
      </c>
      <c r="Z1111" s="70" t="str">
        <f t="shared" si="196"/>
        <v/>
      </c>
      <c r="AA1111" s="68" t="str">
        <f t="shared" si="197"/>
        <v/>
      </c>
      <c r="AB1111" s="66" t="str">
        <f>IFERROR((IF(AND($G1110&lt;(VLOOKUP($J1111,'Medians, Hi-Lo SDs'!$B:$F,5,FALSE)),$G1111&gt;=(VLOOKUP($J1111,'Medians, Hi-Lo SDs'!$B:$F,5,FALSE))),(VLOOKUP($J1111,'Medians, Hi-Lo SDs'!$B:$F,5,FALSE))-$G1110,""))/($F1111)*($C1111-$C1110)+($C1110),"")</f>
        <v/>
      </c>
      <c r="AC1111" s="65" t="str">
        <f t="shared" si="204"/>
        <v/>
      </c>
      <c r="AD1111" s="65" t="str">
        <f>IF(AC1111="","",AC1111/VLOOKUP(VLOOKUP($J1111,'Medians, Hi-Lo SDs'!$B:$F,5,FALSE),$H:$I,2,FALSE))</f>
        <v/>
      </c>
      <c r="AE1111" s="59" t="s">
        <v>88</v>
      </c>
      <c r="AF1111" s="60" t="s">
        <v>88</v>
      </c>
    </row>
    <row r="1112" spans="10:32" x14ac:dyDescent="0.2">
      <c r="J1112" s="64" t="str">
        <f t="shared" si="198"/>
        <v>a1721</v>
      </c>
      <c r="K1112" s="71">
        <f t="shared" si="199"/>
        <v>2.1505376344086025</v>
      </c>
      <c r="L1112" s="65" t="str">
        <f>IFERROR((IF(AND($G1111&lt;(VLOOKUP($J1112,'Medians, Hi-Lo SDs'!$B:$F,2,FALSE)),$G1112&gt;=(VLOOKUP($J1112,'Medians, Hi-Lo SDs'!$B:$F,2,FALSE))),(VLOOKUP($J1112,'Medians, Hi-Lo SDs'!$B:$F,2,FALSE))-$G1111,""))/($F1112)*($C1112-$C1111)+($C1111),"")</f>
        <v/>
      </c>
      <c r="M1112" s="65" t="str">
        <f t="shared" si="201"/>
        <v/>
      </c>
      <c r="N1112" s="65" t="str">
        <f>IF(M1112="","",M1112/VLOOKUP(VLOOKUP($J1112,'Medians, Hi-Lo SDs'!$B:$F,2,FALSE),$H:$I,2,FALSE))</f>
        <v/>
      </c>
      <c r="O1112" s="59" t="s">
        <v>88</v>
      </c>
      <c r="P1112" s="60" t="s">
        <v>88</v>
      </c>
      <c r="Q1112" s="66" t="str">
        <f>IFERROR((IF(AND($G1111&lt;(VLOOKUP($J1112,'Medians, Hi-Lo SDs'!$B:$F,3,FALSE)),$G1112&gt;=(VLOOKUP($J1112,'Medians, Hi-Lo SDs'!$B:$F,3,FALSE))),(VLOOKUP($J1112,'Medians, Hi-Lo SDs'!$B:$F,3,FALSE))-$G1111,""))/($F1112)*($C1112-$C1111)+($C1111),"")</f>
        <v/>
      </c>
      <c r="R1112" s="65" t="str">
        <f t="shared" si="202"/>
        <v/>
      </c>
      <c r="S1112" s="65" t="str">
        <f>IF(R1112="","",R1112/VLOOKUP(VLOOKUP($J1112,'Medians, Hi-Lo SDs'!$B:$F,3,FALSE),$H:$I,2,FALSE))</f>
        <v/>
      </c>
      <c r="T1112" s="70" t="str">
        <f t="shared" si="194"/>
        <v/>
      </c>
      <c r="U1112" s="68" t="str">
        <f t="shared" si="195"/>
        <v/>
      </c>
      <c r="V1112" s="69" t="str">
        <f t="shared" si="200"/>
        <v/>
      </c>
      <c r="W1112" s="66" t="str">
        <f>IFERROR((IF(AND($G1111&lt;(VLOOKUP($J1112,'Medians, Hi-Lo SDs'!$B:$F,4,FALSE)),$G1112&gt;=(VLOOKUP($J1112,'Medians, Hi-Lo SDs'!$B:$F,4,FALSE))),(VLOOKUP($J1112,'Medians, Hi-Lo SDs'!$B:$F,4,FALSE))-$G1111,""))/($F1112)*($C1112-$C1111)+($C1111),"")</f>
        <v/>
      </c>
      <c r="X1112" s="65" t="str">
        <f t="shared" si="203"/>
        <v/>
      </c>
      <c r="Y1112" s="65" t="str">
        <f>IF(X1112="","",X1112/VLOOKUP(VLOOKUP($J1112,'Medians, Hi-Lo SDs'!$B:$F,4,FALSE),$H:$I,2,FALSE))</f>
        <v/>
      </c>
      <c r="Z1112" s="70" t="str">
        <f t="shared" si="196"/>
        <v/>
      </c>
      <c r="AA1112" s="68" t="str">
        <f t="shared" si="197"/>
        <v/>
      </c>
      <c r="AB1112" s="66" t="str">
        <f>IFERROR((IF(AND($G1111&lt;(VLOOKUP($J1112,'Medians, Hi-Lo SDs'!$B:$F,5,FALSE)),$G1112&gt;=(VLOOKUP($J1112,'Medians, Hi-Lo SDs'!$B:$F,5,FALSE))),(VLOOKUP($J1112,'Medians, Hi-Lo SDs'!$B:$F,5,FALSE))-$G1111,""))/($F1112)*($C1112-$C1111)+($C1111),"")</f>
        <v/>
      </c>
      <c r="AC1112" s="65" t="str">
        <f t="shared" si="204"/>
        <v/>
      </c>
      <c r="AD1112" s="65" t="str">
        <f>IF(AC1112="","",AC1112/VLOOKUP(VLOOKUP($J1112,'Medians, Hi-Lo SDs'!$B:$F,5,FALSE),$H:$I,2,FALSE))</f>
        <v/>
      </c>
      <c r="AE1112" s="59" t="s">
        <v>88</v>
      </c>
      <c r="AF1112" s="60" t="s">
        <v>88</v>
      </c>
    </row>
    <row r="1113" spans="10:32" x14ac:dyDescent="0.2">
      <c r="J1113" s="64" t="str">
        <f t="shared" si="198"/>
        <v>a1721</v>
      </c>
      <c r="K1113" s="71">
        <f t="shared" si="199"/>
        <v>2.1505376344086025</v>
      </c>
      <c r="L1113" s="65" t="str">
        <f>IFERROR((IF(AND($G1112&lt;(VLOOKUP($J1113,'Medians, Hi-Lo SDs'!$B:$F,2,FALSE)),$G1113&gt;=(VLOOKUP($J1113,'Medians, Hi-Lo SDs'!$B:$F,2,FALSE))),(VLOOKUP($J1113,'Medians, Hi-Lo SDs'!$B:$F,2,FALSE))-$G1112,""))/($F1113)*($C1113-$C1112)+($C1112),"")</f>
        <v/>
      </c>
      <c r="M1113" s="65" t="str">
        <f t="shared" si="201"/>
        <v/>
      </c>
      <c r="N1113" s="65" t="str">
        <f>IF(M1113="","",M1113/VLOOKUP(VLOOKUP($J1113,'Medians, Hi-Lo SDs'!$B:$F,2,FALSE),$H:$I,2,FALSE))</f>
        <v/>
      </c>
      <c r="O1113" s="59" t="s">
        <v>88</v>
      </c>
      <c r="P1113" s="60" t="s">
        <v>88</v>
      </c>
      <c r="Q1113" s="66" t="str">
        <f>IFERROR((IF(AND($G1112&lt;(VLOOKUP($J1113,'Medians, Hi-Lo SDs'!$B:$F,3,FALSE)),$G1113&gt;=(VLOOKUP($J1113,'Medians, Hi-Lo SDs'!$B:$F,3,FALSE))),(VLOOKUP($J1113,'Medians, Hi-Lo SDs'!$B:$F,3,FALSE))-$G1112,""))/($F1113)*($C1113-$C1112)+($C1112),"")</f>
        <v/>
      </c>
      <c r="R1113" s="65" t="str">
        <f t="shared" si="202"/>
        <v/>
      </c>
      <c r="S1113" s="65" t="str">
        <f>IF(R1113="","",R1113/VLOOKUP(VLOOKUP($J1113,'Medians, Hi-Lo SDs'!$B:$F,3,FALSE),$H:$I,2,FALSE))</f>
        <v/>
      </c>
      <c r="T1113" s="70" t="str">
        <f t="shared" si="194"/>
        <v/>
      </c>
      <c r="U1113" s="68" t="str">
        <f t="shared" si="195"/>
        <v/>
      </c>
      <c r="V1113" s="69" t="str">
        <f t="shared" si="200"/>
        <v/>
      </c>
      <c r="W1113" s="66" t="str">
        <f>IFERROR((IF(AND($G1112&lt;(VLOOKUP($J1113,'Medians, Hi-Lo SDs'!$B:$F,4,FALSE)),$G1113&gt;=(VLOOKUP($J1113,'Medians, Hi-Lo SDs'!$B:$F,4,FALSE))),(VLOOKUP($J1113,'Medians, Hi-Lo SDs'!$B:$F,4,FALSE))-$G1112,""))/($F1113)*($C1113-$C1112)+($C1112),"")</f>
        <v/>
      </c>
      <c r="X1113" s="65" t="str">
        <f t="shared" si="203"/>
        <v/>
      </c>
      <c r="Y1113" s="65" t="str">
        <f>IF(X1113="","",X1113/VLOOKUP(VLOOKUP($J1113,'Medians, Hi-Lo SDs'!$B:$F,4,FALSE),$H:$I,2,FALSE))</f>
        <v/>
      </c>
      <c r="Z1113" s="70" t="str">
        <f t="shared" si="196"/>
        <v/>
      </c>
      <c r="AA1113" s="68" t="str">
        <f t="shared" si="197"/>
        <v/>
      </c>
      <c r="AB1113" s="66" t="str">
        <f>IFERROR((IF(AND($G1112&lt;(VLOOKUP($J1113,'Medians, Hi-Lo SDs'!$B:$F,5,FALSE)),$G1113&gt;=(VLOOKUP($J1113,'Medians, Hi-Lo SDs'!$B:$F,5,FALSE))),(VLOOKUP($J1113,'Medians, Hi-Lo SDs'!$B:$F,5,FALSE))-$G1112,""))/($F1113)*($C1113-$C1112)+($C1112),"")</f>
        <v/>
      </c>
      <c r="AC1113" s="65" t="str">
        <f t="shared" si="204"/>
        <v/>
      </c>
      <c r="AD1113" s="65" t="str">
        <f>IF(AC1113="","",AC1113/VLOOKUP(VLOOKUP($J1113,'Medians, Hi-Lo SDs'!$B:$F,5,FALSE),$H:$I,2,FALSE))</f>
        <v/>
      </c>
      <c r="AE1113" s="59" t="s">
        <v>88</v>
      </c>
      <c r="AF1113" s="60" t="s">
        <v>88</v>
      </c>
    </row>
    <row r="1114" spans="10:32" x14ac:dyDescent="0.2">
      <c r="J1114" s="64" t="str">
        <f t="shared" si="198"/>
        <v>a1721</v>
      </c>
      <c r="K1114" s="71">
        <f t="shared" si="199"/>
        <v>2.1505376344086025</v>
      </c>
      <c r="L1114" s="65" t="str">
        <f>IFERROR((IF(AND($G1113&lt;(VLOOKUP($J1114,'Medians, Hi-Lo SDs'!$B:$F,2,FALSE)),$G1114&gt;=(VLOOKUP($J1114,'Medians, Hi-Lo SDs'!$B:$F,2,FALSE))),(VLOOKUP($J1114,'Medians, Hi-Lo SDs'!$B:$F,2,FALSE))-$G1113,""))/($F1114)*($C1114-$C1113)+($C1113),"")</f>
        <v/>
      </c>
      <c r="M1114" s="65" t="str">
        <f t="shared" si="201"/>
        <v/>
      </c>
      <c r="N1114" s="65" t="str">
        <f>IF(M1114="","",M1114/VLOOKUP(VLOOKUP($J1114,'Medians, Hi-Lo SDs'!$B:$F,2,FALSE),$H:$I,2,FALSE))</f>
        <v/>
      </c>
      <c r="O1114" s="59" t="s">
        <v>88</v>
      </c>
      <c r="P1114" s="60" t="s">
        <v>88</v>
      </c>
      <c r="Q1114" s="66" t="str">
        <f>IFERROR((IF(AND($G1113&lt;(VLOOKUP($J1114,'Medians, Hi-Lo SDs'!$B:$F,3,FALSE)),$G1114&gt;=(VLOOKUP($J1114,'Medians, Hi-Lo SDs'!$B:$F,3,FALSE))),(VLOOKUP($J1114,'Medians, Hi-Lo SDs'!$B:$F,3,FALSE))-$G1113,""))/($F1114)*($C1114-$C1113)+($C1113),"")</f>
        <v/>
      </c>
      <c r="R1114" s="65" t="str">
        <f t="shared" si="202"/>
        <v/>
      </c>
      <c r="S1114" s="65" t="str">
        <f>IF(R1114="","",R1114/VLOOKUP(VLOOKUP($J1114,'Medians, Hi-Lo SDs'!$B:$F,3,FALSE),$H:$I,2,FALSE))</f>
        <v/>
      </c>
      <c r="T1114" s="70" t="str">
        <f t="shared" si="194"/>
        <v/>
      </c>
      <c r="U1114" s="68" t="str">
        <f t="shared" si="195"/>
        <v/>
      </c>
      <c r="V1114" s="69" t="str">
        <f t="shared" si="200"/>
        <v/>
      </c>
      <c r="W1114" s="66" t="str">
        <f>IFERROR((IF(AND($G1113&lt;(VLOOKUP($J1114,'Medians, Hi-Lo SDs'!$B:$F,4,FALSE)),$G1114&gt;=(VLOOKUP($J1114,'Medians, Hi-Lo SDs'!$B:$F,4,FALSE))),(VLOOKUP($J1114,'Medians, Hi-Lo SDs'!$B:$F,4,FALSE))-$G1113,""))/($F1114)*($C1114-$C1113)+($C1113),"")</f>
        <v/>
      </c>
      <c r="X1114" s="65" t="str">
        <f t="shared" si="203"/>
        <v/>
      </c>
      <c r="Y1114" s="65" t="str">
        <f>IF(X1114="","",X1114/VLOOKUP(VLOOKUP($J1114,'Medians, Hi-Lo SDs'!$B:$F,4,FALSE),$H:$I,2,FALSE))</f>
        <v/>
      </c>
      <c r="Z1114" s="70" t="str">
        <f t="shared" si="196"/>
        <v/>
      </c>
      <c r="AA1114" s="68" t="str">
        <f t="shared" si="197"/>
        <v/>
      </c>
      <c r="AB1114" s="66" t="str">
        <f>IFERROR((IF(AND($G1113&lt;(VLOOKUP($J1114,'Medians, Hi-Lo SDs'!$B:$F,5,FALSE)),$G1114&gt;=(VLOOKUP($J1114,'Medians, Hi-Lo SDs'!$B:$F,5,FALSE))),(VLOOKUP($J1114,'Medians, Hi-Lo SDs'!$B:$F,5,FALSE))-$G1113,""))/($F1114)*($C1114-$C1113)+($C1113),"")</f>
        <v/>
      </c>
      <c r="AC1114" s="65" t="str">
        <f t="shared" si="204"/>
        <v/>
      </c>
      <c r="AD1114" s="65" t="str">
        <f>IF(AC1114="","",AC1114/VLOOKUP(VLOOKUP($J1114,'Medians, Hi-Lo SDs'!$B:$F,5,FALSE),$H:$I,2,FALSE))</f>
        <v/>
      </c>
      <c r="AE1114" s="59" t="s">
        <v>88</v>
      </c>
      <c r="AF1114" s="60" t="s">
        <v>88</v>
      </c>
    </row>
    <row r="1115" spans="10:32" x14ac:dyDescent="0.2">
      <c r="J1115" s="64" t="str">
        <f t="shared" si="198"/>
        <v>a1721</v>
      </c>
      <c r="K1115" s="71">
        <f t="shared" si="199"/>
        <v>2.1505376344086025</v>
      </c>
      <c r="L1115" s="65" t="str">
        <f>IFERROR((IF(AND($G1114&lt;(VLOOKUP($J1115,'Medians, Hi-Lo SDs'!$B:$F,2,FALSE)),$G1115&gt;=(VLOOKUP($J1115,'Medians, Hi-Lo SDs'!$B:$F,2,FALSE))),(VLOOKUP($J1115,'Medians, Hi-Lo SDs'!$B:$F,2,FALSE))-$G1114,""))/($F1115)*($C1115-$C1114)+($C1114),"")</f>
        <v/>
      </c>
      <c r="M1115" s="65" t="str">
        <f t="shared" si="201"/>
        <v/>
      </c>
      <c r="N1115" s="65" t="str">
        <f>IF(M1115="","",M1115/VLOOKUP(VLOOKUP($J1115,'Medians, Hi-Lo SDs'!$B:$F,2,FALSE),$H:$I,2,FALSE))</f>
        <v/>
      </c>
      <c r="O1115" s="59" t="s">
        <v>88</v>
      </c>
      <c r="P1115" s="60" t="s">
        <v>88</v>
      </c>
      <c r="Q1115" s="66" t="str">
        <f>IFERROR((IF(AND($G1114&lt;(VLOOKUP($J1115,'Medians, Hi-Lo SDs'!$B:$F,3,FALSE)),$G1115&gt;=(VLOOKUP($J1115,'Medians, Hi-Lo SDs'!$B:$F,3,FALSE))),(VLOOKUP($J1115,'Medians, Hi-Lo SDs'!$B:$F,3,FALSE))-$G1114,""))/($F1115)*($C1115-$C1114)+($C1114),"")</f>
        <v/>
      </c>
      <c r="R1115" s="65" t="str">
        <f t="shared" si="202"/>
        <v/>
      </c>
      <c r="S1115" s="65" t="str">
        <f>IF(R1115="","",R1115/VLOOKUP(VLOOKUP($J1115,'Medians, Hi-Lo SDs'!$B:$F,3,FALSE),$H:$I,2,FALSE))</f>
        <v/>
      </c>
      <c r="T1115" s="70" t="str">
        <f t="shared" si="194"/>
        <v/>
      </c>
      <c r="U1115" s="68" t="str">
        <f t="shared" si="195"/>
        <v/>
      </c>
      <c r="V1115" s="69" t="str">
        <f t="shared" si="200"/>
        <v/>
      </c>
      <c r="W1115" s="66" t="str">
        <f>IFERROR((IF(AND($G1114&lt;(VLOOKUP($J1115,'Medians, Hi-Lo SDs'!$B:$F,4,FALSE)),$G1115&gt;=(VLOOKUP($J1115,'Medians, Hi-Lo SDs'!$B:$F,4,FALSE))),(VLOOKUP($J1115,'Medians, Hi-Lo SDs'!$B:$F,4,FALSE))-$G1114,""))/($F1115)*($C1115-$C1114)+($C1114),"")</f>
        <v/>
      </c>
      <c r="X1115" s="65" t="str">
        <f t="shared" si="203"/>
        <v/>
      </c>
      <c r="Y1115" s="65" t="str">
        <f>IF(X1115="","",X1115/VLOOKUP(VLOOKUP($J1115,'Medians, Hi-Lo SDs'!$B:$F,4,FALSE),$H:$I,2,FALSE))</f>
        <v/>
      </c>
      <c r="Z1115" s="70" t="str">
        <f t="shared" si="196"/>
        <v/>
      </c>
      <c r="AA1115" s="68" t="str">
        <f t="shared" si="197"/>
        <v/>
      </c>
      <c r="AB1115" s="66" t="str">
        <f>IFERROR((IF(AND($G1114&lt;(VLOOKUP($J1115,'Medians, Hi-Lo SDs'!$B:$F,5,FALSE)),$G1115&gt;=(VLOOKUP($J1115,'Medians, Hi-Lo SDs'!$B:$F,5,FALSE))),(VLOOKUP($J1115,'Medians, Hi-Lo SDs'!$B:$F,5,FALSE))-$G1114,""))/($F1115)*($C1115-$C1114)+($C1114),"")</f>
        <v/>
      </c>
      <c r="AC1115" s="65" t="str">
        <f t="shared" si="204"/>
        <v/>
      </c>
      <c r="AD1115" s="65" t="str">
        <f>IF(AC1115="","",AC1115/VLOOKUP(VLOOKUP($J1115,'Medians, Hi-Lo SDs'!$B:$F,5,FALSE),$H:$I,2,FALSE))</f>
        <v/>
      </c>
      <c r="AE1115" s="59" t="s">
        <v>88</v>
      </c>
      <c r="AF1115" s="60" t="s">
        <v>88</v>
      </c>
    </row>
    <row r="1116" spans="10:32" x14ac:dyDescent="0.2">
      <c r="J1116" s="64" t="str">
        <f t="shared" si="198"/>
        <v>a1721</v>
      </c>
      <c r="K1116" s="71">
        <f t="shared" si="199"/>
        <v>2.1505376344086025</v>
      </c>
      <c r="L1116" s="65" t="str">
        <f>IFERROR((IF(AND($G1115&lt;(VLOOKUP($J1116,'Medians, Hi-Lo SDs'!$B:$F,2,FALSE)),$G1116&gt;=(VLOOKUP($J1116,'Medians, Hi-Lo SDs'!$B:$F,2,FALSE))),(VLOOKUP($J1116,'Medians, Hi-Lo SDs'!$B:$F,2,FALSE))-$G1115,""))/($F1116)*($C1116-$C1115)+($C1115),"")</f>
        <v/>
      </c>
      <c r="M1116" s="65" t="str">
        <f t="shared" si="201"/>
        <v/>
      </c>
      <c r="N1116" s="65" t="str">
        <f>IF(M1116="","",M1116/VLOOKUP(VLOOKUP($J1116,'Medians, Hi-Lo SDs'!$B:$F,2,FALSE),$H:$I,2,FALSE))</f>
        <v/>
      </c>
      <c r="O1116" s="59" t="s">
        <v>88</v>
      </c>
      <c r="P1116" s="60" t="s">
        <v>88</v>
      </c>
      <c r="Q1116" s="66" t="str">
        <f>IFERROR((IF(AND($G1115&lt;(VLOOKUP($J1116,'Medians, Hi-Lo SDs'!$B:$F,3,FALSE)),$G1116&gt;=(VLOOKUP($J1116,'Medians, Hi-Lo SDs'!$B:$F,3,FALSE))),(VLOOKUP($J1116,'Medians, Hi-Lo SDs'!$B:$F,3,FALSE))-$G1115,""))/($F1116)*($C1116-$C1115)+($C1115),"")</f>
        <v/>
      </c>
      <c r="R1116" s="65" t="str">
        <f t="shared" si="202"/>
        <v/>
      </c>
      <c r="S1116" s="65" t="str">
        <f>IF(R1116="","",R1116/VLOOKUP(VLOOKUP($J1116,'Medians, Hi-Lo SDs'!$B:$F,3,FALSE),$H:$I,2,FALSE))</f>
        <v/>
      </c>
      <c r="T1116" s="70" t="str">
        <f t="shared" si="194"/>
        <v/>
      </c>
      <c r="U1116" s="68" t="str">
        <f t="shared" si="195"/>
        <v/>
      </c>
      <c r="V1116" s="69" t="str">
        <f t="shared" si="200"/>
        <v/>
      </c>
      <c r="W1116" s="66" t="str">
        <f>IFERROR((IF(AND($G1115&lt;(VLOOKUP($J1116,'Medians, Hi-Lo SDs'!$B:$F,4,FALSE)),$G1116&gt;=(VLOOKUP($J1116,'Medians, Hi-Lo SDs'!$B:$F,4,FALSE))),(VLOOKUP($J1116,'Medians, Hi-Lo SDs'!$B:$F,4,FALSE))-$G1115,""))/($F1116)*($C1116-$C1115)+($C1115),"")</f>
        <v/>
      </c>
      <c r="X1116" s="65" t="str">
        <f t="shared" si="203"/>
        <v/>
      </c>
      <c r="Y1116" s="65" t="str">
        <f>IF(X1116="","",X1116/VLOOKUP(VLOOKUP($J1116,'Medians, Hi-Lo SDs'!$B:$F,4,FALSE),$H:$I,2,FALSE))</f>
        <v/>
      </c>
      <c r="Z1116" s="70" t="str">
        <f t="shared" si="196"/>
        <v/>
      </c>
      <c r="AA1116" s="68" t="str">
        <f t="shared" si="197"/>
        <v/>
      </c>
      <c r="AB1116" s="66" t="str">
        <f>IFERROR((IF(AND($G1115&lt;(VLOOKUP($J1116,'Medians, Hi-Lo SDs'!$B:$F,5,FALSE)),$G1116&gt;=(VLOOKUP($J1116,'Medians, Hi-Lo SDs'!$B:$F,5,FALSE))),(VLOOKUP($J1116,'Medians, Hi-Lo SDs'!$B:$F,5,FALSE))-$G1115,""))/($F1116)*($C1116-$C1115)+($C1115),"")</f>
        <v/>
      </c>
      <c r="AC1116" s="65" t="str">
        <f t="shared" si="204"/>
        <v/>
      </c>
      <c r="AD1116" s="65" t="str">
        <f>IF(AC1116="","",AC1116/VLOOKUP(VLOOKUP($J1116,'Medians, Hi-Lo SDs'!$B:$F,5,FALSE),$H:$I,2,FALSE))</f>
        <v/>
      </c>
      <c r="AE1116" s="59" t="s">
        <v>88</v>
      </c>
      <c r="AF1116" s="60" t="s">
        <v>88</v>
      </c>
    </row>
    <row r="1117" spans="10:32" x14ac:dyDescent="0.2">
      <c r="J1117" s="64" t="str">
        <f t="shared" si="198"/>
        <v>a1721</v>
      </c>
      <c r="K1117" s="71">
        <f t="shared" si="199"/>
        <v>2.1505376344086025</v>
      </c>
      <c r="L1117" s="65" t="str">
        <f>IFERROR((IF(AND($G1116&lt;(VLOOKUP($J1117,'Medians, Hi-Lo SDs'!$B:$F,2,FALSE)),$G1117&gt;=(VLOOKUP($J1117,'Medians, Hi-Lo SDs'!$B:$F,2,FALSE))),(VLOOKUP($J1117,'Medians, Hi-Lo SDs'!$B:$F,2,FALSE))-$G1116,""))/($F1117)*($C1117-$C1116)+($C1116),"")</f>
        <v/>
      </c>
      <c r="M1117" s="65" t="str">
        <f t="shared" si="201"/>
        <v/>
      </c>
      <c r="N1117" s="65" t="str">
        <f>IF(M1117="","",M1117/VLOOKUP(VLOOKUP($J1117,'Medians, Hi-Lo SDs'!$B:$F,2,FALSE),$H:$I,2,FALSE))</f>
        <v/>
      </c>
      <c r="O1117" s="59" t="s">
        <v>88</v>
      </c>
      <c r="P1117" s="60" t="s">
        <v>88</v>
      </c>
      <c r="Q1117" s="66" t="str">
        <f>IFERROR((IF(AND($G1116&lt;(VLOOKUP($J1117,'Medians, Hi-Lo SDs'!$B:$F,3,FALSE)),$G1117&gt;=(VLOOKUP($J1117,'Medians, Hi-Lo SDs'!$B:$F,3,FALSE))),(VLOOKUP($J1117,'Medians, Hi-Lo SDs'!$B:$F,3,FALSE))-$G1116,""))/($F1117)*($C1117-$C1116)+($C1116),"")</f>
        <v/>
      </c>
      <c r="R1117" s="65" t="str">
        <f t="shared" si="202"/>
        <v/>
      </c>
      <c r="S1117" s="65" t="str">
        <f>IF(R1117="","",R1117/VLOOKUP(VLOOKUP($J1117,'Medians, Hi-Lo SDs'!$B:$F,3,FALSE),$H:$I,2,FALSE))</f>
        <v/>
      </c>
      <c r="T1117" s="70" t="str">
        <f t="shared" si="194"/>
        <v/>
      </c>
      <c r="U1117" s="68" t="str">
        <f t="shared" si="195"/>
        <v/>
      </c>
      <c r="V1117" s="69" t="str">
        <f t="shared" si="200"/>
        <v/>
      </c>
      <c r="W1117" s="66" t="str">
        <f>IFERROR((IF(AND($G1116&lt;(VLOOKUP($J1117,'Medians, Hi-Lo SDs'!$B:$F,4,FALSE)),$G1117&gt;=(VLOOKUP($J1117,'Medians, Hi-Lo SDs'!$B:$F,4,FALSE))),(VLOOKUP($J1117,'Medians, Hi-Lo SDs'!$B:$F,4,FALSE))-$G1116,""))/($F1117)*($C1117-$C1116)+($C1116),"")</f>
        <v/>
      </c>
      <c r="X1117" s="65" t="str">
        <f t="shared" si="203"/>
        <v/>
      </c>
      <c r="Y1117" s="65" t="str">
        <f>IF(X1117="","",X1117/VLOOKUP(VLOOKUP($J1117,'Medians, Hi-Lo SDs'!$B:$F,4,FALSE),$H:$I,2,FALSE))</f>
        <v/>
      </c>
      <c r="Z1117" s="70" t="str">
        <f t="shared" si="196"/>
        <v/>
      </c>
      <c r="AA1117" s="68" t="str">
        <f t="shared" si="197"/>
        <v/>
      </c>
      <c r="AB1117" s="66" t="str">
        <f>IFERROR((IF(AND($G1116&lt;(VLOOKUP($J1117,'Medians, Hi-Lo SDs'!$B:$F,5,FALSE)),$G1117&gt;=(VLOOKUP($J1117,'Medians, Hi-Lo SDs'!$B:$F,5,FALSE))),(VLOOKUP($J1117,'Medians, Hi-Lo SDs'!$B:$F,5,FALSE))-$G1116,""))/($F1117)*($C1117-$C1116)+($C1116),"")</f>
        <v/>
      </c>
      <c r="AC1117" s="65" t="str">
        <f t="shared" si="204"/>
        <v/>
      </c>
      <c r="AD1117" s="65" t="str">
        <f>IF(AC1117="","",AC1117/VLOOKUP(VLOOKUP($J1117,'Medians, Hi-Lo SDs'!$B:$F,5,FALSE),$H:$I,2,FALSE))</f>
        <v/>
      </c>
      <c r="AE1117" s="59" t="s">
        <v>88</v>
      </c>
      <c r="AF1117" s="60" t="s">
        <v>88</v>
      </c>
    </row>
    <row r="1118" spans="10:32" x14ac:dyDescent="0.2">
      <c r="J1118" s="64" t="str">
        <f t="shared" si="198"/>
        <v>a1721</v>
      </c>
      <c r="K1118" s="71">
        <f t="shared" si="199"/>
        <v>2.1505376344086025</v>
      </c>
      <c r="L1118" s="65" t="str">
        <f>IFERROR((IF(AND($G1117&lt;(VLOOKUP($J1118,'Medians, Hi-Lo SDs'!$B:$F,2,FALSE)),$G1118&gt;=(VLOOKUP($J1118,'Medians, Hi-Lo SDs'!$B:$F,2,FALSE))),(VLOOKUP($J1118,'Medians, Hi-Lo SDs'!$B:$F,2,FALSE))-$G1117,""))/($F1118)*($C1118-$C1117)+($C1117),"")</f>
        <v/>
      </c>
      <c r="M1118" s="65" t="str">
        <f t="shared" si="201"/>
        <v/>
      </c>
      <c r="N1118" s="65" t="str">
        <f>IF(M1118="","",M1118/VLOOKUP(VLOOKUP($J1118,'Medians, Hi-Lo SDs'!$B:$F,2,FALSE),$H:$I,2,FALSE))</f>
        <v/>
      </c>
      <c r="O1118" s="59" t="s">
        <v>88</v>
      </c>
      <c r="P1118" s="60" t="s">
        <v>88</v>
      </c>
      <c r="Q1118" s="66" t="str">
        <f>IFERROR((IF(AND($G1117&lt;(VLOOKUP($J1118,'Medians, Hi-Lo SDs'!$B:$F,3,FALSE)),$G1118&gt;=(VLOOKUP($J1118,'Medians, Hi-Lo SDs'!$B:$F,3,FALSE))),(VLOOKUP($J1118,'Medians, Hi-Lo SDs'!$B:$F,3,FALSE))-$G1117,""))/($F1118)*($C1118-$C1117)+($C1117),"")</f>
        <v/>
      </c>
      <c r="R1118" s="65" t="str">
        <f t="shared" si="202"/>
        <v/>
      </c>
      <c r="S1118" s="65" t="str">
        <f>IF(R1118="","",R1118/VLOOKUP(VLOOKUP($J1118,'Medians, Hi-Lo SDs'!$B:$F,3,FALSE),$H:$I,2,FALSE))</f>
        <v/>
      </c>
      <c r="T1118" s="70" t="str">
        <f t="shared" si="194"/>
        <v/>
      </c>
      <c r="U1118" s="68" t="str">
        <f t="shared" si="195"/>
        <v/>
      </c>
      <c r="V1118" s="69" t="str">
        <f t="shared" si="200"/>
        <v/>
      </c>
      <c r="W1118" s="66" t="str">
        <f>IFERROR((IF(AND($G1117&lt;(VLOOKUP($J1118,'Medians, Hi-Lo SDs'!$B:$F,4,FALSE)),$G1118&gt;=(VLOOKUP($J1118,'Medians, Hi-Lo SDs'!$B:$F,4,FALSE))),(VLOOKUP($J1118,'Medians, Hi-Lo SDs'!$B:$F,4,FALSE))-$G1117,""))/($F1118)*($C1118-$C1117)+($C1117),"")</f>
        <v/>
      </c>
      <c r="X1118" s="65" t="str">
        <f t="shared" si="203"/>
        <v/>
      </c>
      <c r="Y1118" s="65" t="str">
        <f>IF(X1118="","",X1118/VLOOKUP(VLOOKUP($J1118,'Medians, Hi-Lo SDs'!$B:$F,4,FALSE),$H:$I,2,FALSE))</f>
        <v/>
      </c>
      <c r="Z1118" s="70" t="str">
        <f t="shared" si="196"/>
        <v/>
      </c>
      <c r="AA1118" s="68" t="str">
        <f t="shared" si="197"/>
        <v/>
      </c>
      <c r="AB1118" s="66" t="str">
        <f>IFERROR((IF(AND($G1117&lt;(VLOOKUP($J1118,'Medians, Hi-Lo SDs'!$B:$F,5,FALSE)),$G1118&gt;=(VLOOKUP($J1118,'Medians, Hi-Lo SDs'!$B:$F,5,FALSE))),(VLOOKUP($J1118,'Medians, Hi-Lo SDs'!$B:$F,5,FALSE))-$G1117,""))/($F1118)*($C1118-$C1117)+($C1117),"")</f>
        <v/>
      </c>
      <c r="AC1118" s="65" t="str">
        <f t="shared" si="204"/>
        <v/>
      </c>
      <c r="AD1118" s="65" t="str">
        <f>IF(AC1118="","",AC1118/VLOOKUP(VLOOKUP($J1118,'Medians, Hi-Lo SDs'!$B:$F,5,FALSE),$H:$I,2,FALSE))</f>
        <v/>
      </c>
      <c r="AE1118" s="59" t="s">
        <v>88</v>
      </c>
      <c r="AF1118" s="60" t="s">
        <v>88</v>
      </c>
    </row>
    <row r="1119" spans="10:32" x14ac:dyDescent="0.2">
      <c r="J1119" s="64" t="str">
        <f t="shared" si="198"/>
        <v>a1721</v>
      </c>
      <c r="K1119" s="71">
        <f t="shared" si="199"/>
        <v>2.1505376344086025</v>
      </c>
      <c r="L1119" s="65" t="str">
        <f>IFERROR((IF(AND($G1118&lt;(VLOOKUP($J1119,'Medians, Hi-Lo SDs'!$B:$F,2,FALSE)),$G1119&gt;=(VLOOKUP($J1119,'Medians, Hi-Lo SDs'!$B:$F,2,FALSE))),(VLOOKUP($J1119,'Medians, Hi-Lo SDs'!$B:$F,2,FALSE))-$G1118,""))/($F1119)*($C1119-$C1118)+($C1118),"")</f>
        <v/>
      </c>
      <c r="M1119" s="65" t="str">
        <f t="shared" si="201"/>
        <v/>
      </c>
      <c r="N1119" s="65" t="str">
        <f>IF(M1119="","",M1119/VLOOKUP(VLOOKUP($J1119,'Medians, Hi-Lo SDs'!$B:$F,2,FALSE),$H:$I,2,FALSE))</f>
        <v/>
      </c>
      <c r="O1119" s="59" t="s">
        <v>88</v>
      </c>
      <c r="P1119" s="60" t="s">
        <v>88</v>
      </c>
      <c r="Q1119" s="66" t="str">
        <f>IFERROR((IF(AND($G1118&lt;(VLOOKUP($J1119,'Medians, Hi-Lo SDs'!$B:$F,3,FALSE)),$G1119&gt;=(VLOOKUP($J1119,'Medians, Hi-Lo SDs'!$B:$F,3,FALSE))),(VLOOKUP($J1119,'Medians, Hi-Lo SDs'!$B:$F,3,FALSE))-$G1118,""))/($F1119)*($C1119-$C1118)+($C1118),"")</f>
        <v/>
      </c>
      <c r="R1119" s="65" t="str">
        <f t="shared" si="202"/>
        <v/>
      </c>
      <c r="S1119" s="65" t="str">
        <f>IF(R1119="","",R1119/VLOOKUP(VLOOKUP($J1119,'Medians, Hi-Lo SDs'!$B:$F,3,FALSE),$H:$I,2,FALSE))</f>
        <v/>
      </c>
      <c r="T1119" s="70" t="str">
        <f t="shared" si="194"/>
        <v/>
      </c>
      <c r="U1119" s="68" t="str">
        <f t="shared" si="195"/>
        <v/>
      </c>
      <c r="V1119" s="69" t="str">
        <f t="shared" si="200"/>
        <v/>
      </c>
      <c r="W1119" s="66" t="str">
        <f>IFERROR((IF(AND($G1118&lt;(VLOOKUP($J1119,'Medians, Hi-Lo SDs'!$B:$F,4,FALSE)),$G1119&gt;=(VLOOKUP($J1119,'Medians, Hi-Lo SDs'!$B:$F,4,FALSE))),(VLOOKUP($J1119,'Medians, Hi-Lo SDs'!$B:$F,4,FALSE))-$G1118,""))/($F1119)*($C1119-$C1118)+($C1118),"")</f>
        <v/>
      </c>
      <c r="X1119" s="65" t="str">
        <f t="shared" si="203"/>
        <v/>
      </c>
      <c r="Y1119" s="65" t="str">
        <f>IF(X1119="","",X1119/VLOOKUP(VLOOKUP($J1119,'Medians, Hi-Lo SDs'!$B:$F,4,FALSE),$H:$I,2,FALSE))</f>
        <v/>
      </c>
      <c r="Z1119" s="70" t="str">
        <f t="shared" si="196"/>
        <v/>
      </c>
      <c r="AA1119" s="68" t="str">
        <f t="shared" si="197"/>
        <v/>
      </c>
      <c r="AB1119" s="66" t="str">
        <f>IFERROR((IF(AND($G1118&lt;(VLOOKUP($J1119,'Medians, Hi-Lo SDs'!$B:$F,5,FALSE)),$G1119&gt;=(VLOOKUP($J1119,'Medians, Hi-Lo SDs'!$B:$F,5,FALSE))),(VLOOKUP($J1119,'Medians, Hi-Lo SDs'!$B:$F,5,FALSE))-$G1118,""))/($F1119)*($C1119-$C1118)+($C1118),"")</f>
        <v/>
      </c>
      <c r="AC1119" s="65" t="str">
        <f t="shared" si="204"/>
        <v/>
      </c>
      <c r="AD1119" s="65" t="str">
        <f>IF(AC1119="","",AC1119/VLOOKUP(VLOOKUP($J1119,'Medians, Hi-Lo SDs'!$B:$F,5,FALSE),$H:$I,2,FALSE))</f>
        <v/>
      </c>
      <c r="AE1119" s="59" t="s">
        <v>88</v>
      </c>
      <c r="AF1119" s="60" t="s">
        <v>88</v>
      </c>
    </row>
    <row r="1120" spans="10:32" x14ac:dyDescent="0.2">
      <c r="J1120" s="64" t="str">
        <f t="shared" si="198"/>
        <v>a1721</v>
      </c>
      <c r="K1120" s="71">
        <f t="shared" si="199"/>
        <v>2.1505376344086025</v>
      </c>
      <c r="L1120" s="65" t="str">
        <f>IFERROR((IF(AND($G1119&lt;(VLOOKUP($J1120,'Medians, Hi-Lo SDs'!$B:$F,2,FALSE)),$G1120&gt;=(VLOOKUP($J1120,'Medians, Hi-Lo SDs'!$B:$F,2,FALSE))),(VLOOKUP($J1120,'Medians, Hi-Lo SDs'!$B:$F,2,FALSE))-$G1119,""))/($F1120)*($C1120-$C1119)+($C1119),"")</f>
        <v/>
      </c>
      <c r="M1120" s="65" t="str">
        <f t="shared" si="201"/>
        <v/>
      </c>
      <c r="N1120" s="65" t="str">
        <f>IF(M1120="","",M1120/VLOOKUP(VLOOKUP($J1120,'Medians, Hi-Lo SDs'!$B:$F,2,FALSE),$H:$I,2,FALSE))</f>
        <v/>
      </c>
      <c r="O1120" s="59" t="s">
        <v>88</v>
      </c>
      <c r="P1120" s="60" t="s">
        <v>88</v>
      </c>
      <c r="Q1120" s="66" t="str">
        <f>IFERROR((IF(AND($G1119&lt;(VLOOKUP($J1120,'Medians, Hi-Lo SDs'!$B:$F,3,FALSE)),$G1120&gt;=(VLOOKUP($J1120,'Medians, Hi-Lo SDs'!$B:$F,3,FALSE))),(VLOOKUP($J1120,'Medians, Hi-Lo SDs'!$B:$F,3,FALSE))-$G1119,""))/($F1120)*($C1120-$C1119)+($C1119),"")</f>
        <v/>
      </c>
      <c r="R1120" s="65" t="str">
        <f t="shared" si="202"/>
        <v/>
      </c>
      <c r="S1120" s="65" t="str">
        <f>IF(R1120="","",R1120/VLOOKUP(VLOOKUP($J1120,'Medians, Hi-Lo SDs'!$B:$F,3,FALSE),$H:$I,2,FALSE))</f>
        <v/>
      </c>
      <c r="T1120" s="70" t="str">
        <f t="shared" si="194"/>
        <v/>
      </c>
      <c r="U1120" s="68" t="str">
        <f t="shared" si="195"/>
        <v/>
      </c>
      <c r="V1120" s="69" t="str">
        <f t="shared" si="200"/>
        <v/>
      </c>
      <c r="W1120" s="66" t="str">
        <f>IFERROR((IF(AND($G1119&lt;(VLOOKUP($J1120,'Medians, Hi-Lo SDs'!$B:$F,4,FALSE)),$G1120&gt;=(VLOOKUP($J1120,'Medians, Hi-Lo SDs'!$B:$F,4,FALSE))),(VLOOKUP($J1120,'Medians, Hi-Lo SDs'!$B:$F,4,FALSE))-$G1119,""))/($F1120)*($C1120-$C1119)+($C1119),"")</f>
        <v/>
      </c>
      <c r="X1120" s="65" t="str">
        <f t="shared" si="203"/>
        <v/>
      </c>
      <c r="Y1120" s="65" t="str">
        <f>IF(X1120="","",X1120/VLOOKUP(VLOOKUP($J1120,'Medians, Hi-Lo SDs'!$B:$F,4,FALSE),$H:$I,2,FALSE))</f>
        <v/>
      </c>
      <c r="Z1120" s="70" t="str">
        <f t="shared" si="196"/>
        <v/>
      </c>
      <c r="AA1120" s="68" t="str">
        <f t="shared" si="197"/>
        <v/>
      </c>
      <c r="AB1120" s="66" t="str">
        <f>IFERROR((IF(AND($G1119&lt;(VLOOKUP($J1120,'Medians, Hi-Lo SDs'!$B:$F,5,FALSE)),$G1120&gt;=(VLOOKUP($J1120,'Medians, Hi-Lo SDs'!$B:$F,5,FALSE))),(VLOOKUP($J1120,'Medians, Hi-Lo SDs'!$B:$F,5,FALSE))-$G1119,""))/($F1120)*($C1120-$C1119)+($C1119),"")</f>
        <v/>
      </c>
      <c r="AC1120" s="65" t="str">
        <f t="shared" si="204"/>
        <v/>
      </c>
      <c r="AD1120" s="65" t="str">
        <f>IF(AC1120="","",AC1120/VLOOKUP(VLOOKUP($J1120,'Medians, Hi-Lo SDs'!$B:$F,5,FALSE),$H:$I,2,FALSE))</f>
        <v/>
      </c>
      <c r="AE1120" s="59" t="s">
        <v>88</v>
      </c>
      <c r="AF1120" s="60" t="s">
        <v>88</v>
      </c>
    </row>
    <row r="1121" spans="10:32" x14ac:dyDescent="0.2">
      <c r="J1121" s="64" t="str">
        <f t="shared" si="198"/>
        <v>a1721</v>
      </c>
      <c r="K1121" s="71">
        <f t="shared" si="199"/>
        <v>2.1505376344086025</v>
      </c>
      <c r="L1121" s="65" t="str">
        <f>IFERROR((IF(AND($G1120&lt;(VLOOKUP($J1121,'Medians, Hi-Lo SDs'!$B:$F,2,FALSE)),$G1121&gt;=(VLOOKUP($J1121,'Medians, Hi-Lo SDs'!$B:$F,2,FALSE))),(VLOOKUP($J1121,'Medians, Hi-Lo SDs'!$B:$F,2,FALSE))-$G1120,""))/($F1121)*($C1121-$C1120)+($C1120),"")</f>
        <v/>
      </c>
      <c r="M1121" s="65" t="str">
        <f t="shared" si="201"/>
        <v/>
      </c>
      <c r="N1121" s="65" t="str">
        <f>IF(M1121="","",M1121/VLOOKUP(VLOOKUP($J1121,'Medians, Hi-Lo SDs'!$B:$F,2,FALSE),$H:$I,2,FALSE))</f>
        <v/>
      </c>
      <c r="O1121" s="59" t="s">
        <v>88</v>
      </c>
      <c r="P1121" s="60" t="s">
        <v>88</v>
      </c>
      <c r="Q1121" s="66" t="str">
        <f>IFERROR((IF(AND($G1120&lt;(VLOOKUP($J1121,'Medians, Hi-Lo SDs'!$B:$F,3,FALSE)),$G1121&gt;=(VLOOKUP($J1121,'Medians, Hi-Lo SDs'!$B:$F,3,FALSE))),(VLOOKUP($J1121,'Medians, Hi-Lo SDs'!$B:$F,3,FALSE))-$G1120,""))/($F1121)*($C1121-$C1120)+($C1120),"")</f>
        <v/>
      </c>
      <c r="R1121" s="65" t="str">
        <f t="shared" si="202"/>
        <v/>
      </c>
      <c r="S1121" s="65" t="str">
        <f>IF(R1121="","",R1121/VLOOKUP(VLOOKUP($J1121,'Medians, Hi-Lo SDs'!$B:$F,3,FALSE),$H:$I,2,FALSE))</f>
        <v/>
      </c>
      <c r="T1121" s="70" t="str">
        <f t="shared" si="194"/>
        <v/>
      </c>
      <c r="U1121" s="68" t="str">
        <f t="shared" si="195"/>
        <v/>
      </c>
      <c r="V1121" s="69" t="str">
        <f t="shared" si="200"/>
        <v/>
      </c>
      <c r="W1121" s="66" t="str">
        <f>IFERROR((IF(AND($G1120&lt;(VLOOKUP($J1121,'Medians, Hi-Lo SDs'!$B:$F,4,FALSE)),$G1121&gt;=(VLOOKUP($J1121,'Medians, Hi-Lo SDs'!$B:$F,4,FALSE))),(VLOOKUP($J1121,'Medians, Hi-Lo SDs'!$B:$F,4,FALSE))-$G1120,""))/($F1121)*($C1121-$C1120)+($C1120),"")</f>
        <v/>
      </c>
      <c r="X1121" s="65" t="str">
        <f t="shared" si="203"/>
        <v/>
      </c>
      <c r="Y1121" s="65" t="str">
        <f>IF(X1121="","",X1121/VLOOKUP(VLOOKUP($J1121,'Medians, Hi-Lo SDs'!$B:$F,4,FALSE),$H:$I,2,FALSE))</f>
        <v/>
      </c>
      <c r="Z1121" s="70" t="str">
        <f t="shared" si="196"/>
        <v/>
      </c>
      <c r="AA1121" s="68" t="str">
        <f t="shared" si="197"/>
        <v/>
      </c>
      <c r="AB1121" s="66" t="str">
        <f>IFERROR((IF(AND($G1120&lt;(VLOOKUP($J1121,'Medians, Hi-Lo SDs'!$B:$F,5,FALSE)),$G1121&gt;=(VLOOKUP($J1121,'Medians, Hi-Lo SDs'!$B:$F,5,FALSE))),(VLOOKUP($J1121,'Medians, Hi-Lo SDs'!$B:$F,5,FALSE))-$G1120,""))/($F1121)*($C1121-$C1120)+($C1120),"")</f>
        <v/>
      </c>
      <c r="AC1121" s="65" t="str">
        <f t="shared" si="204"/>
        <v/>
      </c>
      <c r="AD1121" s="65" t="str">
        <f>IF(AC1121="","",AC1121/VLOOKUP(VLOOKUP($J1121,'Medians, Hi-Lo SDs'!$B:$F,5,FALSE),$H:$I,2,FALSE))</f>
        <v/>
      </c>
      <c r="AE1121" s="59" t="s">
        <v>88</v>
      </c>
      <c r="AF1121" s="60" t="s">
        <v>88</v>
      </c>
    </row>
    <row r="1122" spans="10:32" x14ac:dyDescent="0.2">
      <c r="J1122" s="64" t="str">
        <f t="shared" si="198"/>
        <v>a1721</v>
      </c>
      <c r="K1122" s="71">
        <f t="shared" si="199"/>
        <v>2.1505376344086025</v>
      </c>
      <c r="L1122" s="65" t="str">
        <f>IFERROR((IF(AND($G1121&lt;(VLOOKUP($J1122,'Medians, Hi-Lo SDs'!$B:$F,2,FALSE)),$G1122&gt;=(VLOOKUP($J1122,'Medians, Hi-Lo SDs'!$B:$F,2,FALSE))),(VLOOKUP($J1122,'Medians, Hi-Lo SDs'!$B:$F,2,FALSE))-$G1121,""))/($F1122)*($C1122-$C1121)+($C1121),"")</f>
        <v/>
      </c>
      <c r="M1122" s="65" t="str">
        <f t="shared" si="201"/>
        <v/>
      </c>
      <c r="N1122" s="65" t="str">
        <f>IF(M1122="","",M1122/VLOOKUP(VLOOKUP($J1122,'Medians, Hi-Lo SDs'!$B:$F,2,FALSE),$H:$I,2,FALSE))</f>
        <v/>
      </c>
      <c r="O1122" s="59" t="s">
        <v>88</v>
      </c>
      <c r="P1122" s="60" t="s">
        <v>88</v>
      </c>
      <c r="Q1122" s="66" t="str">
        <f>IFERROR((IF(AND($G1121&lt;(VLOOKUP($J1122,'Medians, Hi-Lo SDs'!$B:$F,3,FALSE)),$G1122&gt;=(VLOOKUP($J1122,'Medians, Hi-Lo SDs'!$B:$F,3,FALSE))),(VLOOKUP($J1122,'Medians, Hi-Lo SDs'!$B:$F,3,FALSE))-$G1121,""))/($F1122)*($C1122-$C1121)+($C1121),"")</f>
        <v/>
      </c>
      <c r="R1122" s="65" t="str">
        <f t="shared" si="202"/>
        <v/>
      </c>
      <c r="S1122" s="65" t="str">
        <f>IF(R1122="","",R1122/VLOOKUP(VLOOKUP($J1122,'Medians, Hi-Lo SDs'!$B:$F,3,FALSE),$H:$I,2,FALSE))</f>
        <v/>
      </c>
      <c r="T1122" s="70" t="str">
        <f t="shared" si="194"/>
        <v/>
      </c>
      <c r="U1122" s="68" t="str">
        <f t="shared" si="195"/>
        <v/>
      </c>
      <c r="V1122" s="69" t="str">
        <f t="shared" si="200"/>
        <v/>
      </c>
      <c r="W1122" s="66" t="str">
        <f>IFERROR((IF(AND($G1121&lt;(VLOOKUP($J1122,'Medians, Hi-Lo SDs'!$B:$F,4,FALSE)),$G1122&gt;=(VLOOKUP($J1122,'Medians, Hi-Lo SDs'!$B:$F,4,FALSE))),(VLOOKUP($J1122,'Medians, Hi-Lo SDs'!$B:$F,4,FALSE))-$G1121,""))/($F1122)*($C1122-$C1121)+($C1121),"")</f>
        <v/>
      </c>
      <c r="X1122" s="65" t="str">
        <f t="shared" si="203"/>
        <v/>
      </c>
      <c r="Y1122" s="65" t="str">
        <f>IF(X1122="","",X1122/VLOOKUP(VLOOKUP($J1122,'Medians, Hi-Lo SDs'!$B:$F,4,FALSE),$H:$I,2,FALSE))</f>
        <v/>
      </c>
      <c r="Z1122" s="70" t="str">
        <f t="shared" si="196"/>
        <v/>
      </c>
      <c r="AA1122" s="68" t="str">
        <f t="shared" si="197"/>
        <v/>
      </c>
      <c r="AB1122" s="66" t="str">
        <f>IFERROR((IF(AND($G1121&lt;(VLOOKUP($J1122,'Medians, Hi-Lo SDs'!$B:$F,5,FALSE)),$G1122&gt;=(VLOOKUP($J1122,'Medians, Hi-Lo SDs'!$B:$F,5,FALSE))),(VLOOKUP($J1122,'Medians, Hi-Lo SDs'!$B:$F,5,FALSE))-$G1121,""))/($F1122)*($C1122-$C1121)+($C1121),"")</f>
        <v/>
      </c>
      <c r="AC1122" s="65" t="str">
        <f t="shared" si="204"/>
        <v/>
      </c>
      <c r="AD1122" s="65" t="str">
        <f>IF(AC1122="","",AC1122/VLOOKUP(VLOOKUP($J1122,'Medians, Hi-Lo SDs'!$B:$F,5,FALSE),$H:$I,2,FALSE))</f>
        <v/>
      </c>
      <c r="AE1122" s="59" t="s">
        <v>88</v>
      </c>
      <c r="AF1122" s="60" t="s">
        <v>88</v>
      </c>
    </row>
    <row r="1123" spans="10:32" x14ac:dyDescent="0.2">
      <c r="J1123" s="64" t="str">
        <f t="shared" si="198"/>
        <v>a1721</v>
      </c>
      <c r="K1123" s="71">
        <f t="shared" si="199"/>
        <v>2.1505376344086025</v>
      </c>
      <c r="L1123" s="65" t="str">
        <f>IFERROR((IF(AND($G1122&lt;(VLOOKUP($J1123,'Medians, Hi-Lo SDs'!$B:$F,2,FALSE)),$G1123&gt;=(VLOOKUP($J1123,'Medians, Hi-Lo SDs'!$B:$F,2,FALSE))),(VLOOKUP($J1123,'Medians, Hi-Lo SDs'!$B:$F,2,FALSE))-$G1122,""))/($F1123)*($C1123-$C1122)+($C1122),"")</f>
        <v/>
      </c>
      <c r="M1123" s="65" t="str">
        <f t="shared" si="201"/>
        <v/>
      </c>
      <c r="N1123" s="65" t="str">
        <f>IF(M1123="","",M1123/VLOOKUP(VLOOKUP($J1123,'Medians, Hi-Lo SDs'!$B:$F,2,FALSE),$H:$I,2,FALSE))</f>
        <v/>
      </c>
      <c r="O1123" s="59" t="s">
        <v>88</v>
      </c>
      <c r="P1123" s="60" t="s">
        <v>88</v>
      </c>
      <c r="Q1123" s="66" t="str">
        <f>IFERROR((IF(AND($G1122&lt;(VLOOKUP($J1123,'Medians, Hi-Lo SDs'!$B:$F,3,FALSE)),$G1123&gt;=(VLOOKUP($J1123,'Medians, Hi-Lo SDs'!$B:$F,3,FALSE))),(VLOOKUP($J1123,'Medians, Hi-Lo SDs'!$B:$F,3,FALSE))-$G1122,""))/($F1123)*($C1123-$C1122)+($C1122),"")</f>
        <v/>
      </c>
      <c r="R1123" s="65" t="str">
        <f t="shared" si="202"/>
        <v/>
      </c>
      <c r="S1123" s="65" t="str">
        <f>IF(R1123="","",R1123/VLOOKUP(VLOOKUP($J1123,'Medians, Hi-Lo SDs'!$B:$F,3,FALSE),$H:$I,2,FALSE))</f>
        <v/>
      </c>
      <c r="T1123" s="70" t="str">
        <f t="shared" si="194"/>
        <v/>
      </c>
      <c r="U1123" s="68" t="str">
        <f t="shared" si="195"/>
        <v/>
      </c>
      <c r="V1123" s="69" t="str">
        <f t="shared" si="200"/>
        <v/>
      </c>
      <c r="W1123" s="66" t="str">
        <f>IFERROR((IF(AND($G1122&lt;(VLOOKUP($J1123,'Medians, Hi-Lo SDs'!$B:$F,4,FALSE)),$G1123&gt;=(VLOOKUP($J1123,'Medians, Hi-Lo SDs'!$B:$F,4,FALSE))),(VLOOKUP($J1123,'Medians, Hi-Lo SDs'!$B:$F,4,FALSE))-$G1122,""))/($F1123)*($C1123-$C1122)+($C1122),"")</f>
        <v/>
      </c>
      <c r="X1123" s="65" t="str">
        <f t="shared" si="203"/>
        <v/>
      </c>
      <c r="Y1123" s="65" t="str">
        <f>IF(X1123="","",X1123/VLOOKUP(VLOOKUP($J1123,'Medians, Hi-Lo SDs'!$B:$F,4,FALSE),$H:$I,2,FALSE))</f>
        <v/>
      </c>
      <c r="Z1123" s="70" t="str">
        <f t="shared" si="196"/>
        <v/>
      </c>
      <c r="AA1123" s="68" t="str">
        <f t="shared" si="197"/>
        <v/>
      </c>
      <c r="AB1123" s="66" t="str">
        <f>IFERROR((IF(AND($G1122&lt;(VLOOKUP($J1123,'Medians, Hi-Lo SDs'!$B:$F,5,FALSE)),$G1123&gt;=(VLOOKUP($J1123,'Medians, Hi-Lo SDs'!$B:$F,5,FALSE))),(VLOOKUP($J1123,'Medians, Hi-Lo SDs'!$B:$F,5,FALSE))-$G1122,""))/($F1123)*($C1123-$C1122)+($C1122),"")</f>
        <v/>
      </c>
      <c r="AC1123" s="65" t="str">
        <f t="shared" si="204"/>
        <v/>
      </c>
      <c r="AD1123" s="65" t="str">
        <f>IF(AC1123="","",AC1123/VLOOKUP(VLOOKUP($J1123,'Medians, Hi-Lo SDs'!$B:$F,5,FALSE),$H:$I,2,FALSE))</f>
        <v/>
      </c>
      <c r="AE1123" s="59" t="s">
        <v>88</v>
      </c>
      <c r="AF1123" s="60" t="s">
        <v>88</v>
      </c>
    </row>
    <row r="1124" spans="10:32" x14ac:dyDescent="0.2">
      <c r="J1124" s="64" t="str">
        <f t="shared" si="198"/>
        <v>a1721</v>
      </c>
      <c r="K1124" s="71">
        <f t="shared" si="199"/>
        <v>2.1505376344086025</v>
      </c>
      <c r="L1124" s="65" t="str">
        <f>IFERROR((IF(AND($G1123&lt;(VLOOKUP($J1124,'Medians, Hi-Lo SDs'!$B:$F,2,FALSE)),$G1124&gt;=(VLOOKUP($J1124,'Medians, Hi-Lo SDs'!$B:$F,2,FALSE))),(VLOOKUP($J1124,'Medians, Hi-Lo SDs'!$B:$F,2,FALSE))-$G1123,""))/($F1124)*($C1124-$C1123)+($C1123),"")</f>
        <v/>
      </c>
      <c r="M1124" s="65" t="str">
        <f t="shared" si="201"/>
        <v/>
      </c>
      <c r="N1124" s="65" t="str">
        <f>IF(M1124="","",M1124/VLOOKUP(VLOOKUP($J1124,'Medians, Hi-Lo SDs'!$B:$F,2,FALSE),$H:$I,2,FALSE))</f>
        <v/>
      </c>
      <c r="O1124" s="59" t="s">
        <v>88</v>
      </c>
      <c r="P1124" s="60" t="s">
        <v>88</v>
      </c>
      <c r="Q1124" s="66" t="str">
        <f>IFERROR((IF(AND($G1123&lt;(VLOOKUP($J1124,'Medians, Hi-Lo SDs'!$B:$F,3,FALSE)),$G1124&gt;=(VLOOKUP($J1124,'Medians, Hi-Lo SDs'!$B:$F,3,FALSE))),(VLOOKUP($J1124,'Medians, Hi-Lo SDs'!$B:$F,3,FALSE))-$G1123,""))/($F1124)*($C1124-$C1123)+($C1123),"")</f>
        <v/>
      </c>
      <c r="R1124" s="65" t="str">
        <f t="shared" si="202"/>
        <v/>
      </c>
      <c r="S1124" s="65" t="str">
        <f>IF(R1124="","",R1124/VLOOKUP(VLOOKUP($J1124,'Medians, Hi-Lo SDs'!$B:$F,3,FALSE),$H:$I,2,FALSE))</f>
        <v/>
      </c>
      <c r="T1124" s="70" t="str">
        <f t="shared" si="194"/>
        <v/>
      </c>
      <c r="U1124" s="68" t="str">
        <f t="shared" si="195"/>
        <v/>
      </c>
      <c r="V1124" s="69" t="str">
        <f t="shared" si="200"/>
        <v/>
      </c>
      <c r="W1124" s="66" t="str">
        <f>IFERROR((IF(AND($G1123&lt;(VLOOKUP($J1124,'Medians, Hi-Lo SDs'!$B:$F,4,FALSE)),$G1124&gt;=(VLOOKUP($J1124,'Medians, Hi-Lo SDs'!$B:$F,4,FALSE))),(VLOOKUP($J1124,'Medians, Hi-Lo SDs'!$B:$F,4,FALSE))-$G1123,""))/($F1124)*($C1124-$C1123)+($C1123),"")</f>
        <v/>
      </c>
      <c r="X1124" s="65" t="str">
        <f t="shared" si="203"/>
        <v/>
      </c>
      <c r="Y1124" s="65" t="str">
        <f>IF(X1124="","",X1124/VLOOKUP(VLOOKUP($J1124,'Medians, Hi-Lo SDs'!$B:$F,4,FALSE),$H:$I,2,FALSE))</f>
        <v/>
      </c>
      <c r="Z1124" s="70" t="str">
        <f t="shared" si="196"/>
        <v/>
      </c>
      <c r="AA1124" s="68" t="str">
        <f t="shared" si="197"/>
        <v/>
      </c>
      <c r="AB1124" s="66" t="str">
        <f>IFERROR((IF(AND($G1123&lt;(VLOOKUP($J1124,'Medians, Hi-Lo SDs'!$B:$F,5,FALSE)),$G1124&gt;=(VLOOKUP($J1124,'Medians, Hi-Lo SDs'!$B:$F,5,FALSE))),(VLOOKUP($J1124,'Medians, Hi-Lo SDs'!$B:$F,5,FALSE))-$G1123,""))/($F1124)*($C1124-$C1123)+($C1123),"")</f>
        <v/>
      </c>
      <c r="AC1124" s="65" t="str">
        <f t="shared" si="204"/>
        <v/>
      </c>
      <c r="AD1124" s="65" t="str">
        <f>IF(AC1124="","",AC1124/VLOOKUP(VLOOKUP($J1124,'Medians, Hi-Lo SDs'!$B:$F,5,FALSE),$H:$I,2,FALSE))</f>
        <v/>
      </c>
      <c r="AE1124" s="59" t="s">
        <v>88</v>
      </c>
      <c r="AF1124" s="60" t="s">
        <v>88</v>
      </c>
    </row>
    <row r="1125" spans="10:32" x14ac:dyDescent="0.2">
      <c r="J1125" s="64" t="str">
        <f t="shared" si="198"/>
        <v>a1721</v>
      </c>
      <c r="K1125" s="71">
        <f t="shared" si="199"/>
        <v>2.1505376344086025</v>
      </c>
      <c r="L1125" s="65" t="str">
        <f>IFERROR((IF(AND($G1124&lt;(VLOOKUP($J1125,'Medians, Hi-Lo SDs'!$B:$F,2,FALSE)),$G1125&gt;=(VLOOKUP($J1125,'Medians, Hi-Lo SDs'!$B:$F,2,FALSE))),(VLOOKUP($J1125,'Medians, Hi-Lo SDs'!$B:$F,2,FALSE))-$G1124,""))/($F1125)*($C1125-$C1124)+($C1124),"")</f>
        <v/>
      </c>
      <c r="M1125" s="65" t="str">
        <f t="shared" si="201"/>
        <v/>
      </c>
      <c r="N1125" s="65" t="str">
        <f>IF(M1125="","",M1125/VLOOKUP(VLOOKUP($J1125,'Medians, Hi-Lo SDs'!$B:$F,2,FALSE),$H:$I,2,FALSE))</f>
        <v/>
      </c>
      <c r="O1125" s="59" t="s">
        <v>88</v>
      </c>
      <c r="P1125" s="60" t="s">
        <v>88</v>
      </c>
      <c r="Q1125" s="66" t="str">
        <f>IFERROR((IF(AND($G1124&lt;(VLOOKUP($J1125,'Medians, Hi-Lo SDs'!$B:$F,3,FALSE)),$G1125&gt;=(VLOOKUP($J1125,'Medians, Hi-Lo SDs'!$B:$F,3,FALSE))),(VLOOKUP($J1125,'Medians, Hi-Lo SDs'!$B:$F,3,FALSE))-$G1124,""))/($F1125)*($C1125-$C1124)+($C1124),"")</f>
        <v/>
      </c>
      <c r="R1125" s="65" t="str">
        <f t="shared" si="202"/>
        <v/>
      </c>
      <c r="S1125" s="65" t="str">
        <f>IF(R1125="","",R1125/VLOOKUP(VLOOKUP($J1125,'Medians, Hi-Lo SDs'!$B:$F,3,FALSE),$H:$I,2,FALSE))</f>
        <v/>
      </c>
      <c r="T1125" s="70" t="str">
        <f t="shared" si="194"/>
        <v/>
      </c>
      <c r="U1125" s="68" t="str">
        <f t="shared" si="195"/>
        <v/>
      </c>
      <c r="V1125" s="69" t="str">
        <f t="shared" si="200"/>
        <v/>
      </c>
      <c r="W1125" s="66" t="str">
        <f>IFERROR((IF(AND($G1124&lt;(VLOOKUP($J1125,'Medians, Hi-Lo SDs'!$B:$F,4,FALSE)),$G1125&gt;=(VLOOKUP($J1125,'Medians, Hi-Lo SDs'!$B:$F,4,FALSE))),(VLOOKUP($J1125,'Medians, Hi-Lo SDs'!$B:$F,4,FALSE))-$G1124,""))/($F1125)*($C1125-$C1124)+($C1124),"")</f>
        <v/>
      </c>
      <c r="X1125" s="65" t="str">
        <f t="shared" si="203"/>
        <v/>
      </c>
      <c r="Y1125" s="65" t="str">
        <f>IF(X1125="","",X1125/VLOOKUP(VLOOKUP($J1125,'Medians, Hi-Lo SDs'!$B:$F,4,FALSE),$H:$I,2,FALSE))</f>
        <v/>
      </c>
      <c r="Z1125" s="70" t="str">
        <f t="shared" si="196"/>
        <v/>
      </c>
      <c r="AA1125" s="68" t="str">
        <f t="shared" si="197"/>
        <v/>
      </c>
      <c r="AB1125" s="66" t="str">
        <f>IFERROR((IF(AND($G1124&lt;(VLOOKUP($J1125,'Medians, Hi-Lo SDs'!$B:$F,5,FALSE)),$G1125&gt;=(VLOOKUP($J1125,'Medians, Hi-Lo SDs'!$B:$F,5,FALSE))),(VLOOKUP($J1125,'Medians, Hi-Lo SDs'!$B:$F,5,FALSE))-$G1124,""))/($F1125)*($C1125-$C1124)+($C1124),"")</f>
        <v/>
      </c>
      <c r="AC1125" s="65" t="str">
        <f t="shared" si="204"/>
        <v/>
      </c>
      <c r="AD1125" s="65" t="str">
        <f>IF(AC1125="","",AC1125/VLOOKUP(VLOOKUP($J1125,'Medians, Hi-Lo SDs'!$B:$F,5,FALSE),$H:$I,2,FALSE))</f>
        <v/>
      </c>
      <c r="AE1125" s="59" t="s">
        <v>88</v>
      </c>
      <c r="AF1125" s="60" t="s">
        <v>88</v>
      </c>
    </row>
    <row r="1126" spans="10:32" x14ac:dyDescent="0.2">
      <c r="J1126" s="64" t="str">
        <f t="shared" si="198"/>
        <v>a1721</v>
      </c>
      <c r="K1126" s="71">
        <f t="shared" si="199"/>
        <v>2.1505376344086025</v>
      </c>
      <c r="L1126" s="65" t="str">
        <f>IFERROR((IF(AND($G1125&lt;(VLOOKUP($J1126,'Medians, Hi-Lo SDs'!$B:$F,2,FALSE)),$G1126&gt;=(VLOOKUP($J1126,'Medians, Hi-Lo SDs'!$B:$F,2,FALSE))),(VLOOKUP($J1126,'Medians, Hi-Lo SDs'!$B:$F,2,FALSE))-$G1125,""))/($F1126)*($C1126-$C1125)+($C1125),"")</f>
        <v/>
      </c>
      <c r="M1126" s="65" t="str">
        <f t="shared" si="201"/>
        <v/>
      </c>
      <c r="N1126" s="65" t="str">
        <f>IF(M1126="","",M1126/VLOOKUP(VLOOKUP($J1126,'Medians, Hi-Lo SDs'!$B:$F,2,FALSE),$H:$I,2,FALSE))</f>
        <v/>
      </c>
      <c r="O1126" s="59" t="s">
        <v>88</v>
      </c>
      <c r="P1126" s="60" t="s">
        <v>88</v>
      </c>
      <c r="Q1126" s="66" t="str">
        <f>IFERROR((IF(AND($G1125&lt;(VLOOKUP($J1126,'Medians, Hi-Lo SDs'!$B:$F,3,FALSE)),$G1126&gt;=(VLOOKUP($J1126,'Medians, Hi-Lo SDs'!$B:$F,3,FALSE))),(VLOOKUP($J1126,'Medians, Hi-Lo SDs'!$B:$F,3,FALSE))-$G1125,""))/($F1126)*($C1126-$C1125)+($C1125),"")</f>
        <v/>
      </c>
      <c r="R1126" s="65" t="str">
        <f t="shared" si="202"/>
        <v/>
      </c>
      <c r="S1126" s="65" t="str">
        <f>IF(R1126="","",R1126/VLOOKUP(VLOOKUP($J1126,'Medians, Hi-Lo SDs'!$B:$F,3,FALSE),$H:$I,2,FALSE))</f>
        <v/>
      </c>
      <c r="T1126" s="70" t="str">
        <f t="shared" si="194"/>
        <v/>
      </c>
      <c r="U1126" s="68" t="str">
        <f t="shared" si="195"/>
        <v/>
      </c>
      <c r="V1126" s="69" t="str">
        <f t="shared" si="200"/>
        <v/>
      </c>
      <c r="W1126" s="66" t="str">
        <f>IFERROR((IF(AND($G1125&lt;(VLOOKUP($J1126,'Medians, Hi-Lo SDs'!$B:$F,4,FALSE)),$G1126&gt;=(VLOOKUP($J1126,'Medians, Hi-Lo SDs'!$B:$F,4,FALSE))),(VLOOKUP($J1126,'Medians, Hi-Lo SDs'!$B:$F,4,FALSE))-$G1125,""))/($F1126)*($C1126-$C1125)+($C1125),"")</f>
        <v/>
      </c>
      <c r="X1126" s="65" t="str">
        <f t="shared" si="203"/>
        <v/>
      </c>
      <c r="Y1126" s="65" t="str">
        <f>IF(X1126="","",X1126/VLOOKUP(VLOOKUP($J1126,'Medians, Hi-Lo SDs'!$B:$F,4,FALSE),$H:$I,2,FALSE))</f>
        <v/>
      </c>
      <c r="Z1126" s="70" t="str">
        <f t="shared" si="196"/>
        <v/>
      </c>
      <c r="AA1126" s="68" t="str">
        <f t="shared" si="197"/>
        <v/>
      </c>
      <c r="AB1126" s="66" t="str">
        <f>IFERROR((IF(AND($G1125&lt;(VLOOKUP($J1126,'Medians, Hi-Lo SDs'!$B:$F,5,FALSE)),$G1126&gt;=(VLOOKUP($J1126,'Medians, Hi-Lo SDs'!$B:$F,5,FALSE))),(VLOOKUP($J1126,'Medians, Hi-Lo SDs'!$B:$F,5,FALSE))-$G1125,""))/($F1126)*($C1126-$C1125)+($C1125),"")</f>
        <v/>
      </c>
      <c r="AC1126" s="65" t="str">
        <f t="shared" si="204"/>
        <v/>
      </c>
      <c r="AD1126" s="65" t="str">
        <f>IF(AC1126="","",AC1126/VLOOKUP(VLOOKUP($J1126,'Medians, Hi-Lo SDs'!$B:$F,5,FALSE),$H:$I,2,FALSE))</f>
        <v/>
      </c>
      <c r="AE1126" s="59" t="s">
        <v>88</v>
      </c>
      <c r="AF1126" s="60" t="s">
        <v>88</v>
      </c>
    </row>
    <row r="1127" spans="10:32" x14ac:dyDescent="0.2">
      <c r="J1127" s="64" t="str">
        <f t="shared" si="198"/>
        <v>a1721</v>
      </c>
      <c r="K1127" s="71">
        <f t="shared" si="199"/>
        <v>2.1505376344086025</v>
      </c>
      <c r="L1127" s="65" t="str">
        <f>IFERROR((IF(AND($G1126&lt;(VLOOKUP($J1127,'Medians, Hi-Lo SDs'!$B:$F,2,FALSE)),$G1127&gt;=(VLOOKUP($J1127,'Medians, Hi-Lo SDs'!$B:$F,2,FALSE))),(VLOOKUP($J1127,'Medians, Hi-Lo SDs'!$B:$F,2,FALSE))-$G1126,""))/($F1127)*($C1127-$C1126)+($C1126),"")</f>
        <v/>
      </c>
      <c r="M1127" s="65" t="str">
        <f t="shared" si="201"/>
        <v/>
      </c>
      <c r="N1127" s="65" t="str">
        <f>IF(M1127="","",M1127/VLOOKUP(VLOOKUP($J1127,'Medians, Hi-Lo SDs'!$B:$F,2,FALSE),$H:$I,2,FALSE))</f>
        <v/>
      </c>
      <c r="O1127" s="59" t="s">
        <v>88</v>
      </c>
      <c r="P1127" s="60" t="s">
        <v>88</v>
      </c>
      <c r="Q1127" s="66" t="str">
        <f>IFERROR((IF(AND($G1126&lt;(VLOOKUP($J1127,'Medians, Hi-Lo SDs'!$B:$F,3,FALSE)),$G1127&gt;=(VLOOKUP($J1127,'Medians, Hi-Lo SDs'!$B:$F,3,FALSE))),(VLOOKUP($J1127,'Medians, Hi-Lo SDs'!$B:$F,3,FALSE))-$G1126,""))/($F1127)*($C1127-$C1126)+($C1126),"")</f>
        <v/>
      </c>
      <c r="R1127" s="65" t="str">
        <f t="shared" si="202"/>
        <v/>
      </c>
      <c r="S1127" s="65" t="str">
        <f>IF(R1127="","",R1127/VLOOKUP(VLOOKUP($J1127,'Medians, Hi-Lo SDs'!$B:$F,3,FALSE),$H:$I,2,FALSE))</f>
        <v/>
      </c>
      <c r="T1127" s="70" t="str">
        <f t="shared" si="194"/>
        <v/>
      </c>
      <c r="U1127" s="68" t="str">
        <f t="shared" si="195"/>
        <v/>
      </c>
      <c r="V1127" s="69" t="str">
        <f t="shared" si="200"/>
        <v/>
      </c>
      <c r="W1127" s="66" t="str">
        <f>IFERROR((IF(AND($G1126&lt;(VLOOKUP($J1127,'Medians, Hi-Lo SDs'!$B:$F,4,FALSE)),$G1127&gt;=(VLOOKUP($J1127,'Medians, Hi-Lo SDs'!$B:$F,4,FALSE))),(VLOOKUP($J1127,'Medians, Hi-Lo SDs'!$B:$F,4,FALSE))-$G1126,""))/($F1127)*($C1127-$C1126)+($C1126),"")</f>
        <v/>
      </c>
      <c r="X1127" s="65" t="str">
        <f t="shared" si="203"/>
        <v/>
      </c>
      <c r="Y1127" s="65" t="str">
        <f>IF(X1127="","",X1127/VLOOKUP(VLOOKUP($J1127,'Medians, Hi-Lo SDs'!$B:$F,4,FALSE),$H:$I,2,FALSE))</f>
        <v/>
      </c>
      <c r="Z1127" s="70" t="str">
        <f t="shared" si="196"/>
        <v/>
      </c>
      <c r="AA1127" s="68" t="str">
        <f t="shared" si="197"/>
        <v/>
      </c>
      <c r="AB1127" s="66" t="str">
        <f>IFERROR((IF(AND($G1126&lt;(VLOOKUP($J1127,'Medians, Hi-Lo SDs'!$B:$F,5,FALSE)),$G1127&gt;=(VLOOKUP($J1127,'Medians, Hi-Lo SDs'!$B:$F,5,FALSE))),(VLOOKUP($J1127,'Medians, Hi-Lo SDs'!$B:$F,5,FALSE))-$G1126,""))/($F1127)*($C1127-$C1126)+($C1126),"")</f>
        <v/>
      </c>
      <c r="AC1127" s="65" t="str">
        <f t="shared" si="204"/>
        <v/>
      </c>
      <c r="AD1127" s="65" t="str">
        <f>IF(AC1127="","",AC1127/VLOOKUP(VLOOKUP($J1127,'Medians, Hi-Lo SDs'!$B:$F,5,FALSE),$H:$I,2,FALSE))</f>
        <v/>
      </c>
      <c r="AE1127" s="59" t="s">
        <v>88</v>
      </c>
      <c r="AF1127" s="60" t="s">
        <v>88</v>
      </c>
    </row>
    <row r="1128" spans="10:32" x14ac:dyDescent="0.2">
      <c r="J1128" s="64" t="str">
        <f t="shared" si="198"/>
        <v>a1721</v>
      </c>
      <c r="K1128" s="71">
        <f t="shared" si="199"/>
        <v>2.1505376344086025</v>
      </c>
      <c r="L1128" s="65" t="str">
        <f>IFERROR((IF(AND($G1127&lt;(VLOOKUP($J1128,'Medians, Hi-Lo SDs'!$B:$F,2,FALSE)),$G1128&gt;=(VLOOKUP($J1128,'Medians, Hi-Lo SDs'!$B:$F,2,FALSE))),(VLOOKUP($J1128,'Medians, Hi-Lo SDs'!$B:$F,2,FALSE))-$G1127,""))/($F1128)*($C1128-$C1127)+($C1127),"")</f>
        <v/>
      </c>
      <c r="M1128" s="65" t="str">
        <f t="shared" si="201"/>
        <v/>
      </c>
      <c r="N1128" s="65" t="str">
        <f>IF(M1128="","",M1128/VLOOKUP(VLOOKUP($J1128,'Medians, Hi-Lo SDs'!$B:$F,2,FALSE),$H:$I,2,FALSE))</f>
        <v/>
      </c>
      <c r="O1128" s="59" t="s">
        <v>88</v>
      </c>
      <c r="P1128" s="60" t="s">
        <v>88</v>
      </c>
      <c r="Q1128" s="66" t="str">
        <f>IFERROR((IF(AND($G1127&lt;(VLOOKUP($J1128,'Medians, Hi-Lo SDs'!$B:$F,3,FALSE)),$G1128&gt;=(VLOOKUP($J1128,'Medians, Hi-Lo SDs'!$B:$F,3,FALSE))),(VLOOKUP($J1128,'Medians, Hi-Lo SDs'!$B:$F,3,FALSE))-$G1127,""))/($F1128)*($C1128-$C1127)+($C1127),"")</f>
        <v/>
      </c>
      <c r="R1128" s="65" t="str">
        <f t="shared" si="202"/>
        <v/>
      </c>
      <c r="S1128" s="65" t="str">
        <f>IF(R1128="","",R1128/VLOOKUP(VLOOKUP($J1128,'Medians, Hi-Lo SDs'!$B:$F,3,FALSE),$H:$I,2,FALSE))</f>
        <v/>
      </c>
      <c r="T1128" s="70" t="str">
        <f t="shared" si="194"/>
        <v/>
      </c>
      <c r="U1128" s="68" t="str">
        <f t="shared" si="195"/>
        <v/>
      </c>
      <c r="V1128" s="69" t="str">
        <f t="shared" si="200"/>
        <v/>
      </c>
      <c r="W1128" s="66" t="str">
        <f>IFERROR((IF(AND($G1127&lt;(VLOOKUP($J1128,'Medians, Hi-Lo SDs'!$B:$F,4,FALSE)),$G1128&gt;=(VLOOKUP($J1128,'Medians, Hi-Lo SDs'!$B:$F,4,FALSE))),(VLOOKUP($J1128,'Medians, Hi-Lo SDs'!$B:$F,4,FALSE))-$G1127,""))/($F1128)*($C1128-$C1127)+($C1127),"")</f>
        <v/>
      </c>
      <c r="X1128" s="65" t="str">
        <f t="shared" si="203"/>
        <v/>
      </c>
      <c r="Y1128" s="65" t="str">
        <f>IF(X1128="","",X1128/VLOOKUP(VLOOKUP($J1128,'Medians, Hi-Lo SDs'!$B:$F,4,FALSE),$H:$I,2,FALSE))</f>
        <v/>
      </c>
      <c r="Z1128" s="70" t="str">
        <f t="shared" si="196"/>
        <v/>
      </c>
      <c r="AA1128" s="68" t="str">
        <f t="shared" si="197"/>
        <v/>
      </c>
      <c r="AB1128" s="66" t="str">
        <f>IFERROR((IF(AND($G1127&lt;(VLOOKUP($J1128,'Medians, Hi-Lo SDs'!$B:$F,5,FALSE)),$G1128&gt;=(VLOOKUP($J1128,'Medians, Hi-Lo SDs'!$B:$F,5,FALSE))),(VLOOKUP($J1128,'Medians, Hi-Lo SDs'!$B:$F,5,FALSE))-$G1127,""))/($F1128)*($C1128-$C1127)+($C1127),"")</f>
        <v/>
      </c>
      <c r="AC1128" s="65" t="str">
        <f t="shared" si="204"/>
        <v/>
      </c>
      <c r="AD1128" s="65" t="str">
        <f>IF(AC1128="","",AC1128/VLOOKUP(VLOOKUP($J1128,'Medians, Hi-Lo SDs'!$B:$F,5,FALSE),$H:$I,2,FALSE))</f>
        <v/>
      </c>
      <c r="AE1128" s="59" t="s">
        <v>88</v>
      </c>
      <c r="AF1128" s="60" t="s">
        <v>88</v>
      </c>
    </row>
    <row r="1129" spans="10:32" x14ac:dyDescent="0.2">
      <c r="J1129" s="64" t="str">
        <f t="shared" si="198"/>
        <v>a1721</v>
      </c>
      <c r="K1129" s="71">
        <f t="shared" si="199"/>
        <v>2.1505376344086025</v>
      </c>
      <c r="L1129" s="65" t="str">
        <f>IFERROR((IF(AND($G1128&lt;(VLOOKUP($J1129,'Medians, Hi-Lo SDs'!$B:$F,2,FALSE)),$G1129&gt;=(VLOOKUP($J1129,'Medians, Hi-Lo SDs'!$B:$F,2,FALSE))),(VLOOKUP($J1129,'Medians, Hi-Lo SDs'!$B:$F,2,FALSE))-$G1128,""))/($F1129)*($C1129-$C1128)+($C1128),"")</f>
        <v/>
      </c>
      <c r="M1129" s="65" t="str">
        <f t="shared" si="201"/>
        <v/>
      </c>
      <c r="N1129" s="65" t="str">
        <f>IF(M1129="","",M1129/VLOOKUP(VLOOKUP($J1129,'Medians, Hi-Lo SDs'!$B:$F,2,FALSE),$H:$I,2,FALSE))</f>
        <v/>
      </c>
      <c r="O1129" s="59" t="s">
        <v>88</v>
      </c>
      <c r="P1129" s="60" t="s">
        <v>88</v>
      </c>
      <c r="Q1129" s="66" t="str">
        <f>IFERROR((IF(AND($G1128&lt;(VLOOKUP($J1129,'Medians, Hi-Lo SDs'!$B:$F,3,FALSE)),$G1129&gt;=(VLOOKUP($J1129,'Medians, Hi-Lo SDs'!$B:$F,3,FALSE))),(VLOOKUP($J1129,'Medians, Hi-Lo SDs'!$B:$F,3,FALSE))-$G1128,""))/($F1129)*($C1129-$C1128)+($C1128),"")</f>
        <v/>
      </c>
      <c r="R1129" s="65" t="str">
        <f t="shared" si="202"/>
        <v/>
      </c>
      <c r="S1129" s="65" t="str">
        <f>IF(R1129="","",R1129/VLOOKUP(VLOOKUP($J1129,'Medians, Hi-Lo SDs'!$B:$F,3,FALSE),$H:$I,2,FALSE))</f>
        <v/>
      </c>
      <c r="T1129" s="70" t="str">
        <f t="shared" si="194"/>
        <v/>
      </c>
      <c r="U1129" s="68" t="str">
        <f t="shared" si="195"/>
        <v/>
      </c>
      <c r="V1129" s="69" t="str">
        <f t="shared" si="200"/>
        <v/>
      </c>
      <c r="W1129" s="66" t="str">
        <f>IFERROR((IF(AND($G1128&lt;(VLOOKUP($J1129,'Medians, Hi-Lo SDs'!$B:$F,4,FALSE)),$G1129&gt;=(VLOOKUP($J1129,'Medians, Hi-Lo SDs'!$B:$F,4,FALSE))),(VLOOKUP($J1129,'Medians, Hi-Lo SDs'!$B:$F,4,FALSE))-$G1128,""))/($F1129)*($C1129-$C1128)+($C1128),"")</f>
        <v/>
      </c>
      <c r="X1129" s="65" t="str">
        <f t="shared" si="203"/>
        <v/>
      </c>
      <c r="Y1129" s="65" t="str">
        <f>IF(X1129="","",X1129/VLOOKUP(VLOOKUP($J1129,'Medians, Hi-Lo SDs'!$B:$F,4,FALSE),$H:$I,2,FALSE))</f>
        <v/>
      </c>
      <c r="Z1129" s="70" t="str">
        <f t="shared" si="196"/>
        <v/>
      </c>
      <c r="AA1129" s="68" t="str">
        <f t="shared" si="197"/>
        <v/>
      </c>
      <c r="AB1129" s="66" t="str">
        <f>IFERROR((IF(AND($G1128&lt;(VLOOKUP($J1129,'Medians, Hi-Lo SDs'!$B:$F,5,FALSE)),$G1129&gt;=(VLOOKUP($J1129,'Medians, Hi-Lo SDs'!$B:$F,5,FALSE))),(VLOOKUP($J1129,'Medians, Hi-Lo SDs'!$B:$F,5,FALSE))-$G1128,""))/($F1129)*($C1129-$C1128)+($C1128),"")</f>
        <v/>
      </c>
      <c r="AC1129" s="65" t="str">
        <f t="shared" si="204"/>
        <v/>
      </c>
      <c r="AD1129" s="65" t="str">
        <f>IF(AC1129="","",AC1129/VLOOKUP(VLOOKUP($J1129,'Medians, Hi-Lo SDs'!$B:$F,5,FALSE),$H:$I,2,FALSE))</f>
        <v/>
      </c>
      <c r="AE1129" s="59" t="s">
        <v>88</v>
      </c>
      <c r="AF1129" s="60" t="s">
        <v>88</v>
      </c>
    </row>
    <row r="1130" spans="10:32" x14ac:dyDescent="0.2">
      <c r="J1130" s="64" t="str">
        <f t="shared" si="198"/>
        <v>a1721</v>
      </c>
      <c r="K1130" s="71">
        <f t="shared" si="199"/>
        <v>2.1505376344086025</v>
      </c>
      <c r="L1130" s="65" t="str">
        <f>IFERROR((IF(AND($G1129&lt;(VLOOKUP($J1130,'Medians, Hi-Lo SDs'!$B:$F,2,FALSE)),$G1130&gt;=(VLOOKUP($J1130,'Medians, Hi-Lo SDs'!$B:$F,2,FALSE))),(VLOOKUP($J1130,'Medians, Hi-Lo SDs'!$B:$F,2,FALSE))-$G1129,""))/($F1130)*($C1130-$C1129)+($C1129),"")</f>
        <v/>
      </c>
      <c r="M1130" s="65" t="str">
        <f t="shared" si="201"/>
        <v/>
      </c>
      <c r="N1130" s="65" t="str">
        <f>IF(M1130="","",M1130/VLOOKUP(VLOOKUP($J1130,'Medians, Hi-Lo SDs'!$B:$F,2,FALSE),$H:$I,2,FALSE))</f>
        <v/>
      </c>
      <c r="O1130" s="59" t="s">
        <v>88</v>
      </c>
      <c r="P1130" s="60" t="s">
        <v>88</v>
      </c>
      <c r="Q1130" s="66" t="str">
        <f>IFERROR((IF(AND($G1129&lt;(VLOOKUP($J1130,'Medians, Hi-Lo SDs'!$B:$F,3,FALSE)),$G1130&gt;=(VLOOKUP($J1130,'Medians, Hi-Lo SDs'!$B:$F,3,FALSE))),(VLOOKUP($J1130,'Medians, Hi-Lo SDs'!$B:$F,3,FALSE))-$G1129,""))/($F1130)*($C1130-$C1129)+($C1129),"")</f>
        <v/>
      </c>
      <c r="R1130" s="65" t="str">
        <f t="shared" si="202"/>
        <v/>
      </c>
      <c r="S1130" s="65" t="str">
        <f>IF(R1130="","",R1130/VLOOKUP(VLOOKUP($J1130,'Medians, Hi-Lo SDs'!$B:$F,3,FALSE),$H:$I,2,FALSE))</f>
        <v/>
      </c>
      <c r="T1130" s="70" t="str">
        <f t="shared" si="194"/>
        <v/>
      </c>
      <c r="U1130" s="68" t="str">
        <f t="shared" si="195"/>
        <v/>
      </c>
      <c r="V1130" s="69" t="str">
        <f t="shared" si="200"/>
        <v/>
      </c>
      <c r="W1130" s="66" t="str">
        <f>IFERROR((IF(AND($G1129&lt;(VLOOKUP($J1130,'Medians, Hi-Lo SDs'!$B:$F,4,FALSE)),$G1130&gt;=(VLOOKUP($J1130,'Medians, Hi-Lo SDs'!$B:$F,4,FALSE))),(VLOOKUP($J1130,'Medians, Hi-Lo SDs'!$B:$F,4,FALSE))-$G1129,""))/($F1130)*($C1130-$C1129)+($C1129),"")</f>
        <v/>
      </c>
      <c r="X1130" s="65" t="str">
        <f t="shared" si="203"/>
        <v/>
      </c>
      <c r="Y1130" s="65" t="str">
        <f>IF(X1130="","",X1130/VLOOKUP(VLOOKUP($J1130,'Medians, Hi-Lo SDs'!$B:$F,4,FALSE),$H:$I,2,FALSE))</f>
        <v/>
      </c>
      <c r="Z1130" s="70" t="str">
        <f t="shared" si="196"/>
        <v/>
      </c>
      <c r="AA1130" s="68" t="str">
        <f t="shared" si="197"/>
        <v/>
      </c>
      <c r="AB1130" s="66" t="str">
        <f>IFERROR((IF(AND($G1129&lt;(VLOOKUP($J1130,'Medians, Hi-Lo SDs'!$B:$F,5,FALSE)),$G1130&gt;=(VLOOKUP($J1130,'Medians, Hi-Lo SDs'!$B:$F,5,FALSE))),(VLOOKUP($J1130,'Medians, Hi-Lo SDs'!$B:$F,5,FALSE))-$G1129,""))/($F1130)*($C1130-$C1129)+($C1129),"")</f>
        <v/>
      </c>
      <c r="AC1130" s="65" t="str">
        <f t="shared" si="204"/>
        <v/>
      </c>
      <c r="AD1130" s="65" t="str">
        <f>IF(AC1130="","",AC1130/VLOOKUP(VLOOKUP($J1130,'Medians, Hi-Lo SDs'!$B:$F,5,FALSE),$H:$I,2,FALSE))</f>
        <v/>
      </c>
      <c r="AE1130" s="59" t="s">
        <v>88</v>
      </c>
      <c r="AF1130" s="60" t="s">
        <v>88</v>
      </c>
    </row>
    <row r="1131" spans="10:32" x14ac:dyDescent="0.2">
      <c r="J1131" s="64" t="str">
        <f t="shared" si="198"/>
        <v>a1721</v>
      </c>
      <c r="K1131" s="71">
        <f t="shared" si="199"/>
        <v>2.1505376344086025</v>
      </c>
      <c r="L1131" s="65" t="str">
        <f>IFERROR((IF(AND($G1130&lt;(VLOOKUP($J1131,'Medians, Hi-Lo SDs'!$B:$F,2,FALSE)),$G1131&gt;=(VLOOKUP($J1131,'Medians, Hi-Lo SDs'!$B:$F,2,FALSE))),(VLOOKUP($J1131,'Medians, Hi-Lo SDs'!$B:$F,2,FALSE))-$G1130,""))/($F1131)*($C1131-$C1130)+($C1130),"")</f>
        <v/>
      </c>
      <c r="M1131" s="65" t="str">
        <f t="shared" si="201"/>
        <v/>
      </c>
      <c r="N1131" s="65" t="str">
        <f>IF(M1131="","",M1131/VLOOKUP(VLOOKUP($J1131,'Medians, Hi-Lo SDs'!$B:$F,2,FALSE),$H:$I,2,FALSE))</f>
        <v/>
      </c>
      <c r="O1131" s="59" t="s">
        <v>88</v>
      </c>
      <c r="P1131" s="60" t="s">
        <v>88</v>
      </c>
      <c r="Q1131" s="66" t="str">
        <f>IFERROR((IF(AND($G1130&lt;(VLOOKUP($J1131,'Medians, Hi-Lo SDs'!$B:$F,3,FALSE)),$G1131&gt;=(VLOOKUP($J1131,'Medians, Hi-Lo SDs'!$B:$F,3,FALSE))),(VLOOKUP($J1131,'Medians, Hi-Lo SDs'!$B:$F,3,FALSE))-$G1130,""))/($F1131)*($C1131-$C1130)+($C1130),"")</f>
        <v/>
      </c>
      <c r="R1131" s="65" t="str">
        <f t="shared" si="202"/>
        <v/>
      </c>
      <c r="S1131" s="65" t="str">
        <f>IF(R1131="","",R1131/VLOOKUP(VLOOKUP($J1131,'Medians, Hi-Lo SDs'!$B:$F,3,FALSE),$H:$I,2,FALSE))</f>
        <v/>
      </c>
      <c r="T1131" s="70" t="str">
        <f t="shared" si="194"/>
        <v/>
      </c>
      <c r="U1131" s="68" t="str">
        <f t="shared" si="195"/>
        <v/>
      </c>
      <c r="V1131" s="69" t="str">
        <f t="shared" si="200"/>
        <v/>
      </c>
      <c r="W1131" s="66" t="str">
        <f>IFERROR((IF(AND($G1130&lt;(VLOOKUP($J1131,'Medians, Hi-Lo SDs'!$B:$F,4,FALSE)),$G1131&gt;=(VLOOKUP($J1131,'Medians, Hi-Lo SDs'!$B:$F,4,FALSE))),(VLOOKUP($J1131,'Medians, Hi-Lo SDs'!$B:$F,4,FALSE))-$G1130,""))/($F1131)*($C1131-$C1130)+($C1130),"")</f>
        <v/>
      </c>
      <c r="X1131" s="65" t="str">
        <f t="shared" si="203"/>
        <v/>
      </c>
      <c r="Y1131" s="65" t="str">
        <f>IF(X1131="","",X1131/VLOOKUP(VLOOKUP($J1131,'Medians, Hi-Lo SDs'!$B:$F,4,FALSE),$H:$I,2,FALSE))</f>
        <v/>
      </c>
      <c r="Z1131" s="70" t="str">
        <f t="shared" si="196"/>
        <v/>
      </c>
      <c r="AA1131" s="68" t="str">
        <f t="shared" si="197"/>
        <v/>
      </c>
      <c r="AB1131" s="66" t="str">
        <f>IFERROR((IF(AND($G1130&lt;(VLOOKUP($J1131,'Medians, Hi-Lo SDs'!$B:$F,5,FALSE)),$G1131&gt;=(VLOOKUP($J1131,'Medians, Hi-Lo SDs'!$B:$F,5,FALSE))),(VLOOKUP($J1131,'Medians, Hi-Lo SDs'!$B:$F,5,FALSE))-$G1130,""))/($F1131)*($C1131-$C1130)+($C1130),"")</f>
        <v/>
      </c>
      <c r="AC1131" s="65" t="str">
        <f t="shared" si="204"/>
        <v/>
      </c>
      <c r="AD1131" s="65" t="str">
        <f>IF(AC1131="","",AC1131/VLOOKUP(VLOOKUP($J1131,'Medians, Hi-Lo SDs'!$B:$F,5,FALSE),$H:$I,2,FALSE))</f>
        <v/>
      </c>
      <c r="AE1131" s="59" t="s">
        <v>88</v>
      </c>
      <c r="AF1131" s="60" t="s">
        <v>88</v>
      </c>
    </row>
    <row r="1132" spans="10:32" x14ac:dyDescent="0.2">
      <c r="J1132" s="64" t="str">
        <f t="shared" si="198"/>
        <v>a1721</v>
      </c>
      <c r="K1132" s="71">
        <f t="shared" si="199"/>
        <v>2.1505376344086025</v>
      </c>
      <c r="L1132" s="65" t="str">
        <f>IFERROR((IF(AND($G1131&lt;(VLOOKUP($J1132,'Medians, Hi-Lo SDs'!$B:$F,2,FALSE)),$G1132&gt;=(VLOOKUP($J1132,'Medians, Hi-Lo SDs'!$B:$F,2,FALSE))),(VLOOKUP($J1132,'Medians, Hi-Lo SDs'!$B:$F,2,FALSE))-$G1131,""))/($F1132)*($C1132-$C1131)+($C1131),"")</f>
        <v/>
      </c>
      <c r="M1132" s="65" t="str">
        <f t="shared" si="201"/>
        <v/>
      </c>
      <c r="N1132" s="65" t="str">
        <f>IF(M1132="","",M1132/VLOOKUP(VLOOKUP($J1132,'Medians, Hi-Lo SDs'!$B:$F,2,FALSE),$H:$I,2,FALSE))</f>
        <v/>
      </c>
      <c r="O1132" s="59" t="s">
        <v>88</v>
      </c>
      <c r="P1132" s="60" t="s">
        <v>88</v>
      </c>
      <c r="Q1132" s="66" t="str">
        <f>IFERROR((IF(AND($G1131&lt;(VLOOKUP($J1132,'Medians, Hi-Lo SDs'!$B:$F,3,FALSE)),$G1132&gt;=(VLOOKUP($J1132,'Medians, Hi-Lo SDs'!$B:$F,3,FALSE))),(VLOOKUP($J1132,'Medians, Hi-Lo SDs'!$B:$F,3,FALSE))-$G1131,""))/($F1132)*($C1132-$C1131)+($C1131),"")</f>
        <v/>
      </c>
      <c r="R1132" s="65" t="str">
        <f t="shared" si="202"/>
        <v/>
      </c>
      <c r="S1132" s="65" t="str">
        <f>IF(R1132="","",R1132/VLOOKUP(VLOOKUP($J1132,'Medians, Hi-Lo SDs'!$B:$F,3,FALSE),$H:$I,2,FALSE))</f>
        <v/>
      </c>
      <c r="T1132" s="70" t="str">
        <f t="shared" ref="T1132:T1195" si="205">IF(S1132="","",IF(SUMIF($J:$J,$J1132,N:N)=0,1/0,(SUMIF($J:$J,$J1132,N:N)+SUMIF($J:$J,$J1132,S:S))/2))</f>
        <v/>
      </c>
      <c r="U1132" s="68" t="str">
        <f t="shared" ref="U1132:U1195" si="206">N1132</f>
        <v/>
      </c>
      <c r="V1132" s="69" t="str">
        <f t="shared" si="200"/>
        <v/>
      </c>
      <c r="W1132" s="66" t="str">
        <f>IFERROR((IF(AND($G1131&lt;(VLOOKUP($J1132,'Medians, Hi-Lo SDs'!$B:$F,4,FALSE)),$G1132&gt;=(VLOOKUP($J1132,'Medians, Hi-Lo SDs'!$B:$F,4,FALSE))),(VLOOKUP($J1132,'Medians, Hi-Lo SDs'!$B:$F,4,FALSE))-$G1131,""))/($F1132)*($C1132-$C1131)+($C1131),"")</f>
        <v/>
      </c>
      <c r="X1132" s="65" t="str">
        <f t="shared" si="203"/>
        <v/>
      </c>
      <c r="Y1132" s="65" t="str">
        <f>IF(X1132="","",X1132/VLOOKUP(VLOOKUP($J1132,'Medians, Hi-Lo SDs'!$B:$F,4,FALSE),$H:$I,2,FALSE))</f>
        <v/>
      </c>
      <c r="Z1132" s="70" t="str">
        <f t="shared" ref="Z1132:Z1195" si="207">IF(Y1132="","",(SUMIF($J:$J,$J1132,Y:Y)+SUMIF($J:$J,$J1132,AD:AD))/2)</f>
        <v/>
      </c>
      <c r="AA1132" s="68" t="str">
        <f t="shared" ref="AA1132:AA1195" si="208">AD1132</f>
        <v/>
      </c>
      <c r="AB1132" s="66" t="str">
        <f>IFERROR((IF(AND($G1131&lt;(VLOOKUP($J1132,'Medians, Hi-Lo SDs'!$B:$F,5,FALSE)),$G1132&gt;=(VLOOKUP($J1132,'Medians, Hi-Lo SDs'!$B:$F,5,FALSE))),(VLOOKUP($J1132,'Medians, Hi-Lo SDs'!$B:$F,5,FALSE))-$G1131,""))/($F1132)*($C1132-$C1131)+($C1131),"")</f>
        <v/>
      </c>
      <c r="AC1132" s="65" t="str">
        <f t="shared" si="204"/>
        <v/>
      </c>
      <c r="AD1132" s="65" t="str">
        <f>IF(AC1132="","",AC1132/VLOOKUP(VLOOKUP($J1132,'Medians, Hi-Lo SDs'!$B:$F,5,FALSE),$H:$I,2,FALSE))</f>
        <v/>
      </c>
      <c r="AE1132" s="59" t="s">
        <v>88</v>
      </c>
      <c r="AF1132" s="60" t="s">
        <v>88</v>
      </c>
    </row>
    <row r="1133" spans="10:32" x14ac:dyDescent="0.2">
      <c r="J1133" s="64" t="str">
        <f t="shared" si="198"/>
        <v>a1721</v>
      </c>
      <c r="K1133" s="71">
        <f t="shared" si="199"/>
        <v>2.1505376344086025</v>
      </c>
      <c r="L1133" s="65" t="str">
        <f>IFERROR((IF(AND($G1132&lt;(VLOOKUP($J1133,'Medians, Hi-Lo SDs'!$B:$F,2,FALSE)),$G1133&gt;=(VLOOKUP($J1133,'Medians, Hi-Lo SDs'!$B:$F,2,FALSE))),(VLOOKUP($J1133,'Medians, Hi-Lo SDs'!$B:$F,2,FALSE))-$G1132,""))/($F1133)*($C1133-$C1132)+($C1132),"")</f>
        <v/>
      </c>
      <c r="M1133" s="65" t="str">
        <f t="shared" si="201"/>
        <v/>
      </c>
      <c r="N1133" s="65" t="str">
        <f>IF(M1133="","",M1133/VLOOKUP(VLOOKUP($J1133,'Medians, Hi-Lo SDs'!$B:$F,2,FALSE),$H:$I,2,FALSE))</f>
        <v/>
      </c>
      <c r="O1133" s="59" t="s">
        <v>88</v>
      </c>
      <c r="P1133" s="60" t="s">
        <v>88</v>
      </c>
      <c r="Q1133" s="66" t="str">
        <f>IFERROR((IF(AND($G1132&lt;(VLOOKUP($J1133,'Medians, Hi-Lo SDs'!$B:$F,3,FALSE)),$G1133&gt;=(VLOOKUP($J1133,'Medians, Hi-Lo SDs'!$B:$F,3,FALSE))),(VLOOKUP($J1133,'Medians, Hi-Lo SDs'!$B:$F,3,FALSE))-$G1132,""))/($F1133)*($C1133-$C1132)+($C1132),"")</f>
        <v/>
      </c>
      <c r="R1133" s="65" t="str">
        <f t="shared" si="202"/>
        <v/>
      </c>
      <c r="S1133" s="65" t="str">
        <f>IF(R1133="","",R1133/VLOOKUP(VLOOKUP($J1133,'Medians, Hi-Lo SDs'!$B:$F,3,FALSE),$H:$I,2,FALSE))</f>
        <v/>
      </c>
      <c r="T1133" s="70" t="str">
        <f t="shared" si="205"/>
        <v/>
      </c>
      <c r="U1133" s="68" t="str">
        <f t="shared" si="206"/>
        <v/>
      </c>
      <c r="V1133" s="69" t="str">
        <f t="shared" si="200"/>
        <v/>
      </c>
      <c r="W1133" s="66" t="str">
        <f>IFERROR((IF(AND($G1132&lt;(VLOOKUP($J1133,'Medians, Hi-Lo SDs'!$B:$F,4,FALSE)),$G1133&gt;=(VLOOKUP($J1133,'Medians, Hi-Lo SDs'!$B:$F,4,FALSE))),(VLOOKUP($J1133,'Medians, Hi-Lo SDs'!$B:$F,4,FALSE))-$G1132,""))/($F1133)*($C1133-$C1132)+($C1132),"")</f>
        <v/>
      </c>
      <c r="X1133" s="65" t="str">
        <f t="shared" si="203"/>
        <v/>
      </c>
      <c r="Y1133" s="65" t="str">
        <f>IF(X1133="","",X1133/VLOOKUP(VLOOKUP($J1133,'Medians, Hi-Lo SDs'!$B:$F,4,FALSE),$H:$I,2,FALSE))</f>
        <v/>
      </c>
      <c r="Z1133" s="70" t="str">
        <f t="shared" si="207"/>
        <v/>
      </c>
      <c r="AA1133" s="68" t="str">
        <f t="shared" si="208"/>
        <v/>
      </c>
      <c r="AB1133" s="66" t="str">
        <f>IFERROR((IF(AND($G1132&lt;(VLOOKUP($J1133,'Medians, Hi-Lo SDs'!$B:$F,5,FALSE)),$G1133&gt;=(VLOOKUP($J1133,'Medians, Hi-Lo SDs'!$B:$F,5,FALSE))),(VLOOKUP($J1133,'Medians, Hi-Lo SDs'!$B:$F,5,FALSE))-$G1132,""))/($F1133)*($C1133-$C1132)+($C1132),"")</f>
        <v/>
      </c>
      <c r="AC1133" s="65" t="str">
        <f t="shared" si="204"/>
        <v/>
      </c>
      <c r="AD1133" s="65" t="str">
        <f>IF(AC1133="","",AC1133/VLOOKUP(VLOOKUP($J1133,'Medians, Hi-Lo SDs'!$B:$F,5,FALSE),$H:$I,2,FALSE))</f>
        <v/>
      </c>
      <c r="AE1133" s="59" t="s">
        <v>88</v>
      </c>
      <c r="AF1133" s="60" t="s">
        <v>88</v>
      </c>
    </row>
    <row r="1134" spans="10:32" x14ac:dyDescent="0.2">
      <c r="J1134" s="64" t="str">
        <f t="shared" si="198"/>
        <v>a1721</v>
      </c>
      <c r="K1134" s="71">
        <f t="shared" si="199"/>
        <v>2.1505376344086025</v>
      </c>
      <c r="L1134" s="65" t="str">
        <f>IFERROR((IF(AND($G1133&lt;(VLOOKUP($J1134,'Medians, Hi-Lo SDs'!$B:$F,2,FALSE)),$G1134&gt;=(VLOOKUP($J1134,'Medians, Hi-Lo SDs'!$B:$F,2,FALSE))),(VLOOKUP($J1134,'Medians, Hi-Lo SDs'!$B:$F,2,FALSE))-$G1133,""))/($F1134)*($C1134-$C1133)+($C1133),"")</f>
        <v/>
      </c>
      <c r="M1134" s="65" t="str">
        <f t="shared" si="201"/>
        <v/>
      </c>
      <c r="N1134" s="65" t="str">
        <f>IF(M1134="","",M1134/VLOOKUP(VLOOKUP($J1134,'Medians, Hi-Lo SDs'!$B:$F,2,FALSE),$H:$I,2,FALSE))</f>
        <v/>
      </c>
      <c r="O1134" s="59" t="s">
        <v>88</v>
      </c>
      <c r="P1134" s="60" t="s">
        <v>88</v>
      </c>
      <c r="Q1134" s="66" t="str">
        <f>IFERROR((IF(AND($G1133&lt;(VLOOKUP($J1134,'Medians, Hi-Lo SDs'!$B:$F,3,FALSE)),$G1134&gt;=(VLOOKUP($J1134,'Medians, Hi-Lo SDs'!$B:$F,3,FALSE))),(VLOOKUP($J1134,'Medians, Hi-Lo SDs'!$B:$F,3,FALSE))-$G1133,""))/($F1134)*($C1134-$C1133)+($C1133),"")</f>
        <v/>
      </c>
      <c r="R1134" s="65" t="str">
        <f t="shared" si="202"/>
        <v/>
      </c>
      <c r="S1134" s="65" t="str">
        <f>IF(R1134="","",R1134/VLOOKUP(VLOOKUP($J1134,'Medians, Hi-Lo SDs'!$B:$F,3,FALSE),$H:$I,2,FALSE))</f>
        <v/>
      </c>
      <c r="T1134" s="70" t="str">
        <f t="shared" si="205"/>
        <v/>
      </c>
      <c r="U1134" s="68" t="str">
        <f t="shared" si="206"/>
        <v/>
      </c>
      <c r="V1134" s="69" t="str">
        <f t="shared" si="200"/>
        <v/>
      </c>
      <c r="W1134" s="66" t="str">
        <f>IFERROR((IF(AND($G1133&lt;(VLOOKUP($J1134,'Medians, Hi-Lo SDs'!$B:$F,4,FALSE)),$G1134&gt;=(VLOOKUP($J1134,'Medians, Hi-Lo SDs'!$B:$F,4,FALSE))),(VLOOKUP($J1134,'Medians, Hi-Lo SDs'!$B:$F,4,FALSE))-$G1133,""))/($F1134)*($C1134-$C1133)+($C1133),"")</f>
        <v/>
      </c>
      <c r="X1134" s="65" t="str">
        <f t="shared" si="203"/>
        <v/>
      </c>
      <c r="Y1134" s="65" t="str">
        <f>IF(X1134="","",X1134/VLOOKUP(VLOOKUP($J1134,'Medians, Hi-Lo SDs'!$B:$F,4,FALSE),$H:$I,2,FALSE))</f>
        <v/>
      </c>
      <c r="Z1134" s="70" t="str">
        <f t="shared" si="207"/>
        <v/>
      </c>
      <c r="AA1134" s="68" t="str">
        <f t="shared" si="208"/>
        <v/>
      </c>
      <c r="AB1134" s="66" t="str">
        <f>IFERROR((IF(AND($G1133&lt;(VLOOKUP($J1134,'Medians, Hi-Lo SDs'!$B:$F,5,FALSE)),$G1134&gt;=(VLOOKUP($J1134,'Medians, Hi-Lo SDs'!$B:$F,5,FALSE))),(VLOOKUP($J1134,'Medians, Hi-Lo SDs'!$B:$F,5,FALSE))-$G1133,""))/($F1134)*($C1134-$C1133)+($C1133),"")</f>
        <v/>
      </c>
      <c r="AC1134" s="65" t="str">
        <f t="shared" si="204"/>
        <v/>
      </c>
      <c r="AD1134" s="65" t="str">
        <f>IF(AC1134="","",AC1134/VLOOKUP(VLOOKUP($J1134,'Medians, Hi-Lo SDs'!$B:$F,5,FALSE),$H:$I,2,FALSE))</f>
        <v/>
      </c>
      <c r="AE1134" s="59" t="s">
        <v>88</v>
      </c>
      <c r="AF1134" s="60" t="s">
        <v>88</v>
      </c>
    </row>
    <row r="1135" spans="10:32" x14ac:dyDescent="0.2">
      <c r="J1135" s="64" t="str">
        <f t="shared" si="198"/>
        <v>a1721</v>
      </c>
      <c r="K1135" s="71">
        <f t="shared" si="199"/>
        <v>2.1505376344086025</v>
      </c>
      <c r="L1135" s="65" t="str">
        <f>IFERROR((IF(AND($G1134&lt;(VLOOKUP($J1135,'Medians, Hi-Lo SDs'!$B:$F,2,FALSE)),$G1135&gt;=(VLOOKUP($J1135,'Medians, Hi-Lo SDs'!$B:$F,2,FALSE))),(VLOOKUP($J1135,'Medians, Hi-Lo SDs'!$B:$F,2,FALSE))-$G1134,""))/($F1135)*($C1135-$C1134)+($C1134),"")</f>
        <v/>
      </c>
      <c r="M1135" s="65" t="str">
        <f t="shared" si="201"/>
        <v/>
      </c>
      <c r="N1135" s="65" t="str">
        <f>IF(M1135="","",M1135/VLOOKUP(VLOOKUP($J1135,'Medians, Hi-Lo SDs'!$B:$F,2,FALSE),$H:$I,2,FALSE))</f>
        <v/>
      </c>
      <c r="O1135" s="59" t="s">
        <v>88</v>
      </c>
      <c r="P1135" s="60" t="s">
        <v>88</v>
      </c>
      <c r="Q1135" s="66" t="str">
        <f>IFERROR((IF(AND($G1134&lt;(VLOOKUP($J1135,'Medians, Hi-Lo SDs'!$B:$F,3,FALSE)),$G1135&gt;=(VLOOKUP($J1135,'Medians, Hi-Lo SDs'!$B:$F,3,FALSE))),(VLOOKUP($J1135,'Medians, Hi-Lo SDs'!$B:$F,3,FALSE))-$G1134,""))/($F1135)*($C1135-$C1134)+($C1134),"")</f>
        <v/>
      </c>
      <c r="R1135" s="65" t="str">
        <f t="shared" si="202"/>
        <v/>
      </c>
      <c r="S1135" s="65" t="str">
        <f>IF(R1135="","",R1135/VLOOKUP(VLOOKUP($J1135,'Medians, Hi-Lo SDs'!$B:$F,3,FALSE),$H:$I,2,FALSE))</f>
        <v/>
      </c>
      <c r="T1135" s="70" t="str">
        <f t="shared" si="205"/>
        <v/>
      </c>
      <c r="U1135" s="68" t="str">
        <f t="shared" si="206"/>
        <v/>
      </c>
      <c r="V1135" s="69" t="str">
        <f t="shared" si="200"/>
        <v/>
      </c>
      <c r="W1135" s="66" t="str">
        <f>IFERROR((IF(AND($G1134&lt;(VLOOKUP($J1135,'Medians, Hi-Lo SDs'!$B:$F,4,FALSE)),$G1135&gt;=(VLOOKUP($J1135,'Medians, Hi-Lo SDs'!$B:$F,4,FALSE))),(VLOOKUP($J1135,'Medians, Hi-Lo SDs'!$B:$F,4,FALSE))-$G1134,""))/($F1135)*($C1135-$C1134)+($C1134),"")</f>
        <v/>
      </c>
      <c r="X1135" s="65" t="str">
        <f t="shared" si="203"/>
        <v/>
      </c>
      <c r="Y1135" s="65" t="str">
        <f>IF(X1135="","",X1135/VLOOKUP(VLOOKUP($J1135,'Medians, Hi-Lo SDs'!$B:$F,4,FALSE),$H:$I,2,FALSE))</f>
        <v/>
      </c>
      <c r="Z1135" s="70" t="str">
        <f t="shared" si="207"/>
        <v/>
      </c>
      <c r="AA1135" s="68" t="str">
        <f t="shared" si="208"/>
        <v/>
      </c>
      <c r="AB1135" s="66" t="str">
        <f>IFERROR((IF(AND($G1134&lt;(VLOOKUP($J1135,'Medians, Hi-Lo SDs'!$B:$F,5,FALSE)),$G1135&gt;=(VLOOKUP($J1135,'Medians, Hi-Lo SDs'!$B:$F,5,FALSE))),(VLOOKUP($J1135,'Medians, Hi-Lo SDs'!$B:$F,5,FALSE))-$G1134,""))/($F1135)*($C1135-$C1134)+($C1134),"")</f>
        <v/>
      </c>
      <c r="AC1135" s="65" t="str">
        <f t="shared" si="204"/>
        <v/>
      </c>
      <c r="AD1135" s="65" t="str">
        <f>IF(AC1135="","",AC1135/VLOOKUP(VLOOKUP($J1135,'Medians, Hi-Lo SDs'!$B:$F,5,FALSE),$H:$I,2,FALSE))</f>
        <v/>
      </c>
      <c r="AE1135" s="59" t="s">
        <v>88</v>
      </c>
      <c r="AF1135" s="60" t="s">
        <v>88</v>
      </c>
    </row>
    <row r="1136" spans="10:32" x14ac:dyDescent="0.2">
      <c r="J1136" s="64" t="str">
        <f t="shared" si="198"/>
        <v>a1721</v>
      </c>
      <c r="K1136" s="71">
        <f t="shared" si="199"/>
        <v>2.1505376344086025</v>
      </c>
      <c r="L1136" s="65" t="str">
        <f>IFERROR((IF(AND($G1135&lt;(VLOOKUP($J1136,'Medians, Hi-Lo SDs'!$B:$F,2,FALSE)),$G1136&gt;=(VLOOKUP($J1136,'Medians, Hi-Lo SDs'!$B:$F,2,FALSE))),(VLOOKUP($J1136,'Medians, Hi-Lo SDs'!$B:$F,2,FALSE))-$G1135,""))/($F1136)*($C1136-$C1135)+($C1135),"")</f>
        <v/>
      </c>
      <c r="M1136" s="65" t="str">
        <f t="shared" si="201"/>
        <v/>
      </c>
      <c r="N1136" s="65" t="str">
        <f>IF(M1136="","",M1136/VLOOKUP(VLOOKUP($J1136,'Medians, Hi-Lo SDs'!$B:$F,2,FALSE),$H:$I,2,FALSE))</f>
        <v/>
      </c>
      <c r="O1136" s="59" t="s">
        <v>88</v>
      </c>
      <c r="P1136" s="60" t="s">
        <v>88</v>
      </c>
      <c r="Q1136" s="66" t="str">
        <f>IFERROR((IF(AND($G1135&lt;(VLOOKUP($J1136,'Medians, Hi-Lo SDs'!$B:$F,3,FALSE)),$G1136&gt;=(VLOOKUP($J1136,'Medians, Hi-Lo SDs'!$B:$F,3,FALSE))),(VLOOKUP($J1136,'Medians, Hi-Lo SDs'!$B:$F,3,FALSE))-$G1135,""))/($F1136)*($C1136-$C1135)+($C1135),"")</f>
        <v/>
      </c>
      <c r="R1136" s="65" t="str">
        <f t="shared" si="202"/>
        <v/>
      </c>
      <c r="S1136" s="65" t="str">
        <f>IF(R1136="","",R1136/VLOOKUP(VLOOKUP($J1136,'Medians, Hi-Lo SDs'!$B:$F,3,FALSE),$H:$I,2,FALSE))</f>
        <v/>
      </c>
      <c r="T1136" s="70" t="str">
        <f t="shared" si="205"/>
        <v/>
      </c>
      <c r="U1136" s="68" t="str">
        <f t="shared" si="206"/>
        <v/>
      </c>
      <c r="V1136" s="69" t="str">
        <f t="shared" si="200"/>
        <v/>
      </c>
      <c r="W1136" s="66" t="str">
        <f>IFERROR((IF(AND($G1135&lt;(VLOOKUP($J1136,'Medians, Hi-Lo SDs'!$B:$F,4,FALSE)),$G1136&gt;=(VLOOKUP($J1136,'Medians, Hi-Lo SDs'!$B:$F,4,FALSE))),(VLOOKUP($J1136,'Medians, Hi-Lo SDs'!$B:$F,4,FALSE))-$G1135,""))/($F1136)*($C1136-$C1135)+($C1135),"")</f>
        <v/>
      </c>
      <c r="X1136" s="65" t="str">
        <f t="shared" si="203"/>
        <v/>
      </c>
      <c r="Y1136" s="65" t="str">
        <f>IF(X1136="","",X1136/VLOOKUP(VLOOKUP($J1136,'Medians, Hi-Lo SDs'!$B:$F,4,FALSE),$H:$I,2,FALSE))</f>
        <v/>
      </c>
      <c r="Z1136" s="70" t="str">
        <f t="shared" si="207"/>
        <v/>
      </c>
      <c r="AA1136" s="68" t="str">
        <f t="shared" si="208"/>
        <v/>
      </c>
      <c r="AB1136" s="66" t="str">
        <f>IFERROR((IF(AND($G1135&lt;(VLOOKUP($J1136,'Medians, Hi-Lo SDs'!$B:$F,5,FALSE)),$G1136&gt;=(VLOOKUP($J1136,'Medians, Hi-Lo SDs'!$B:$F,5,FALSE))),(VLOOKUP($J1136,'Medians, Hi-Lo SDs'!$B:$F,5,FALSE))-$G1135,""))/($F1136)*($C1136-$C1135)+($C1135),"")</f>
        <v/>
      </c>
      <c r="AC1136" s="65" t="str">
        <f t="shared" si="204"/>
        <v/>
      </c>
      <c r="AD1136" s="65" t="str">
        <f>IF(AC1136="","",AC1136/VLOOKUP(VLOOKUP($J1136,'Medians, Hi-Lo SDs'!$B:$F,5,FALSE),$H:$I,2,FALSE))</f>
        <v/>
      </c>
      <c r="AE1136" s="59" t="s">
        <v>88</v>
      </c>
      <c r="AF1136" s="60" t="s">
        <v>88</v>
      </c>
    </row>
    <row r="1137" spans="10:32" x14ac:dyDescent="0.2">
      <c r="J1137" s="64" t="str">
        <f t="shared" si="198"/>
        <v>a1721</v>
      </c>
      <c r="K1137" s="71">
        <f t="shared" si="199"/>
        <v>2.1505376344086025</v>
      </c>
      <c r="L1137" s="65" t="str">
        <f>IFERROR((IF(AND($G1136&lt;(VLOOKUP($J1137,'Medians, Hi-Lo SDs'!$B:$F,2,FALSE)),$G1137&gt;=(VLOOKUP($J1137,'Medians, Hi-Lo SDs'!$B:$F,2,FALSE))),(VLOOKUP($J1137,'Medians, Hi-Lo SDs'!$B:$F,2,FALSE))-$G1136,""))/($F1137)*($C1137-$C1136)+($C1136),"")</f>
        <v/>
      </c>
      <c r="M1137" s="65" t="str">
        <f t="shared" si="201"/>
        <v/>
      </c>
      <c r="N1137" s="65" t="str">
        <f>IF(M1137="","",M1137/VLOOKUP(VLOOKUP($J1137,'Medians, Hi-Lo SDs'!$B:$F,2,FALSE),$H:$I,2,FALSE))</f>
        <v/>
      </c>
      <c r="O1137" s="59" t="s">
        <v>88</v>
      </c>
      <c r="P1137" s="60" t="s">
        <v>88</v>
      </c>
      <c r="Q1137" s="66" t="str">
        <f>IFERROR((IF(AND($G1136&lt;(VLOOKUP($J1137,'Medians, Hi-Lo SDs'!$B:$F,3,FALSE)),$G1137&gt;=(VLOOKUP($J1137,'Medians, Hi-Lo SDs'!$B:$F,3,FALSE))),(VLOOKUP($J1137,'Medians, Hi-Lo SDs'!$B:$F,3,FALSE))-$G1136,""))/($F1137)*($C1137-$C1136)+($C1136),"")</f>
        <v/>
      </c>
      <c r="R1137" s="65" t="str">
        <f t="shared" si="202"/>
        <v/>
      </c>
      <c r="S1137" s="65" t="str">
        <f>IF(R1137="","",R1137/VLOOKUP(VLOOKUP($J1137,'Medians, Hi-Lo SDs'!$B:$F,3,FALSE),$H:$I,2,FALSE))</f>
        <v/>
      </c>
      <c r="T1137" s="70" t="str">
        <f t="shared" si="205"/>
        <v/>
      </c>
      <c r="U1137" s="68" t="str">
        <f t="shared" si="206"/>
        <v/>
      </c>
      <c r="V1137" s="69" t="str">
        <f t="shared" si="200"/>
        <v/>
      </c>
      <c r="W1137" s="66" t="str">
        <f>IFERROR((IF(AND($G1136&lt;(VLOOKUP($J1137,'Medians, Hi-Lo SDs'!$B:$F,4,FALSE)),$G1137&gt;=(VLOOKUP($J1137,'Medians, Hi-Lo SDs'!$B:$F,4,FALSE))),(VLOOKUP($J1137,'Medians, Hi-Lo SDs'!$B:$F,4,FALSE))-$G1136,""))/($F1137)*($C1137-$C1136)+($C1136),"")</f>
        <v/>
      </c>
      <c r="X1137" s="65" t="str">
        <f t="shared" si="203"/>
        <v/>
      </c>
      <c r="Y1137" s="65" t="str">
        <f>IF(X1137="","",X1137/VLOOKUP(VLOOKUP($J1137,'Medians, Hi-Lo SDs'!$B:$F,4,FALSE),$H:$I,2,FALSE))</f>
        <v/>
      </c>
      <c r="Z1137" s="70" t="str">
        <f t="shared" si="207"/>
        <v/>
      </c>
      <c r="AA1137" s="68" t="str">
        <f t="shared" si="208"/>
        <v/>
      </c>
      <c r="AB1137" s="66" t="str">
        <f>IFERROR((IF(AND($G1136&lt;(VLOOKUP($J1137,'Medians, Hi-Lo SDs'!$B:$F,5,FALSE)),$G1137&gt;=(VLOOKUP($J1137,'Medians, Hi-Lo SDs'!$B:$F,5,FALSE))),(VLOOKUP($J1137,'Medians, Hi-Lo SDs'!$B:$F,5,FALSE))-$G1136,""))/($F1137)*($C1137-$C1136)+($C1136),"")</f>
        <v/>
      </c>
      <c r="AC1137" s="65" t="str">
        <f t="shared" si="204"/>
        <v/>
      </c>
      <c r="AD1137" s="65" t="str">
        <f>IF(AC1137="","",AC1137/VLOOKUP(VLOOKUP($J1137,'Medians, Hi-Lo SDs'!$B:$F,5,FALSE),$H:$I,2,FALSE))</f>
        <v/>
      </c>
      <c r="AE1137" s="59" t="s">
        <v>88</v>
      </c>
      <c r="AF1137" s="60" t="s">
        <v>88</v>
      </c>
    </row>
    <row r="1138" spans="10:32" x14ac:dyDescent="0.2">
      <c r="J1138" s="64" t="str">
        <f t="shared" si="198"/>
        <v>a1721</v>
      </c>
      <c r="K1138" s="71">
        <f t="shared" si="199"/>
        <v>2.1505376344086025</v>
      </c>
      <c r="L1138" s="65" t="str">
        <f>IFERROR((IF(AND($G1137&lt;(VLOOKUP($J1138,'Medians, Hi-Lo SDs'!$B:$F,2,FALSE)),$G1138&gt;=(VLOOKUP($J1138,'Medians, Hi-Lo SDs'!$B:$F,2,FALSE))),(VLOOKUP($J1138,'Medians, Hi-Lo SDs'!$B:$F,2,FALSE))-$G1137,""))/($F1138)*($C1138-$C1137)+($C1137),"")</f>
        <v/>
      </c>
      <c r="M1138" s="65" t="str">
        <f t="shared" si="201"/>
        <v/>
      </c>
      <c r="N1138" s="65" t="str">
        <f>IF(M1138="","",M1138/VLOOKUP(VLOOKUP($J1138,'Medians, Hi-Lo SDs'!$B:$F,2,FALSE),$H:$I,2,FALSE))</f>
        <v/>
      </c>
      <c r="O1138" s="59" t="s">
        <v>88</v>
      </c>
      <c r="P1138" s="60" t="s">
        <v>88</v>
      </c>
      <c r="Q1138" s="66" t="str">
        <f>IFERROR((IF(AND($G1137&lt;(VLOOKUP($J1138,'Medians, Hi-Lo SDs'!$B:$F,3,FALSE)),$G1138&gt;=(VLOOKUP($J1138,'Medians, Hi-Lo SDs'!$B:$F,3,FALSE))),(VLOOKUP($J1138,'Medians, Hi-Lo SDs'!$B:$F,3,FALSE))-$G1137,""))/($F1138)*($C1138-$C1137)+($C1137),"")</f>
        <v/>
      </c>
      <c r="R1138" s="65" t="str">
        <f t="shared" si="202"/>
        <v/>
      </c>
      <c r="S1138" s="65" t="str">
        <f>IF(R1138="","",R1138/VLOOKUP(VLOOKUP($J1138,'Medians, Hi-Lo SDs'!$B:$F,3,FALSE),$H:$I,2,FALSE))</f>
        <v/>
      </c>
      <c r="T1138" s="70" t="str">
        <f t="shared" si="205"/>
        <v/>
      </c>
      <c r="U1138" s="68" t="str">
        <f t="shared" si="206"/>
        <v/>
      </c>
      <c r="V1138" s="69" t="str">
        <f t="shared" si="200"/>
        <v/>
      </c>
      <c r="W1138" s="66" t="str">
        <f>IFERROR((IF(AND($G1137&lt;(VLOOKUP($J1138,'Medians, Hi-Lo SDs'!$B:$F,4,FALSE)),$G1138&gt;=(VLOOKUP($J1138,'Medians, Hi-Lo SDs'!$B:$F,4,FALSE))),(VLOOKUP($J1138,'Medians, Hi-Lo SDs'!$B:$F,4,FALSE))-$G1137,""))/($F1138)*($C1138-$C1137)+($C1137),"")</f>
        <v/>
      </c>
      <c r="X1138" s="65" t="str">
        <f t="shared" si="203"/>
        <v/>
      </c>
      <c r="Y1138" s="65" t="str">
        <f>IF(X1138="","",X1138/VLOOKUP(VLOOKUP($J1138,'Medians, Hi-Lo SDs'!$B:$F,4,FALSE),$H:$I,2,FALSE))</f>
        <v/>
      </c>
      <c r="Z1138" s="70" t="str">
        <f t="shared" si="207"/>
        <v/>
      </c>
      <c r="AA1138" s="68" t="str">
        <f t="shared" si="208"/>
        <v/>
      </c>
      <c r="AB1138" s="66" t="str">
        <f>IFERROR((IF(AND($G1137&lt;(VLOOKUP($J1138,'Medians, Hi-Lo SDs'!$B:$F,5,FALSE)),$G1138&gt;=(VLOOKUP($J1138,'Medians, Hi-Lo SDs'!$B:$F,5,FALSE))),(VLOOKUP($J1138,'Medians, Hi-Lo SDs'!$B:$F,5,FALSE))-$G1137,""))/($F1138)*($C1138-$C1137)+($C1137),"")</f>
        <v/>
      </c>
      <c r="AC1138" s="65" t="str">
        <f t="shared" si="204"/>
        <v/>
      </c>
      <c r="AD1138" s="65" t="str">
        <f>IF(AC1138="","",AC1138/VLOOKUP(VLOOKUP($J1138,'Medians, Hi-Lo SDs'!$B:$F,5,FALSE),$H:$I,2,FALSE))</f>
        <v/>
      </c>
      <c r="AE1138" s="59" t="s">
        <v>88</v>
      </c>
      <c r="AF1138" s="60" t="s">
        <v>88</v>
      </c>
    </row>
    <row r="1139" spans="10:32" x14ac:dyDescent="0.2">
      <c r="J1139" s="64" t="str">
        <f t="shared" si="198"/>
        <v>a1721</v>
      </c>
      <c r="K1139" s="71">
        <f t="shared" si="199"/>
        <v>2.1505376344086025</v>
      </c>
      <c r="L1139" s="65" t="str">
        <f>IFERROR((IF(AND($G1138&lt;(VLOOKUP($J1139,'Medians, Hi-Lo SDs'!$B:$F,2,FALSE)),$G1139&gt;=(VLOOKUP($J1139,'Medians, Hi-Lo SDs'!$B:$F,2,FALSE))),(VLOOKUP($J1139,'Medians, Hi-Lo SDs'!$B:$F,2,FALSE))-$G1138,""))/($F1139)*($C1139-$C1138)+($C1138),"")</f>
        <v/>
      </c>
      <c r="M1139" s="65" t="str">
        <f t="shared" si="201"/>
        <v/>
      </c>
      <c r="N1139" s="65" t="str">
        <f>IF(M1139="","",M1139/VLOOKUP(VLOOKUP($J1139,'Medians, Hi-Lo SDs'!$B:$F,2,FALSE),$H:$I,2,FALSE))</f>
        <v/>
      </c>
      <c r="O1139" s="59" t="s">
        <v>88</v>
      </c>
      <c r="P1139" s="60" t="s">
        <v>88</v>
      </c>
      <c r="Q1139" s="66" t="str">
        <f>IFERROR((IF(AND($G1138&lt;(VLOOKUP($J1139,'Medians, Hi-Lo SDs'!$B:$F,3,FALSE)),$G1139&gt;=(VLOOKUP($J1139,'Medians, Hi-Lo SDs'!$B:$F,3,FALSE))),(VLOOKUP($J1139,'Medians, Hi-Lo SDs'!$B:$F,3,FALSE))-$G1138,""))/($F1139)*($C1139-$C1138)+($C1138),"")</f>
        <v/>
      </c>
      <c r="R1139" s="65" t="str">
        <f t="shared" si="202"/>
        <v/>
      </c>
      <c r="S1139" s="65" t="str">
        <f>IF(R1139="","",R1139/VLOOKUP(VLOOKUP($J1139,'Medians, Hi-Lo SDs'!$B:$F,3,FALSE),$H:$I,2,FALSE))</f>
        <v/>
      </c>
      <c r="T1139" s="70" t="str">
        <f t="shared" si="205"/>
        <v/>
      </c>
      <c r="U1139" s="68" t="str">
        <f t="shared" si="206"/>
        <v/>
      </c>
      <c r="V1139" s="69" t="str">
        <f t="shared" si="200"/>
        <v/>
      </c>
      <c r="W1139" s="66" t="str">
        <f>IFERROR((IF(AND($G1138&lt;(VLOOKUP($J1139,'Medians, Hi-Lo SDs'!$B:$F,4,FALSE)),$G1139&gt;=(VLOOKUP($J1139,'Medians, Hi-Lo SDs'!$B:$F,4,FALSE))),(VLOOKUP($J1139,'Medians, Hi-Lo SDs'!$B:$F,4,FALSE))-$G1138,""))/($F1139)*($C1139-$C1138)+($C1138),"")</f>
        <v/>
      </c>
      <c r="X1139" s="65" t="str">
        <f t="shared" si="203"/>
        <v/>
      </c>
      <c r="Y1139" s="65" t="str">
        <f>IF(X1139="","",X1139/VLOOKUP(VLOOKUP($J1139,'Medians, Hi-Lo SDs'!$B:$F,4,FALSE),$H:$I,2,FALSE))</f>
        <v/>
      </c>
      <c r="Z1139" s="70" t="str">
        <f t="shared" si="207"/>
        <v/>
      </c>
      <c r="AA1139" s="68" t="str">
        <f t="shared" si="208"/>
        <v/>
      </c>
      <c r="AB1139" s="66" t="str">
        <f>IFERROR((IF(AND($G1138&lt;(VLOOKUP($J1139,'Medians, Hi-Lo SDs'!$B:$F,5,FALSE)),$G1139&gt;=(VLOOKUP($J1139,'Medians, Hi-Lo SDs'!$B:$F,5,FALSE))),(VLOOKUP($J1139,'Medians, Hi-Lo SDs'!$B:$F,5,FALSE))-$G1138,""))/($F1139)*($C1139-$C1138)+($C1138),"")</f>
        <v/>
      </c>
      <c r="AC1139" s="65" t="str">
        <f t="shared" si="204"/>
        <v/>
      </c>
      <c r="AD1139" s="65" t="str">
        <f>IF(AC1139="","",AC1139/VLOOKUP(VLOOKUP($J1139,'Medians, Hi-Lo SDs'!$B:$F,5,FALSE),$H:$I,2,FALSE))</f>
        <v/>
      </c>
      <c r="AE1139" s="59" t="s">
        <v>88</v>
      </c>
      <c r="AF1139" s="60" t="s">
        <v>88</v>
      </c>
    </row>
    <row r="1140" spans="10:32" x14ac:dyDescent="0.2">
      <c r="J1140" s="64" t="str">
        <f t="shared" si="198"/>
        <v>a1721</v>
      </c>
      <c r="K1140" s="71">
        <f t="shared" si="199"/>
        <v>2.1505376344086025</v>
      </c>
      <c r="L1140" s="65" t="str">
        <f>IFERROR((IF(AND($G1139&lt;(VLOOKUP($J1140,'Medians, Hi-Lo SDs'!$B:$F,2,FALSE)),$G1140&gt;=(VLOOKUP($J1140,'Medians, Hi-Lo SDs'!$B:$F,2,FALSE))),(VLOOKUP($J1140,'Medians, Hi-Lo SDs'!$B:$F,2,FALSE))-$G1139,""))/($F1140)*($C1140-$C1139)+($C1139),"")</f>
        <v/>
      </c>
      <c r="M1140" s="65" t="str">
        <f t="shared" si="201"/>
        <v/>
      </c>
      <c r="N1140" s="65" t="str">
        <f>IF(M1140="","",M1140/VLOOKUP(VLOOKUP($J1140,'Medians, Hi-Lo SDs'!$B:$F,2,FALSE),$H:$I,2,FALSE))</f>
        <v/>
      </c>
      <c r="O1140" s="59" t="s">
        <v>88</v>
      </c>
      <c r="P1140" s="60" t="s">
        <v>88</v>
      </c>
      <c r="Q1140" s="66" t="str">
        <f>IFERROR((IF(AND($G1139&lt;(VLOOKUP($J1140,'Medians, Hi-Lo SDs'!$B:$F,3,FALSE)),$G1140&gt;=(VLOOKUP($J1140,'Medians, Hi-Lo SDs'!$B:$F,3,FALSE))),(VLOOKUP($J1140,'Medians, Hi-Lo SDs'!$B:$F,3,FALSE))-$G1139,""))/($F1140)*($C1140-$C1139)+($C1139),"")</f>
        <v/>
      </c>
      <c r="R1140" s="65" t="str">
        <f t="shared" si="202"/>
        <v/>
      </c>
      <c r="S1140" s="65" t="str">
        <f>IF(R1140="","",R1140/VLOOKUP(VLOOKUP($J1140,'Medians, Hi-Lo SDs'!$B:$F,3,FALSE),$H:$I,2,FALSE))</f>
        <v/>
      </c>
      <c r="T1140" s="70" t="str">
        <f t="shared" si="205"/>
        <v/>
      </c>
      <c r="U1140" s="68" t="str">
        <f t="shared" si="206"/>
        <v/>
      </c>
      <c r="V1140" s="69" t="str">
        <f t="shared" si="200"/>
        <v/>
      </c>
      <c r="W1140" s="66" t="str">
        <f>IFERROR((IF(AND($G1139&lt;(VLOOKUP($J1140,'Medians, Hi-Lo SDs'!$B:$F,4,FALSE)),$G1140&gt;=(VLOOKUP($J1140,'Medians, Hi-Lo SDs'!$B:$F,4,FALSE))),(VLOOKUP($J1140,'Medians, Hi-Lo SDs'!$B:$F,4,FALSE))-$G1139,""))/($F1140)*($C1140-$C1139)+($C1139),"")</f>
        <v/>
      </c>
      <c r="X1140" s="65" t="str">
        <f t="shared" si="203"/>
        <v/>
      </c>
      <c r="Y1140" s="65" t="str">
        <f>IF(X1140="","",X1140/VLOOKUP(VLOOKUP($J1140,'Medians, Hi-Lo SDs'!$B:$F,4,FALSE),$H:$I,2,FALSE))</f>
        <v/>
      </c>
      <c r="Z1140" s="70" t="str">
        <f t="shared" si="207"/>
        <v/>
      </c>
      <c r="AA1140" s="68" t="str">
        <f t="shared" si="208"/>
        <v/>
      </c>
      <c r="AB1140" s="66" t="str">
        <f>IFERROR((IF(AND($G1139&lt;(VLOOKUP($J1140,'Medians, Hi-Lo SDs'!$B:$F,5,FALSE)),$G1140&gt;=(VLOOKUP($J1140,'Medians, Hi-Lo SDs'!$B:$F,5,FALSE))),(VLOOKUP($J1140,'Medians, Hi-Lo SDs'!$B:$F,5,FALSE))-$G1139,""))/($F1140)*($C1140-$C1139)+($C1139),"")</f>
        <v/>
      </c>
      <c r="AC1140" s="65" t="str">
        <f t="shared" si="204"/>
        <v/>
      </c>
      <c r="AD1140" s="65" t="str">
        <f>IF(AC1140="","",AC1140/VLOOKUP(VLOOKUP($J1140,'Medians, Hi-Lo SDs'!$B:$F,5,FALSE),$H:$I,2,FALSE))</f>
        <v/>
      </c>
      <c r="AE1140" s="59" t="s">
        <v>88</v>
      </c>
      <c r="AF1140" s="60" t="s">
        <v>88</v>
      </c>
    </row>
    <row r="1141" spans="10:32" x14ac:dyDescent="0.2">
      <c r="J1141" s="64" t="str">
        <f t="shared" si="198"/>
        <v>a1721</v>
      </c>
      <c r="K1141" s="71">
        <f t="shared" si="199"/>
        <v>2.1505376344086025</v>
      </c>
      <c r="L1141" s="65" t="str">
        <f>IFERROR((IF(AND($G1140&lt;(VLOOKUP($J1141,'Medians, Hi-Lo SDs'!$B:$F,2,FALSE)),$G1141&gt;=(VLOOKUP($J1141,'Medians, Hi-Lo SDs'!$B:$F,2,FALSE))),(VLOOKUP($J1141,'Medians, Hi-Lo SDs'!$B:$F,2,FALSE))-$G1140,""))/($F1141)*($C1141-$C1140)+($C1140),"")</f>
        <v/>
      </c>
      <c r="M1141" s="65" t="str">
        <f t="shared" si="201"/>
        <v/>
      </c>
      <c r="N1141" s="65" t="str">
        <f>IF(M1141="","",M1141/VLOOKUP(VLOOKUP($J1141,'Medians, Hi-Lo SDs'!$B:$F,2,FALSE),$H:$I,2,FALSE))</f>
        <v/>
      </c>
      <c r="O1141" s="59" t="s">
        <v>88</v>
      </c>
      <c r="P1141" s="60" t="s">
        <v>88</v>
      </c>
      <c r="Q1141" s="66" t="str">
        <f>IFERROR((IF(AND($G1140&lt;(VLOOKUP($J1141,'Medians, Hi-Lo SDs'!$B:$F,3,FALSE)),$G1141&gt;=(VLOOKUP($J1141,'Medians, Hi-Lo SDs'!$B:$F,3,FALSE))),(VLOOKUP($J1141,'Medians, Hi-Lo SDs'!$B:$F,3,FALSE))-$G1140,""))/($F1141)*($C1141-$C1140)+($C1140),"")</f>
        <v/>
      </c>
      <c r="R1141" s="65" t="str">
        <f t="shared" si="202"/>
        <v/>
      </c>
      <c r="S1141" s="65" t="str">
        <f>IF(R1141="","",R1141/VLOOKUP(VLOOKUP($J1141,'Medians, Hi-Lo SDs'!$B:$F,3,FALSE),$H:$I,2,FALSE))</f>
        <v/>
      </c>
      <c r="T1141" s="70" t="str">
        <f t="shared" si="205"/>
        <v/>
      </c>
      <c r="U1141" s="68" t="str">
        <f t="shared" si="206"/>
        <v/>
      </c>
      <c r="V1141" s="69" t="str">
        <f t="shared" si="200"/>
        <v/>
      </c>
      <c r="W1141" s="66" t="str">
        <f>IFERROR((IF(AND($G1140&lt;(VLOOKUP($J1141,'Medians, Hi-Lo SDs'!$B:$F,4,FALSE)),$G1141&gt;=(VLOOKUP($J1141,'Medians, Hi-Lo SDs'!$B:$F,4,FALSE))),(VLOOKUP($J1141,'Medians, Hi-Lo SDs'!$B:$F,4,FALSE))-$G1140,""))/($F1141)*($C1141-$C1140)+($C1140),"")</f>
        <v/>
      </c>
      <c r="X1141" s="65" t="str">
        <f t="shared" si="203"/>
        <v/>
      </c>
      <c r="Y1141" s="65" t="str">
        <f>IF(X1141="","",X1141/VLOOKUP(VLOOKUP($J1141,'Medians, Hi-Lo SDs'!$B:$F,4,FALSE),$H:$I,2,FALSE))</f>
        <v/>
      </c>
      <c r="Z1141" s="70" t="str">
        <f t="shared" si="207"/>
        <v/>
      </c>
      <c r="AA1141" s="68" t="str">
        <f t="shared" si="208"/>
        <v/>
      </c>
      <c r="AB1141" s="66" t="str">
        <f>IFERROR((IF(AND($G1140&lt;(VLOOKUP($J1141,'Medians, Hi-Lo SDs'!$B:$F,5,FALSE)),$G1141&gt;=(VLOOKUP($J1141,'Medians, Hi-Lo SDs'!$B:$F,5,FALSE))),(VLOOKUP($J1141,'Medians, Hi-Lo SDs'!$B:$F,5,FALSE))-$G1140,""))/($F1141)*($C1141-$C1140)+($C1140),"")</f>
        <v/>
      </c>
      <c r="AC1141" s="65" t="str">
        <f t="shared" si="204"/>
        <v/>
      </c>
      <c r="AD1141" s="65" t="str">
        <f>IF(AC1141="","",AC1141/VLOOKUP(VLOOKUP($J1141,'Medians, Hi-Lo SDs'!$B:$F,5,FALSE),$H:$I,2,FALSE))</f>
        <v/>
      </c>
      <c r="AE1141" s="59" t="s">
        <v>88</v>
      </c>
      <c r="AF1141" s="60" t="s">
        <v>88</v>
      </c>
    </row>
    <row r="1142" spans="10:32" x14ac:dyDescent="0.2">
      <c r="J1142" s="64" t="str">
        <f t="shared" si="198"/>
        <v>a1721</v>
      </c>
      <c r="K1142" s="71">
        <f t="shared" si="199"/>
        <v>2.1505376344086025</v>
      </c>
      <c r="L1142" s="65" t="str">
        <f>IFERROR((IF(AND($G1141&lt;(VLOOKUP($J1142,'Medians, Hi-Lo SDs'!$B:$F,2,FALSE)),$G1142&gt;=(VLOOKUP($J1142,'Medians, Hi-Lo SDs'!$B:$F,2,FALSE))),(VLOOKUP($J1142,'Medians, Hi-Lo SDs'!$B:$F,2,FALSE))-$G1141,""))/($F1142)*($C1142-$C1141)+($C1141),"")</f>
        <v/>
      </c>
      <c r="M1142" s="65" t="str">
        <f t="shared" si="201"/>
        <v/>
      </c>
      <c r="N1142" s="65" t="str">
        <f>IF(M1142="","",M1142/VLOOKUP(VLOOKUP($J1142,'Medians, Hi-Lo SDs'!$B:$F,2,FALSE),$H:$I,2,FALSE))</f>
        <v/>
      </c>
      <c r="O1142" s="59" t="s">
        <v>88</v>
      </c>
      <c r="P1142" s="60" t="s">
        <v>88</v>
      </c>
      <c r="Q1142" s="66" t="str">
        <f>IFERROR((IF(AND($G1141&lt;(VLOOKUP($J1142,'Medians, Hi-Lo SDs'!$B:$F,3,FALSE)),$G1142&gt;=(VLOOKUP($J1142,'Medians, Hi-Lo SDs'!$B:$F,3,FALSE))),(VLOOKUP($J1142,'Medians, Hi-Lo SDs'!$B:$F,3,FALSE))-$G1141,""))/($F1142)*($C1142-$C1141)+($C1141),"")</f>
        <v/>
      </c>
      <c r="R1142" s="65" t="str">
        <f t="shared" si="202"/>
        <v/>
      </c>
      <c r="S1142" s="65" t="str">
        <f>IF(R1142="","",R1142/VLOOKUP(VLOOKUP($J1142,'Medians, Hi-Lo SDs'!$B:$F,3,FALSE),$H:$I,2,FALSE))</f>
        <v/>
      </c>
      <c r="T1142" s="70" t="str">
        <f t="shared" si="205"/>
        <v/>
      </c>
      <c r="U1142" s="68" t="str">
        <f t="shared" si="206"/>
        <v/>
      </c>
      <c r="V1142" s="69" t="str">
        <f t="shared" si="200"/>
        <v/>
      </c>
      <c r="W1142" s="66" t="str">
        <f>IFERROR((IF(AND($G1141&lt;(VLOOKUP($J1142,'Medians, Hi-Lo SDs'!$B:$F,4,FALSE)),$G1142&gt;=(VLOOKUP($J1142,'Medians, Hi-Lo SDs'!$B:$F,4,FALSE))),(VLOOKUP($J1142,'Medians, Hi-Lo SDs'!$B:$F,4,FALSE))-$G1141,""))/($F1142)*($C1142-$C1141)+($C1141),"")</f>
        <v/>
      </c>
      <c r="X1142" s="65" t="str">
        <f t="shared" si="203"/>
        <v/>
      </c>
      <c r="Y1142" s="65" t="str">
        <f>IF(X1142="","",X1142/VLOOKUP(VLOOKUP($J1142,'Medians, Hi-Lo SDs'!$B:$F,4,FALSE),$H:$I,2,FALSE))</f>
        <v/>
      </c>
      <c r="Z1142" s="70" t="str">
        <f t="shared" si="207"/>
        <v/>
      </c>
      <c r="AA1142" s="68" t="str">
        <f t="shared" si="208"/>
        <v/>
      </c>
      <c r="AB1142" s="66" t="str">
        <f>IFERROR((IF(AND($G1141&lt;(VLOOKUP($J1142,'Medians, Hi-Lo SDs'!$B:$F,5,FALSE)),$G1142&gt;=(VLOOKUP($J1142,'Medians, Hi-Lo SDs'!$B:$F,5,FALSE))),(VLOOKUP($J1142,'Medians, Hi-Lo SDs'!$B:$F,5,FALSE))-$G1141,""))/($F1142)*($C1142-$C1141)+($C1141),"")</f>
        <v/>
      </c>
      <c r="AC1142" s="65" t="str">
        <f t="shared" si="204"/>
        <v/>
      </c>
      <c r="AD1142" s="65" t="str">
        <f>IF(AC1142="","",AC1142/VLOOKUP(VLOOKUP($J1142,'Medians, Hi-Lo SDs'!$B:$F,5,FALSE),$H:$I,2,FALSE))</f>
        <v/>
      </c>
      <c r="AE1142" s="59" t="s">
        <v>88</v>
      </c>
      <c r="AF1142" s="60" t="s">
        <v>88</v>
      </c>
    </row>
    <row r="1143" spans="10:32" x14ac:dyDescent="0.2">
      <c r="J1143" s="64" t="str">
        <f t="shared" si="198"/>
        <v>a1721</v>
      </c>
      <c r="K1143" s="71">
        <f t="shared" si="199"/>
        <v>2.1505376344086025</v>
      </c>
      <c r="L1143" s="65" t="str">
        <f>IFERROR((IF(AND($G1142&lt;(VLOOKUP($J1143,'Medians, Hi-Lo SDs'!$B:$F,2,FALSE)),$G1143&gt;=(VLOOKUP($J1143,'Medians, Hi-Lo SDs'!$B:$F,2,FALSE))),(VLOOKUP($J1143,'Medians, Hi-Lo SDs'!$B:$F,2,FALSE))-$G1142,""))/($F1143)*($C1143-$C1142)+($C1142),"")</f>
        <v/>
      </c>
      <c r="M1143" s="65" t="str">
        <f t="shared" si="201"/>
        <v/>
      </c>
      <c r="N1143" s="65" t="str">
        <f>IF(M1143="","",M1143/VLOOKUP(VLOOKUP($J1143,'Medians, Hi-Lo SDs'!$B:$F,2,FALSE),$H:$I,2,FALSE))</f>
        <v/>
      </c>
      <c r="O1143" s="59" t="s">
        <v>88</v>
      </c>
      <c r="P1143" s="60" t="s">
        <v>88</v>
      </c>
      <c r="Q1143" s="66" t="str">
        <f>IFERROR((IF(AND($G1142&lt;(VLOOKUP($J1143,'Medians, Hi-Lo SDs'!$B:$F,3,FALSE)),$G1143&gt;=(VLOOKUP($J1143,'Medians, Hi-Lo SDs'!$B:$F,3,FALSE))),(VLOOKUP($J1143,'Medians, Hi-Lo SDs'!$B:$F,3,FALSE))-$G1142,""))/($F1143)*($C1143-$C1142)+($C1142),"")</f>
        <v/>
      </c>
      <c r="R1143" s="65" t="str">
        <f t="shared" si="202"/>
        <v/>
      </c>
      <c r="S1143" s="65" t="str">
        <f>IF(R1143="","",R1143/VLOOKUP(VLOOKUP($J1143,'Medians, Hi-Lo SDs'!$B:$F,3,FALSE),$H:$I,2,FALSE))</f>
        <v/>
      </c>
      <c r="T1143" s="70" t="str">
        <f t="shared" si="205"/>
        <v/>
      </c>
      <c r="U1143" s="68" t="str">
        <f t="shared" si="206"/>
        <v/>
      </c>
      <c r="V1143" s="69" t="str">
        <f t="shared" si="200"/>
        <v/>
      </c>
      <c r="W1143" s="66" t="str">
        <f>IFERROR((IF(AND($G1142&lt;(VLOOKUP($J1143,'Medians, Hi-Lo SDs'!$B:$F,4,FALSE)),$G1143&gt;=(VLOOKUP($J1143,'Medians, Hi-Lo SDs'!$B:$F,4,FALSE))),(VLOOKUP($J1143,'Medians, Hi-Lo SDs'!$B:$F,4,FALSE))-$G1142,""))/($F1143)*($C1143-$C1142)+($C1142),"")</f>
        <v/>
      </c>
      <c r="X1143" s="65" t="str">
        <f t="shared" si="203"/>
        <v/>
      </c>
      <c r="Y1143" s="65" t="str">
        <f>IF(X1143="","",X1143/VLOOKUP(VLOOKUP($J1143,'Medians, Hi-Lo SDs'!$B:$F,4,FALSE),$H:$I,2,FALSE))</f>
        <v/>
      </c>
      <c r="Z1143" s="70" t="str">
        <f t="shared" si="207"/>
        <v/>
      </c>
      <c r="AA1143" s="68" t="str">
        <f t="shared" si="208"/>
        <v/>
      </c>
      <c r="AB1143" s="66" t="str">
        <f>IFERROR((IF(AND($G1142&lt;(VLOOKUP($J1143,'Medians, Hi-Lo SDs'!$B:$F,5,FALSE)),$G1143&gt;=(VLOOKUP($J1143,'Medians, Hi-Lo SDs'!$B:$F,5,FALSE))),(VLOOKUP($J1143,'Medians, Hi-Lo SDs'!$B:$F,5,FALSE))-$G1142,""))/($F1143)*($C1143-$C1142)+($C1142),"")</f>
        <v/>
      </c>
      <c r="AC1143" s="65" t="str">
        <f t="shared" si="204"/>
        <v/>
      </c>
      <c r="AD1143" s="65" t="str">
        <f>IF(AC1143="","",AC1143/VLOOKUP(VLOOKUP($J1143,'Medians, Hi-Lo SDs'!$B:$F,5,FALSE),$H:$I,2,FALSE))</f>
        <v/>
      </c>
      <c r="AE1143" s="59" t="s">
        <v>88</v>
      </c>
      <c r="AF1143" s="60" t="s">
        <v>88</v>
      </c>
    </row>
    <row r="1144" spans="10:32" x14ac:dyDescent="0.2">
      <c r="J1144" s="64" t="str">
        <f t="shared" si="198"/>
        <v>a1721</v>
      </c>
      <c r="K1144" s="71">
        <f t="shared" si="199"/>
        <v>2.1505376344086025</v>
      </c>
      <c r="L1144" s="65" t="str">
        <f>IFERROR((IF(AND($G1143&lt;(VLOOKUP($J1144,'Medians, Hi-Lo SDs'!$B:$F,2,FALSE)),$G1144&gt;=(VLOOKUP($J1144,'Medians, Hi-Lo SDs'!$B:$F,2,FALSE))),(VLOOKUP($J1144,'Medians, Hi-Lo SDs'!$B:$F,2,FALSE))-$G1143,""))/($F1144)*($C1144-$C1143)+($C1143),"")</f>
        <v/>
      </c>
      <c r="M1144" s="65" t="str">
        <f t="shared" si="201"/>
        <v/>
      </c>
      <c r="N1144" s="65" t="str">
        <f>IF(M1144="","",M1144/VLOOKUP(VLOOKUP($J1144,'Medians, Hi-Lo SDs'!$B:$F,2,FALSE),$H:$I,2,FALSE))</f>
        <v/>
      </c>
      <c r="O1144" s="59" t="s">
        <v>88</v>
      </c>
      <c r="P1144" s="60" t="s">
        <v>88</v>
      </c>
      <c r="Q1144" s="66" t="str">
        <f>IFERROR((IF(AND($G1143&lt;(VLOOKUP($J1144,'Medians, Hi-Lo SDs'!$B:$F,3,FALSE)),$G1144&gt;=(VLOOKUP($J1144,'Medians, Hi-Lo SDs'!$B:$F,3,FALSE))),(VLOOKUP($J1144,'Medians, Hi-Lo SDs'!$B:$F,3,FALSE))-$G1143,""))/($F1144)*($C1144-$C1143)+($C1143),"")</f>
        <v/>
      </c>
      <c r="R1144" s="65" t="str">
        <f t="shared" si="202"/>
        <v/>
      </c>
      <c r="S1144" s="65" t="str">
        <f>IF(R1144="","",R1144/VLOOKUP(VLOOKUP($J1144,'Medians, Hi-Lo SDs'!$B:$F,3,FALSE),$H:$I,2,FALSE))</f>
        <v/>
      </c>
      <c r="T1144" s="70" t="str">
        <f t="shared" si="205"/>
        <v/>
      </c>
      <c r="U1144" s="68" t="str">
        <f t="shared" si="206"/>
        <v/>
      </c>
      <c r="V1144" s="69" t="str">
        <f t="shared" si="200"/>
        <v/>
      </c>
      <c r="W1144" s="66" t="str">
        <f>IFERROR((IF(AND($G1143&lt;(VLOOKUP($J1144,'Medians, Hi-Lo SDs'!$B:$F,4,FALSE)),$G1144&gt;=(VLOOKUP($J1144,'Medians, Hi-Lo SDs'!$B:$F,4,FALSE))),(VLOOKUP($J1144,'Medians, Hi-Lo SDs'!$B:$F,4,FALSE))-$G1143,""))/($F1144)*($C1144-$C1143)+($C1143),"")</f>
        <v/>
      </c>
      <c r="X1144" s="65" t="str">
        <f t="shared" si="203"/>
        <v/>
      </c>
      <c r="Y1144" s="65" t="str">
        <f>IF(X1144="","",X1144/VLOOKUP(VLOOKUP($J1144,'Medians, Hi-Lo SDs'!$B:$F,4,FALSE),$H:$I,2,FALSE))</f>
        <v/>
      </c>
      <c r="Z1144" s="70" t="str">
        <f t="shared" si="207"/>
        <v/>
      </c>
      <c r="AA1144" s="68" t="str">
        <f t="shared" si="208"/>
        <v/>
      </c>
      <c r="AB1144" s="66" t="str">
        <f>IFERROR((IF(AND($G1143&lt;(VLOOKUP($J1144,'Medians, Hi-Lo SDs'!$B:$F,5,FALSE)),$G1144&gt;=(VLOOKUP($J1144,'Medians, Hi-Lo SDs'!$B:$F,5,FALSE))),(VLOOKUP($J1144,'Medians, Hi-Lo SDs'!$B:$F,5,FALSE))-$G1143,""))/($F1144)*($C1144-$C1143)+($C1143),"")</f>
        <v/>
      </c>
      <c r="AC1144" s="65" t="str">
        <f t="shared" si="204"/>
        <v/>
      </c>
      <c r="AD1144" s="65" t="str">
        <f>IF(AC1144="","",AC1144/VLOOKUP(VLOOKUP($J1144,'Medians, Hi-Lo SDs'!$B:$F,5,FALSE),$H:$I,2,FALSE))</f>
        <v/>
      </c>
      <c r="AE1144" s="59" t="s">
        <v>88</v>
      </c>
      <c r="AF1144" s="60" t="s">
        <v>88</v>
      </c>
    </row>
    <row r="1145" spans="10:32" x14ac:dyDescent="0.2">
      <c r="J1145" s="64" t="str">
        <f t="shared" si="198"/>
        <v>a1721</v>
      </c>
      <c r="K1145" s="71">
        <f t="shared" si="199"/>
        <v>2.1505376344086025</v>
      </c>
      <c r="L1145" s="65" t="str">
        <f>IFERROR((IF(AND($G1144&lt;(VLOOKUP($J1145,'Medians, Hi-Lo SDs'!$B:$F,2,FALSE)),$G1145&gt;=(VLOOKUP($J1145,'Medians, Hi-Lo SDs'!$B:$F,2,FALSE))),(VLOOKUP($J1145,'Medians, Hi-Lo SDs'!$B:$F,2,FALSE))-$G1144,""))/($F1145)*($C1145-$C1144)+($C1144),"")</f>
        <v/>
      </c>
      <c r="M1145" s="65" t="str">
        <f t="shared" si="201"/>
        <v/>
      </c>
      <c r="N1145" s="65" t="str">
        <f>IF(M1145="","",M1145/VLOOKUP(VLOOKUP($J1145,'Medians, Hi-Lo SDs'!$B:$F,2,FALSE),$H:$I,2,FALSE))</f>
        <v/>
      </c>
      <c r="O1145" s="59" t="s">
        <v>88</v>
      </c>
      <c r="P1145" s="60" t="s">
        <v>88</v>
      </c>
      <c r="Q1145" s="66" t="str">
        <f>IFERROR((IF(AND($G1144&lt;(VLOOKUP($J1145,'Medians, Hi-Lo SDs'!$B:$F,3,FALSE)),$G1145&gt;=(VLOOKUP($J1145,'Medians, Hi-Lo SDs'!$B:$F,3,FALSE))),(VLOOKUP($J1145,'Medians, Hi-Lo SDs'!$B:$F,3,FALSE))-$G1144,""))/($F1145)*($C1145-$C1144)+($C1144),"")</f>
        <v/>
      </c>
      <c r="R1145" s="65" t="str">
        <f t="shared" si="202"/>
        <v/>
      </c>
      <c r="S1145" s="65" t="str">
        <f>IF(R1145="","",R1145/VLOOKUP(VLOOKUP($J1145,'Medians, Hi-Lo SDs'!$B:$F,3,FALSE),$H:$I,2,FALSE))</f>
        <v/>
      </c>
      <c r="T1145" s="70" t="str">
        <f t="shared" si="205"/>
        <v/>
      </c>
      <c r="U1145" s="68" t="str">
        <f t="shared" si="206"/>
        <v/>
      </c>
      <c r="V1145" s="69" t="str">
        <f t="shared" si="200"/>
        <v/>
      </c>
      <c r="W1145" s="66" t="str">
        <f>IFERROR((IF(AND($G1144&lt;(VLOOKUP($J1145,'Medians, Hi-Lo SDs'!$B:$F,4,FALSE)),$G1145&gt;=(VLOOKUP($J1145,'Medians, Hi-Lo SDs'!$B:$F,4,FALSE))),(VLOOKUP($J1145,'Medians, Hi-Lo SDs'!$B:$F,4,FALSE))-$G1144,""))/($F1145)*($C1145-$C1144)+($C1144),"")</f>
        <v/>
      </c>
      <c r="X1145" s="65" t="str">
        <f t="shared" si="203"/>
        <v/>
      </c>
      <c r="Y1145" s="65" t="str">
        <f>IF(X1145="","",X1145/VLOOKUP(VLOOKUP($J1145,'Medians, Hi-Lo SDs'!$B:$F,4,FALSE),$H:$I,2,FALSE))</f>
        <v/>
      </c>
      <c r="Z1145" s="70" t="str">
        <f t="shared" si="207"/>
        <v/>
      </c>
      <c r="AA1145" s="68" t="str">
        <f t="shared" si="208"/>
        <v/>
      </c>
      <c r="AB1145" s="66" t="str">
        <f>IFERROR((IF(AND($G1144&lt;(VLOOKUP($J1145,'Medians, Hi-Lo SDs'!$B:$F,5,FALSE)),$G1145&gt;=(VLOOKUP($J1145,'Medians, Hi-Lo SDs'!$B:$F,5,FALSE))),(VLOOKUP($J1145,'Medians, Hi-Lo SDs'!$B:$F,5,FALSE))-$G1144,""))/($F1145)*($C1145-$C1144)+($C1144),"")</f>
        <v/>
      </c>
      <c r="AC1145" s="65" t="str">
        <f t="shared" si="204"/>
        <v/>
      </c>
      <c r="AD1145" s="65" t="str">
        <f>IF(AC1145="","",AC1145/VLOOKUP(VLOOKUP($J1145,'Medians, Hi-Lo SDs'!$B:$F,5,FALSE),$H:$I,2,FALSE))</f>
        <v/>
      </c>
      <c r="AE1145" s="59" t="s">
        <v>88</v>
      </c>
      <c r="AF1145" s="60" t="s">
        <v>88</v>
      </c>
    </row>
    <row r="1146" spans="10:32" x14ac:dyDescent="0.2">
      <c r="J1146" s="64" t="str">
        <f t="shared" si="198"/>
        <v>a1721</v>
      </c>
      <c r="K1146" s="71">
        <f t="shared" si="199"/>
        <v>2.1505376344086025</v>
      </c>
      <c r="L1146" s="65" t="str">
        <f>IFERROR((IF(AND($G1145&lt;(VLOOKUP($J1146,'Medians, Hi-Lo SDs'!$B:$F,2,FALSE)),$G1146&gt;=(VLOOKUP($J1146,'Medians, Hi-Lo SDs'!$B:$F,2,FALSE))),(VLOOKUP($J1146,'Medians, Hi-Lo SDs'!$B:$F,2,FALSE))-$G1145,""))/($F1146)*($C1146-$C1145)+($C1145),"")</f>
        <v/>
      </c>
      <c r="M1146" s="65" t="str">
        <f t="shared" si="201"/>
        <v/>
      </c>
      <c r="N1146" s="65" t="str">
        <f>IF(M1146="","",M1146/VLOOKUP(VLOOKUP($J1146,'Medians, Hi-Lo SDs'!$B:$F,2,FALSE),$H:$I,2,FALSE))</f>
        <v/>
      </c>
      <c r="O1146" s="59" t="s">
        <v>88</v>
      </c>
      <c r="P1146" s="60" t="s">
        <v>88</v>
      </c>
      <c r="Q1146" s="66" t="str">
        <f>IFERROR((IF(AND($G1145&lt;(VLOOKUP($J1146,'Medians, Hi-Lo SDs'!$B:$F,3,FALSE)),$G1146&gt;=(VLOOKUP($J1146,'Medians, Hi-Lo SDs'!$B:$F,3,FALSE))),(VLOOKUP($J1146,'Medians, Hi-Lo SDs'!$B:$F,3,FALSE))-$G1145,""))/($F1146)*($C1146-$C1145)+($C1145),"")</f>
        <v/>
      </c>
      <c r="R1146" s="65" t="str">
        <f t="shared" si="202"/>
        <v/>
      </c>
      <c r="S1146" s="65" t="str">
        <f>IF(R1146="","",R1146/VLOOKUP(VLOOKUP($J1146,'Medians, Hi-Lo SDs'!$B:$F,3,FALSE),$H:$I,2,FALSE))</f>
        <v/>
      </c>
      <c r="T1146" s="70" t="str">
        <f t="shared" si="205"/>
        <v/>
      </c>
      <c r="U1146" s="68" t="str">
        <f t="shared" si="206"/>
        <v/>
      </c>
      <c r="V1146" s="69" t="str">
        <f t="shared" si="200"/>
        <v/>
      </c>
      <c r="W1146" s="66" t="str">
        <f>IFERROR((IF(AND($G1145&lt;(VLOOKUP($J1146,'Medians, Hi-Lo SDs'!$B:$F,4,FALSE)),$G1146&gt;=(VLOOKUP($J1146,'Medians, Hi-Lo SDs'!$B:$F,4,FALSE))),(VLOOKUP($J1146,'Medians, Hi-Lo SDs'!$B:$F,4,FALSE))-$G1145,""))/($F1146)*($C1146-$C1145)+($C1145),"")</f>
        <v/>
      </c>
      <c r="X1146" s="65" t="str">
        <f t="shared" si="203"/>
        <v/>
      </c>
      <c r="Y1146" s="65" t="str">
        <f>IF(X1146="","",X1146/VLOOKUP(VLOOKUP($J1146,'Medians, Hi-Lo SDs'!$B:$F,4,FALSE),$H:$I,2,FALSE))</f>
        <v/>
      </c>
      <c r="Z1146" s="70" t="str">
        <f t="shared" si="207"/>
        <v/>
      </c>
      <c r="AA1146" s="68" t="str">
        <f t="shared" si="208"/>
        <v/>
      </c>
      <c r="AB1146" s="66" t="str">
        <f>IFERROR((IF(AND($G1145&lt;(VLOOKUP($J1146,'Medians, Hi-Lo SDs'!$B:$F,5,FALSE)),$G1146&gt;=(VLOOKUP($J1146,'Medians, Hi-Lo SDs'!$B:$F,5,FALSE))),(VLOOKUP($J1146,'Medians, Hi-Lo SDs'!$B:$F,5,FALSE))-$G1145,""))/($F1146)*($C1146-$C1145)+($C1145),"")</f>
        <v/>
      </c>
      <c r="AC1146" s="65" t="str">
        <f t="shared" si="204"/>
        <v/>
      </c>
      <c r="AD1146" s="65" t="str">
        <f>IF(AC1146="","",AC1146/VLOOKUP(VLOOKUP($J1146,'Medians, Hi-Lo SDs'!$B:$F,5,FALSE),$H:$I,2,FALSE))</f>
        <v/>
      </c>
      <c r="AE1146" s="59" t="s">
        <v>88</v>
      </c>
      <c r="AF1146" s="60" t="s">
        <v>88</v>
      </c>
    </row>
    <row r="1147" spans="10:32" x14ac:dyDescent="0.2">
      <c r="J1147" s="64" t="str">
        <f t="shared" si="198"/>
        <v>a1721</v>
      </c>
      <c r="K1147" s="71">
        <f t="shared" si="199"/>
        <v>2.1505376344086025</v>
      </c>
      <c r="L1147" s="65" t="str">
        <f>IFERROR((IF(AND($G1146&lt;(VLOOKUP($J1147,'Medians, Hi-Lo SDs'!$B:$F,2,FALSE)),$G1147&gt;=(VLOOKUP($J1147,'Medians, Hi-Lo SDs'!$B:$F,2,FALSE))),(VLOOKUP($J1147,'Medians, Hi-Lo SDs'!$B:$F,2,FALSE))-$G1146,""))/($F1147)*($C1147-$C1146)+($C1146),"")</f>
        <v/>
      </c>
      <c r="M1147" s="65" t="str">
        <f t="shared" si="201"/>
        <v/>
      </c>
      <c r="N1147" s="65" t="str">
        <f>IF(M1147="","",M1147/VLOOKUP(VLOOKUP($J1147,'Medians, Hi-Lo SDs'!$B:$F,2,FALSE),$H:$I,2,FALSE))</f>
        <v/>
      </c>
      <c r="O1147" s="59" t="s">
        <v>88</v>
      </c>
      <c r="P1147" s="60" t="s">
        <v>88</v>
      </c>
      <c r="Q1147" s="66" t="str">
        <f>IFERROR((IF(AND($G1146&lt;(VLOOKUP($J1147,'Medians, Hi-Lo SDs'!$B:$F,3,FALSE)),$G1147&gt;=(VLOOKUP($J1147,'Medians, Hi-Lo SDs'!$B:$F,3,FALSE))),(VLOOKUP($J1147,'Medians, Hi-Lo SDs'!$B:$F,3,FALSE))-$G1146,""))/($F1147)*($C1147-$C1146)+($C1146),"")</f>
        <v/>
      </c>
      <c r="R1147" s="65" t="str">
        <f t="shared" si="202"/>
        <v/>
      </c>
      <c r="S1147" s="65" t="str">
        <f>IF(R1147="","",R1147/VLOOKUP(VLOOKUP($J1147,'Medians, Hi-Lo SDs'!$B:$F,3,FALSE),$H:$I,2,FALSE))</f>
        <v/>
      </c>
      <c r="T1147" s="70" t="str">
        <f t="shared" si="205"/>
        <v/>
      </c>
      <c r="U1147" s="68" t="str">
        <f t="shared" si="206"/>
        <v/>
      </c>
      <c r="V1147" s="69" t="str">
        <f t="shared" si="200"/>
        <v/>
      </c>
      <c r="W1147" s="66" t="str">
        <f>IFERROR((IF(AND($G1146&lt;(VLOOKUP($J1147,'Medians, Hi-Lo SDs'!$B:$F,4,FALSE)),$G1147&gt;=(VLOOKUP($J1147,'Medians, Hi-Lo SDs'!$B:$F,4,FALSE))),(VLOOKUP($J1147,'Medians, Hi-Lo SDs'!$B:$F,4,FALSE))-$G1146,""))/($F1147)*($C1147-$C1146)+($C1146),"")</f>
        <v/>
      </c>
      <c r="X1147" s="65" t="str">
        <f t="shared" si="203"/>
        <v/>
      </c>
      <c r="Y1147" s="65" t="str">
        <f>IF(X1147="","",X1147/VLOOKUP(VLOOKUP($J1147,'Medians, Hi-Lo SDs'!$B:$F,4,FALSE),$H:$I,2,FALSE))</f>
        <v/>
      </c>
      <c r="Z1147" s="70" t="str">
        <f t="shared" si="207"/>
        <v/>
      </c>
      <c r="AA1147" s="68" t="str">
        <f t="shared" si="208"/>
        <v/>
      </c>
      <c r="AB1147" s="66" t="str">
        <f>IFERROR((IF(AND($G1146&lt;(VLOOKUP($J1147,'Medians, Hi-Lo SDs'!$B:$F,5,FALSE)),$G1147&gt;=(VLOOKUP($J1147,'Medians, Hi-Lo SDs'!$B:$F,5,FALSE))),(VLOOKUP($J1147,'Medians, Hi-Lo SDs'!$B:$F,5,FALSE))-$G1146,""))/($F1147)*($C1147-$C1146)+($C1146),"")</f>
        <v/>
      </c>
      <c r="AC1147" s="65" t="str">
        <f t="shared" si="204"/>
        <v/>
      </c>
      <c r="AD1147" s="65" t="str">
        <f>IF(AC1147="","",AC1147/VLOOKUP(VLOOKUP($J1147,'Medians, Hi-Lo SDs'!$B:$F,5,FALSE),$H:$I,2,FALSE))</f>
        <v/>
      </c>
      <c r="AE1147" s="59" t="s">
        <v>88</v>
      </c>
      <c r="AF1147" s="60" t="s">
        <v>88</v>
      </c>
    </row>
    <row r="1148" spans="10:32" x14ac:dyDescent="0.2">
      <c r="J1148" s="64" t="str">
        <f t="shared" si="198"/>
        <v>a1721</v>
      </c>
      <c r="K1148" s="71">
        <f t="shared" si="199"/>
        <v>2.1505376344086025</v>
      </c>
      <c r="L1148" s="65" t="str">
        <f>IFERROR((IF(AND($G1147&lt;(VLOOKUP($J1148,'Medians, Hi-Lo SDs'!$B:$F,2,FALSE)),$G1148&gt;=(VLOOKUP($J1148,'Medians, Hi-Lo SDs'!$B:$F,2,FALSE))),(VLOOKUP($J1148,'Medians, Hi-Lo SDs'!$B:$F,2,FALSE))-$G1147,""))/($F1148)*($C1148-$C1147)+($C1147),"")</f>
        <v/>
      </c>
      <c r="M1148" s="65" t="str">
        <f t="shared" si="201"/>
        <v/>
      </c>
      <c r="N1148" s="65" t="str">
        <f>IF(M1148="","",M1148/VLOOKUP(VLOOKUP($J1148,'Medians, Hi-Lo SDs'!$B:$F,2,FALSE),$H:$I,2,FALSE))</f>
        <v/>
      </c>
      <c r="O1148" s="59" t="s">
        <v>88</v>
      </c>
      <c r="P1148" s="60" t="s">
        <v>88</v>
      </c>
      <c r="Q1148" s="66" t="str">
        <f>IFERROR((IF(AND($G1147&lt;(VLOOKUP($J1148,'Medians, Hi-Lo SDs'!$B:$F,3,FALSE)),$G1148&gt;=(VLOOKUP($J1148,'Medians, Hi-Lo SDs'!$B:$F,3,FALSE))),(VLOOKUP($J1148,'Medians, Hi-Lo SDs'!$B:$F,3,FALSE))-$G1147,""))/($F1148)*($C1148-$C1147)+($C1147),"")</f>
        <v/>
      </c>
      <c r="R1148" s="65" t="str">
        <f t="shared" si="202"/>
        <v/>
      </c>
      <c r="S1148" s="65" t="str">
        <f>IF(R1148="","",R1148/VLOOKUP(VLOOKUP($J1148,'Medians, Hi-Lo SDs'!$B:$F,3,FALSE),$H:$I,2,FALSE))</f>
        <v/>
      </c>
      <c r="T1148" s="70" t="str">
        <f t="shared" si="205"/>
        <v/>
      </c>
      <c r="U1148" s="68" t="str">
        <f t="shared" si="206"/>
        <v/>
      </c>
      <c r="V1148" s="69" t="str">
        <f t="shared" si="200"/>
        <v/>
      </c>
      <c r="W1148" s="66" t="str">
        <f>IFERROR((IF(AND($G1147&lt;(VLOOKUP($J1148,'Medians, Hi-Lo SDs'!$B:$F,4,FALSE)),$G1148&gt;=(VLOOKUP($J1148,'Medians, Hi-Lo SDs'!$B:$F,4,FALSE))),(VLOOKUP($J1148,'Medians, Hi-Lo SDs'!$B:$F,4,FALSE))-$G1147,""))/($F1148)*($C1148-$C1147)+($C1147),"")</f>
        <v/>
      </c>
      <c r="X1148" s="65" t="str">
        <f t="shared" si="203"/>
        <v/>
      </c>
      <c r="Y1148" s="65" t="str">
        <f>IF(X1148="","",X1148/VLOOKUP(VLOOKUP($J1148,'Medians, Hi-Lo SDs'!$B:$F,4,FALSE),$H:$I,2,FALSE))</f>
        <v/>
      </c>
      <c r="Z1148" s="70" t="str">
        <f t="shared" si="207"/>
        <v/>
      </c>
      <c r="AA1148" s="68" t="str">
        <f t="shared" si="208"/>
        <v/>
      </c>
      <c r="AB1148" s="66" t="str">
        <f>IFERROR((IF(AND($G1147&lt;(VLOOKUP($J1148,'Medians, Hi-Lo SDs'!$B:$F,5,FALSE)),$G1148&gt;=(VLOOKUP($J1148,'Medians, Hi-Lo SDs'!$B:$F,5,FALSE))),(VLOOKUP($J1148,'Medians, Hi-Lo SDs'!$B:$F,5,FALSE))-$G1147,""))/($F1148)*($C1148-$C1147)+($C1147),"")</f>
        <v/>
      </c>
      <c r="AC1148" s="65" t="str">
        <f t="shared" si="204"/>
        <v/>
      </c>
      <c r="AD1148" s="65" t="str">
        <f>IF(AC1148="","",AC1148/VLOOKUP(VLOOKUP($J1148,'Medians, Hi-Lo SDs'!$B:$F,5,FALSE),$H:$I,2,FALSE))</f>
        <v/>
      </c>
      <c r="AE1148" s="59" t="s">
        <v>88</v>
      </c>
      <c r="AF1148" s="60" t="s">
        <v>88</v>
      </c>
    </row>
    <row r="1149" spans="10:32" x14ac:dyDescent="0.2">
      <c r="J1149" s="64" t="str">
        <f t="shared" si="198"/>
        <v>a1721</v>
      </c>
      <c r="K1149" s="71">
        <f t="shared" si="199"/>
        <v>2.1505376344086025</v>
      </c>
      <c r="L1149" s="65" t="str">
        <f>IFERROR((IF(AND($G1148&lt;(VLOOKUP($J1149,'Medians, Hi-Lo SDs'!$B:$F,2,FALSE)),$G1149&gt;=(VLOOKUP($J1149,'Medians, Hi-Lo SDs'!$B:$F,2,FALSE))),(VLOOKUP($J1149,'Medians, Hi-Lo SDs'!$B:$F,2,FALSE))-$G1148,""))/($F1149)*($C1149-$C1148)+($C1148),"")</f>
        <v/>
      </c>
      <c r="M1149" s="65" t="str">
        <f t="shared" si="201"/>
        <v/>
      </c>
      <c r="N1149" s="65" t="str">
        <f>IF(M1149="","",M1149/VLOOKUP(VLOOKUP($J1149,'Medians, Hi-Lo SDs'!$B:$F,2,FALSE),$H:$I,2,FALSE))</f>
        <v/>
      </c>
      <c r="O1149" s="59" t="s">
        <v>88</v>
      </c>
      <c r="P1149" s="60" t="s">
        <v>88</v>
      </c>
      <c r="Q1149" s="66" t="str">
        <f>IFERROR((IF(AND($G1148&lt;(VLOOKUP($J1149,'Medians, Hi-Lo SDs'!$B:$F,3,FALSE)),$G1149&gt;=(VLOOKUP($J1149,'Medians, Hi-Lo SDs'!$B:$F,3,FALSE))),(VLOOKUP($J1149,'Medians, Hi-Lo SDs'!$B:$F,3,FALSE))-$G1148,""))/($F1149)*($C1149-$C1148)+($C1148),"")</f>
        <v/>
      </c>
      <c r="R1149" s="65" t="str">
        <f t="shared" si="202"/>
        <v/>
      </c>
      <c r="S1149" s="65" t="str">
        <f>IF(R1149="","",R1149/VLOOKUP(VLOOKUP($J1149,'Medians, Hi-Lo SDs'!$B:$F,3,FALSE),$H:$I,2,FALSE))</f>
        <v/>
      </c>
      <c r="T1149" s="70" t="str">
        <f t="shared" si="205"/>
        <v/>
      </c>
      <c r="U1149" s="68" t="str">
        <f t="shared" si="206"/>
        <v/>
      </c>
      <c r="V1149" s="69" t="str">
        <f t="shared" si="200"/>
        <v/>
      </c>
      <c r="W1149" s="66" t="str">
        <f>IFERROR((IF(AND($G1148&lt;(VLOOKUP($J1149,'Medians, Hi-Lo SDs'!$B:$F,4,FALSE)),$G1149&gt;=(VLOOKUP($J1149,'Medians, Hi-Lo SDs'!$B:$F,4,FALSE))),(VLOOKUP($J1149,'Medians, Hi-Lo SDs'!$B:$F,4,FALSE))-$G1148,""))/($F1149)*($C1149-$C1148)+($C1148),"")</f>
        <v/>
      </c>
      <c r="X1149" s="65" t="str">
        <f t="shared" si="203"/>
        <v/>
      </c>
      <c r="Y1149" s="65" t="str">
        <f>IF(X1149="","",X1149/VLOOKUP(VLOOKUP($J1149,'Medians, Hi-Lo SDs'!$B:$F,4,FALSE),$H:$I,2,FALSE))</f>
        <v/>
      </c>
      <c r="Z1149" s="70" t="str">
        <f t="shared" si="207"/>
        <v/>
      </c>
      <c r="AA1149" s="68" t="str">
        <f t="shared" si="208"/>
        <v/>
      </c>
      <c r="AB1149" s="66" t="str">
        <f>IFERROR((IF(AND($G1148&lt;(VLOOKUP($J1149,'Medians, Hi-Lo SDs'!$B:$F,5,FALSE)),$G1149&gt;=(VLOOKUP($J1149,'Medians, Hi-Lo SDs'!$B:$F,5,FALSE))),(VLOOKUP($J1149,'Medians, Hi-Lo SDs'!$B:$F,5,FALSE))-$G1148,""))/($F1149)*($C1149-$C1148)+($C1148),"")</f>
        <v/>
      </c>
      <c r="AC1149" s="65" t="str">
        <f t="shared" si="204"/>
        <v/>
      </c>
      <c r="AD1149" s="65" t="str">
        <f>IF(AC1149="","",AC1149/VLOOKUP(VLOOKUP($J1149,'Medians, Hi-Lo SDs'!$B:$F,5,FALSE),$H:$I,2,FALSE))</f>
        <v/>
      </c>
      <c r="AE1149" s="59" t="s">
        <v>88</v>
      </c>
      <c r="AF1149" s="60" t="s">
        <v>88</v>
      </c>
    </row>
    <row r="1150" spans="10:32" x14ac:dyDescent="0.2">
      <c r="J1150" s="64" t="str">
        <f t="shared" si="198"/>
        <v>a1721</v>
      </c>
      <c r="K1150" s="71">
        <f t="shared" si="199"/>
        <v>2.1505376344086025</v>
      </c>
      <c r="L1150" s="65" t="str">
        <f>IFERROR((IF(AND($G1149&lt;(VLOOKUP($J1150,'Medians, Hi-Lo SDs'!$B:$F,2,FALSE)),$G1150&gt;=(VLOOKUP($J1150,'Medians, Hi-Lo SDs'!$B:$F,2,FALSE))),(VLOOKUP($J1150,'Medians, Hi-Lo SDs'!$B:$F,2,FALSE))-$G1149,""))/($F1150)*($C1150-$C1149)+($C1149),"")</f>
        <v/>
      </c>
      <c r="M1150" s="65" t="str">
        <f t="shared" si="201"/>
        <v/>
      </c>
      <c r="N1150" s="65" t="str">
        <f>IF(M1150="","",M1150/VLOOKUP(VLOOKUP($J1150,'Medians, Hi-Lo SDs'!$B:$F,2,FALSE),$H:$I,2,FALSE))</f>
        <v/>
      </c>
      <c r="O1150" s="59" t="s">
        <v>88</v>
      </c>
      <c r="P1150" s="60" t="s">
        <v>88</v>
      </c>
      <c r="Q1150" s="66" t="str">
        <f>IFERROR((IF(AND($G1149&lt;(VLOOKUP($J1150,'Medians, Hi-Lo SDs'!$B:$F,3,FALSE)),$G1150&gt;=(VLOOKUP($J1150,'Medians, Hi-Lo SDs'!$B:$F,3,FALSE))),(VLOOKUP($J1150,'Medians, Hi-Lo SDs'!$B:$F,3,FALSE))-$G1149,""))/($F1150)*($C1150-$C1149)+($C1149),"")</f>
        <v/>
      </c>
      <c r="R1150" s="65" t="str">
        <f t="shared" si="202"/>
        <v/>
      </c>
      <c r="S1150" s="65" t="str">
        <f>IF(R1150="","",R1150/VLOOKUP(VLOOKUP($J1150,'Medians, Hi-Lo SDs'!$B:$F,3,FALSE),$H:$I,2,FALSE))</f>
        <v/>
      </c>
      <c r="T1150" s="70" t="str">
        <f t="shared" si="205"/>
        <v/>
      </c>
      <c r="U1150" s="68" t="str">
        <f t="shared" si="206"/>
        <v/>
      </c>
      <c r="V1150" s="69" t="str">
        <f t="shared" si="200"/>
        <v/>
      </c>
      <c r="W1150" s="66" t="str">
        <f>IFERROR((IF(AND($G1149&lt;(VLOOKUP($J1150,'Medians, Hi-Lo SDs'!$B:$F,4,FALSE)),$G1150&gt;=(VLOOKUP($J1150,'Medians, Hi-Lo SDs'!$B:$F,4,FALSE))),(VLOOKUP($J1150,'Medians, Hi-Lo SDs'!$B:$F,4,FALSE))-$G1149,""))/($F1150)*($C1150-$C1149)+($C1149),"")</f>
        <v/>
      </c>
      <c r="X1150" s="65" t="str">
        <f t="shared" si="203"/>
        <v/>
      </c>
      <c r="Y1150" s="65" t="str">
        <f>IF(X1150="","",X1150/VLOOKUP(VLOOKUP($J1150,'Medians, Hi-Lo SDs'!$B:$F,4,FALSE),$H:$I,2,FALSE))</f>
        <v/>
      </c>
      <c r="Z1150" s="70" t="str">
        <f t="shared" si="207"/>
        <v/>
      </c>
      <c r="AA1150" s="68" t="str">
        <f t="shared" si="208"/>
        <v/>
      </c>
      <c r="AB1150" s="66" t="str">
        <f>IFERROR((IF(AND($G1149&lt;(VLOOKUP($J1150,'Medians, Hi-Lo SDs'!$B:$F,5,FALSE)),$G1150&gt;=(VLOOKUP($J1150,'Medians, Hi-Lo SDs'!$B:$F,5,FALSE))),(VLOOKUP($J1150,'Medians, Hi-Lo SDs'!$B:$F,5,FALSE))-$G1149,""))/($F1150)*($C1150-$C1149)+($C1149),"")</f>
        <v/>
      </c>
      <c r="AC1150" s="65" t="str">
        <f t="shared" si="204"/>
        <v/>
      </c>
      <c r="AD1150" s="65" t="str">
        <f>IF(AC1150="","",AC1150/VLOOKUP(VLOOKUP($J1150,'Medians, Hi-Lo SDs'!$B:$F,5,FALSE),$H:$I,2,FALSE))</f>
        <v/>
      </c>
      <c r="AE1150" s="59" t="s">
        <v>88</v>
      </c>
      <c r="AF1150" s="60" t="s">
        <v>88</v>
      </c>
    </row>
    <row r="1151" spans="10:32" x14ac:dyDescent="0.2">
      <c r="J1151" s="64" t="str">
        <f t="shared" si="198"/>
        <v>a1721</v>
      </c>
      <c r="K1151" s="71">
        <f t="shared" si="199"/>
        <v>2.1505376344086025</v>
      </c>
      <c r="L1151" s="65" t="str">
        <f>IFERROR((IF(AND($G1150&lt;(VLOOKUP($J1151,'Medians, Hi-Lo SDs'!$B:$F,2,FALSE)),$G1151&gt;=(VLOOKUP($J1151,'Medians, Hi-Lo SDs'!$B:$F,2,FALSE))),(VLOOKUP($J1151,'Medians, Hi-Lo SDs'!$B:$F,2,FALSE))-$G1150,""))/($F1151)*($C1151-$C1150)+($C1150),"")</f>
        <v/>
      </c>
      <c r="M1151" s="65" t="str">
        <f t="shared" si="201"/>
        <v/>
      </c>
      <c r="N1151" s="65" t="str">
        <f>IF(M1151="","",M1151/VLOOKUP(VLOOKUP($J1151,'Medians, Hi-Lo SDs'!$B:$F,2,FALSE),$H:$I,2,FALSE))</f>
        <v/>
      </c>
      <c r="O1151" s="59" t="s">
        <v>88</v>
      </c>
      <c r="P1151" s="60" t="s">
        <v>88</v>
      </c>
      <c r="Q1151" s="66" t="str">
        <f>IFERROR((IF(AND($G1150&lt;(VLOOKUP($J1151,'Medians, Hi-Lo SDs'!$B:$F,3,FALSE)),$G1151&gt;=(VLOOKUP($J1151,'Medians, Hi-Lo SDs'!$B:$F,3,FALSE))),(VLOOKUP($J1151,'Medians, Hi-Lo SDs'!$B:$F,3,FALSE))-$G1150,""))/($F1151)*($C1151-$C1150)+($C1150),"")</f>
        <v/>
      </c>
      <c r="R1151" s="65" t="str">
        <f t="shared" si="202"/>
        <v/>
      </c>
      <c r="S1151" s="65" t="str">
        <f>IF(R1151="","",R1151/VLOOKUP(VLOOKUP($J1151,'Medians, Hi-Lo SDs'!$B:$F,3,FALSE),$H:$I,2,FALSE))</f>
        <v/>
      </c>
      <c r="T1151" s="70" t="str">
        <f t="shared" si="205"/>
        <v/>
      </c>
      <c r="U1151" s="68" t="str">
        <f t="shared" si="206"/>
        <v/>
      </c>
      <c r="V1151" s="69" t="str">
        <f t="shared" si="200"/>
        <v/>
      </c>
      <c r="W1151" s="66" t="str">
        <f>IFERROR((IF(AND($G1150&lt;(VLOOKUP($J1151,'Medians, Hi-Lo SDs'!$B:$F,4,FALSE)),$G1151&gt;=(VLOOKUP($J1151,'Medians, Hi-Lo SDs'!$B:$F,4,FALSE))),(VLOOKUP($J1151,'Medians, Hi-Lo SDs'!$B:$F,4,FALSE))-$G1150,""))/($F1151)*($C1151-$C1150)+($C1150),"")</f>
        <v/>
      </c>
      <c r="X1151" s="65" t="str">
        <f t="shared" si="203"/>
        <v/>
      </c>
      <c r="Y1151" s="65" t="str">
        <f>IF(X1151="","",X1151/VLOOKUP(VLOOKUP($J1151,'Medians, Hi-Lo SDs'!$B:$F,4,FALSE),$H:$I,2,FALSE))</f>
        <v/>
      </c>
      <c r="Z1151" s="70" t="str">
        <f t="shared" si="207"/>
        <v/>
      </c>
      <c r="AA1151" s="68" t="str">
        <f t="shared" si="208"/>
        <v/>
      </c>
      <c r="AB1151" s="66" t="str">
        <f>IFERROR((IF(AND($G1150&lt;(VLOOKUP($J1151,'Medians, Hi-Lo SDs'!$B:$F,5,FALSE)),$G1151&gt;=(VLOOKUP($J1151,'Medians, Hi-Lo SDs'!$B:$F,5,FALSE))),(VLOOKUP($J1151,'Medians, Hi-Lo SDs'!$B:$F,5,FALSE))-$G1150,""))/($F1151)*($C1151-$C1150)+($C1150),"")</f>
        <v/>
      </c>
      <c r="AC1151" s="65" t="str">
        <f t="shared" si="204"/>
        <v/>
      </c>
      <c r="AD1151" s="65" t="str">
        <f>IF(AC1151="","",AC1151/VLOOKUP(VLOOKUP($J1151,'Medians, Hi-Lo SDs'!$B:$F,5,FALSE),$H:$I,2,FALSE))</f>
        <v/>
      </c>
      <c r="AE1151" s="59" t="s">
        <v>88</v>
      </c>
      <c r="AF1151" s="60" t="s">
        <v>88</v>
      </c>
    </row>
    <row r="1152" spans="10:32" x14ac:dyDescent="0.2">
      <c r="J1152" s="64" t="str">
        <f t="shared" si="198"/>
        <v>a1721</v>
      </c>
      <c r="K1152" s="71">
        <f t="shared" si="199"/>
        <v>2.1505376344086025</v>
      </c>
      <c r="L1152" s="65" t="str">
        <f>IFERROR((IF(AND($G1151&lt;(VLOOKUP($J1152,'Medians, Hi-Lo SDs'!$B:$F,2,FALSE)),$G1152&gt;=(VLOOKUP($J1152,'Medians, Hi-Lo SDs'!$B:$F,2,FALSE))),(VLOOKUP($J1152,'Medians, Hi-Lo SDs'!$B:$F,2,FALSE))-$G1151,""))/($F1152)*($C1152-$C1151)+($C1151),"")</f>
        <v/>
      </c>
      <c r="M1152" s="65" t="str">
        <f t="shared" si="201"/>
        <v/>
      </c>
      <c r="N1152" s="65" t="str">
        <f>IF(M1152="","",M1152/VLOOKUP(VLOOKUP($J1152,'Medians, Hi-Lo SDs'!$B:$F,2,FALSE),$H:$I,2,FALSE))</f>
        <v/>
      </c>
      <c r="O1152" s="59" t="s">
        <v>88</v>
      </c>
      <c r="P1152" s="60" t="s">
        <v>88</v>
      </c>
      <c r="Q1152" s="66" t="str">
        <f>IFERROR((IF(AND($G1151&lt;(VLOOKUP($J1152,'Medians, Hi-Lo SDs'!$B:$F,3,FALSE)),$G1152&gt;=(VLOOKUP($J1152,'Medians, Hi-Lo SDs'!$B:$F,3,FALSE))),(VLOOKUP($J1152,'Medians, Hi-Lo SDs'!$B:$F,3,FALSE))-$G1151,""))/($F1152)*($C1152-$C1151)+($C1151),"")</f>
        <v/>
      </c>
      <c r="R1152" s="65" t="str">
        <f t="shared" si="202"/>
        <v/>
      </c>
      <c r="S1152" s="65" t="str">
        <f>IF(R1152="","",R1152/VLOOKUP(VLOOKUP($J1152,'Medians, Hi-Lo SDs'!$B:$F,3,FALSE),$H:$I,2,FALSE))</f>
        <v/>
      </c>
      <c r="T1152" s="70" t="str">
        <f t="shared" si="205"/>
        <v/>
      </c>
      <c r="U1152" s="68" t="str">
        <f t="shared" si="206"/>
        <v/>
      </c>
      <c r="V1152" s="69" t="str">
        <f t="shared" si="200"/>
        <v/>
      </c>
      <c r="W1152" s="66" t="str">
        <f>IFERROR((IF(AND($G1151&lt;(VLOOKUP($J1152,'Medians, Hi-Lo SDs'!$B:$F,4,FALSE)),$G1152&gt;=(VLOOKUP($J1152,'Medians, Hi-Lo SDs'!$B:$F,4,FALSE))),(VLOOKUP($J1152,'Medians, Hi-Lo SDs'!$B:$F,4,FALSE))-$G1151,""))/($F1152)*($C1152-$C1151)+($C1151),"")</f>
        <v/>
      </c>
      <c r="X1152" s="65" t="str">
        <f t="shared" si="203"/>
        <v/>
      </c>
      <c r="Y1152" s="65" t="str">
        <f>IF(X1152="","",X1152/VLOOKUP(VLOOKUP($J1152,'Medians, Hi-Lo SDs'!$B:$F,4,FALSE),$H:$I,2,FALSE))</f>
        <v/>
      </c>
      <c r="Z1152" s="70" t="str">
        <f t="shared" si="207"/>
        <v/>
      </c>
      <c r="AA1152" s="68" t="str">
        <f t="shared" si="208"/>
        <v/>
      </c>
      <c r="AB1152" s="66" t="str">
        <f>IFERROR((IF(AND($G1151&lt;(VLOOKUP($J1152,'Medians, Hi-Lo SDs'!$B:$F,5,FALSE)),$G1152&gt;=(VLOOKUP($J1152,'Medians, Hi-Lo SDs'!$B:$F,5,FALSE))),(VLOOKUP($J1152,'Medians, Hi-Lo SDs'!$B:$F,5,FALSE))-$G1151,""))/($F1152)*($C1152-$C1151)+($C1151),"")</f>
        <v/>
      </c>
      <c r="AC1152" s="65" t="str">
        <f t="shared" si="204"/>
        <v/>
      </c>
      <c r="AD1152" s="65" t="str">
        <f>IF(AC1152="","",AC1152/VLOOKUP(VLOOKUP($J1152,'Medians, Hi-Lo SDs'!$B:$F,5,FALSE),$H:$I,2,FALSE))</f>
        <v/>
      </c>
      <c r="AE1152" s="59" t="s">
        <v>88</v>
      </c>
      <c r="AF1152" s="60" t="s">
        <v>88</v>
      </c>
    </row>
    <row r="1153" spans="10:32" x14ac:dyDescent="0.2">
      <c r="J1153" s="64" t="str">
        <f t="shared" si="198"/>
        <v>a1721</v>
      </c>
      <c r="K1153" s="71">
        <f t="shared" si="199"/>
        <v>2.1505376344086025</v>
      </c>
      <c r="L1153" s="65" t="str">
        <f>IFERROR((IF(AND($G1152&lt;(VLOOKUP($J1153,'Medians, Hi-Lo SDs'!$B:$F,2,FALSE)),$G1153&gt;=(VLOOKUP($J1153,'Medians, Hi-Lo SDs'!$B:$F,2,FALSE))),(VLOOKUP($J1153,'Medians, Hi-Lo SDs'!$B:$F,2,FALSE))-$G1152,""))/($F1153)*($C1153-$C1152)+($C1152),"")</f>
        <v/>
      </c>
      <c r="M1153" s="65" t="str">
        <f t="shared" si="201"/>
        <v/>
      </c>
      <c r="N1153" s="65" t="str">
        <f>IF(M1153="","",M1153/VLOOKUP(VLOOKUP($J1153,'Medians, Hi-Lo SDs'!$B:$F,2,FALSE),$H:$I,2,FALSE))</f>
        <v/>
      </c>
      <c r="O1153" s="59" t="s">
        <v>88</v>
      </c>
      <c r="P1153" s="60" t="s">
        <v>88</v>
      </c>
      <c r="Q1153" s="66" t="str">
        <f>IFERROR((IF(AND($G1152&lt;(VLOOKUP($J1153,'Medians, Hi-Lo SDs'!$B:$F,3,FALSE)),$G1153&gt;=(VLOOKUP($J1153,'Medians, Hi-Lo SDs'!$B:$F,3,FALSE))),(VLOOKUP($J1153,'Medians, Hi-Lo SDs'!$B:$F,3,FALSE))-$G1152,""))/($F1153)*($C1153-$C1152)+($C1152),"")</f>
        <v/>
      </c>
      <c r="R1153" s="65" t="str">
        <f t="shared" si="202"/>
        <v/>
      </c>
      <c r="S1153" s="65" t="str">
        <f>IF(R1153="","",R1153/VLOOKUP(VLOOKUP($J1153,'Medians, Hi-Lo SDs'!$B:$F,3,FALSE),$H:$I,2,FALSE))</f>
        <v/>
      </c>
      <c r="T1153" s="70" t="str">
        <f t="shared" si="205"/>
        <v/>
      </c>
      <c r="U1153" s="68" t="str">
        <f t="shared" si="206"/>
        <v/>
      </c>
      <c r="V1153" s="69" t="str">
        <f t="shared" si="200"/>
        <v/>
      </c>
      <c r="W1153" s="66" t="str">
        <f>IFERROR((IF(AND($G1152&lt;(VLOOKUP($J1153,'Medians, Hi-Lo SDs'!$B:$F,4,FALSE)),$G1153&gt;=(VLOOKUP($J1153,'Medians, Hi-Lo SDs'!$B:$F,4,FALSE))),(VLOOKUP($J1153,'Medians, Hi-Lo SDs'!$B:$F,4,FALSE))-$G1152,""))/($F1153)*($C1153-$C1152)+($C1152),"")</f>
        <v/>
      </c>
      <c r="X1153" s="65" t="str">
        <f t="shared" si="203"/>
        <v/>
      </c>
      <c r="Y1153" s="65" t="str">
        <f>IF(X1153="","",X1153/VLOOKUP(VLOOKUP($J1153,'Medians, Hi-Lo SDs'!$B:$F,4,FALSE),$H:$I,2,FALSE))</f>
        <v/>
      </c>
      <c r="Z1153" s="70" t="str">
        <f t="shared" si="207"/>
        <v/>
      </c>
      <c r="AA1153" s="68" t="str">
        <f t="shared" si="208"/>
        <v/>
      </c>
      <c r="AB1153" s="66" t="str">
        <f>IFERROR((IF(AND($G1152&lt;(VLOOKUP($J1153,'Medians, Hi-Lo SDs'!$B:$F,5,FALSE)),$G1153&gt;=(VLOOKUP($J1153,'Medians, Hi-Lo SDs'!$B:$F,5,FALSE))),(VLOOKUP($J1153,'Medians, Hi-Lo SDs'!$B:$F,5,FALSE))-$G1152,""))/($F1153)*($C1153-$C1152)+($C1152),"")</f>
        <v/>
      </c>
      <c r="AC1153" s="65" t="str">
        <f t="shared" si="204"/>
        <v/>
      </c>
      <c r="AD1153" s="65" t="str">
        <f>IF(AC1153="","",AC1153/VLOOKUP(VLOOKUP($J1153,'Medians, Hi-Lo SDs'!$B:$F,5,FALSE),$H:$I,2,FALSE))</f>
        <v/>
      </c>
      <c r="AE1153" s="59" t="s">
        <v>88</v>
      </c>
      <c r="AF1153" s="60" t="s">
        <v>88</v>
      </c>
    </row>
    <row r="1154" spans="10:32" x14ac:dyDescent="0.2">
      <c r="J1154" s="64" t="str">
        <f t="shared" si="198"/>
        <v>a1721</v>
      </c>
      <c r="K1154" s="71">
        <f t="shared" si="199"/>
        <v>2.1505376344086025</v>
      </c>
      <c r="L1154" s="65" t="str">
        <f>IFERROR((IF(AND($G1153&lt;(VLOOKUP($J1154,'Medians, Hi-Lo SDs'!$B:$F,2,FALSE)),$G1154&gt;=(VLOOKUP($J1154,'Medians, Hi-Lo SDs'!$B:$F,2,FALSE))),(VLOOKUP($J1154,'Medians, Hi-Lo SDs'!$B:$F,2,FALSE))-$G1153,""))/($F1154)*($C1154-$C1153)+($C1153),"")</f>
        <v/>
      </c>
      <c r="M1154" s="65" t="str">
        <f t="shared" si="201"/>
        <v/>
      </c>
      <c r="N1154" s="65" t="str">
        <f>IF(M1154="","",M1154/VLOOKUP(VLOOKUP($J1154,'Medians, Hi-Lo SDs'!$B:$F,2,FALSE),$H:$I,2,FALSE))</f>
        <v/>
      </c>
      <c r="O1154" s="59" t="s">
        <v>88</v>
      </c>
      <c r="P1154" s="60" t="s">
        <v>88</v>
      </c>
      <c r="Q1154" s="66" t="str">
        <f>IFERROR((IF(AND($G1153&lt;(VLOOKUP($J1154,'Medians, Hi-Lo SDs'!$B:$F,3,FALSE)),$G1154&gt;=(VLOOKUP($J1154,'Medians, Hi-Lo SDs'!$B:$F,3,FALSE))),(VLOOKUP($J1154,'Medians, Hi-Lo SDs'!$B:$F,3,FALSE))-$G1153,""))/($F1154)*($C1154-$C1153)+($C1153),"")</f>
        <v/>
      </c>
      <c r="R1154" s="65" t="str">
        <f t="shared" si="202"/>
        <v/>
      </c>
      <c r="S1154" s="65" t="str">
        <f>IF(R1154="","",R1154/VLOOKUP(VLOOKUP($J1154,'Medians, Hi-Lo SDs'!$B:$F,3,FALSE),$H:$I,2,FALSE))</f>
        <v/>
      </c>
      <c r="T1154" s="70" t="str">
        <f t="shared" si="205"/>
        <v/>
      </c>
      <c r="U1154" s="68" t="str">
        <f t="shared" si="206"/>
        <v/>
      </c>
      <c r="V1154" s="69" t="str">
        <f t="shared" si="200"/>
        <v/>
      </c>
      <c r="W1154" s="66" t="str">
        <f>IFERROR((IF(AND($G1153&lt;(VLOOKUP($J1154,'Medians, Hi-Lo SDs'!$B:$F,4,FALSE)),$G1154&gt;=(VLOOKUP($J1154,'Medians, Hi-Lo SDs'!$B:$F,4,FALSE))),(VLOOKUP($J1154,'Medians, Hi-Lo SDs'!$B:$F,4,FALSE))-$G1153,""))/($F1154)*($C1154-$C1153)+($C1153),"")</f>
        <v/>
      </c>
      <c r="X1154" s="65" t="str">
        <f t="shared" si="203"/>
        <v/>
      </c>
      <c r="Y1154" s="65" t="str">
        <f>IF(X1154="","",X1154/VLOOKUP(VLOOKUP($J1154,'Medians, Hi-Lo SDs'!$B:$F,4,FALSE),$H:$I,2,FALSE))</f>
        <v/>
      </c>
      <c r="Z1154" s="70" t="str">
        <f t="shared" si="207"/>
        <v/>
      </c>
      <c r="AA1154" s="68" t="str">
        <f t="shared" si="208"/>
        <v/>
      </c>
      <c r="AB1154" s="66" t="str">
        <f>IFERROR((IF(AND($G1153&lt;(VLOOKUP($J1154,'Medians, Hi-Lo SDs'!$B:$F,5,FALSE)),$G1154&gt;=(VLOOKUP($J1154,'Medians, Hi-Lo SDs'!$B:$F,5,FALSE))),(VLOOKUP($J1154,'Medians, Hi-Lo SDs'!$B:$F,5,FALSE))-$G1153,""))/($F1154)*($C1154-$C1153)+($C1153),"")</f>
        <v/>
      </c>
      <c r="AC1154" s="65" t="str">
        <f t="shared" si="204"/>
        <v/>
      </c>
      <c r="AD1154" s="65" t="str">
        <f>IF(AC1154="","",AC1154/VLOOKUP(VLOOKUP($J1154,'Medians, Hi-Lo SDs'!$B:$F,5,FALSE),$H:$I,2,FALSE))</f>
        <v/>
      </c>
      <c r="AE1154" s="59" t="s">
        <v>88</v>
      </c>
      <c r="AF1154" s="60" t="s">
        <v>88</v>
      </c>
    </row>
    <row r="1155" spans="10:32" x14ac:dyDescent="0.2">
      <c r="J1155" s="64" t="str">
        <f t="shared" si="198"/>
        <v>a1721</v>
      </c>
      <c r="K1155" s="71">
        <f t="shared" si="199"/>
        <v>2.1505376344086025</v>
      </c>
      <c r="L1155" s="65" t="str">
        <f>IFERROR((IF(AND($G1154&lt;(VLOOKUP($J1155,'Medians, Hi-Lo SDs'!$B:$F,2,FALSE)),$G1155&gt;=(VLOOKUP($J1155,'Medians, Hi-Lo SDs'!$B:$F,2,FALSE))),(VLOOKUP($J1155,'Medians, Hi-Lo SDs'!$B:$F,2,FALSE))-$G1154,""))/($F1155)*($C1155-$C1154)+($C1154),"")</f>
        <v/>
      </c>
      <c r="M1155" s="65" t="str">
        <f t="shared" si="201"/>
        <v/>
      </c>
      <c r="N1155" s="65" t="str">
        <f>IF(M1155="","",M1155/VLOOKUP(VLOOKUP($J1155,'Medians, Hi-Lo SDs'!$B:$F,2,FALSE),$H:$I,2,FALSE))</f>
        <v/>
      </c>
      <c r="O1155" s="59" t="s">
        <v>88</v>
      </c>
      <c r="P1155" s="60" t="s">
        <v>88</v>
      </c>
      <c r="Q1155" s="66" t="str">
        <f>IFERROR((IF(AND($G1154&lt;(VLOOKUP($J1155,'Medians, Hi-Lo SDs'!$B:$F,3,FALSE)),$G1155&gt;=(VLOOKUP($J1155,'Medians, Hi-Lo SDs'!$B:$F,3,FALSE))),(VLOOKUP($J1155,'Medians, Hi-Lo SDs'!$B:$F,3,FALSE))-$G1154,""))/($F1155)*($C1155-$C1154)+($C1154),"")</f>
        <v/>
      </c>
      <c r="R1155" s="65" t="str">
        <f t="shared" si="202"/>
        <v/>
      </c>
      <c r="S1155" s="65" t="str">
        <f>IF(R1155="","",R1155/VLOOKUP(VLOOKUP($J1155,'Medians, Hi-Lo SDs'!$B:$F,3,FALSE),$H:$I,2,FALSE))</f>
        <v/>
      </c>
      <c r="T1155" s="70" t="str">
        <f t="shared" si="205"/>
        <v/>
      </c>
      <c r="U1155" s="68" t="str">
        <f t="shared" si="206"/>
        <v/>
      </c>
      <c r="V1155" s="69" t="str">
        <f t="shared" si="200"/>
        <v/>
      </c>
      <c r="W1155" s="66" t="str">
        <f>IFERROR((IF(AND($G1154&lt;(VLOOKUP($J1155,'Medians, Hi-Lo SDs'!$B:$F,4,FALSE)),$G1155&gt;=(VLOOKUP($J1155,'Medians, Hi-Lo SDs'!$B:$F,4,FALSE))),(VLOOKUP($J1155,'Medians, Hi-Lo SDs'!$B:$F,4,FALSE))-$G1154,""))/($F1155)*($C1155-$C1154)+($C1154),"")</f>
        <v/>
      </c>
      <c r="X1155" s="65" t="str">
        <f t="shared" si="203"/>
        <v/>
      </c>
      <c r="Y1155" s="65" t="str">
        <f>IF(X1155="","",X1155/VLOOKUP(VLOOKUP($J1155,'Medians, Hi-Lo SDs'!$B:$F,4,FALSE),$H:$I,2,FALSE))</f>
        <v/>
      </c>
      <c r="Z1155" s="70" t="str">
        <f t="shared" si="207"/>
        <v/>
      </c>
      <c r="AA1155" s="68" t="str">
        <f t="shared" si="208"/>
        <v/>
      </c>
      <c r="AB1155" s="66" t="str">
        <f>IFERROR((IF(AND($G1154&lt;(VLOOKUP($J1155,'Medians, Hi-Lo SDs'!$B:$F,5,FALSE)),$G1155&gt;=(VLOOKUP($J1155,'Medians, Hi-Lo SDs'!$B:$F,5,FALSE))),(VLOOKUP($J1155,'Medians, Hi-Lo SDs'!$B:$F,5,FALSE))-$G1154,""))/($F1155)*($C1155-$C1154)+($C1154),"")</f>
        <v/>
      </c>
      <c r="AC1155" s="65" t="str">
        <f t="shared" si="204"/>
        <v/>
      </c>
      <c r="AD1155" s="65" t="str">
        <f>IF(AC1155="","",AC1155/VLOOKUP(VLOOKUP($J1155,'Medians, Hi-Lo SDs'!$B:$F,5,FALSE),$H:$I,2,FALSE))</f>
        <v/>
      </c>
      <c r="AE1155" s="59" t="s">
        <v>88</v>
      </c>
      <c r="AF1155" s="60" t="s">
        <v>88</v>
      </c>
    </row>
    <row r="1156" spans="10:32" x14ac:dyDescent="0.2">
      <c r="J1156" s="64" t="str">
        <f t="shared" si="198"/>
        <v>a1721</v>
      </c>
      <c r="K1156" s="71">
        <f t="shared" si="199"/>
        <v>2.1505376344086025</v>
      </c>
      <c r="L1156" s="65" t="str">
        <f>IFERROR((IF(AND($G1155&lt;(VLOOKUP($J1156,'Medians, Hi-Lo SDs'!$B:$F,2,FALSE)),$G1156&gt;=(VLOOKUP($J1156,'Medians, Hi-Lo SDs'!$B:$F,2,FALSE))),(VLOOKUP($J1156,'Medians, Hi-Lo SDs'!$B:$F,2,FALSE))-$G1155,""))/($F1156)*($C1156-$C1155)+($C1155),"")</f>
        <v/>
      </c>
      <c r="M1156" s="65" t="str">
        <f t="shared" si="201"/>
        <v/>
      </c>
      <c r="N1156" s="65" t="str">
        <f>IF(M1156="","",M1156/VLOOKUP(VLOOKUP($J1156,'Medians, Hi-Lo SDs'!$B:$F,2,FALSE),$H:$I,2,FALSE))</f>
        <v/>
      </c>
      <c r="O1156" s="59" t="s">
        <v>88</v>
      </c>
      <c r="P1156" s="60" t="s">
        <v>88</v>
      </c>
      <c r="Q1156" s="66" t="str">
        <f>IFERROR((IF(AND($G1155&lt;(VLOOKUP($J1156,'Medians, Hi-Lo SDs'!$B:$F,3,FALSE)),$G1156&gt;=(VLOOKUP($J1156,'Medians, Hi-Lo SDs'!$B:$F,3,FALSE))),(VLOOKUP($J1156,'Medians, Hi-Lo SDs'!$B:$F,3,FALSE))-$G1155,""))/($F1156)*($C1156-$C1155)+($C1155),"")</f>
        <v/>
      </c>
      <c r="R1156" s="65" t="str">
        <f t="shared" si="202"/>
        <v/>
      </c>
      <c r="S1156" s="65" t="str">
        <f>IF(R1156="","",R1156/VLOOKUP(VLOOKUP($J1156,'Medians, Hi-Lo SDs'!$B:$F,3,FALSE),$H:$I,2,FALSE))</f>
        <v/>
      </c>
      <c r="T1156" s="70" t="str">
        <f t="shared" si="205"/>
        <v/>
      </c>
      <c r="U1156" s="68" t="str">
        <f t="shared" si="206"/>
        <v/>
      </c>
      <c r="V1156" s="69" t="str">
        <f t="shared" si="200"/>
        <v/>
      </c>
      <c r="W1156" s="66" t="str">
        <f>IFERROR((IF(AND($G1155&lt;(VLOOKUP($J1156,'Medians, Hi-Lo SDs'!$B:$F,4,FALSE)),$G1156&gt;=(VLOOKUP($J1156,'Medians, Hi-Lo SDs'!$B:$F,4,FALSE))),(VLOOKUP($J1156,'Medians, Hi-Lo SDs'!$B:$F,4,FALSE))-$G1155,""))/($F1156)*($C1156-$C1155)+($C1155),"")</f>
        <v/>
      </c>
      <c r="X1156" s="65" t="str">
        <f t="shared" si="203"/>
        <v/>
      </c>
      <c r="Y1156" s="65" t="str">
        <f>IF(X1156="","",X1156/VLOOKUP(VLOOKUP($J1156,'Medians, Hi-Lo SDs'!$B:$F,4,FALSE),$H:$I,2,FALSE))</f>
        <v/>
      </c>
      <c r="Z1156" s="70" t="str">
        <f t="shared" si="207"/>
        <v/>
      </c>
      <c r="AA1156" s="68" t="str">
        <f t="shared" si="208"/>
        <v/>
      </c>
      <c r="AB1156" s="66" t="str">
        <f>IFERROR((IF(AND($G1155&lt;(VLOOKUP($J1156,'Medians, Hi-Lo SDs'!$B:$F,5,FALSE)),$G1156&gt;=(VLOOKUP($J1156,'Medians, Hi-Lo SDs'!$B:$F,5,FALSE))),(VLOOKUP($J1156,'Medians, Hi-Lo SDs'!$B:$F,5,FALSE))-$G1155,""))/($F1156)*($C1156-$C1155)+($C1155),"")</f>
        <v/>
      </c>
      <c r="AC1156" s="65" t="str">
        <f t="shared" si="204"/>
        <v/>
      </c>
      <c r="AD1156" s="65" t="str">
        <f>IF(AC1156="","",AC1156/VLOOKUP(VLOOKUP($J1156,'Medians, Hi-Lo SDs'!$B:$F,5,FALSE),$H:$I,2,FALSE))</f>
        <v/>
      </c>
      <c r="AE1156" s="59" t="s">
        <v>88</v>
      </c>
      <c r="AF1156" s="60" t="s">
        <v>88</v>
      </c>
    </row>
    <row r="1157" spans="10:32" x14ac:dyDescent="0.2">
      <c r="J1157" s="64" t="str">
        <f t="shared" si="198"/>
        <v>a1721</v>
      </c>
      <c r="K1157" s="71">
        <f t="shared" si="199"/>
        <v>2.1505376344086025</v>
      </c>
      <c r="L1157" s="65" t="str">
        <f>IFERROR((IF(AND($G1156&lt;(VLOOKUP($J1157,'Medians, Hi-Lo SDs'!$B:$F,2,FALSE)),$G1157&gt;=(VLOOKUP($J1157,'Medians, Hi-Lo SDs'!$B:$F,2,FALSE))),(VLOOKUP($J1157,'Medians, Hi-Lo SDs'!$B:$F,2,FALSE))-$G1156,""))/($F1157)*($C1157-$C1156)+($C1156),"")</f>
        <v/>
      </c>
      <c r="M1157" s="65" t="str">
        <f t="shared" si="201"/>
        <v/>
      </c>
      <c r="N1157" s="65" t="str">
        <f>IF(M1157="","",M1157/VLOOKUP(VLOOKUP($J1157,'Medians, Hi-Lo SDs'!$B:$F,2,FALSE),$H:$I,2,FALSE))</f>
        <v/>
      </c>
      <c r="O1157" s="59" t="s">
        <v>88</v>
      </c>
      <c r="P1157" s="60" t="s">
        <v>88</v>
      </c>
      <c r="Q1157" s="66" t="str">
        <f>IFERROR((IF(AND($G1156&lt;(VLOOKUP($J1157,'Medians, Hi-Lo SDs'!$B:$F,3,FALSE)),$G1157&gt;=(VLOOKUP($J1157,'Medians, Hi-Lo SDs'!$B:$F,3,FALSE))),(VLOOKUP($J1157,'Medians, Hi-Lo SDs'!$B:$F,3,FALSE))-$G1156,""))/($F1157)*($C1157-$C1156)+($C1156),"")</f>
        <v/>
      </c>
      <c r="R1157" s="65" t="str">
        <f t="shared" si="202"/>
        <v/>
      </c>
      <c r="S1157" s="65" t="str">
        <f>IF(R1157="","",R1157/VLOOKUP(VLOOKUP($J1157,'Medians, Hi-Lo SDs'!$B:$F,3,FALSE),$H:$I,2,FALSE))</f>
        <v/>
      </c>
      <c r="T1157" s="70" t="str">
        <f t="shared" si="205"/>
        <v/>
      </c>
      <c r="U1157" s="68" t="str">
        <f t="shared" si="206"/>
        <v/>
      </c>
      <c r="V1157" s="69" t="str">
        <f t="shared" si="200"/>
        <v/>
      </c>
      <c r="W1157" s="66" t="str">
        <f>IFERROR((IF(AND($G1156&lt;(VLOOKUP($J1157,'Medians, Hi-Lo SDs'!$B:$F,4,FALSE)),$G1157&gt;=(VLOOKUP($J1157,'Medians, Hi-Lo SDs'!$B:$F,4,FALSE))),(VLOOKUP($J1157,'Medians, Hi-Lo SDs'!$B:$F,4,FALSE))-$G1156,""))/($F1157)*($C1157-$C1156)+($C1156),"")</f>
        <v/>
      </c>
      <c r="X1157" s="65" t="str">
        <f t="shared" si="203"/>
        <v/>
      </c>
      <c r="Y1157" s="65" t="str">
        <f>IF(X1157="","",X1157/VLOOKUP(VLOOKUP($J1157,'Medians, Hi-Lo SDs'!$B:$F,4,FALSE),$H:$I,2,FALSE))</f>
        <v/>
      </c>
      <c r="Z1157" s="70" t="str">
        <f t="shared" si="207"/>
        <v/>
      </c>
      <c r="AA1157" s="68" t="str">
        <f t="shared" si="208"/>
        <v/>
      </c>
      <c r="AB1157" s="66" t="str">
        <f>IFERROR((IF(AND($G1156&lt;(VLOOKUP($J1157,'Medians, Hi-Lo SDs'!$B:$F,5,FALSE)),$G1157&gt;=(VLOOKUP($J1157,'Medians, Hi-Lo SDs'!$B:$F,5,FALSE))),(VLOOKUP($J1157,'Medians, Hi-Lo SDs'!$B:$F,5,FALSE))-$G1156,""))/($F1157)*($C1157-$C1156)+($C1156),"")</f>
        <v/>
      </c>
      <c r="AC1157" s="65" t="str">
        <f t="shared" si="204"/>
        <v/>
      </c>
      <c r="AD1157" s="65" t="str">
        <f>IF(AC1157="","",AC1157/VLOOKUP(VLOOKUP($J1157,'Medians, Hi-Lo SDs'!$B:$F,5,FALSE),$H:$I,2,FALSE))</f>
        <v/>
      </c>
      <c r="AE1157" s="59" t="s">
        <v>88</v>
      </c>
      <c r="AF1157" s="60" t="s">
        <v>88</v>
      </c>
    </row>
    <row r="1158" spans="10:32" x14ac:dyDescent="0.2">
      <c r="J1158" s="64" t="str">
        <f t="shared" si="198"/>
        <v>a1721</v>
      </c>
      <c r="K1158" s="71">
        <f t="shared" si="199"/>
        <v>2.1505376344086025</v>
      </c>
      <c r="L1158" s="65" t="str">
        <f>IFERROR((IF(AND($G1157&lt;(VLOOKUP($J1158,'Medians, Hi-Lo SDs'!$B:$F,2,FALSE)),$G1158&gt;=(VLOOKUP($J1158,'Medians, Hi-Lo SDs'!$B:$F,2,FALSE))),(VLOOKUP($J1158,'Medians, Hi-Lo SDs'!$B:$F,2,FALSE))-$G1157,""))/($F1158)*($C1158-$C1157)+($C1157),"")</f>
        <v/>
      </c>
      <c r="M1158" s="65" t="str">
        <f t="shared" si="201"/>
        <v/>
      </c>
      <c r="N1158" s="65" t="str">
        <f>IF(M1158="","",M1158/VLOOKUP(VLOOKUP($J1158,'Medians, Hi-Lo SDs'!$B:$F,2,FALSE),$H:$I,2,FALSE))</f>
        <v/>
      </c>
      <c r="O1158" s="59" t="s">
        <v>88</v>
      </c>
      <c r="P1158" s="60" t="s">
        <v>88</v>
      </c>
      <c r="Q1158" s="66" t="str">
        <f>IFERROR((IF(AND($G1157&lt;(VLOOKUP($J1158,'Medians, Hi-Lo SDs'!$B:$F,3,FALSE)),$G1158&gt;=(VLOOKUP($J1158,'Medians, Hi-Lo SDs'!$B:$F,3,FALSE))),(VLOOKUP($J1158,'Medians, Hi-Lo SDs'!$B:$F,3,FALSE))-$G1157,""))/($F1158)*($C1158-$C1157)+($C1157),"")</f>
        <v/>
      </c>
      <c r="R1158" s="65" t="str">
        <f t="shared" si="202"/>
        <v/>
      </c>
      <c r="S1158" s="65" t="str">
        <f>IF(R1158="","",R1158/VLOOKUP(VLOOKUP($J1158,'Medians, Hi-Lo SDs'!$B:$F,3,FALSE),$H:$I,2,FALSE))</f>
        <v/>
      </c>
      <c r="T1158" s="70" t="str">
        <f t="shared" si="205"/>
        <v/>
      </c>
      <c r="U1158" s="68" t="str">
        <f t="shared" si="206"/>
        <v/>
      </c>
      <c r="V1158" s="69" t="str">
        <f t="shared" si="200"/>
        <v/>
      </c>
      <c r="W1158" s="66" t="str">
        <f>IFERROR((IF(AND($G1157&lt;(VLOOKUP($J1158,'Medians, Hi-Lo SDs'!$B:$F,4,FALSE)),$G1158&gt;=(VLOOKUP($J1158,'Medians, Hi-Lo SDs'!$B:$F,4,FALSE))),(VLOOKUP($J1158,'Medians, Hi-Lo SDs'!$B:$F,4,FALSE))-$G1157,""))/($F1158)*($C1158-$C1157)+($C1157),"")</f>
        <v/>
      </c>
      <c r="X1158" s="65" t="str">
        <f t="shared" si="203"/>
        <v/>
      </c>
      <c r="Y1158" s="65" t="str">
        <f>IF(X1158="","",X1158/VLOOKUP(VLOOKUP($J1158,'Medians, Hi-Lo SDs'!$B:$F,4,FALSE),$H:$I,2,FALSE))</f>
        <v/>
      </c>
      <c r="Z1158" s="70" t="str">
        <f t="shared" si="207"/>
        <v/>
      </c>
      <c r="AA1158" s="68" t="str">
        <f t="shared" si="208"/>
        <v/>
      </c>
      <c r="AB1158" s="66" t="str">
        <f>IFERROR((IF(AND($G1157&lt;(VLOOKUP($J1158,'Medians, Hi-Lo SDs'!$B:$F,5,FALSE)),$G1158&gt;=(VLOOKUP($J1158,'Medians, Hi-Lo SDs'!$B:$F,5,FALSE))),(VLOOKUP($J1158,'Medians, Hi-Lo SDs'!$B:$F,5,FALSE))-$G1157,""))/($F1158)*($C1158-$C1157)+($C1157),"")</f>
        <v/>
      </c>
      <c r="AC1158" s="65" t="str">
        <f t="shared" si="204"/>
        <v/>
      </c>
      <c r="AD1158" s="65" t="str">
        <f>IF(AC1158="","",AC1158/VLOOKUP(VLOOKUP($J1158,'Medians, Hi-Lo SDs'!$B:$F,5,FALSE),$H:$I,2,FALSE))</f>
        <v/>
      </c>
      <c r="AE1158" s="59" t="s">
        <v>88</v>
      </c>
      <c r="AF1158" s="60" t="s">
        <v>88</v>
      </c>
    </row>
    <row r="1159" spans="10:32" x14ac:dyDescent="0.2">
      <c r="J1159" s="64" t="str">
        <f t="shared" si="198"/>
        <v>a1721</v>
      </c>
      <c r="K1159" s="71">
        <f t="shared" si="199"/>
        <v>2.1505376344086025</v>
      </c>
      <c r="L1159" s="65" t="str">
        <f>IFERROR((IF(AND($G1158&lt;(VLOOKUP($J1159,'Medians, Hi-Lo SDs'!$B:$F,2,FALSE)),$G1159&gt;=(VLOOKUP($J1159,'Medians, Hi-Lo SDs'!$B:$F,2,FALSE))),(VLOOKUP($J1159,'Medians, Hi-Lo SDs'!$B:$F,2,FALSE))-$G1158,""))/($F1159)*($C1159-$C1158)+($C1158),"")</f>
        <v/>
      </c>
      <c r="M1159" s="65" t="str">
        <f t="shared" si="201"/>
        <v/>
      </c>
      <c r="N1159" s="65" t="str">
        <f>IF(M1159="","",M1159/VLOOKUP(VLOOKUP($J1159,'Medians, Hi-Lo SDs'!$B:$F,2,FALSE),$H:$I,2,FALSE))</f>
        <v/>
      </c>
      <c r="O1159" s="59" t="s">
        <v>88</v>
      </c>
      <c r="P1159" s="60" t="s">
        <v>88</v>
      </c>
      <c r="Q1159" s="66" t="str">
        <f>IFERROR((IF(AND($G1158&lt;(VLOOKUP($J1159,'Medians, Hi-Lo SDs'!$B:$F,3,FALSE)),$G1159&gt;=(VLOOKUP($J1159,'Medians, Hi-Lo SDs'!$B:$F,3,FALSE))),(VLOOKUP($J1159,'Medians, Hi-Lo SDs'!$B:$F,3,FALSE))-$G1158,""))/($F1159)*($C1159-$C1158)+($C1158),"")</f>
        <v/>
      </c>
      <c r="R1159" s="65" t="str">
        <f t="shared" si="202"/>
        <v/>
      </c>
      <c r="S1159" s="65" t="str">
        <f>IF(R1159="","",R1159/VLOOKUP(VLOOKUP($J1159,'Medians, Hi-Lo SDs'!$B:$F,3,FALSE),$H:$I,2,FALSE))</f>
        <v/>
      </c>
      <c r="T1159" s="70" t="str">
        <f t="shared" si="205"/>
        <v/>
      </c>
      <c r="U1159" s="68" t="str">
        <f t="shared" si="206"/>
        <v/>
      </c>
      <c r="V1159" s="69" t="str">
        <f t="shared" si="200"/>
        <v/>
      </c>
      <c r="W1159" s="66" t="str">
        <f>IFERROR((IF(AND($G1158&lt;(VLOOKUP($J1159,'Medians, Hi-Lo SDs'!$B:$F,4,FALSE)),$G1159&gt;=(VLOOKUP($J1159,'Medians, Hi-Lo SDs'!$B:$F,4,FALSE))),(VLOOKUP($J1159,'Medians, Hi-Lo SDs'!$B:$F,4,FALSE))-$G1158,""))/($F1159)*($C1159-$C1158)+($C1158),"")</f>
        <v/>
      </c>
      <c r="X1159" s="65" t="str">
        <f t="shared" si="203"/>
        <v/>
      </c>
      <c r="Y1159" s="65" t="str">
        <f>IF(X1159="","",X1159/VLOOKUP(VLOOKUP($J1159,'Medians, Hi-Lo SDs'!$B:$F,4,FALSE),$H:$I,2,FALSE))</f>
        <v/>
      </c>
      <c r="Z1159" s="70" t="str">
        <f t="shared" si="207"/>
        <v/>
      </c>
      <c r="AA1159" s="68" t="str">
        <f t="shared" si="208"/>
        <v/>
      </c>
      <c r="AB1159" s="66" t="str">
        <f>IFERROR((IF(AND($G1158&lt;(VLOOKUP($J1159,'Medians, Hi-Lo SDs'!$B:$F,5,FALSE)),$G1159&gt;=(VLOOKUP($J1159,'Medians, Hi-Lo SDs'!$B:$F,5,FALSE))),(VLOOKUP($J1159,'Medians, Hi-Lo SDs'!$B:$F,5,FALSE))-$G1158,""))/($F1159)*($C1159-$C1158)+($C1158),"")</f>
        <v/>
      </c>
      <c r="AC1159" s="65" t="str">
        <f t="shared" si="204"/>
        <v/>
      </c>
      <c r="AD1159" s="65" t="str">
        <f>IF(AC1159="","",AC1159/VLOOKUP(VLOOKUP($J1159,'Medians, Hi-Lo SDs'!$B:$F,5,FALSE),$H:$I,2,FALSE))</f>
        <v/>
      </c>
      <c r="AE1159" s="59" t="s">
        <v>88</v>
      </c>
      <c r="AF1159" s="60" t="s">
        <v>88</v>
      </c>
    </row>
    <row r="1160" spans="10:32" x14ac:dyDescent="0.2">
      <c r="J1160" s="64" t="str">
        <f t="shared" si="198"/>
        <v>a1721</v>
      </c>
      <c r="K1160" s="71">
        <f t="shared" si="199"/>
        <v>2.1505376344086025</v>
      </c>
      <c r="L1160" s="65" t="str">
        <f>IFERROR((IF(AND($G1159&lt;(VLOOKUP($J1160,'Medians, Hi-Lo SDs'!$B:$F,2,FALSE)),$G1160&gt;=(VLOOKUP($J1160,'Medians, Hi-Lo SDs'!$B:$F,2,FALSE))),(VLOOKUP($J1160,'Medians, Hi-Lo SDs'!$B:$F,2,FALSE))-$G1159,""))/($F1160)*($C1160-$C1159)+($C1159),"")</f>
        <v/>
      </c>
      <c r="M1160" s="65" t="str">
        <f t="shared" si="201"/>
        <v/>
      </c>
      <c r="N1160" s="65" t="str">
        <f>IF(M1160="","",M1160/VLOOKUP(VLOOKUP($J1160,'Medians, Hi-Lo SDs'!$B:$F,2,FALSE),$H:$I,2,FALSE))</f>
        <v/>
      </c>
      <c r="O1160" s="59" t="s">
        <v>88</v>
      </c>
      <c r="P1160" s="60" t="s">
        <v>88</v>
      </c>
      <c r="Q1160" s="66" t="str">
        <f>IFERROR((IF(AND($G1159&lt;(VLOOKUP($J1160,'Medians, Hi-Lo SDs'!$B:$F,3,FALSE)),$G1160&gt;=(VLOOKUP($J1160,'Medians, Hi-Lo SDs'!$B:$F,3,FALSE))),(VLOOKUP($J1160,'Medians, Hi-Lo SDs'!$B:$F,3,FALSE))-$G1159,""))/($F1160)*($C1160-$C1159)+($C1159),"")</f>
        <v/>
      </c>
      <c r="R1160" s="65" t="str">
        <f t="shared" si="202"/>
        <v/>
      </c>
      <c r="S1160" s="65" t="str">
        <f>IF(R1160="","",R1160/VLOOKUP(VLOOKUP($J1160,'Medians, Hi-Lo SDs'!$B:$F,3,FALSE),$H:$I,2,FALSE))</f>
        <v/>
      </c>
      <c r="T1160" s="70" t="str">
        <f t="shared" si="205"/>
        <v/>
      </c>
      <c r="U1160" s="68" t="str">
        <f t="shared" si="206"/>
        <v/>
      </c>
      <c r="V1160" s="69" t="str">
        <f t="shared" si="200"/>
        <v/>
      </c>
      <c r="W1160" s="66" t="str">
        <f>IFERROR((IF(AND($G1159&lt;(VLOOKUP($J1160,'Medians, Hi-Lo SDs'!$B:$F,4,FALSE)),$G1160&gt;=(VLOOKUP($J1160,'Medians, Hi-Lo SDs'!$B:$F,4,FALSE))),(VLOOKUP($J1160,'Medians, Hi-Lo SDs'!$B:$F,4,FALSE))-$G1159,""))/($F1160)*($C1160-$C1159)+($C1159),"")</f>
        <v/>
      </c>
      <c r="X1160" s="65" t="str">
        <f t="shared" si="203"/>
        <v/>
      </c>
      <c r="Y1160" s="65" t="str">
        <f>IF(X1160="","",X1160/VLOOKUP(VLOOKUP($J1160,'Medians, Hi-Lo SDs'!$B:$F,4,FALSE),$H:$I,2,FALSE))</f>
        <v/>
      </c>
      <c r="Z1160" s="70" t="str">
        <f t="shared" si="207"/>
        <v/>
      </c>
      <c r="AA1160" s="68" t="str">
        <f t="shared" si="208"/>
        <v/>
      </c>
      <c r="AB1160" s="66" t="str">
        <f>IFERROR((IF(AND($G1159&lt;(VLOOKUP($J1160,'Medians, Hi-Lo SDs'!$B:$F,5,FALSE)),$G1160&gt;=(VLOOKUP($J1160,'Medians, Hi-Lo SDs'!$B:$F,5,FALSE))),(VLOOKUP($J1160,'Medians, Hi-Lo SDs'!$B:$F,5,FALSE))-$G1159,""))/($F1160)*($C1160-$C1159)+($C1159),"")</f>
        <v/>
      </c>
      <c r="AC1160" s="65" t="str">
        <f t="shared" si="204"/>
        <v/>
      </c>
      <c r="AD1160" s="65" t="str">
        <f>IF(AC1160="","",AC1160/VLOOKUP(VLOOKUP($J1160,'Medians, Hi-Lo SDs'!$B:$F,5,FALSE),$H:$I,2,FALSE))</f>
        <v/>
      </c>
      <c r="AE1160" s="59" t="s">
        <v>88</v>
      </c>
      <c r="AF1160" s="60" t="s">
        <v>88</v>
      </c>
    </row>
    <row r="1161" spans="10:32" x14ac:dyDescent="0.2">
      <c r="J1161" s="64" t="str">
        <f t="shared" si="198"/>
        <v>a1721</v>
      </c>
      <c r="K1161" s="71">
        <f t="shared" si="199"/>
        <v>2.1505376344086025</v>
      </c>
      <c r="L1161" s="65" t="str">
        <f>IFERROR((IF(AND($G1160&lt;(VLOOKUP($J1161,'Medians, Hi-Lo SDs'!$B:$F,2,FALSE)),$G1161&gt;=(VLOOKUP($J1161,'Medians, Hi-Lo SDs'!$B:$F,2,FALSE))),(VLOOKUP($J1161,'Medians, Hi-Lo SDs'!$B:$F,2,FALSE))-$G1160,""))/($F1161)*($C1161-$C1160)+($C1160),"")</f>
        <v/>
      </c>
      <c r="M1161" s="65" t="str">
        <f t="shared" si="201"/>
        <v/>
      </c>
      <c r="N1161" s="65" t="str">
        <f>IF(M1161="","",M1161/VLOOKUP(VLOOKUP($J1161,'Medians, Hi-Lo SDs'!$B:$F,2,FALSE),$H:$I,2,FALSE))</f>
        <v/>
      </c>
      <c r="O1161" s="59" t="s">
        <v>88</v>
      </c>
      <c r="P1161" s="60" t="s">
        <v>88</v>
      </c>
      <c r="Q1161" s="66" t="str">
        <f>IFERROR((IF(AND($G1160&lt;(VLOOKUP($J1161,'Medians, Hi-Lo SDs'!$B:$F,3,FALSE)),$G1161&gt;=(VLOOKUP($J1161,'Medians, Hi-Lo SDs'!$B:$F,3,FALSE))),(VLOOKUP($J1161,'Medians, Hi-Lo SDs'!$B:$F,3,FALSE))-$G1160,""))/($F1161)*($C1161-$C1160)+($C1160),"")</f>
        <v/>
      </c>
      <c r="R1161" s="65" t="str">
        <f t="shared" si="202"/>
        <v/>
      </c>
      <c r="S1161" s="65" t="str">
        <f>IF(R1161="","",R1161/VLOOKUP(VLOOKUP($J1161,'Medians, Hi-Lo SDs'!$B:$F,3,FALSE),$H:$I,2,FALSE))</f>
        <v/>
      </c>
      <c r="T1161" s="70" t="str">
        <f t="shared" si="205"/>
        <v/>
      </c>
      <c r="U1161" s="68" t="str">
        <f t="shared" si="206"/>
        <v/>
      </c>
      <c r="V1161" s="69" t="str">
        <f t="shared" si="200"/>
        <v/>
      </c>
      <c r="W1161" s="66" t="str">
        <f>IFERROR((IF(AND($G1160&lt;(VLOOKUP($J1161,'Medians, Hi-Lo SDs'!$B:$F,4,FALSE)),$G1161&gt;=(VLOOKUP($J1161,'Medians, Hi-Lo SDs'!$B:$F,4,FALSE))),(VLOOKUP($J1161,'Medians, Hi-Lo SDs'!$B:$F,4,FALSE))-$G1160,""))/($F1161)*($C1161-$C1160)+($C1160),"")</f>
        <v/>
      </c>
      <c r="X1161" s="65" t="str">
        <f t="shared" si="203"/>
        <v/>
      </c>
      <c r="Y1161" s="65" t="str">
        <f>IF(X1161="","",X1161/VLOOKUP(VLOOKUP($J1161,'Medians, Hi-Lo SDs'!$B:$F,4,FALSE),$H:$I,2,FALSE))</f>
        <v/>
      </c>
      <c r="Z1161" s="70" t="str">
        <f t="shared" si="207"/>
        <v/>
      </c>
      <c r="AA1161" s="68" t="str">
        <f t="shared" si="208"/>
        <v/>
      </c>
      <c r="AB1161" s="66" t="str">
        <f>IFERROR((IF(AND($G1160&lt;(VLOOKUP($J1161,'Medians, Hi-Lo SDs'!$B:$F,5,FALSE)),$G1161&gt;=(VLOOKUP($J1161,'Medians, Hi-Lo SDs'!$B:$F,5,FALSE))),(VLOOKUP($J1161,'Medians, Hi-Lo SDs'!$B:$F,5,FALSE))-$G1160,""))/($F1161)*($C1161-$C1160)+($C1160),"")</f>
        <v/>
      </c>
      <c r="AC1161" s="65" t="str">
        <f t="shared" si="204"/>
        <v/>
      </c>
      <c r="AD1161" s="65" t="str">
        <f>IF(AC1161="","",AC1161/VLOOKUP(VLOOKUP($J1161,'Medians, Hi-Lo SDs'!$B:$F,5,FALSE),$H:$I,2,FALSE))</f>
        <v/>
      </c>
      <c r="AE1161" s="59" t="s">
        <v>88</v>
      </c>
      <c r="AF1161" s="60" t="s">
        <v>88</v>
      </c>
    </row>
    <row r="1162" spans="10:32" x14ac:dyDescent="0.2">
      <c r="J1162" s="64" t="str">
        <f t="shared" si="198"/>
        <v>a1721</v>
      </c>
      <c r="K1162" s="71">
        <f t="shared" si="199"/>
        <v>2.1505376344086025</v>
      </c>
      <c r="L1162" s="65" t="str">
        <f>IFERROR((IF(AND($G1161&lt;(VLOOKUP($J1162,'Medians, Hi-Lo SDs'!$B:$F,2,FALSE)),$G1162&gt;=(VLOOKUP($J1162,'Medians, Hi-Lo SDs'!$B:$F,2,FALSE))),(VLOOKUP($J1162,'Medians, Hi-Lo SDs'!$B:$F,2,FALSE))-$G1161,""))/($F1162)*($C1162-$C1161)+($C1161),"")</f>
        <v/>
      </c>
      <c r="M1162" s="65" t="str">
        <f t="shared" si="201"/>
        <v/>
      </c>
      <c r="N1162" s="65" t="str">
        <f>IF(M1162="","",M1162/VLOOKUP(VLOOKUP($J1162,'Medians, Hi-Lo SDs'!$B:$F,2,FALSE),$H:$I,2,FALSE))</f>
        <v/>
      </c>
      <c r="O1162" s="59" t="s">
        <v>88</v>
      </c>
      <c r="P1162" s="60" t="s">
        <v>88</v>
      </c>
      <c r="Q1162" s="66" t="str">
        <f>IFERROR((IF(AND($G1161&lt;(VLOOKUP($J1162,'Medians, Hi-Lo SDs'!$B:$F,3,FALSE)),$G1162&gt;=(VLOOKUP($J1162,'Medians, Hi-Lo SDs'!$B:$F,3,FALSE))),(VLOOKUP($J1162,'Medians, Hi-Lo SDs'!$B:$F,3,FALSE))-$G1161,""))/($F1162)*($C1162-$C1161)+($C1161),"")</f>
        <v/>
      </c>
      <c r="R1162" s="65" t="str">
        <f t="shared" si="202"/>
        <v/>
      </c>
      <c r="S1162" s="65" t="str">
        <f>IF(R1162="","",R1162/VLOOKUP(VLOOKUP($J1162,'Medians, Hi-Lo SDs'!$B:$F,3,FALSE),$H:$I,2,FALSE))</f>
        <v/>
      </c>
      <c r="T1162" s="70" t="str">
        <f t="shared" si="205"/>
        <v/>
      </c>
      <c r="U1162" s="68" t="str">
        <f t="shared" si="206"/>
        <v/>
      </c>
      <c r="V1162" s="69" t="str">
        <f t="shared" si="200"/>
        <v/>
      </c>
      <c r="W1162" s="66" t="str">
        <f>IFERROR((IF(AND($G1161&lt;(VLOOKUP($J1162,'Medians, Hi-Lo SDs'!$B:$F,4,FALSE)),$G1162&gt;=(VLOOKUP($J1162,'Medians, Hi-Lo SDs'!$B:$F,4,FALSE))),(VLOOKUP($J1162,'Medians, Hi-Lo SDs'!$B:$F,4,FALSE))-$G1161,""))/($F1162)*($C1162-$C1161)+($C1161),"")</f>
        <v/>
      </c>
      <c r="X1162" s="65" t="str">
        <f t="shared" si="203"/>
        <v/>
      </c>
      <c r="Y1162" s="65" t="str">
        <f>IF(X1162="","",X1162/VLOOKUP(VLOOKUP($J1162,'Medians, Hi-Lo SDs'!$B:$F,4,FALSE),$H:$I,2,FALSE))</f>
        <v/>
      </c>
      <c r="Z1162" s="70" t="str">
        <f t="shared" si="207"/>
        <v/>
      </c>
      <c r="AA1162" s="68" t="str">
        <f t="shared" si="208"/>
        <v/>
      </c>
      <c r="AB1162" s="66" t="str">
        <f>IFERROR((IF(AND($G1161&lt;(VLOOKUP($J1162,'Medians, Hi-Lo SDs'!$B:$F,5,FALSE)),$G1162&gt;=(VLOOKUP($J1162,'Medians, Hi-Lo SDs'!$B:$F,5,FALSE))),(VLOOKUP($J1162,'Medians, Hi-Lo SDs'!$B:$F,5,FALSE))-$G1161,""))/($F1162)*($C1162-$C1161)+($C1161),"")</f>
        <v/>
      </c>
      <c r="AC1162" s="65" t="str">
        <f t="shared" si="204"/>
        <v/>
      </c>
      <c r="AD1162" s="65" t="str">
        <f>IF(AC1162="","",AC1162/VLOOKUP(VLOOKUP($J1162,'Medians, Hi-Lo SDs'!$B:$F,5,FALSE),$H:$I,2,FALSE))</f>
        <v/>
      </c>
      <c r="AE1162" s="59" t="s">
        <v>88</v>
      </c>
      <c r="AF1162" s="60" t="s">
        <v>88</v>
      </c>
    </row>
    <row r="1163" spans="10:32" x14ac:dyDescent="0.2">
      <c r="J1163" s="64" t="str">
        <f t="shared" si="198"/>
        <v>a1721</v>
      </c>
      <c r="K1163" s="71">
        <f t="shared" si="199"/>
        <v>2.1505376344086025</v>
      </c>
      <c r="L1163" s="65" t="str">
        <f>IFERROR((IF(AND($G1162&lt;(VLOOKUP($J1163,'Medians, Hi-Lo SDs'!$B:$F,2,FALSE)),$G1163&gt;=(VLOOKUP($J1163,'Medians, Hi-Lo SDs'!$B:$F,2,FALSE))),(VLOOKUP($J1163,'Medians, Hi-Lo SDs'!$B:$F,2,FALSE))-$G1162,""))/($F1163)*($C1163-$C1162)+($C1162),"")</f>
        <v/>
      </c>
      <c r="M1163" s="65" t="str">
        <f t="shared" si="201"/>
        <v/>
      </c>
      <c r="N1163" s="65" t="str">
        <f>IF(M1163="","",M1163/VLOOKUP(VLOOKUP($J1163,'Medians, Hi-Lo SDs'!$B:$F,2,FALSE),$H:$I,2,FALSE))</f>
        <v/>
      </c>
      <c r="O1163" s="59" t="s">
        <v>88</v>
      </c>
      <c r="P1163" s="60" t="s">
        <v>88</v>
      </c>
      <c r="Q1163" s="66" t="str">
        <f>IFERROR((IF(AND($G1162&lt;(VLOOKUP($J1163,'Medians, Hi-Lo SDs'!$B:$F,3,FALSE)),$G1163&gt;=(VLOOKUP($J1163,'Medians, Hi-Lo SDs'!$B:$F,3,FALSE))),(VLOOKUP($J1163,'Medians, Hi-Lo SDs'!$B:$F,3,FALSE))-$G1162,""))/($F1163)*($C1163-$C1162)+($C1162),"")</f>
        <v/>
      </c>
      <c r="R1163" s="65" t="str">
        <f t="shared" si="202"/>
        <v/>
      </c>
      <c r="S1163" s="65" t="str">
        <f>IF(R1163="","",R1163/VLOOKUP(VLOOKUP($J1163,'Medians, Hi-Lo SDs'!$B:$F,3,FALSE),$H:$I,2,FALSE))</f>
        <v/>
      </c>
      <c r="T1163" s="70" t="str">
        <f t="shared" si="205"/>
        <v/>
      </c>
      <c r="U1163" s="68" t="str">
        <f t="shared" si="206"/>
        <v/>
      </c>
      <c r="V1163" s="69" t="str">
        <f t="shared" si="200"/>
        <v/>
      </c>
      <c r="W1163" s="66" t="str">
        <f>IFERROR((IF(AND($G1162&lt;(VLOOKUP($J1163,'Medians, Hi-Lo SDs'!$B:$F,4,FALSE)),$G1163&gt;=(VLOOKUP($J1163,'Medians, Hi-Lo SDs'!$B:$F,4,FALSE))),(VLOOKUP($J1163,'Medians, Hi-Lo SDs'!$B:$F,4,FALSE))-$G1162,""))/($F1163)*($C1163-$C1162)+($C1162),"")</f>
        <v/>
      </c>
      <c r="X1163" s="65" t="str">
        <f t="shared" si="203"/>
        <v/>
      </c>
      <c r="Y1163" s="65" t="str">
        <f>IF(X1163="","",X1163/VLOOKUP(VLOOKUP($J1163,'Medians, Hi-Lo SDs'!$B:$F,4,FALSE),$H:$I,2,FALSE))</f>
        <v/>
      </c>
      <c r="Z1163" s="70" t="str">
        <f t="shared" si="207"/>
        <v/>
      </c>
      <c r="AA1163" s="68" t="str">
        <f t="shared" si="208"/>
        <v/>
      </c>
      <c r="AB1163" s="66" t="str">
        <f>IFERROR((IF(AND($G1162&lt;(VLOOKUP($J1163,'Medians, Hi-Lo SDs'!$B:$F,5,FALSE)),$G1163&gt;=(VLOOKUP($J1163,'Medians, Hi-Lo SDs'!$B:$F,5,FALSE))),(VLOOKUP($J1163,'Medians, Hi-Lo SDs'!$B:$F,5,FALSE))-$G1162,""))/($F1163)*($C1163-$C1162)+($C1162),"")</f>
        <v/>
      </c>
      <c r="AC1163" s="65" t="str">
        <f t="shared" si="204"/>
        <v/>
      </c>
      <c r="AD1163" s="65" t="str">
        <f>IF(AC1163="","",AC1163/VLOOKUP(VLOOKUP($J1163,'Medians, Hi-Lo SDs'!$B:$F,5,FALSE),$H:$I,2,FALSE))</f>
        <v/>
      </c>
      <c r="AE1163" s="59" t="s">
        <v>88</v>
      </c>
      <c r="AF1163" s="60" t="s">
        <v>88</v>
      </c>
    </row>
    <row r="1164" spans="10:32" x14ac:dyDescent="0.2">
      <c r="J1164" s="64" t="str">
        <f t="shared" si="198"/>
        <v>a1721</v>
      </c>
      <c r="K1164" s="71">
        <f t="shared" si="199"/>
        <v>2.1505376344086025</v>
      </c>
      <c r="L1164" s="65" t="str">
        <f>IFERROR((IF(AND($G1163&lt;(VLOOKUP($J1164,'Medians, Hi-Lo SDs'!$B:$F,2,FALSE)),$G1164&gt;=(VLOOKUP($J1164,'Medians, Hi-Lo SDs'!$B:$F,2,FALSE))),(VLOOKUP($J1164,'Medians, Hi-Lo SDs'!$B:$F,2,FALSE))-$G1163,""))/($F1164)*($C1164-$C1163)+($C1163),"")</f>
        <v/>
      </c>
      <c r="M1164" s="65" t="str">
        <f t="shared" si="201"/>
        <v/>
      </c>
      <c r="N1164" s="65" t="str">
        <f>IF(M1164="","",M1164/VLOOKUP(VLOOKUP($J1164,'Medians, Hi-Lo SDs'!$B:$F,2,FALSE),$H:$I,2,FALSE))</f>
        <v/>
      </c>
      <c r="O1164" s="59" t="s">
        <v>88</v>
      </c>
      <c r="P1164" s="60" t="s">
        <v>88</v>
      </c>
      <c r="Q1164" s="66" t="str">
        <f>IFERROR((IF(AND($G1163&lt;(VLOOKUP($J1164,'Medians, Hi-Lo SDs'!$B:$F,3,FALSE)),$G1164&gt;=(VLOOKUP($J1164,'Medians, Hi-Lo SDs'!$B:$F,3,FALSE))),(VLOOKUP($J1164,'Medians, Hi-Lo SDs'!$B:$F,3,FALSE))-$G1163,""))/($F1164)*($C1164-$C1163)+($C1163),"")</f>
        <v/>
      </c>
      <c r="R1164" s="65" t="str">
        <f t="shared" si="202"/>
        <v/>
      </c>
      <c r="S1164" s="65" t="str">
        <f>IF(R1164="","",R1164/VLOOKUP(VLOOKUP($J1164,'Medians, Hi-Lo SDs'!$B:$F,3,FALSE),$H:$I,2,FALSE))</f>
        <v/>
      </c>
      <c r="T1164" s="70" t="str">
        <f t="shared" si="205"/>
        <v/>
      </c>
      <c r="U1164" s="68" t="str">
        <f t="shared" si="206"/>
        <v/>
      </c>
      <c r="V1164" s="69" t="str">
        <f t="shared" si="200"/>
        <v/>
      </c>
      <c r="W1164" s="66" t="str">
        <f>IFERROR((IF(AND($G1163&lt;(VLOOKUP($J1164,'Medians, Hi-Lo SDs'!$B:$F,4,FALSE)),$G1164&gt;=(VLOOKUP($J1164,'Medians, Hi-Lo SDs'!$B:$F,4,FALSE))),(VLOOKUP($J1164,'Medians, Hi-Lo SDs'!$B:$F,4,FALSE))-$G1163,""))/($F1164)*($C1164-$C1163)+($C1163),"")</f>
        <v/>
      </c>
      <c r="X1164" s="65" t="str">
        <f t="shared" si="203"/>
        <v/>
      </c>
      <c r="Y1164" s="65" t="str">
        <f>IF(X1164="","",X1164/VLOOKUP(VLOOKUP($J1164,'Medians, Hi-Lo SDs'!$B:$F,4,FALSE),$H:$I,2,FALSE))</f>
        <v/>
      </c>
      <c r="Z1164" s="70" t="str">
        <f t="shared" si="207"/>
        <v/>
      </c>
      <c r="AA1164" s="68" t="str">
        <f t="shared" si="208"/>
        <v/>
      </c>
      <c r="AB1164" s="66" t="str">
        <f>IFERROR((IF(AND($G1163&lt;(VLOOKUP($J1164,'Medians, Hi-Lo SDs'!$B:$F,5,FALSE)),$G1164&gt;=(VLOOKUP($J1164,'Medians, Hi-Lo SDs'!$B:$F,5,FALSE))),(VLOOKUP($J1164,'Medians, Hi-Lo SDs'!$B:$F,5,FALSE))-$G1163,""))/($F1164)*($C1164-$C1163)+($C1163),"")</f>
        <v/>
      </c>
      <c r="AC1164" s="65" t="str">
        <f t="shared" si="204"/>
        <v/>
      </c>
      <c r="AD1164" s="65" t="str">
        <f>IF(AC1164="","",AC1164/VLOOKUP(VLOOKUP($J1164,'Medians, Hi-Lo SDs'!$B:$F,5,FALSE),$H:$I,2,FALSE))</f>
        <v/>
      </c>
      <c r="AE1164" s="59" t="s">
        <v>88</v>
      </c>
      <c r="AF1164" s="60" t="s">
        <v>88</v>
      </c>
    </row>
    <row r="1165" spans="10:32" x14ac:dyDescent="0.2">
      <c r="J1165" s="64" t="str">
        <f t="shared" ref="J1165:J1228" si="209">IF(LEFT(A1164,1)="a",A1164,J1164)</f>
        <v>a1721</v>
      </c>
      <c r="K1165" s="71">
        <f t="shared" ref="K1165:K1228" si="210">INDEX(G:G,MATCH(J1165,J:J,0))</f>
        <v>2.1505376344086025</v>
      </c>
      <c r="L1165" s="65" t="str">
        <f>IFERROR((IF(AND($G1164&lt;(VLOOKUP($J1165,'Medians, Hi-Lo SDs'!$B:$F,2,FALSE)),$G1165&gt;=(VLOOKUP($J1165,'Medians, Hi-Lo SDs'!$B:$F,2,FALSE))),(VLOOKUP($J1165,'Medians, Hi-Lo SDs'!$B:$F,2,FALSE))-$G1164,""))/($F1165)*($C1165-$C1164)+($C1164),"")</f>
        <v/>
      </c>
      <c r="M1165" s="65" t="str">
        <f t="shared" si="201"/>
        <v/>
      </c>
      <c r="N1165" s="65" t="str">
        <f>IF(M1165="","",M1165/VLOOKUP(VLOOKUP($J1165,'Medians, Hi-Lo SDs'!$B:$F,2,FALSE),$H:$I,2,FALSE))</f>
        <v/>
      </c>
      <c r="O1165" s="59" t="s">
        <v>88</v>
      </c>
      <c r="P1165" s="60" t="s">
        <v>88</v>
      </c>
      <c r="Q1165" s="66" t="str">
        <f>IFERROR((IF(AND($G1164&lt;(VLOOKUP($J1165,'Medians, Hi-Lo SDs'!$B:$F,3,FALSE)),$G1165&gt;=(VLOOKUP($J1165,'Medians, Hi-Lo SDs'!$B:$F,3,FALSE))),(VLOOKUP($J1165,'Medians, Hi-Lo SDs'!$B:$F,3,FALSE))-$G1164,""))/($F1165)*($C1165-$C1164)+($C1164),"")</f>
        <v/>
      </c>
      <c r="R1165" s="65" t="str">
        <f t="shared" si="202"/>
        <v/>
      </c>
      <c r="S1165" s="65" t="str">
        <f>IF(R1165="","",R1165/VLOOKUP(VLOOKUP($J1165,'Medians, Hi-Lo SDs'!$B:$F,3,FALSE),$H:$I,2,FALSE))</f>
        <v/>
      </c>
      <c r="T1165" s="70" t="str">
        <f t="shared" si="205"/>
        <v/>
      </c>
      <c r="U1165" s="68" t="str">
        <f t="shared" si="206"/>
        <v/>
      </c>
      <c r="V1165" s="69" t="str">
        <f t="shared" ref="V1165:V1228" si="211">IFERROR((IF(AND(G1164&lt;(50),G1165&gt;=(50)),(50)-G1164,""))/(F1165)*(C1165-C1164)+(C1164),"")</f>
        <v/>
      </c>
      <c r="W1165" s="66" t="str">
        <f>IFERROR((IF(AND($G1164&lt;(VLOOKUP($J1165,'Medians, Hi-Lo SDs'!$B:$F,4,FALSE)),$G1165&gt;=(VLOOKUP($J1165,'Medians, Hi-Lo SDs'!$B:$F,4,FALSE))),(VLOOKUP($J1165,'Medians, Hi-Lo SDs'!$B:$F,4,FALSE))-$G1164,""))/($F1165)*($C1165-$C1164)+($C1164),"")</f>
        <v/>
      </c>
      <c r="X1165" s="65" t="str">
        <f t="shared" si="203"/>
        <v/>
      </c>
      <c r="Y1165" s="65" t="str">
        <f>IF(X1165="","",X1165/VLOOKUP(VLOOKUP($J1165,'Medians, Hi-Lo SDs'!$B:$F,4,FALSE),$H:$I,2,FALSE))</f>
        <v/>
      </c>
      <c r="Z1165" s="70" t="str">
        <f t="shared" si="207"/>
        <v/>
      </c>
      <c r="AA1165" s="68" t="str">
        <f t="shared" si="208"/>
        <v/>
      </c>
      <c r="AB1165" s="66" t="str">
        <f>IFERROR((IF(AND($G1164&lt;(VLOOKUP($J1165,'Medians, Hi-Lo SDs'!$B:$F,5,FALSE)),$G1165&gt;=(VLOOKUP($J1165,'Medians, Hi-Lo SDs'!$B:$F,5,FALSE))),(VLOOKUP($J1165,'Medians, Hi-Lo SDs'!$B:$F,5,FALSE))-$G1164,""))/($F1165)*($C1165-$C1164)+($C1164),"")</f>
        <v/>
      </c>
      <c r="AC1165" s="65" t="str">
        <f t="shared" si="204"/>
        <v/>
      </c>
      <c r="AD1165" s="65" t="str">
        <f>IF(AC1165="","",AC1165/VLOOKUP(VLOOKUP($J1165,'Medians, Hi-Lo SDs'!$B:$F,5,FALSE),$H:$I,2,FALSE))</f>
        <v/>
      </c>
      <c r="AE1165" s="59" t="s">
        <v>88</v>
      </c>
      <c r="AF1165" s="60" t="s">
        <v>88</v>
      </c>
    </row>
    <row r="1166" spans="10:32" x14ac:dyDescent="0.2">
      <c r="J1166" s="64" t="str">
        <f t="shared" si="209"/>
        <v>a1721</v>
      </c>
      <c r="K1166" s="71">
        <f t="shared" si="210"/>
        <v>2.1505376344086025</v>
      </c>
      <c r="L1166" s="65" t="str">
        <f>IFERROR((IF(AND($G1165&lt;(VLOOKUP($J1166,'Medians, Hi-Lo SDs'!$B:$F,2,FALSE)),$G1166&gt;=(VLOOKUP($J1166,'Medians, Hi-Lo SDs'!$B:$F,2,FALSE))),(VLOOKUP($J1166,'Medians, Hi-Lo SDs'!$B:$F,2,FALSE))-$G1165,""))/($F1166)*($C1166-$C1165)+($C1165),"")</f>
        <v/>
      </c>
      <c r="M1166" s="65" t="str">
        <f t="shared" ref="M1166:M1229" si="212">IF(L1166="","",SUMIF($J:$J,$J1166,$V:$V)-L1166)</f>
        <v/>
      </c>
      <c r="N1166" s="65" t="str">
        <f>IF(M1166="","",M1166/VLOOKUP(VLOOKUP($J1166,'Medians, Hi-Lo SDs'!$B:$F,2,FALSE),$H:$I,2,FALSE))</f>
        <v/>
      </c>
      <c r="O1166" s="59" t="s">
        <v>88</v>
      </c>
      <c r="P1166" s="60" t="s">
        <v>88</v>
      </c>
      <c r="Q1166" s="66" t="str">
        <f>IFERROR((IF(AND($G1165&lt;(VLOOKUP($J1166,'Medians, Hi-Lo SDs'!$B:$F,3,FALSE)),$G1166&gt;=(VLOOKUP($J1166,'Medians, Hi-Lo SDs'!$B:$F,3,FALSE))),(VLOOKUP($J1166,'Medians, Hi-Lo SDs'!$B:$F,3,FALSE))-$G1165,""))/($F1166)*($C1166-$C1165)+($C1165),"")</f>
        <v/>
      </c>
      <c r="R1166" s="65" t="str">
        <f t="shared" ref="R1166:R1229" si="213">IF(Q1166="","",SUMIF($J:$J,$J1166,$V:$V)-Q1166)</f>
        <v/>
      </c>
      <c r="S1166" s="65" t="str">
        <f>IF(R1166="","",R1166/VLOOKUP(VLOOKUP($J1166,'Medians, Hi-Lo SDs'!$B:$F,3,FALSE),$H:$I,2,FALSE))</f>
        <v/>
      </c>
      <c r="T1166" s="70" t="str">
        <f t="shared" si="205"/>
        <v/>
      </c>
      <c r="U1166" s="68" t="str">
        <f t="shared" si="206"/>
        <v/>
      </c>
      <c r="V1166" s="69" t="str">
        <f t="shared" si="211"/>
        <v/>
      </c>
      <c r="W1166" s="66" t="str">
        <f>IFERROR((IF(AND($G1165&lt;(VLOOKUP($J1166,'Medians, Hi-Lo SDs'!$B:$F,4,FALSE)),$G1166&gt;=(VLOOKUP($J1166,'Medians, Hi-Lo SDs'!$B:$F,4,FALSE))),(VLOOKUP($J1166,'Medians, Hi-Lo SDs'!$B:$F,4,FALSE))-$G1165,""))/($F1166)*($C1166-$C1165)+($C1165),"")</f>
        <v/>
      </c>
      <c r="X1166" s="65" t="str">
        <f t="shared" ref="X1166:X1229" si="214">IF(W1166="","",W1166-SUMIF($J:$J,$J1166,$V:$V))</f>
        <v/>
      </c>
      <c r="Y1166" s="65" t="str">
        <f>IF(X1166="","",X1166/VLOOKUP(VLOOKUP($J1166,'Medians, Hi-Lo SDs'!$B:$F,4,FALSE),$H:$I,2,FALSE))</f>
        <v/>
      </c>
      <c r="Z1166" s="70" t="str">
        <f t="shared" si="207"/>
        <v/>
      </c>
      <c r="AA1166" s="68" t="str">
        <f t="shared" si="208"/>
        <v/>
      </c>
      <c r="AB1166" s="66" t="str">
        <f>IFERROR((IF(AND($G1165&lt;(VLOOKUP($J1166,'Medians, Hi-Lo SDs'!$B:$F,5,FALSE)),$G1166&gt;=(VLOOKUP($J1166,'Medians, Hi-Lo SDs'!$B:$F,5,FALSE))),(VLOOKUP($J1166,'Medians, Hi-Lo SDs'!$B:$F,5,FALSE))-$G1165,""))/($F1166)*($C1166-$C1165)+($C1165),"")</f>
        <v/>
      </c>
      <c r="AC1166" s="65" t="str">
        <f t="shared" ref="AC1166:AC1229" si="215">IF(AB1166="","",AB1166-SUMIF($J:$J,$J1166,$V:$V))</f>
        <v/>
      </c>
      <c r="AD1166" s="65" t="str">
        <f>IF(AC1166="","",AC1166/VLOOKUP(VLOOKUP($J1166,'Medians, Hi-Lo SDs'!$B:$F,5,FALSE),$H:$I,2,FALSE))</f>
        <v/>
      </c>
      <c r="AE1166" s="59" t="s">
        <v>88</v>
      </c>
      <c r="AF1166" s="60" t="s">
        <v>88</v>
      </c>
    </row>
    <row r="1167" spans="10:32" x14ac:dyDescent="0.2">
      <c r="J1167" s="64" t="str">
        <f t="shared" si="209"/>
        <v>a1721</v>
      </c>
      <c r="K1167" s="71">
        <f t="shared" si="210"/>
        <v>2.1505376344086025</v>
      </c>
      <c r="L1167" s="65" t="str">
        <f>IFERROR((IF(AND($G1166&lt;(VLOOKUP($J1167,'Medians, Hi-Lo SDs'!$B:$F,2,FALSE)),$G1167&gt;=(VLOOKUP($J1167,'Medians, Hi-Lo SDs'!$B:$F,2,FALSE))),(VLOOKUP($J1167,'Medians, Hi-Lo SDs'!$B:$F,2,FALSE))-$G1166,""))/($F1167)*($C1167-$C1166)+($C1166),"")</f>
        <v/>
      </c>
      <c r="M1167" s="65" t="str">
        <f t="shared" si="212"/>
        <v/>
      </c>
      <c r="N1167" s="65" t="str">
        <f>IF(M1167="","",M1167/VLOOKUP(VLOOKUP($J1167,'Medians, Hi-Lo SDs'!$B:$F,2,FALSE),$H:$I,2,FALSE))</f>
        <v/>
      </c>
      <c r="O1167" s="59" t="s">
        <v>88</v>
      </c>
      <c r="P1167" s="60" t="s">
        <v>88</v>
      </c>
      <c r="Q1167" s="66" t="str">
        <f>IFERROR((IF(AND($G1166&lt;(VLOOKUP($J1167,'Medians, Hi-Lo SDs'!$B:$F,3,FALSE)),$G1167&gt;=(VLOOKUP($J1167,'Medians, Hi-Lo SDs'!$B:$F,3,FALSE))),(VLOOKUP($J1167,'Medians, Hi-Lo SDs'!$B:$F,3,FALSE))-$G1166,""))/($F1167)*($C1167-$C1166)+($C1166),"")</f>
        <v/>
      </c>
      <c r="R1167" s="65" t="str">
        <f t="shared" si="213"/>
        <v/>
      </c>
      <c r="S1167" s="65" t="str">
        <f>IF(R1167="","",R1167/VLOOKUP(VLOOKUP($J1167,'Medians, Hi-Lo SDs'!$B:$F,3,FALSE),$H:$I,2,FALSE))</f>
        <v/>
      </c>
      <c r="T1167" s="70" t="str">
        <f t="shared" si="205"/>
        <v/>
      </c>
      <c r="U1167" s="68" t="str">
        <f t="shared" si="206"/>
        <v/>
      </c>
      <c r="V1167" s="69" t="str">
        <f t="shared" si="211"/>
        <v/>
      </c>
      <c r="W1167" s="66" t="str">
        <f>IFERROR((IF(AND($G1166&lt;(VLOOKUP($J1167,'Medians, Hi-Lo SDs'!$B:$F,4,FALSE)),$G1167&gt;=(VLOOKUP($J1167,'Medians, Hi-Lo SDs'!$B:$F,4,FALSE))),(VLOOKUP($J1167,'Medians, Hi-Lo SDs'!$B:$F,4,FALSE))-$G1166,""))/($F1167)*($C1167-$C1166)+($C1166),"")</f>
        <v/>
      </c>
      <c r="X1167" s="65" t="str">
        <f t="shared" si="214"/>
        <v/>
      </c>
      <c r="Y1167" s="65" t="str">
        <f>IF(X1167="","",X1167/VLOOKUP(VLOOKUP($J1167,'Medians, Hi-Lo SDs'!$B:$F,4,FALSE),$H:$I,2,FALSE))</f>
        <v/>
      </c>
      <c r="Z1167" s="70" t="str">
        <f t="shared" si="207"/>
        <v/>
      </c>
      <c r="AA1167" s="68" t="str">
        <f t="shared" si="208"/>
        <v/>
      </c>
      <c r="AB1167" s="66" t="str">
        <f>IFERROR((IF(AND($G1166&lt;(VLOOKUP($J1167,'Medians, Hi-Lo SDs'!$B:$F,5,FALSE)),$G1167&gt;=(VLOOKUP($J1167,'Medians, Hi-Lo SDs'!$B:$F,5,FALSE))),(VLOOKUP($J1167,'Medians, Hi-Lo SDs'!$B:$F,5,FALSE))-$G1166,""))/($F1167)*($C1167-$C1166)+($C1166),"")</f>
        <v/>
      </c>
      <c r="AC1167" s="65" t="str">
        <f t="shared" si="215"/>
        <v/>
      </c>
      <c r="AD1167" s="65" t="str">
        <f>IF(AC1167="","",AC1167/VLOOKUP(VLOOKUP($J1167,'Medians, Hi-Lo SDs'!$B:$F,5,FALSE),$H:$I,2,FALSE))</f>
        <v/>
      </c>
      <c r="AE1167" s="59" t="s">
        <v>88</v>
      </c>
      <c r="AF1167" s="60" t="s">
        <v>88</v>
      </c>
    </row>
    <row r="1168" spans="10:32" x14ac:dyDescent="0.2">
      <c r="J1168" s="64" t="str">
        <f t="shared" si="209"/>
        <v>a1721</v>
      </c>
      <c r="K1168" s="71">
        <f t="shared" si="210"/>
        <v>2.1505376344086025</v>
      </c>
      <c r="L1168" s="65" t="str">
        <f>IFERROR((IF(AND($G1167&lt;(VLOOKUP($J1168,'Medians, Hi-Lo SDs'!$B:$F,2,FALSE)),$G1168&gt;=(VLOOKUP($J1168,'Medians, Hi-Lo SDs'!$B:$F,2,FALSE))),(VLOOKUP($J1168,'Medians, Hi-Lo SDs'!$B:$F,2,FALSE))-$G1167,""))/($F1168)*($C1168-$C1167)+($C1167),"")</f>
        <v/>
      </c>
      <c r="M1168" s="65" t="str">
        <f t="shared" si="212"/>
        <v/>
      </c>
      <c r="N1168" s="65" t="str">
        <f>IF(M1168="","",M1168/VLOOKUP(VLOOKUP($J1168,'Medians, Hi-Lo SDs'!$B:$F,2,FALSE),$H:$I,2,FALSE))</f>
        <v/>
      </c>
      <c r="O1168" s="59" t="s">
        <v>88</v>
      </c>
      <c r="P1168" s="60" t="s">
        <v>88</v>
      </c>
      <c r="Q1168" s="66" t="str">
        <f>IFERROR((IF(AND($G1167&lt;(VLOOKUP($J1168,'Medians, Hi-Lo SDs'!$B:$F,3,FALSE)),$G1168&gt;=(VLOOKUP($J1168,'Medians, Hi-Lo SDs'!$B:$F,3,FALSE))),(VLOOKUP($J1168,'Medians, Hi-Lo SDs'!$B:$F,3,FALSE))-$G1167,""))/($F1168)*($C1168-$C1167)+($C1167),"")</f>
        <v/>
      </c>
      <c r="R1168" s="65" t="str">
        <f t="shared" si="213"/>
        <v/>
      </c>
      <c r="S1168" s="65" t="str">
        <f>IF(R1168="","",R1168/VLOOKUP(VLOOKUP($J1168,'Medians, Hi-Lo SDs'!$B:$F,3,FALSE),$H:$I,2,FALSE))</f>
        <v/>
      </c>
      <c r="T1168" s="70" t="str">
        <f t="shared" si="205"/>
        <v/>
      </c>
      <c r="U1168" s="68" t="str">
        <f t="shared" si="206"/>
        <v/>
      </c>
      <c r="V1168" s="69" t="str">
        <f t="shared" si="211"/>
        <v/>
      </c>
      <c r="W1168" s="66" t="str">
        <f>IFERROR((IF(AND($G1167&lt;(VLOOKUP($J1168,'Medians, Hi-Lo SDs'!$B:$F,4,FALSE)),$G1168&gt;=(VLOOKUP($J1168,'Medians, Hi-Lo SDs'!$B:$F,4,FALSE))),(VLOOKUP($J1168,'Medians, Hi-Lo SDs'!$B:$F,4,FALSE))-$G1167,""))/($F1168)*($C1168-$C1167)+($C1167),"")</f>
        <v/>
      </c>
      <c r="X1168" s="65" t="str">
        <f t="shared" si="214"/>
        <v/>
      </c>
      <c r="Y1168" s="65" t="str">
        <f>IF(X1168="","",X1168/VLOOKUP(VLOOKUP($J1168,'Medians, Hi-Lo SDs'!$B:$F,4,FALSE),$H:$I,2,FALSE))</f>
        <v/>
      </c>
      <c r="Z1168" s="70" t="str">
        <f t="shared" si="207"/>
        <v/>
      </c>
      <c r="AA1168" s="68" t="str">
        <f t="shared" si="208"/>
        <v/>
      </c>
      <c r="AB1168" s="66" t="str">
        <f>IFERROR((IF(AND($G1167&lt;(VLOOKUP($J1168,'Medians, Hi-Lo SDs'!$B:$F,5,FALSE)),$G1168&gt;=(VLOOKUP($J1168,'Medians, Hi-Lo SDs'!$B:$F,5,FALSE))),(VLOOKUP($J1168,'Medians, Hi-Lo SDs'!$B:$F,5,FALSE))-$G1167,""))/($F1168)*($C1168-$C1167)+($C1167),"")</f>
        <v/>
      </c>
      <c r="AC1168" s="65" t="str">
        <f t="shared" si="215"/>
        <v/>
      </c>
      <c r="AD1168" s="65" t="str">
        <f>IF(AC1168="","",AC1168/VLOOKUP(VLOOKUP($J1168,'Medians, Hi-Lo SDs'!$B:$F,5,FALSE),$H:$I,2,FALSE))</f>
        <v/>
      </c>
      <c r="AE1168" s="59" t="s">
        <v>88</v>
      </c>
      <c r="AF1168" s="60" t="s">
        <v>88</v>
      </c>
    </row>
    <row r="1169" spans="10:32" x14ac:dyDescent="0.2">
      <c r="J1169" s="64" t="str">
        <f t="shared" si="209"/>
        <v>a1721</v>
      </c>
      <c r="K1169" s="71">
        <f t="shared" si="210"/>
        <v>2.1505376344086025</v>
      </c>
      <c r="L1169" s="65" t="str">
        <f>IFERROR((IF(AND($G1168&lt;(VLOOKUP($J1169,'Medians, Hi-Lo SDs'!$B:$F,2,FALSE)),$G1169&gt;=(VLOOKUP($J1169,'Medians, Hi-Lo SDs'!$B:$F,2,FALSE))),(VLOOKUP($J1169,'Medians, Hi-Lo SDs'!$B:$F,2,FALSE))-$G1168,""))/($F1169)*($C1169-$C1168)+($C1168),"")</f>
        <v/>
      </c>
      <c r="M1169" s="65" t="str">
        <f t="shared" si="212"/>
        <v/>
      </c>
      <c r="N1169" s="65" t="str">
        <f>IF(M1169="","",M1169/VLOOKUP(VLOOKUP($J1169,'Medians, Hi-Lo SDs'!$B:$F,2,FALSE),$H:$I,2,FALSE))</f>
        <v/>
      </c>
      <c r="O1169" s="59" t="s">
        <v>88</v>
      </c>
      <c r="P1169" s="60" t="s">
        <v>88</v>
      </c>
      <c r="Q1169" s="66" t="str">
        <f>IFERROR((IF(AND($G1168&lt;(VLOOKUP($J1169,'Medians, Hi-Lo SDs'!$B:$F,3,FALSE)),$G1169&gt;=(VLOOKUP($J1169,'Medians, Hi-Lo SDs'!$B:$F,3,FALSE))),(VLOOKUP($J1169,'Medians, Hi-Lo SDs'!$B:$F,3,FALSE))-$G1168,""))/($F1169)*($C1169-$C1168)+($C1168),"")</f>
        <v/>
      </c>
      <c r="R1169" s="65" t="str">
        <f t="shared" si="213"/>
        <v/>
      </c>
      <c r="S1169" s="65" t="str">
        <f>IF(R1169="","",R1169/VLOOKUP(VLOOKUP($J1169,'Medians, Hi-Lo SDs'!$B:$F,3,FALSE),$H:$I,2,FALSE))</f>
        <v/>
      </c>
      <c r="T1169" s="70" t="str">
        <f t="shared" si="205"/>
        <v/>
      </c>
      <c r="U1169" s="68" t="str">
        <f t="shared" si="206"/>
        <v/>
      </c>
      <c r="V1169" s="69" t="str">
        <f t="shared" si="211"/>
        <v/>
      </c>
      <c r="W1169" s="66" t="str">
        <f>IFERROR((IF(AND($G1168&lt;(VLOOKUP($J1169,'Medians, Hi-Lo SDs'!$B:$F,4,FALSE)),$G1169&gt;=(VLOOKUP($J1169,'Medians, Hi-Lo SDs'!$B:$F,4,FALSE))),(VLOOKUP($J1169,'Medians, Hi-Lo SDs'!$B:$F,4,FALSE))-$G1168,""))/($F1169)*($C1169-$C1168)+($C1168),"")</f>
        <v/>
      </c>
      <c r="X1169" s="65" t="str">
        <f t="shared" si="214"/>
        <v/>
      </c>
      <c r="Y1169" s="65" t="str">
        <f>IF(X1169="","",X1169/VLOOKUP(VLOOKUP($J1169,'Medians, Hi-Lo SDs'!$B:$F,4,FALSE),$H:$I,2,FALSE))</f>
        <v/>
      </c>
      <c r="Z1169" s="70" t="str">
        <f t="shared" si="207"/>
        <v/>
      </c>
      <c r="AA1169" s="68" t="str">
        <f t="shared" si="208"/>
        <v/>
      </c>
      <c r="AB1169" s="66" t="str">
        <f>IFERROR((IF(AND($G1168&lt;(VLOOKUP($J1169,'Medians, Hi-Lo SDs'!$B:$F,5,FALSE)),$G1169&gt;=(VLOOKUP($J1169,'Medians, Hi-Lo SDs'!$B:$F,5,FALSE))),(VLOOKUP($J1169,'Medians, Hi-Lo SDs'!$B:$F,5,FALSE))-$G1168,""))/($F1169)*($C1169-$C1168)+($C1168),"")</f>
        <v/>
      </c>
      <c r="AC1169" s="65" t="str">
        <f t="shared" si="215"/>
        <v/>
      </c>
      <c r="AD1169" s="65" t="str">
        <f>IF(AC1169="","",AC1169/VLOOKUP(VLOOKUP($J1169,'Medians, Hi-Lo SDs'!$B:$F,5,FALSE),$H:$I,2,FALSE))</f>
        <v/>
      </c>
      <c r="AE1169" s="59" t="s">
        <v>88</v>
      </c>
      <c r="AF1169" s="60" t="s">
        <v>88</v>
      </c>
    </row>
    <row r="1170" spans="10:32" x14ac:dyDescent="0.2">
      <c r="J1170" s="64" t="str">
        <f t="shared" si="209"/>
        <v>a1721</v>
      </c>
      <c r="K1170" s="71">
        <f t="shared" si="210"/>
        <v>2.1505376344086025</v>
      </c>
      <c r="L1170" s="65" t="str">
        <f>IFERROR((IF(AND($G1169&lt;(VLOOKUP($J1170,'Medians, Hi-Lo SDs'!$B:$F,2,FALSE)),$G1170&gt;=(VLOOKUP($J1170,'Medians, Hi-Lo SDs'!$B:$F,2,FALSE))),(VLOOKUP($J1170,'Medians, Hi-Lo SDs'!$B:$F,2,FALSE))-$G1169,""))/($F1170)*($C1170-$C1169)+($C1169),"")</f>
        <v/>
      </c>
      <c r="M1170" s="65" t="str">
        <f t="shared" si="212"/>
        <v/>
      </c>
      <c r="N1170" s="65" t="str">
        <f>IF(M1170="","",M1170/VLOOKUP(VLOOKUP($J1170,'Medians, Hi-Lo SDs'!$B:$F,2,FALSE),$H:$I,2,FALSE))</f>
        <v/>
      </c>
      <c r="O1170" s="59" t="s">
        <v>88</v>
      </c>
      <c r="P1170" s="60" t="s">
        <v>88</v>
      </c>
      <c r="Q1170" s="66" t="str">
        <f>IFERROR((IF(AND($G1169&lt;(VLOOKUP($J1170,'Medians, Hi-Lo SDs'!$B:$F,3,FALSE)),$G1170&gt;=(VLOOKUP($J1170,'Medians, Hi-Lo SDs'!$B:$F,3,FALSE))),(VLOOKUP($J1170,'Medians, Hi-Lo SDs'!$B:$F,3,FALSE))-$G1169,""))/($F1170)*($C1170-$C1169)+($C1169),"")</f>
        <v/>
      </c>
      <c r="R1170" s="65" t="str">
        <f t="shared" si="213"/>
        <v/>
      </c>
      <c r="S1170" s="65" t="str">
        <f>IF(R1170="","",R1170/VLOOKUP(VLOOKUP($J1170,'Medians, Hi-Lo SDs'!$B:$F,3,FALSE),$H:$I,2,FALSE))</f>
        <v/>
      </c>
      <c r="T1170" s="70" t="str">
        <f t="shared" si="205"/>
        <v/>
      </c>
      <c r="U1170" s="68" t="str">
        <f t="shared" si="206"/>
        <v/>
      </c>
      <c r="V1170" s="69" t="str">
        <f t="shared" si="211"/>
        <v/>
      </c>
      <c r="W1170" s="66" t="str">
        <f>IFERROR((IF(AND($G1169&lt;(VLOOKUP($J1170,'Medians, Hi-Lo SDs'!$B:$F,4,FALSE)),$G1170&gt;=(VLOOKUP($J1170,'Medians, Hi-Lo SDs'!$B:$F,4,FALSE))),(VLOOKUP($J1170,'Medians, Hi-Lo SDs'!$B:$F,4,FALSE))-$G1169,""))/($F1170)*($C1170-$C1169)+($C1169),"")</f>
        <v/>
      </c>
      <c r="X1170" s="65" t="str">
        <f t="shared" si="214"/>
        <v/>
      </c>
      <c r="Y1170" s="65" t="str">
        <f>IF(X1170="","",X1170/VLOOKUP(VLOOKUP($J1170,'Medians, Hi-Lo SDs'!$B:$F,4,FALSE),$H:$I,2,FALSE))</f>
        <v/>
      </c>
      <c r="Z1170" s="70" t="str">
        <f t="shared" si="207"/>
        <v/>
      </c>
      <c r="AA1170" s="68" t="str">
        <f t="shared" si="208"/>
        <v/>
      </c>
      <c r="AB1170" s="66" t="str">
        <f>IFERROR((IF(AND($G1169&lt;(VLOOKUP($J1170,'Medians, Hi-Lo SDs'!$B:$F,5,FALSE)),$G1170&gt;=(VLOOKUP($J1170,'Medians, Hi-Lo SDs'!$B:$F,5,FALSE))),(VLOOKUP($J1170,'Medians, Hi-Lo SDs'!$B:$F,5,FALSE))-$G1169,""))/($F1170)*($C1170-$C1169)+($C1169),"")</f>
        <v/>
      </c>
      <c r="AC1170" s="65" t="str">
        <f t="shared" si="215"/>
        <v/>
      </c>
      <c r="AD1170" s="65" t="str">
        <f>IF(AC1170="","",AC1170/VLOOKUP(VLOOKUP($J1170,'Medians, Hi-Lo SDs'!$B:$F,5,FALSE),$H:$I,2,FALSE))</f>
        <v/>
      </c>
      <c r="AE1170" s="59" t="s">
        <v>88</v>
      </c>
      <c r="AF1170" s="60" t="s">
        <v>88</v>
      </c>
    </row>
    <row r="1171" spans="10:32" x14ac:dyDescent="0.2">
      <c r="J1171" s="64" t="str">
        <f t="shared" si="209"/>
        <v>a1721</v>
      </c>
      <c r="K1171" s="71">
        <f t="shared" si="210"/>
        <v>2.1505376344086025</v>
      </c>
      <c r="L1171" s="65" t="str">
        <f>IFERROR((IF(AND($G1170&lt;(VLOOKUP($J1171,'Medians, Hi-Lo SDs'!$B:$F,2,FALSE)),$G1171&gt;=(VLOOKUP($J1171,'Medians, Hi-Lo SDs'!$B:$F,2,FALSE))),(VLOOKUP($J1171,'Medians, Hi-Lo SDs'!$B:$F,2,FALSE))-$G1170,""))/($F1171)*($C1171-$C1170)+($C1170),"")</f>
        <v/>
      </c>
      <c r="M1171" s="65" t="str">
        <f t="shared" si="212"/>
        <v/>
      </c>
      <c r="N1171" s="65" t="str">
        <f>IF(M1171="","",M1171/VLOOKUP(VLOOKUP($J1171,'Medians, Hi-Lo SDs'!$B:$F,2,FALSE),$H:$I,2,FALSE))</f>
        <v/>
      </c>
      <c r="O1171" s="59" t="s">
        <v>88</v>
      </c>
      <c r="P1171" s="60" t="s">
        <v>88</v>
      </c>
      <c r="Q1171" s="66" t="str">
        <f>IFERROR((IF(AND($G1170&lt;(VLOOKUP($J1171,'Medians, Hi-Lo SDs'!$B:$F,3,FALSE)),$G1171&gt;=(VLOOKUP($J1171,'Medians, Hi-Lo SDs'!$B:$F,3,FALSE))),(VLOOKUP($J1171,'Medians, Hi-Lo SDs'!$B:$F,3,FALSE))-$G1170,""))/($F1171)*($C1171-$C1170)+($C1170),"")</f>
        <v/>
      </c>
      <c r="R1171" s="65" t="str">
        <f t="shared" si="213"/>
        <v/>
      </c>
      <c r="S1171" s="65" t="str">
        <f>IF(R1171="","",R1171/VLOOKUP(VLOOKUP($J1171,'Medians, Hi-Lo SDs'!$B:$F,3,FALSE),$H:$I,2,FALSE))</f>
        <v/>
      </c>
      <c r="T1171" s="70" t="str">
        <f t="shared" si="205"/>
        <v/>
      </c>
      <c r="U1171" s="68" t="str">
        <f t="shared" si="206"/>
        <v/>
      </c>
      <c r="V1171" s="69" t="str">
        <f t="shared" si="211"/>
        <v/>
      </c>
      <c r="W1171" s="66" t="str">
        <f>IFERROR((IF(AND($G1170&lt;(VLOOKUP($J1171,'Medians, Hi-Lo SDs'!$B:$F,4,FALSE)),$G1171&gt;=(VLOOKUP($J1171,'Medians, Hi-Lo SDs'!$B:$F,4,FALSE))),(VLOOKUP($J1171,'Medians, Hi-Lo SDs'!$B:$F,4,FALSE))-$G1170,""))/($F1171)*($C1171-$C1170)+($C1170),"")</f>
        <v/>
      </c>
      <c r="X1171" s="65" t="str">
        <f t="shared" si="214"/>
        <v/>
      </c>
      <c r="Y1171" s="65" t="str">
        <f>IF(X1171="","",X1171/VLOOKUP(VLOOKUP($J1171,'Medians, Hi-Lo SDs'!$B:$F,4,FALSE),$H:$I,2,FALSE))</f>
        <v/>
      </c>
      <c r="Z1171" s="70" t="str">
        <f t="shared" si="207"/>
        <v/>
      </c>
      <c r="AA1171" s="68" t="str">
        <f t="shared" si="208"/>
        <v/>
      </c>
      <c r="AB1171" s="66" t="str">
        <f>IFERROR((IF(AND($G1170&lt;(VLOOKUP($J1171,'Medians, Hi-Lo SDs'!$B:$F,5,FALSE)),$G1171&gt;=(VLOOKUP($J1171,'Medians, Hi-Lo SDs'!$B:$F,5,FALSE))),(VLOOKUP($J1171,'Medians, Hi-Lo SDs'!$B:$F,5,FALSE))-$G1170,""))/($F1171)*($C1171-$C1170)+($C1170),"")</f>
        <v/>
      </c>
      <c r="AC1171" s="65" t="str">
        <f t="shared" si="215"/>
        <v/>
      </c>
      <c r="AD1171" s="65" t="str">
        <f>IF(AC1171="","",AC1171/VLOOKUP(VLOOKUP($J1171,'Medians, Hi-Lo SDs'!$B:$F,5,FALSE),$H:$I,2,FALSE))</f>
        <v/>
      </c>
      <c r="AE1171" s="59" t="s">
        <v>88</v>
      </c>
      <c r="AF1171" s="60" t="s">
        <v>88</v>
      </c>
    </row>
    <row r="1172" spans="10:32" x14ac:dyDescent="0.2">
      <c r="J1172" s="64" t="str">
        <f t="shared" si="209"/>
        <v>a1721</v>
      </c>
      <c r="K1172" s="71">
        <f t="shared" si="210"/>
        <v>2.1505376344086025</v>
      </c>
      <c r="L1172" s="65" t="str">
        <f>IFERROR((IF(AND($G1171&lt;(VLOOKUP($J1172,'Medians, Hi-Lo SDs'!$B:$F,2,FALSE)),$G1172&gt;=(VLOOKUP($J1172,'Medians, Hi-Lo SDs'!$B:$F,2,FALSE))),(VLOOKUP($J1172,'Medians, Hi-Lo SDs'!$B:$F,2,FALSE))-$G1171,""))/($F1172)*($C1172-$C1171)+($C1171),"")</f>
        <v/>
      </c>
      <c r="M1172" s="65" t="str">
        <f t="shared" si="212"/>
        <v/>
      </c>
      <c r="N1172" s="65" t="str">
        <f>IF(M1172="","",M1172/VLOOKUP(VLOOKUP($J1172,'Medians, Hi-Lo SDs'!$B:$F,2,FALSE),$H:$I,2,FALSE))</f>
        <v/>
      </c>
      <c r="O1172" s="59" t="s">
        <v>88</v>
      </c>
      <c r="P1172" s="60" t="s">
        <v>88</v>
      </c>
      <c r="Q1172" s="66" t="str">
        <f>IFERROR((IF(AND($G1171&lt;(VLOOKUP($J1172,'Medians, Hi-Lo SDs'!$B:$F,3,FALSE)),$G1172&gt;=(VLOOKUP($J1172,'Medians, Hi-Lo SDs'!$B:$F,3,FALSE))),(VLOOKUP($J1172,'Medians, Hi-Lo SDs'!$B:$F,3,FALSE))-$G1171,""))/($F1172)*($C1172-$C1171)+($C1171),"")</f>
        <v/>
      </c>
      <c r="R1172" s="65" t="str">
        <f t="shared" si="213"/>
        <v/>
      </c>
      <c r="S1172" s="65" t="str">
        <f>IF(R1172="","",R1172/VLOOKUP(VLOOKUP($J1172,'Medians, Hi-Lo SDs'!$B:$F,3,FALSE),$H:$I,2,FALSE))</f>
        <v/>
      </c>
      <c r="T1172" s="70" t="str">
        <f t="shared" si="205"/>
        <v/>
      </c>
      <c r="U1172" s="68" t="str">
        <f t="shared" si="206"/>
        <v/>
      </c>
      <c r="V1172" s="69" t="str">
        <f t="shared" si="211"/>
        <v/>
      </c>
      <c r="W1172" s="66" t="str">
        <f>IFERROR((IF(AND($G1171&lt;(VLOOKUP($J1172,'Medians, Hi-Lo SDs'!$B:$F,4,FALSE)),$G1172&gt;=(VLOOKUP($J1172,'Medians, Hi-Lo SDs'!$B:$F,4,FALSE))),(VLOOKUP($J1172,'Medians, Hi-Lo SDs'!$B:$F,4,FALSE))-$G1171,""))/($F1172)*($C1172-$C1171)+($C1171),"")</f>
        <v/>
      </c>
      <c r="X1172" s="65" t="str">
        <f t="shared" si="214"/>
        <v/>
      </c>
      <c r="Y1172" s="65" t="str">
        <f>IF(X1172="","",X1172/VLOOKUP(VLOOKUP($J1172,'Medians, Hi-Lo SDs'!$B:$F,4,FALSE),$H:$I,2,FALSE))</f>
        <v/>
      </c>
      <c r="Z1172" s="70" t="str">
        <f t="shared" si="207"/>
        <v/>
      </c>
      <c r="AA1172" s="68" t="str">
        <f t="shared" si="208"/>
        <v/>
      </c>
      <c r="AB1172" s="66" t="str">
        <f>IFERROR((IF(AND($G1171&lt;(VLOOKUP($J1172,'Medians, Hi-Lo SDs'!$B:$F,5,FALSE)),$G1172&gt;=(VLOOKUP($J1172,'Medians, Hi-Lo SDs'!$B:$F,5,FALSE))),(VLOOKUP($J1172,'Medians, Hi-Lo SDs'!$B:$F,5,FALSE))-$G1171,""))/($F1172)*($C1172-$C1171)+($C1171),"")</f>
        <v/>
      </c>
      <c r="AC1172" s="65" t="str">
        <f t="shared" si="215"/>
        <v/>
      </c>
      <c r="AD1172" s="65" t="str">
        <f>IF(AC1172="","",AC1172/VLOOKUP(VLOOKUP($J1172,'Medians, Hi-Lo SDs'!$B:$F,5,FALSE),$H:$I,2,FALSE))</f>
        <v/>
      </c>
      <c r="AE1172" s="59" t="s">
        <v>88</v>
      </c>
      <c r="AF1172" s="60" t="s">
        <v>88</v>
      </c>
    </row>
    <row r="1173" spans="10:32" x14ac:dyDescent="0.2">
      <c r="J1173" s="64" t="str">
        <f t="shared" si="209"/>
        <v>a1721</v>
      </c>
      <c r="K1173" s="71">
        <f t="shared" si="210"/>
        <v>2.1505376344086025</v>
      </c>
      <c r="L1173" s="65" t="str">
        <f>IFERROR((IF(AND($G1172&lt;(VLOOKUP($J1173,'Medians, Hi-Lo SDs'!$B:$F,2,FALSE)),$G1173&gt;=(VLOOKUP($J1173,'Medians, Hi-Lo SDs'!$B:$F,2,FALSE))),(VLOOKUP($J1173,'Medians, Hi-Lo SDs'!$B:$F,2,FALSE))-$G1172,""))/($F1173)*($C1173-$C1172)+($C1172),"")</f>
        <v/>
      </c>
      <c r="M1173" s="65" t="str">
        <f t="shared" si="212"/>
        <v/>
      </c>
      <c r="N1173" s="65" t="str">
        <f>IF(M1173="","",M1173/VLOOKUP(VLOOKUP($J1173,'Medians, Hi-Lo SDs'!$B:$F,2,FALSE),$H:$I,2,FALSE))</f>
        <v/>
      </c>
      <c r="O1173" s="59" t="s">
        <v>88</v>
      </c>
      <c r="P1173" s="60" t="s">
        <v>88</v>
      </c>
      <c r="Q1173" s="66" t="str">
        <f>IFERROR((IF(AND($G1172&lt;(VLOOKUP($J1173,'Medians, Hi-Lo SDs'!$B:$F,3,FALSE)),$G1173&gt;=(VLOOKUP($J1173,'Medians, Hi-Lo SDs'!$B:$F,3,FALSE))),(VLOOKUP($J1173,'Medians, Hi-Lo SDs'!$B:$F,3,FALSE))-$G1172,""))/($F1173)*($C1173-$C1172)+($C1172),"")</f>
        <v/>
      </c>
      <c r="R1173" s="65" t="str">
        <f t="shared" si="213"/>
        <v/>
      </c>
      <c r="S1173" s="65" t="str">
        <f>IF(R1173="","",R1173/VLOOKUP(VLOOKUP($J1173,'Medians, Hi-Lo SDs'!$B:$F,3,FALSE),$H:$I,2,FALSE))</f>
        <v/>
      </c>
      <c r="T1173" s="70" t="str">
        <f t="shared" si="205"/>
        <v/>
      </c>
      <c r="U1173" s="68" t="str">
        <f t="shared" si="206"/>
        <v/>
      </c>
      <c r="V1173" s="69" t="str">
        <f t="shared" si="211"/>
        <v/>
      </c>
      <c r="W1173" s="66" t="str">
        <f>IFERROR((IF(AND($G1172&lt;(VLOOKUP($J1173,'Medians, Hi-Lo SDs'!$B:$F,4,FALSE)),$G1173&gt;=(VLOOKUP($J1173,'Medians, Hi-Lo SDs'!$B:$F,4,FALSE))),(VLOOKUP($J1173,'Medians, Hi-Lo SDs'!$B:$F,4,FALSE))-$G1172,""))/($F1173)*($C1173-$C1172)+($C1172),"")</f>
        <v/>
      </c>
      <c r="X1173" s="65" t="str">
        <f t="shared" si="214"/>
        <v/>
      </c>
      <c r="Y1173" s="65" t="str">
        <f>IF(X1173="","",X1173/VLOOKUP(VLOOKUP($J1173,'Medians, Hi-Lo SDs'!$B:$F,4,FALSE),$H:$I,2,FALSE))</f>
        <v/>
      </c>
      <c r="Z1173" s="70" t="str">
        <f t="shared" si="207"/>
        <v/>
      </c>
      <c r="AA1173" s="68" t="str">
        <f t="shared" si="208"/>
        <v/>
      </c>
      <c r="AB1173" s="66" t="str">
        <f>IFERROR((IF(AND($G1172&lt;(VLOOKUP($J1173,'Medians, Hi-Lo SDs'!$B:$F,5,FALSE)),$G1173&gt;=(VLOOKUP($J1173,'Medians, Hi-Lo SDs'!$B:$F,5,FALSE))),(VLOOKUP($J1173,'Medians, Hi-Lo SDs'!$B:$F,5,FALSE))-$G1172,""))/($F1173)*($C1173-$C1172)+($C1172),"")</f>
        <v/>
      </c>
      <c r="AC1173" s="65" t="str">
        <f t="shared" si="215"/>
        <v/>
      </c>
      <c r="AD1173" s="65" t="str">
        <f>IF(AC1173="","",AC1173/VLOOKUP(VLOOKUP($J1173,'Medians, Hi-Lo SDs'!$B:$F,5,FALSE),$H:$I,2,FALSE))</f>
        <v/>
      </c>
      <c r="AE1173" s="59" t="s">
        <v>88</v>
      </c>
      <c r="AF1173" s="60" t="s">
        <v>88</v>
      </c>
    </row>
    <row r="1174" spans="10:32" x14ac:dyDescent="0.2">
      <c r="J1174" s="64" t="str">
        <f t="shared" si="209"/>
        <v>a1721</v>
      </c>
      <c r="K1174" s="71">
        <f t="shared" si="210"/>
        <v>2.1505376344086025</v>
      </c>
      <c r="L1174" s="65" t="str">
        <f>IFERROR((IF(AND($G1173&lt;(VLOOKUP($J1174,'Medians, Hi-Lo SDs'!$B:$F,2,FALSE)),$G1174&gt;=(VLOOKUP($J1174,'Medians, Hi-Lo SDs'!$B:$F,2,FALSE))),(VLOOKUP($J1174,'Medians, Hi-Lo SDs'!$B:$F,2,FALSE))-$G1173,""))/($F1174)*($C1174-$C1173)+($C1173),"")</f>
        <v/>
      </c>
      <c r="M1174" s="65" t="str">
        <f t="shared" si="212"/>
        <v/>
      </c>
      <c r="N1174" s="65" t="str">
        <f>IF(M1174="","",M1174/VLOOKUP(VLOOKUP($J1174,'Medians, Hi-Lo SDs'!$B:$F,2,FALSE),$H:$I,2,FALSE))</f>
        <v/>
      </c>
      <c r="O1174" s="59" t="s">
        <v>88</v>
      </c>
      <c r="P1174" s="60" t="s">
        <v>88</v>
      </c>
      <c r="Q1174" s="66" t="str">
        <f>IFERROR((IF(AND($G1173&lt;(VLOOKUP($J1174,'Medians, Hi-Lo SDs'!$B:$F,3,FALSE)),$G1174&gt;=(VLOOKUP($J1174,'Medians, Hi-Lo SDs'!$B:$F,3,FALSE))),(VLOOKUP($J1174,'Medians, Hi-Lo SDs'!$B:$F,3,FALSE))-$G1173,""))/($F1174)*($C1174-$C1173)+($C1173),"")</f>
        <v/>
      </c>
      <c r="R1174" s="65" t="str">
        <f t="shared" si="213"/>
        <v/>
      </c>
      <c r="S1174" s="65" t="str">
        <f>IF(R1174="","",R1174/VLOOKUP(VLOOKUP($J1174,'Medians, Hi-Lo SDs'!$B:$F,3,FALSE),$H:$I,2,FALSE))</f>
        <v/>
      </c>
      <c r="T1174" s="70" t="str">
        <f t="shared" si="205"/>
        <v/>
      </c>
      <c r="U1174" s="68" t="str">
        <f t="shared" si="206"/>
        <v/>
      </c>
      <c r="V1174" s="69" t="str">
        <f t="shared" si="211"/>
        <v/>
      </c>
      <c r="W1174" s="66" t="str">
        <f>IFERROR((IF(AND($G1173&lt;(VLOOKUP($J1174,'Medians, Hi-Lo SDs'!$B:$F,4,FALSE)),$G1174&gt;=(VLOOKUP($J1174,'Medians, Hi-Lo SDs'!$B:$F,4,FALSE))),(VLOOKUP($J1174,'Medians, Hi-Lo SDs'!$B:$F,4,FALSE))-$G1173,""))/($F1174)*($C1174-$C1173)+($C1173),"")</f>
        <v/>
      </c>
      <c r="X1174" s="65" t="str">
        <f t="shared" si="214"/>
        <v/>
      </c>
      <c r="Y1174" s="65" t="str">
        <f>IF(X1174="","",X1174/VLOOKUP(VLOOKUP($J1174,'Medians, Hi-Lo SDs'!$B:$F,4,FALSE),$H:$I,2,FALSE))</f>
        <v/>
      </c>
      <c r="Z1174" s="70" t="str">
        <f t="shared" si="207"/>
        <v/>
      </c>
      <c r="AA1174" s="68" t="str">
        <f t="shared" si="208"/>
        <v/>
      </c>
      <c r="AB1174" s="66" t="str">
        <f>IFERROR((IF(AND($G1173&lt;(VLOOKUP($J1174,'Medians, Hi-Lo SDs'!$B:$F,5,FALSE)),$G1174&gt;=(VLOOKUP($J1174,'Medians, Hi-Lo SDs'!$B:$F,5,FALSE))),(VLOOKUP($J1174,'Medians, Hi-Lo SDs'!$B:$F,5,FALSE))-$G1173,""))/($F1174)*($C1174-$C1173)+($C1173),"")</f>
        <v/>
      </c>
      <c r="AC1174" s="65" t="str">
        <f t="shared" si="215"/>
        <v/>
      </c>
      <c r="AD1174" s="65" t="str">
        <f>IF(AC1174="","",AC1174/VLOOKUP(VLOOKUP($J1174,'Medians, Hi-Lo SDs'!$B:$F,5,FALSE),$H:$I,2,FALSE))</f>
        <v/>
      </c>
      <c r="AE1174" s="59" t="s">
        <v>88</v>
      </c>
      <c r="AF1174" s="60" t="s">
        <v>88</v>
      </c>
    </row>
    <row r="1175" spans="10:32" x14ac:dyDescent="0.2">
      <c r="J1175" s="64" t="str">
        <f t="shared" si="209"/>
        <v>a1721</v>
      </c>
      <c r="K1175" s="71">
        <f t="shared" si="210"/>
        <v>2.1505376344086025</v>
      </c>
      <c r="L1175" s="65" t="str">
        <f>IFERROR((IF(AND($G1174&lt;(VLOOKUP($J1175,'Medians, Hi-Lo SDs'!$B:$F,2,FALSE)),$G1175&gt;=(VLOOKUP($J1175,'Medians, Hi-Lo SDs'!$B:$F,2,FALSE))),(VLOOKUP($J1175,'Medians, Hi-Lo SDs'!$B:$F,2,FALSE))-$G1174,""))/($F1175)*($C1175-$C1174)+($C1174),"")</f>
        <v/>
      </c>
      <c r="M1175" s="65" t="str">
        <f t="shared" si="212"/>
        <v/>
      </c>
      <c r="N1175" s="65" t="str">
        <f>IF(M1175="","",M1175/VLOOKUP(VLOOKUP($J1175,'Medians, Hi-Lo SDs'!$B:$F,2,FALSE),$H:$I,2,FALSE))</f>
        <v/>
      </c>
      <c r="O1175" s="59" t="s">
        <v>88</v>
      </c>
      <c r="P1175" s="60" t="s">
        <v>88</v>
      </c>
      <c r="Q1175" s="66" t="str">
        <f>IFERROR((IF(AND($G1174&lt;(VLOOKUP($J1175,'Medians, Hi-Lo SDs'!$B:$F,3,FALSE)),$G1175&gt;=(VLOOKUP($J1175,'Medians, Hi-Lo SDs'!$B:$F,3,FALSE))),(VLOOKUP($J1175,'Medians, Hi-Lo SDs'!$B:$F,3,FALSE))-$G1174,""))/($F1175)*($C1175-$C1174)+($C1174),"")</f>
        <v/>
      </c>
      <c r="R1175" s="65" t="str">
        <f t="shared" si="213"/>
        <v/>
      </c>
      <c r="S1175" s="65" t="str">
        <f>IF(R1175="","",R1175/VLOOKUP(VLOOKUP($J1175,'Medians, Hi-Lo SDs'!$B:$F,3,FALSE),$H:$I,2,FALSE))</f>
        <v/>
      </c>
      <c r="T1175" s="70" t="str">
        <f t="shared" si="205"/>
        <v/>
      </c>
      <c r="U1175" s="68" t="str">
        <f t="shared" si="206"/>
        <v/>
      </c>
      <c r="V1175" s="69" t="str">
        <f t="shared" si="211"/>
        <v/>
      </c>
      <c r="W1175" s="66" t="str">
        <f>IFERROR((IF(AND($G1174&lt;(VLOOKUP($J1175,'Medians, Hi-Lo SDs'!$B:$F,4,FALSE)),$G1175&gt;=(VLOOKUP($J1175,'Medians, Hi-Lo SDs'!$B:$F,4,FALSE))),(VLOOKUP($J1175,'Medians, Hi-Lo SDs'!$B:$F,4,FALSE))-$G1174,""))/($F1175)*($C1175-$C1174)+($C1174),"")</f>
        <v/>
      </c>
      <c r="X1175" s="65" t="str">
        <f t="shared" si="214"/>
        <v/>
      </c>
      <c r="Y1175" s="65" t="str">
        <f>IF(X1175="","",X1175/VLOOKUP(VLOOKUP($J1175,'Medians, Hi-Lo SDs'!$B:$F,4,FALSE),$H:$I,2,FALSE))</f>
        <v/>
      </c>
      <c r="Z1175" s="70" t="str">
        <f t="shared" si="207"/>
        <v/>
      </c>
      <c r="AA1175" s="68" t="str">
        <f t="shared" si="208"/>
        <v/>
      </c>
      <c r="AB1175" s="66" t="str">
        <f>IFERROR((IF(AND($G1174&lt;(VLOOKUP($J1175,'Medians, Hi-Lo SDs'!$B:$F,5,FALSE)),$G1175&gt;=(VLOOKUP($J1175,'Medians, Hi-Lo SDs'!$B:$F,5,FALSE))),(VLOOKUP($J1175,'Medians, Hi-Lo SDs'!$B:$F,5,FALSE))-$G1174,""))/($F1175)*($C1175-$C1174)+($C1174),"")</f>
        <v/>
      </c>
      <c r="AC1175" s="65" t="str">
        <f t="shared" si="215"/>
        <v/>
      </c>
      <c r="AD1175" s="65" t="str">
        <f>IF(AC1175="","",AC1175/VLOOKUP(VLOOKUP($J1175,'Medians, Hi-Lo SDs'!$B:$F,5,FALSE),$H:$I,2,FALSE))</f>
        <v/>
      </c>
      <c r="AE1175" s="59" t="s">
        <v>88</v>
      </c>
      <c r="AF1175" s="60" t="s">
        <v>88</v>
      </c>
    </row>
    <row r="1176" spans="10:32" x14ac:dyDescent="0.2">
      <c r="J1176" s="64" t="str">
        <f t="shared" si="209"/>
        <v>a1721</v>
      </c>
      <c r="K1176" s="71">
        <f t="shared" si="210"/>
        <v>2.1505376344086025</v>
      </c>
      <c r="L1176" s="65" t="str">
        <f>IFERROR((IF(AND($G1175&lt;(VLOOKUP($J1176,'Medians, Hi-Lo SDs'!$B:$F,2,FALSE)),$G1176&gt;=(VLOOKUP($J1176,'Medians, Hi-Lo SDs'!$B:$F,2,FALSE))),(VLOOKUP($J1176,'Medians, Hi-Lo SDs'!$B:$F,2,FALSE))-$G1175,""))/($F1176)*($C1176-$C1175)+($C1175),"")</f>
        <v/>
      </c>
      <c r="M1176" s="65" t="str">
        <f t="shared" si="212"/>
        <v/>
      </c>
      <c r="N1176" s="65" t="str">
        <f>IF(M1176="","",M1176/VLOOKUP(VLOOKUP($J1176,'Medians, Hi-Lo SDs'!$B:$F,2,FALSE),$H:$I,2,FALSE))</f>
        <v/>
      </c>
      <c r="O1176" s="59" t="s">
        <v>88</v>
      </c>
      <c r="P1176" s="60" t="s">
        <v>88</v>
      </c>
      <c r="Q1176" s="66" t="str">
        <f>IFERROR((IF(AND($G1175&lt;(VLOOKUP($J1176,'Medians, Hi-Lo SDs'!$B:$F,3,FALSE)),$G1176&gt;=(VLOOKUP($J1176,'Medians, Hi-Lo SDs'!$B:$F,3,FALSE))),(VLOOKUP($J1176,'Medians, Hi-Lo SDs'!$B:$F,3,FALSE))-$G1175,""))/($F1176)*($C1176-$C1175)+($C1175),"")</f>
        <v/>
      </c>
      <c r="R1176" s="65" t="str">
        <f t="shared" si="213"/>
        <v/>
      </c>
      <c r="S1176" s="65" t="str">
        <f>IF(R1176="","",R1176/VLOOKUP(VLOOKUP($J1176,'Medians, Hi-Lo SDs'!$B:$F,3,FALSE),$H:$I,2,FALSE))</f>
        <v/>
      </c>
      <c r="T1176" s="70" t="str">
        <f t="shared" si="205"/>
        <v/>
      </c>
      <c r="U1176" s="68" t="str">
        <f t="shared" si="206"/>
        <v/>
      </c>
      <c r="V1176" s="69" t="str">
        <f t="shared" si="211"/>
        <v/>
      </c>
      <c r="W1176" s="66" t="str">
        <f>IFERROR((IF(AND($G1175&lt;(VLOOKUP($J1176,'Medians, Hi-Lo SDs'!$B:$F,4,FALSE)),$G1176&gt;=(VLOOKUP($J1176,'Medians, Hi-Lo SDs'!$B:$F,4,FALSE))),(VLOOKUP($J1176,'Medians, Hi-Lo SDs'!$B:$F,4,FALSE))-$G1175,""))/($F1176)*($C1176-$C1175)+($C1175),"")</f>
        <v/>
      </c>
      <c r="X1176" s="65" t="str">
        <f t="shared" si="214"/>
        <v/>
      </c>
      <c r="Y1176" s="65" t="str">
        <f>IF(X1176="","",X1176/VLOOKUP(VLOOKUP($J1176,'Medians, Hi-Lo SDs'!$B:$F,4,FALSE),$H:$I,2,FALSE))</f>
        <v/>
      </c>
      <c r="Z1176" s="70" t="str">
        <f t="shared" si="207"/>
        <v/>
      </c>
      <c r="AA1176" s="68" t="str">
        <f t="shared" si="208"/>
        <v/>
      </c>
      <c r="AB1176" s="66" t="str">
        <f>IFERROR((IF(AND($G1175&lt;(VLOOKUP($J1176,'Medians, Hi-Lo SDs'!$B:$F,5,FALSE)),$G1176&gt;=(VLOOKUP($J1176,'Medians, Hi-Lo SDs'!$B:$F,5,FALSE))),(VLOOKUP($J1176,'Medians, Hi-Lo SDs'!$B:$F,5,FALSE))-$G1175,""))/($F1176)*($C1176-$C1175)+($C1175),"")</f>
        <v/>
      </c>
      <c r="AC1176" s="65" t="str">
        <f t="shared" si="215"/>
        <v/>
      </c>
      <c r="AD1176" s="65" t="str">
        <f>IF(AC1176="","",AC1176/VLOOKUP(VLOOKUP($J1176,'Medians, Hi-Lo SDs'!$B:$F,5,FALSE),$H:$I,2,FALSE))</f>
        <v/>
      </c>
      <c r="AE1176" s="59" t="s">
        <v>88</v>
      </c>
      <c r="AF1176" s="60" t="s">
        <v>88</v>
      </c>
    </row>
    <row r="1177" spans="10:32" x14ac:dyDescent="0.2">
      <c r="J1177" s="64" t="str">
        <f t="shared" si="209"/>
        <v>a1721</v>
      </c>
      <c r="K1177" s="71">
        <f t="shared" si="210"/>
        <v>2.1505376344086025</v>
      </c>
      <c r="L1177" s="65" t="str">
        <f>IFERROR((IF(AND($G1176&lt;(VLOOKUP($J1177,'Medians, Hi-Lo SDs'!$B:$F,2,FALSE)),$G1177&gt;=(VLOOKUP($J1177,'Medians, Hi-Lo SDs'!$B:$F,2,FALSE))),(VLOOKUP($J1177,'Medians, Hi-Lo SDs'!$B:$F,2,FALSE))-$G1176,""))/($F1177)*($C1177-$C1176)+($C1176),"")</f>
        <v/>
      </c>
      <c r="M1177" s="65" t="str">
        <f t="shared" si="212"/>
        <v/>
      </c>
      <c r="N1177" s="65" t="str">
        <f>IF(M1177="","",M1177/VLOOKUP(VLOOKUP($J1177,'Medians, Hi-Lo SDs'!$B:$F,2,FALSE),$H:$I,2,FALSE))</f>
        <v/>
      </c>
      <c r="O1177" s="59" t="s">
        <v>88</v>
      </c>
      <c r="P1177" s="60" t="s">
        <v>88</v>
      </c>
      <c r="Q1177" s="66" t="str">
        <f>IFERROR((IF(AND($G1176&lt;(VLOOKUP($J1177,'Medians, Hi-Lo SDs'!$B:$F,3,FALSE)),$G1177&gt;=(VLOOKUP($J1177,'Medians, Hi-Lo SDs'!$B:$F,3,FALSE))),(VLOOKUP($J1177,'Medians, Hi-Lo SDs'!$B:$F,3,FALSE))-$G1176,""))/($F1177)*($C1177-$C1176)+($C1176),"")</f>
        <v/>
      </c>
      <c r="R1177" s="65" t="str">
        <f t="shared" si="213"/>
        <v/>
      </c>
      <c r="S1177" s="65" t="str">
        <f>IF(R1177="","",R1177/VLOOKUP(VLOOKUP($J1177,'Medians, Hi-Lo SDs'!$B:$F,3,FALSE),$H:$I,2,FALSE))</f>
        <v/>
      </c>
      <c r="T1177" s="70" t="str">
        <f t="shared" si="205"/>
        <v/>
      </c>
      <c r="U1177" s="68" t="str">
        <f t="shared" si="206"/>
        <v/>
      </c>
      <c r="V1177" s="69" t="str">
        <f t="shared" si="211"/>
        <v/>
      </c>
      <c r="W1177" s="66" t="str">
        <f>IFERROR((IF(AND($G1176&lt;(VLOOKUP($J1177,'Medians, Hi-Lo SDs'!$B:$F,4,FALSE)),$G1177&gt;=(VLOOKUP($J1177,'Medians, Hi-Lo SDs'!$B:$F,4,FALSE))),(VLOOKUP($J1177,'Medians, Hi-Lo SDs'!$B:$F,4,FALSE))-$G1176,""))/($F1177)*($C1177-$C1176)+($C1176),"")</f>
        <v/>
      </c>
      <c r="X1177" s="65" t="str">
        <f t="shared" si="214"/>
        <v/>
      </c>
      <c r="Y1177" s="65" t="str">
        <f>IF(X1177="","",X1177/VLOOKUP(VLOOKUP($J1177,'Medians, Hi-Lo SDs'!$B:$F,4,FALSE),$H:$I,2,FALSE))</f>
        <v/>
      </c>
      <c r="Z1177" s="70" t="str">
        <f t="shared" si="207"/>
        <v/>
      </c>
      <c r="AA1177" s="68" t="str">
        <f t="shared" si="208"/>
        <v/>
      </c>
      <c r="AB1177" s="66" t="str">
        <f>IFERROR((IF(AND($G1176&lt;(VLOOKUP($J1177,'Medians, Hi-Lo SDs'!$B:$F,5,FALSE)),$G1177&gt;=(VLOOKUP($J1177,'Medians, Hi-Lo SDs'!$B:$F,5,FALSE))),(VLOOKUP($J1177,'Medians, Hi-Lo SDs'!$B:$F,5,FALSE))-$G1176,""))/($F1177)*($C1177-$C1176)+($C1176),"")</f>
        <v/>
      </c>
      <c r="AC1177" s="65" t="str">
        <f t="shared" si="215"/>
        <v/>
      </c>
      <c r="AD1177" s="65" t="str">
        <f>IF(AC1177="","",AC1177/VLOOKUP(VLOOKUP($J1177,'Medians, Hi-Lo SDs'!$B:$F,5,FALSE),$H:$I,2,FALSE))</f>
        <v/>
      </c>
      <c r="AE1177" s="59" t="s">
        <v>88</v>
      </c>
      <c r="AF1177" s="60" t="s">
        <v>88</v>
      </c>
    </row>
    <row r="1178" spans="10:32" x14ac:dyDescent="0.2">
      <c r="J1178" s="64" t="str">
        <f t="shared" si="209"/>
        <v>a1721</v>
      </c>
      <c r="K1178" s="71">
        <f t="shared" si="210"/>
        <v>2.1505376344086025</v>
      </c>
      <c r="L1178" s="65" t="str">
        <f>IFERROR((IF(AND($G1177&lt;(VLOOKUP($J1178,'Medians, Hi-Lo SDs'!$B:$F,2,FALSE)),$G1178&gt;=(VLOOKUP($J1178,'Medians, Hi-Lo SDs'!$B:$F,2,FALSE))),(VLOOKUP($J1178,'Medians, Hi-Lo SDs'!$B:$F,2,FALSE))-$G1177,""))/($F1178)*($C1178-$C1177)+($C1177),"")</f>
        <v/>
      </c>
      <c r="M1178" s="65" t="str">
        <f t="shared" si="212"/>
        <v/>
      </c>
      <c r="N1178" s="65" t="str">
        <f>IF(M1178="","",M1178/VLOOKUP(VLOOKUP($J1178,'Medians, Hi-Lo SDs'!$B:$F,2,FALSE),$H:$I,2,FALSE))</f>
        <v/>
      </c>
      <c r="O1178" s="59" t="s">
        <v>88</v>
      </c>
      <c r="P1178" s="60" t="s">
        <v>88</v>
      </c>
      <c r="Q1178" s="66" t="str">
        <f>IFERROR((IF(AND($G1177&lt;(VLOOKUP($J1178,'Medians, Hi-Lo SDs'!$B:$F,3,FALSE)),$G1178&gt;=(VLOOKUP($J1178,'Medians, Hi-Lo SDs'!$B:$F,3,FALSE))),(VLOOKUP($J1178,'Medians, Hi-Lo SDs'!$B:$F,3,FALSE))-$G1177,""))/($F1178)*($C1178-$C1177)+($C1177),"")</f>
        <v/>
      </c>
      <c r="R1178" s="65" t="str">
        <f t="shared" si="213"/>
        <v/>
      </c>
      <c r="S1178" s="65" t="str">
        <f>IF(R1178="","",R1178/VLOOKUP(VLOOKUP($J1178,'Medians, Hi-Lo SDs'!$B:$F,3,FALSE),$H:$I,2,FALSE))</f>
        <v/>
      </c>
      <c r="T1178" s="70" t="str">
        <f t="shared" si="205"/>
        <v/>
      </c>
      <c r="U1178" s="68" t="str">
        <f t="shared" si="206"/>
        <v/>
      </c>
      <c r="V1178" s="69" t="str">
        <f t="shared" si="211"/>
        <v/>
      </c>
      <c r="W1178" s="66" t="str">
        <f>IFERROR((IF(AND($G1177&lt;(VLOOKUP($J1178,'Medians, Hi-Lo SDs'!$B:$F,4,FALSE)),$G1178&gt;=(VLOOKUP($J1178,'Medians, Hi-Lo SDs'!$B:$F,4,FALSE))),(VLOOKUP($J1178,'Medians, Hi-Lo SDs'!$B:$F,4,FALSE))-$G1177,""))/($F1178)*($C1178-$C1177)+($C1177),"")</f>
        <v/>
      </c>
      <c r="X1178" s="65" t="str">
        <f t="shared" si="214"/>
        <v/>
      </c>
      <c r="Y1178" s="65" t="str">
        <f>IF(X1178="","",X1178/VLOOKUP(VLOOKUP($J1178,'Medians, Hi-Lo SDs'!$B:$F,4,FALSE),$H:$I,2,FALSE))</f>
        <v/>
      </c>
      <c r="Z1178" s="70" t="str">
        <f t="shared" si="207"/>
        <v/>
      </c>
      <c r="AA1178" s="68" t="str">
        <f t="shared" si="208"/>
        <v/>
      </c>
      <c r="AB1178" s="66" t="str">
        <f>IFERROR((IF(AND($G1177&lt;(VLOOKUP($J1178,'Medians, Hi-Lo SDs'!$B:$F,5,FALSE)),$G1178&gt;=(VLOOKUP($J1178,'Medians, Hi-Lo SDs'!$B:$F,5,FALSE))),(VLOOKUP($J1178,'Medians, Hi-Lo SDs'!$B:$F,5,FALSE))-$G1177,""))/($F1178)*($C1178-$C1177)+($C1177),"")</f>
        <v/>
      </c>
      <c r="AC1178" s="65" t="str">
        <f t="shared" si="215"/>
        <v/>
      </c>
      <c r="AD1178" s="65" t="str">
        <f>IF(AC1178="","",AC1178/VLOOKUP(VLOOKUP($J1178,'Medians, Hi-Lo SDs'!$B:$F,5,FALSE),$H:$I,2,FALSE))</f>
        <v/>
      </c>
      <c r="AE1178" s="59" t="s">
        <v>88</v>
      </c>
      <c r="AF1178" s="60" t="s">
        <v>88</v>
      </c>
    </row>
    <row r="1179" spans="10:32" x14ac:dyDescent="0.2">
      <c r="J1179" s="64" t="str">
        <f t="shared" si="209"/>
        <v>a1721</v>
      </c>
      <c r="K1179" s="71">
        <f t="shared" si="210"/>
        <v>2.1505376344086025</v>
      </c>
      <c r="L1179" s="65" t="str">
        <f>IFERROR((IF(AND($G1178&lt;(VLOOKUP($J1179,'Medians, Hi-Lo SDs'!$B:$F,2,FALSE)),$G1179&gt;=(VLOOKUP($J1179,'Medians, Hi-Lo SDs'!$B:$F,2,FALSE))),(VLOOKUP($J1179,'Medians, Hi-Lo SDs'!$B:$F,2,FALSE))-$G1178,""))/($F1179)*($C1179-$C1178)+($C1178),"")</f>
        <v/>
      </c>
      <c r="M1179" s="65" t="str">
        <f t="shared" si="212"/>
        <v/>
      </c>
      <c r="N1179" s="65" t="str">
        <f>IF(M1179="","",M1179/VLOOKUP(VLOOKUP($J1179,'Medians, Hi-Lo SDs'!$B:$F,2,FALSE),$H:$I,2,FALSE))</f>
        <v/>
      </c>
      <c r="O1179" s="59" t="s">
        <v>88</v>
      </c>
      <c r="P1179" s="60" t="s">
        <v>88</v>
      </c>
      <c r="Q1179" s="66" t="str">
        <f>IFERROR((IF(AND($G1178&lt;(VLOOKUP($J1179,'Medians, Hi-Lo SDs'!$B:$F,3,FALSE)),$G1179&gt;=(VLOOKUP($J1179,'Medians, Hi-Lo SDs'!$B:$F,3,FALSE))),(VLOOKUP($J1179,'Medians, Hi-Lo SDs'!$B:$F,3,FALSE))-$G1178,""))/($F1179)*($C1179-$C1178)+($C1178),"")</f>
        <v/>
      </c>
      <c r="R1179" s="65" t="str">
        <f t="shared" si="213"/>
        <v/>
      </c>
      <c r="S1179" s="65" t="str">
        <f>IF(R1179="","",R1179/VLOOKUP(VLOOKUP($J1179,'Medians, Hi-Lo SDs'!$B:$F,3,FALSE),$H:$I,2,FALSE))</f>
        <v/>
      </c>
      <c r="T1179" s="70" t="str">
        <f t="shared" si="205"/>
        <v/>
      </c>
      <c r="U1179" s="68" t="str">
        <f t="shared" si="206"/>
        <v/>
      </c>
      <c r="V1179" s="69" t="str">
        <f t="shared" si="211"/>
        <v/>
      </c>
      <c r="W1179" s="66" t="str">
        <f>IFERROR((IF(AND($G1178&lt;(VLOOKUP($J1179,'Medians, Hi-Lo SDs'!$B:$F,4,FALSE)),$G1179&gt;=(VLOOKUP($J1179,'Medians, Hi-Lo SDs'!$B:$F,4,FALSE))),(VLOOKUP($J1179,'Medians, Hi-Lo SDs'!$B:$F,4,FALSE))-$G1178,""))/($F1179)*($C1179-$C1178)+($C1178),"")</f>
        <v/>
      </c>
      <c r="X1179" s="65" t="str">
        <f t="shared" si="214"/>
        <v/>
      </c>
      <c r="Y1179" s="65" t="str">
        <f>IF(X1179="","",X1179/VLOOKUP(VLOOKUP($J1179,'Medians, Hi-Lo SDs'!$B:$F,4,FALSE),$H:$I,2,FALSE))</f>
        <v/>
      </c>
      <c r="Z1179" s="70" t="str">
        <f t="shared" si="207"/>
        <v/>
      </c>
      <c r="AA1179" s="68" t="str">
        <f t="shared" si="208"/>
        <v/>
      </c>
      <c r="AB1179" s="66" t="str">
        <f>IFERROR((IF(AND($G1178&lt;(VLOOKUP($J1179,'Medians, Hi-Lo SDs'!$B:$F,5,FALSE)),$G1179&gt;=(VLOOKUP($J1179,'Medians, Hi-Lo SDs'!$B:$F,5,FALSE))),(VLOOKUP($J1179,'Medians, Hi-Lo SDs'!$B:$F,5,FALSE))-$G1178,""))/($F1179)*($C1179-$C1178)+($C1178),"")</f>
        <v/>
      </c>
      <c r="AC1179" s="65" t="str">
        <f t="shared" si="215"/>
        <v/>
      </c>
      <c r="AD1179" s="65" t="str">
        <f>IF(AC1179="","",AC1179/VLOOKUP(VLOOKUP($J1179,'Medians, Hi-Lo SDs'!$B:$F,5,FALSE),$H:$I,2,FALSE))</f>
        <v/>
      </c>
      <c r="AE1179" s="59" t="s">
        <v>88</v>
      </c>
      <c r="AF1179" s="60" t="s">
        <v>88</v>
      </c>
    </row>
    <row r="1180" spans="10:32" x14ac:dyDescent="0.2">
      <c r="J1180" s="64" t="str">
        <f t="shared" si="209"/>
        <v>a1721</v>
      </c>
      <c r="K1180" s="71">
        <f t="shared" si="210"/>
        <v>2.1505376344086025</v>
      </c>
      <c r="L1180" s="65" t="str">
        <f>IFERROR((IF(AND($G1179&lt;(VLOOKUP($J1180,'Medians, Hi-Lo SDs'!$B:$F,2,FALSE)),$G1180&gt;=(VLOOKUP($J1180,'Medians, Hi-Lo SDs'!$B:$F,2,FALSE))),(VLOOKUP($J1180,'Medians, Hi-Lo SDs'!$B:$F,2,FALSE))-$G1179,""))/($F1180)*($C1180-$C1179)+($C1179),"")</f>
        <v/>
      </c>
      <c r="M1180" s="65" t="str">
        <f t="shared" si="212"/>
        <v/>
      </c>
      <c r="N1180" s="65" t="str">
        <f>IF(M1180="","",M1180/VLOOKUP(VLOOKUP($J1180,'Medians, Hi-Lo SDs'!$B:$F,2,FALSE),$H:$I,2,FALSE))</f>
        <v/>
      </c>
      <c r="O1180" s="59" t="s">
        <v>88</v>
      </c>
      <c r="P1180" s="60" t="s">
        <v>88</v>
      </c>
      <c r="Q1180" s="66" t="str">
        <f>IFERROR((IF(AND($G1179&lt;(VLOOKUP($J1180,'Medians, Hi-Lo SDs'!$B:$F,3,FALSE)),$G1180&gt;=(VLOOKUP($J1180,'Medians, Hi-Lo SDs'!$B:$F,3,FALSE))),(VLOOKUP($J1180,'Medians, Hi-Lo SDs'!$B:$F,3,FALSE))-$G1179,""))/($F1180)*($C1180-$C1179)+($C1179),"")</f>
        <v/>
      </c>
      <c r="R1180" s="65" t="str">
        <f t="shared" si="213"/>
        <v/>
      </c>
      <c r="S1180" s="65" t="str">
        <f>IF(R1180="","",R1180/VLOOKUP(VLOOKUP($J1180,'Medians, Hi-Lo SDs'!$B:$F,3,FALSE),$H:$I,2,FALSE))</f>
        <v/>
      </c>
      <c r="T1180" s="70" t="str">
        <f t="shared" si="205"/>
        <v/>
      </c>
      <c r="U1180" s="68" t="str">
        <f t="shared" si="206"/>
        <v/>
      </c>
      <c r="V1180" s="69" t="str">
        <f t="shared" si="211"/>
        <v/>
      </c>
      <c r="W1180" s="66" t="str">
        <f>IFERROR((IF(AND($G1179&lt;(VLOOKUP($J1180,'Medians, Hi-Lo SDs'!$B:$F,4,FALSE)),$G1180&gt;=(VLOOKUP($J1180,'Medians, Hi-Lo SDs'!$B:$F,4,FALSE))),(VLOOKUP($J1180,'Medians, Hi-Lo SDs'!$B:$F,4,FALSE))-$G1179,""))/($F1180)*($C1180-$C1179)+($C1179),"")</f>
        <v/>
      </c>
      <c r="X1180" s="65" t="str">
        <f t="shared" si="214"/>
        <v/>
      </c>
      <c r="Y1180" s="65" t="str">
        <f>IF(X1180="","",X1180/VLOOKUP(VLOOKUP($J1180,'Medians, Hi-Lo SDs'!$B:$F,4,FALSE),$H:$I,2,FALSE))</f>
        <v/>
      </c>
      <c r="Z1180" s="70" t="str">
        <f t="shared" si="207"/>
        <v/>
      </c>
      <c r="AA1180" s="68" t="str">
        <f t="shared" si="208"/>
        <v/>
      </c>
      <c r="AB1180" s="66" t="str">
        <f>IFERROR((IF(AND($G1179&lt;(VLOOKUP($J1180,'Medians, Hi-Lo SDs'!$B:$F,5,FALSE)),$G1180&gt;=(VLOOKUP($J1180,'Medians, Hi-Lo SDs'!$B:$F,5,FALSE))),(VLOOKUP($J1180,'Medians, Hi-Lo SDs'!$B:$F,5,FALSE))-$G1179,""))/($F1180)*($C1180-$C1179)+($C1179),"")</f>
        <v/>
      </c>
      <c r="AC1180" s="65" t="str">
        <f t="shared" si="215"/>
        <v/>
      </c>
      <c r="AD1180" s="65" t="str">
        <f>IF(AC1180="","",AC1180/VLOOKUP(VLOOKUP($J1180,'Medians, Hi-Lo SDs'!$B:$F,5,FALSE),$H:$I,2,FALSE))</f>
        <v/>
      </c>
      <c r="AE1180" s="59" t="s">
        <v>88</v>
      </c>
      <c r="AF1180" s="60" t="s">
        <v>88</v>
      </c>
    </row>
    <row r="1181" spans="10:32" x14ac:dyDescent="0.2">
      <c r="J1181" s="64" t="str">
        <f t="shared" si="209"/>
        <v>a1721</v>
      </c>
      <c r="K1181" s="71">
        <f t="shared" si="210"/>
        <v>2.1505376344086025</v>
      </c>
      <c r="L1181" s="65" t="str">
        <f>IFERROR((IF(AND($G1180&lt;(VLOOKUP($J1181,'Medians, Hi-Lo SDs'!$B:$F,2,FALSE)),$G1181&gt;=(VLOOKUP($J1181,'Medians, Hi-Lo SDs'!$B:$F,2,FALSE))),(VLOOKUP($J1181,'Medians, Hi-Lo SDs'!$B:$F,2,FALSE))-$G1180,""))/($F1181)*($C1181-$C1180)+($C1180),"")</f>
        <v/>
      </c>
      <c r="M1181" s="65" t="str">
        <f t="shared" si="212"/>
        <v/>
      </c>
      <c r="N1181" s="65" t="str">
        <f>IF(M1181="","",M1181/VLOOKUP(VLOOKUP($J1181,'Medians, Hi-Lo SDs'!$B:$F,2,FALSE),$H:$I,2,FALSE))</f>
        <v/>
      </c>
      <c r="O1181" s="59" t="s">
        <v>88</v>
      </c>
      <c r="P1181" s="60" t="s">
        <v>88</v>
      </c>
      <c r="Q1181" s="66" t="str">
        <f>IFERROR((IF(AND($G1180&lt;(VLOOKUP($J1181,'Medians, Hi-Lo SDs'!$B:$F,3,FALSE)),$G1181&gt;=(VLOOKUP($J1181,'Medians, Hi-Lo SDs'!$B:$F,3,FALSE))),(VLOOKUP($J1181,'Medians, Hi-Lo SDs'!$B:$F,3,FALSE))-$G1180,""))/($F1181)*($C1181-$C1180)+($C1180),"")</f>
        <v/>
      </c>
      <c r="R1181" s="65" t="str">
        <f t="shared" si="213"/>
        <v/>
      </c>
      <c r="S1181" s="65" t="str">
        <f>IF(R1181="","",R1181/VLOOKUP(VLOOKUP($J1181,'Medians, Hi-Lo SDs'!$B:$F,3,FALSE),$H:$I,2,FALSE))</f>
        <v/>
      </c>
      <c r="T1181" s="70" t="str">
        <f t="shared" si="205"/>
        <v/>
      </c>
      <c r="U1181" s="68" t="str">
        <f t="shared" si="206"/>
        <v/>
      </c>
      <c r="V1181" s="69" t="str">
        <f t="shared" si="211"/>
        <v/>
      </c>
      <c r="W1181" s="66" t="str">
        <f>IFERROR((IF(AND($G1180&lt;(VLOOKUP($J1181,'Medians, Hi-Lo SDs'!$B:$F,4,FALSE)),$G1181&gt;=(VLOOKUP($J1181,'Medians, Hi-Lo SDs'!$B:$F,4,FALSE))),(VLOOKUP($J1181,'Medians, Hi-Lo SDs'!$B:$F,4,FALSE))-$G1180,""))/($F1181)*($C1181-$C1180)+($C1180),"")</f>
        <v/>
      </c>
      <c r="X1181" s="65" t="str">
        <f t="shared" si="214"/>
        <v/>
      </c>
      <c r="Y1181" s="65" t="str">
        <f>IF(X1181="","",X1181/VLOOKUP(VLOOKUP($J1181,'Medians, Hi-Lo SDs'!$B:$F,4,FALSE),$H:$I,2,FALSE))</f>
        <v/>
      </c>
      <c r="Z1181" s="70" t="str">
        <f t="shared" si="207"/>
        <v/>
      </c>
      <c r="AA1181" s="68" t="str">
        <f t="shared" si="208"/>
        <v/>
      </c>
      <c r="AB1181" s="66" t="str">
        <f>IFERROR((IF(AND($G1180&lt;(VLOOKUP($J1181,'Medians, Hi-Lo SDs'!$B:$F,5,FALSE)),$G1181&gt;=(VLOOKUP($J1181,'Medians, Hi-Lo SDs'!$B:$F,5,FALSE))),(VLOOKUP($J1181,'Medians, Hi-Lo SDs'!$B:$F,5,FALSE))-$G1180,""))/($F1181)*($C1181-$C1180)+($C1180),"")</f>
        <v/>
      </c>
      <c r="AC1181" s="65" t="str">
        <f t="shared" si="215"/>
        <v/>
      </c>
      <c r="AD1181" s="65" t="str">
        <f>IF(AC1181="","",AC1181/VLOOKUP(VLOOKUP($J1181,'Medians, Hi-Lo SDs'!$B:$F,5,FALSE),$H:$I,2,FALSE))</f>
        <v/>
      </c>
      <c r="AE1181" s="59" t="s">
        <v>88</v>
      </c>
      <c r="AF1181" s="60" t="s">
        <v>88</v>
      </c>
    </row>
    <row r="1182" spans="10:32" x14ac:dyDescent="0.2">
      <c r="J1182" s="64" t="str">
        <f t="shared" si="209"/>
        <v>a1721</v>
      </c>
      <c r="K1182" s="71">
        <f t="shared" si="210"/>
        <v>2.1505376344086025</v>
      </c>
      <c r="L1182" s="65" t="str">
        <f>IFERROR((IF(AND($G1181&lt;(VLOOKUP($J1182,'Medians, Hi-Lo SDs'!$B:$F,2,FALSE)),$G1182&gt;=(VLOOKUP($J1182,'Medians, Hi-Lo SDs'!$B:$F,2,FALSE))),(VLOOKUP($J1182,'Medians, Hi-Lo SDs'!$B:$F,2,FALSE))-$G1181,""))/($F1182)*($C1182-$C1181)+($C1181),"")</f>
        <v/>
      </c>
      <c r="M1182" s="65" t="str">
        <f t="shared" si="212"/>
        <v/>
      </c>
      <c r="N1182" s="65" t="str">
        <f>IF(M1182="","",M1182/VLOOKUP(VLOOKUP($J1182,'Medians, Hi-Lo SDs'!$B:$F,2,FALSE),$H:$I,2,FALSE))</f>
        <v/>
      </c>
      <c r="O1182" s="59" t="s">
        <v>88</v>
      </c>
      <c r="P1182" s="60" t="s">
        <v>88</v>
      </c>
      <c r="Q1182" s="66" t="str">
        <f>IFERROR((IF(AND($G1181&lt;(VLOOKUP($J1182,'Medians, Hi-Lo SDs'!$B:$F,3,FALSE)),$G1182&gt;=(VLOOKUP($J1182,'Medians, Hi-Lo SDs'!$B:$F,3,FALSE))),(VLOOKUP($J1182,'Medians, Hi-Lo SDs'!$B:$F,3,FALSE))-$G1181,""))/($F1182)*($C1182-$C1181)+($C1181),"")</f>
        <v/>
      </c>
      <c r="R1182" s="65" t="str">
        <f t="shared" si="213"/>
        <v/>
      </c>
      <c r="S1182" s="65" t="str">
        <f>IF(R1182="","",R1182/VLOOKUP(VLOOKUP($J1182,'Medians, Hi-Lo SDs'!$B:$F,3,FALSE),$H:$I,2,FALSE))</f>
        <v/>
      </c>
      <c r="T1182" s="70" t="str">
        <f t="shared" si="205"/>
        <v/>
      </c>
      <c r="U1182" s="68" t="str">
        <f t="shared" si="206"/>
        <v/>
      </c>
      <c r="V1182" s="69" t="str">
        <f t="shared" si="211"/>
        <v/>
      </c>
      <c r="W1182" s="66" t="str">
        <f>IFERROR((IF(AND($G1181&lt;(VLOOKUP($J1182,'Medians, Hi-Lo SDs'!$B:$F,4,FALSE)),$G1182&gt;=(VLOOKUP($J1182,'Medians, Hi-Lo SDs'!$B:$F,4,FALSE))),(VLOOKUP($J1182,'Medians, Hi-Lo SDs'!$B:$F,4,FALSE))-$G1181,""))/($F1182)*($C1182-$C1181)+($C1181),"")</f>
        <v/>
      </c>
      <c r="X1182" s="65" t="str">
        <f t="shared" si="214"/>
        <v/>
      </c>
      <c r="Y1182" s="65" t="str">
        <f>IF(X1182="","",X1182/VLOOKUP(VLOOKUP($J1182,'Medians, Hi-Lo SDs'!$B:$F,4,FALSE),$H:$I,2,FALSE))</f>
        <v/>
      </c>
      <c r="Z1182" s="70" t="str">
        <f t="shared" si="207"/>
        <v/>
      </c>
      <c r="AA1182" s="68" t="str">
        <f t="shared" si="208"/>
        <v/>
      </c>
      <c r="AB1182" s="66" t="str">
        <f>IFERROR((IF(AND($G1181&lt;(VLOOKUP($J1182,'Medians, Hi-Lo SDs'!$B:$F,5,FALSE)),$G1182&gt;=(VLOOKUP($J1182,'Medians, Hi-Lo SDs'!$B:$F,5,FALSE))),(VLOOKUP($J1182,'Medians, Hi-Lo SDs'!$B:$F,5,FALSE))-$G1181,""))/($F1182)*($C1182-$C1181)+($C1181),"")</f>
        <v/>
      </c>
      <c r="AC1182" s="65" t="str">
        <f t="shared" si="215"/>
        <v/>
      </c>
      <c r="AD1182" s="65" t="str">
        <f>IF(AC1182="","",AC1182/VLOOKUP(VLOOKUP($J1182,'Medians, Hi-Lo SDs'!$B:$F,5,FALSE),$H:$I,2,FALSE))</f>
        <v/>
      </c>
      <c r="AE1182" s="59" t="s">
        <v>88</v>
      </c>
      <c r="AF1182" s="60" t="s">
        <v>88</v>
      </c>
    </row>
    <row r="1183" spans="10:32" x14ac:dyDescent="0.2">
      <c r="J1183" s="64" t="str">
        <f t="shared" si="209"/>
        <v>a1721</v>
      </c>
      <c r="K1183" s="71">
        <f t="shared" si="210"/>
        <v>2.1505376344086025</v>
      </c>
      <c r="L1183" s="65" t="str">
        <f>IFERROR((IF(AND($G1182&lt;(VLOOKUP($J1183,'Medians, Hi-Lo SDs'!$B:$F,2,FALSE)),$G1183&gt;=(VLOOKUP($J1183,'Medians, Hi-Lo SDs'!$B:$F,2,FALSE))),(VLOOKUP($J1183,'Medians, Hi-Lo SDs'!$B:$F,2,FALSE))-$G1182,""))/($F1183)*($C1183-$C1182)+($C1182),"")</f>
        <v/>
      </c>
      <c r="M1183" s="65" t="str">
        <f t="shared" si="212"/>
        <v/>
      </c>
      <c r="N1183" s="65" t="str">
        <f>IF(M1183="","",M1183/VLOOKUP(VLOOKUP($J1183,'Medians, Hi-Lo SDs'!$B:$F,2,FALSE),$H:$I,2,FALSE))</f>
        <v/>
      </c>
      <c r="O1183" s="59" t="s">
        <v>88</v>
      </c>
      <c r="P1183" s="60" t="s">
        <v>88</v>
      </c>
      <c r="Q1183" s="66" t="str">
        <f>IFERROR((IF(AND($G1182&lt;(VLOOKUP($J1183,'Medians, Hi-Lo SDs'!$B:$F,3,FALSE)),$G1183&gt;=(VLOOKUP($J1183,'Medians, Hi-Lo SDs'!$B:$F,3,FALSE))),(VLOOKUP($J1183,'Medians, Hi-Lo SDs'!$B:$F,3,FALSE))-$G1182,""))/($F1183)*($C1183-$C1182)+($C1182),"")</f>
        <v/>
      </c>
      <c r="R1183" s="65" t="str">
        <f t="shared" si="213"/>
        <v/>
      </c>
      <c r="S1183" s="65" t="str">
        <f>IF(R1183="","",R1183/VLOOKUP(VLOOKUP($J1183,'Medians, Hi-Lo SDs'!$B:$F,3,FALSE),$H:$I,2,FALSE))</f>
        <v/>
      </c>
      <c r="T1183" s="70" t="str">
        <f t="shared" si="205"/>
        <v/>
      </c>
      <c r="U1183" s="68" t="str">
        <f t="shared" si="206"/>
        <v/>
      </c>
      <c r="V1183" s="69" t="str">
        <f t="shared" si="211"/>
        <v/>
      </c>
      <c r="W1183" s="66" t="str">
        <f>IFERROR((IF(AND($G1182&lt;(VLOOKUP($J1183,'Medians, Hi-Lo SDs'!$B:$F,4,FALSE)),$G1183&gt;=(VLOOKUP($J1183,'Medians, Hi-Lo SDs'!$B:$F,4,FALSE))),(VLOOKUP($J1183,'Medians, Hi-Lo SDs'!$B:$F,4,FALSE))-$G1182,""))/($F1183)*($C1183-$C1182)+($C1182),"")</f>
        <v/>
      </c>
      <c r="X1183" s="65" t="str">
        <f t="shared" si="214"/>
        <v/>
      </c>
      <c r="Y1183" s="65" t="str">
        <f>IF(X1183="","",X1183/VLOOKUP(VLOOKUP($J1183,'Medians, Hi-Lo SDs'!$B:$F,4,FALSE),$H:$I,2,FALSE))</f>
        <v/>
      </c>
      <c r="Z1183" s="70" t="str">
        <f t="shared" si="207"/>
        <v/>
      </c>
      <c r="AA1183" s="68" t="str">
        <f t="shared" si="208"/>
        <v/>
      </c>
      <c r="AB1183" s="66" t="str">
        <f>IFERROR((IF(AND($G1182&lt;(VLOOKUP($J1183,'Medians, Hi-Lo SDs'!$B:$F,5,FALSE)),$G1183&gt;=(VLOOKUP($J1183,'Medians, Hi-Lo SDs'!$B:$F,5,FALSE))),(VLOOKUP($J1183,'Medians, Hi-Lo SDs'!$B:$F,5,FALSE))-$G1182,""))/($F1183)*($C1183-$C1182)+($C1182),"")</f>
        <v/>
      </c>
      <c r="AC1183" s="65" t="str">
        <f t="shared" si="215"/>
        <v/>
      </c>
      <c r="AD1183" s="65" t="str">
        <f>IF(AC1183="","",AC1183/VLOOKUP(VLOOKUP($J1183,'Medians, Hi-Lo SDs'!$B:$F,5,FALSE),$H:$I,2,FALSE))</f>
        <v/>
      </c>
      <c r="AE1183" s="59" t="s">
        <v>88</v>
      </c>
      <c r="AF1183" s="60" t="s">
        <v>88</v>
      </c>
    </row>
    <row r="1184" spans="10:32" x14ac:dyDescent="0.2">
      <c r="J1184" s="64" t="str">
        <f t="shared" si="209"/>
        <v>a1721</v>
      </c>
      <c r="K1184" s="71">
        <f t="shared" si="210"/>
        <v>2.1505376344086025</v>
      </c>
      <c r="L1184" s="65" t="str">
        <f>IFERROR((IF(AND($G1183&lt;(VLOOKUP($J1184,'Medians, Hi-Lo SDs'!$B:$F,2,FALSE)),$G1184&gt;=(VLOOKUP($J1184,'Medians, Hi-Lo SDs'!$B:$F,2,FALSE))),(VLOOKUP($J1184,'Medians, Hi-Lo SDs'!$B:$F,2,FALSE))-$G1183,""))/($F1184)*($C1184-$C1183)+($C1183),"")</f>
        <v/>
      </c>
      <c r="M1184" s="65" t="str">
        <f t="shared" si="212"/>
        <v/>
      </c>
      <c r="N1184" s="65" t="str">
        <f>IF(M1184="","",M1184/VLOOKUP(VLOOKUP($J1184,'Medians, Hi-Lo SDs'!$B:$F,2,FALSE),$H:$I,2,FALSE))</f>
        <v/>
      </c>
      <c r="O1184" s="59" t="s">
        <v>88</v>
      </c>
      <c r="P1184" s="60" t="s">
        <v>88</v>
      </c>
      <c r="Q1184" s="66" t="str">
        <f>IFERROR((IF(AND($G1183&lt;(VLOOKUP($J1184,'Medians, Hi-Lo SDs'!$B:$F,3,FALSE)),$G1184&gt;=(VLOOKUP($J1184,'Medians, Hi-Lo SDs'!$B:$F,3,FALSE))),(VLOOKUP($J1184,'Medians, Hi-Lo SDs'!$B:$F,3,FALSE))-$G1183,""))/($F1184)*($C1184-$C1183)+($C1183),"")</f>
        <v/>
      </c>
      <c r="R1184" s="65" t="str">
        <f t="shared" si="213"/>
        <v/>
      </c>
      <c r="S1184" s="65" t="str">
        <f>IF(R1184="","",R1184/VLOOKUP(VLOOKUP($J1184,'Medians, Hi-Lo SDs'!$B:$F,3,FALSE),$H:$I,2,FALSE))</f>
        <v/>
      </c>
      <c r="T1184" s="70" t="str">
        <f t="shared" si="205"/>
        <v/>
      </c>
      <c r="U1184" s="68" t="str">
        <f t="shared" si="206"/>
        <v/>
      </c>
      <c r="V1184" s="69" t="str">
        <f t="shared" si="211"/>
        <v/>
      </c>
      <c r="W1184" s="66" t="str">
        <f>IFERROR((IF(AND($G1183&lt;(VLOOKUP($J1184,'Medians, Hi-Lo SDs'!$B:$F,4,FALSE)),$G1184&gt;=(VLOOKUP($J1184,'Medians, Hi-Lo SDs'!$B:$F,4,FALSE))),(VLOOKUP($J1184,'Medians, Hi-Lo SDs'!$B:$F,4,FALSE))-$G1183,""))/($F1184)*($C1184-$C1183)+($C1183),"")</f>
        <v/>
      </c>
      <c r="X1184" s="65" t="str">
        <f t="shared" si="214"/>
        <v/>
      </c>
      <c r="Y1184" s="65" t="str">
        <f>IF(X1184="","",X1184/VLOOKUP(VLOOKUP($J1184,'Medians, Hi-Lo SDs'!$B:$F,4,FALSE),$H:$I,2,FALSE))</f>
        <v/>
      </c>
      <c r="Z1184" s="70" t="str">
        <f t="shared" si="207"/>
        <v/>
      </c>
      <c r="AA1184" s="68" t="str">
        <f t="shared" si="208"/>
        <v/>
      </c>
      <c r="AB1184" s="66" t="str">
        <f>IFERROR((IF(AND($G1183&lt;(VLOOKUP($J1184,'Medians, Hi-Lo SDs'!$B:$F,5,FALSE)),$G1184&gt;=(VLOOKUP($J1184,'Medians, Hi-Lo SDs'!$B:$F,5,FALSE))),(VLOOKUP($J1184,'Medians, Hi-Lo SDs'!$B:$F,5,FALSE))-$G1183,""))/($F1184)*($C1184-$C1183)+($C1183),"")</f>
        <v/>
      </c>
      <c r="AC1184" s="65" t="str">
        <f t="shared" si="215"/>
        <v/>
      </c>
      <c r="AD1184" s="65" t="str">
        <f>IF(AC1184="","",AC1184/VLOOKUP(VLOOKUP($J1184,'Medians, Hi-Lo SDs'!$B:$F,5,FALSE),$H:$I,2,FALSE))</f>
        <v/>
      </c>
      <c r="AE1184" s="59" t="s">
        <v>88</v>
      </c>
      <c r="AF1184" s="60" t="s">
        <v>88</v>
      </c>
    </row>
    <row r="1185" spans="10:32" x14ac:dyDescent="0.2">
      <c r="J1185" s="64" t="str">
        <f t="shared" si="209"/>
        <v>a1721</v>
      </c>
      <c r="K1185" s="71">
        <f t="shared" si="210"/>
        <v>2.1505376344086025</v>
      </c>
      <c r="L1185" s="65" t="str">
        <f>IFERROR((IF(AND($G1184&lt;(VLOOKUP($J1185,'Medians, Hi-Lo SDs'!$B:$F,2,FALSE)),$G1185&gt;=(VLOOKUP($J1185,'Medians, Hi-Lo SDs'!$B:$F,2,FALSE))),(VLOOKUP($J1185,'Medians, Hi-Lo SDs'!$B:$F,2,FALSE))-$G1184,""))/($F1185)*($C1185-$C1184)+($C1184),"")</f>
        <v/>
      </c>
      <c r="M1185" s="65" t="str">
        <f t="shared" si="212"/>
        <v/>
      </c>
      <c r="N1185" s="65" t="str">
        <f>IF(M1185="","",M1185/VLOOKUP(VLOOKUP($J1185,'Medians, Hi-Lo SDs'!$B:$F,2,FALSE),$H:$I,2,FALSE))</f>
        <v/>
      </c>
      <c r="O1185" s="59" t="s">
        <v>88</v>
      </c>
      <c r="P1185" s="60" t="s">
        <v>88</v>
      </c>
      <c r="Q1185" s="66" t="str">
        <f>IFERROR((IF(AND($G1184&lt;(VLOOKUP($J1185,'Medians, Hi-Lo SDs'!$B:$F,3,FALSE)),$G1185&gt;=(VLOOKUP($J1185,'Medians, Hi-Lo SDs'!$B:$F,3,FALSE))),(VLOOKUP($J1185,'Medians, Hi-Lo SDs'!$B:$F,3,FALSE))-$G1184,""))/($F1185)*($C1185-$C1184)+($C1184),"")</f>
        <v/>
      </c>
      <c r="R1185" s="65" t="str">
        <f t="shared" si="213"/>
        <v/>
      </c>
      <c r="S1185" s="65" t="str">
        <f>IF(R1185="","",R1185/VLOOKUP(VLOOKUP($J1185,'Medians, Hi-Lo SDs'!$B:$F,3,FALSE),$H:$I,2,FALSE))</f>
        <v/>
      </c>
      <c r="T1185" s="70" t="str">
        <f t="shared" si="205"/>
        <v/>
      </c>
      <c r="U1185" s="68" t="str">
        <f t="shared" si="206"/>
        <v/>
      </c>
      <c r="V1185" s="69" t="str">
        <f t="shared" si="211"/>
        <v/>
      </c>
      <c r="W1185" s="66" t="str">
        <f>IFERROR((IF(AND($G1184&lt;(VLOOKUP($J1185,'Medians, Hi-Lo SDs'!$B:$F,4,FALSE)),$G1185&gt;=(VLOOKUP($J1185,'Medians, Hi-Lo SDs'!$B:$F,4,FALSE))),(VLOOKUP($J1185,'Medians, Hi-Lo SDs'!$B:$F,4,FALSE))-$G1184,""))/($F1185)*($C1185-$C1184)+($C1184),"")</f>
        <v/>
      </c>
      <c r="X1185" s="65" t="str">
        <f t="shared" si="214"/>
        <v/>
      </c>
      <c r="Y1185" s="65" t="str">
        <f>IF(X1185="","",X1185/VLOOKUP(VLOOKUP($J1185,'Medians, Hi-Lo SDs'!$B:$F,4,FALSE),$H:$I,2,FALSE))</f>
        <v/>
      </c>
      <c r="Z1185" s="70" t="str">
        <f t="shared" si="207"/>
        <v/>
      </c>
      <c r="AA1185" s="68" t="str">
        <f t="shared" si="208"/>
        <v/>
      </c>
      <c r="AB1185" s="66" t="str">
        <f>IFERROR((IF(AND($G1184&lt;(VLOOKUP($J1185,'Medians, Hi-Lo SDs'!$B:$F,5,FALSE)),$G1185&gt;=(VLOOKUP($J1185,'Medians, Hi-Lo SDs'!$B:$F,5,FALSE))),(VLOOKUP($J1185,'Medians, Hi-Lo SDs'!$B:$F,5,FALSE))-$G1184,""))/($F1185)*($C1185-$C1184)+($C1184),"")</f>
        <v/>
      </c>
      <c r="AC1185" s="65" t="str">
        <f t="shared" si="215"/>
        <v/>
      </c>
      <c r="AD1185" s="65" t="str">
        <f>IF(AC1185="","",AC1185/VLOOKUP(VLOOKUP($J1185,'Medians, Hi-Lo SDs'!$B:$F,5,FALSE),$H:$I,2,FALSE))</f>
        <v/>
      </c>
      <c r="AE1185" s="59" t="s">
        <v>88</v>
      </c>
      <c r="AF1185" s="60" t="s">
        <v>88</v>
      </c>
    </row>
    <row r="1186" spans="10:32" x14ac:dyDescent="0.2">
      <c r="J1186" s="64" t="str">
        <f t="shared" si="209"/>
        <v>a1721</v>
      </c>
      <c r="K1186" s="71">
        <f t="shared" si="210"/>
        <v>2.1505376344086025</v>
      </c>
      <c r="L1186" s="65" t="str">
        <f>IFERROR((IF(AND($G1185&lt;(VLOOKUP($J1186,'Medians, Hi-Lo SDs'!$B:$F,2,FALSE)),$G1186&gt;=(VLOOKUP($J1186,'Medians, Hi-Lo SDs'!$B:$F,2,FALSE))),(VLOOKUP($J1186,'Medians, Hi-Lo SDs'!$B:$F,2,FALSE))-$G1185,""))/($F1186)*($C1186-$C1185)+($C1185),"")</f>
        <v/>
      </c>
      <c r="M1186" s="65" t="str">
        <f t="shared" si="212"/>
        <v/>
      </c>
      <c r="N1186" s="65" t="str">
        <f>IF(M1186="","",M1186/VLOOKUP(VLOOKUP($J1186,'Medians, Hi-Lo SDs'!$B:$F,2,FALSE),$H:$I,2,FALSE))</f>
        <v/>
      </c>
      <c r="O1186" s="59" t="s">
        <v>88</v>
      </c>
      <c r="P1186" s="60" t="s">
        <v>88</v>
      </c>
      <c r="Q1186" s="66" t="str">
        <f>IFERROR((IF(AND($G1185&lt;(VLOOKUP($J1186,'Medians, Hi-Lo SDs'!$B:$F,3,FALSE)),$G1186&gt;=(VLOOKUP($J1186,'Medians, Hi-Lo SDs'!$B:$F,3,FALSE))),(VLOOKUP($J1186,'Medians, Hi-Lo SDs'!$B:$F,3,FALSE))-$G1185,""))/($F1186)*($C1186-$C1185)+($C1185),"")</f>
        <v/>
      </c>
      <c r="R1186" s="65" t="str">
        <f t="shared" si="213"/>
        <v/>
      </c>
      <c r="S1186" s="65" t="str">
        <f>IF(R1186="","",R1186/VLOOKUP(VLOOKUP($J1186,'Medians, Hi-Lo SDs'!$B:$F,3,FALSE),$H:$I,2,FALSE))</f>
        <v/>
      </c>
      <c r="T1186" s="70" t="str">
        <f t="shared" si="205"/>
        <v/>
      </c>
      <c r="U1186" s="68" t="str">
        <f t="shared" si="206"/>
        <v/>
      </c>
      <c r="V1186" s="69" t="str">
        <f t="shared" si="211"/>
        <v/>
      </c>
      <c r="W1186" s="66" t="str">
        <f>IFERROR((IF(AND($G1185&lt;(VLOOKUP($J1186,'Medians, Hi-Lo SDs'!$B:$F,4,FALSE)),$G1186&gt;=(VLOOKUP($J1186,'Medians, Hi-Lo SDs'!$B:$F,4,FALSE))),(VLOOKUP($J1186,'Medians, Hi-Lo SDs'!$B:$F,4,FALSE))-$G1185,""))/($F1186)*($C1186-$C1185)+($C1185),"")</f>
        <v/>
      </c>
      <c r="X1186" s="65" t="str">
        <f t="shared" si="214"/>
        <v/>
      </c>
      <c r="Y1186" s="65" t="str">
        <f>IF(X1186="","",X1186/VLOOKUP(VLOOKUP($J1186,'Medians, Hi-Lo SDs'!$B:$F,4,FALSE),$H:$I,2,FALSE))</f>
        <v/>
      </c>
      <c r="Z1186" s="70" t="str">
        <f t="shared" si="207"/>
        <v/>
      </c>
      <c r="AA1186" s="68" t="str">
        <f t="shared" si="208"/>
        <v/>
      </c>
      <c r="AB1186" s="66" t="str">
        <f>IFERROR((IF(AND($G1185&lt;(VLOOKUP($J1186,'Medians, Hi-Lo SDs'!$B:$F,5,FALSE)),$G1186&gt;=(VLOOKUP($J1186,'Medians, Hi-Lo SDs'!$B:$F,5,FALSE))),(VLOOKUP($J1186,'Medians, Hi-Lo SDs'!$B:$F,5,FALSE))-$G1185,""))/($F1186)*($C1186-$C1185)+($C1185),"")</f>
        <v/>
      </c>
      <c r="AC1186" s="65" t="str">
        <f t="shared" si="215"/>
        <v/>
      </c>
      <c r="AD1186" s="65" t="str">
        <f>IF(AC1186="","",AC1186/VLOOKUP(VLOOKUP($J1186,'Medians, Hi-Lo SDs'!$B:$F,5,FALSE),$H:$I,2,FALSE))</f>
        <v/>
      </c>
      <c r="AE1186" s="59" t="s">
        <v>88</v>
      </c>
      <c r="AF1186" s="60" t="s">
        <v>88</v>
      </c>
    </row>
    <row r="1187" spans="10:32" x14ac:dyDescent="0.2">
      <c r="J1187" s="64" t="str">
        <f t="shared" si="209"/>
        <v>a1721</v>
      </c>
      <c r="K1187" s="71">
        <f t="shared" si="210"/>
        <v>2.1505376344086025</v>
      </c>
      <c r="L1187" s="65" t="str">
        <f>IFERROR((IF(AND($G1186&lt;(VLOOKUP($J1187,'Medians, Hi-Lo SDs'!$B:$F,2,FALSE)),$G1187&gt;=(VLOOKUP($J1187,'Medians, Hi-Lo SDs'!$B:$F,2,FALSE))),(VLOOKUP($J1187,'Medians, Hi-Lo SDs'!$B:$F,2,FALSE))-$G1186,""))/($F1187)*($C1187-$C1186)+($C1186),"")</f>
        <v/>
      </c>
      <c r="M1187" s="65" t="str">
        <f t="shared" si="212"/>
        <v/>
      </c>
      <c r="N1187" s="65" t="str">
        <f>IF(M1187="","",M1187/VLOOKUP(VLOOKUP($J1187,'Medians, Hi-Lo SDs'!$B:$F,2,FALSE),$H:$I,2,FALSE))</f>
        <v/>
      </c>
      <c r="O1187" s="59" t="s">
        <v>88</v>
      </c>
      <c r="P1187" s="60" t="s">
        <v>88</v>
      </c>
      <c r="Q1187" s="66" t="str">
        <f>IFERROR((IF(AND($G1186&lt;(VLOOKUP($J1187,'Medians, Hi-Lo SDs'!$B:$F,3,FALSE)),$G1187&gt;=(VLOOKUP($J1187,'Medians, Hi-Lo SDs'!$B:$F,3,FALSE))),(VLOOKUP($J1187,'Medians, Hi-Lo SDs'!$B:$F,3,FALSE))-$G1186,""))/($F1187)*($C1187-$C1186)+($C1186),"")</f>
        <v/>
      </c>
      <c r="R1187" s="65" t="str">
        <f t="shared" si="213"/>
        <v/>
      </c>
      <c r="S1187" s="65" t="str">
        <f>IF(R1187="","",R1187/VLOOKUP(VLOOKUP($J1187,'Medians, Hi-Lo SDs'!$B:$F,3,FALSE),$H:$I,2,FALSE))</f>
        <v/>
      </c>
      <c r="T1187" s="70" t="str">
        <f t="shared" si="205"/>
        <v/>
      </c>
      <c r="U1187" s="68" t="str">
        <f t="shared" si="206"/>
        <v/>
      </c>
      <c r="V1187" s="69" t="str">
        <f t="shared" si="211"/>
        <v/>
      </c>
      <c r="W1187" s="66" t="str">
        <f>IFERROR((IF(AND($G1186&lt;(VLOOKUP($J1187,'Medians, Hi-Lo SDs'!$B:$F,4,FALSE)),$G1187&gt;=(VLOOKUP($J1187,'Medians, Hi-Lo SDs'!$B:$F,4,FALSE))),(VLOOKUP($J1187,'Medians, Hi-Lo SDs'!$B:$F,4,FALSE))-$G1186,""))/($F1187)*($C1187-$C1186)+($C1186),"")</f>
        <v/>
      </c>
      <c r="X1187" s="65" t="str">
        <f t="shared" si="214"/>
        <v/>
      </c>
      <c r="Y1187" s="65" t="str">
        <f>IF(X1187="","",X1187/VLOOKUP(VLOOKUP($J1187,'Medians, Hi-Lo SDs'!$B:$F,4,FALSE),$H:$I,2,FALSE))</f>
        <v/>
      </c>
      <c r="Z1187" s="70" t="str">
        <f t="shared" si="207"/>
        <v/>
      </c>
      <c r="AA1187" s="68" t="str">
        <f t="shared" si="208"/>
        <v/>
      </c>
      <c r="AB1187" s="66" t="str">
        <f>IFERROR((IF(AND($G1186&lt;(VLOOKUP($J1187,'Medians, Hi-Lo SDs'!$B:$F,5,FALSE)),$G1187&gt;=(VLOOKUP($J1187,'Medians, Hi-Lo SDs'!$B:$F,5,FALSE))),(VLOOKUP($J1187,'Medians, Hi-Lo SDs'!$B:$F,5,FALSE))-$G1186,""))/($F1187)*($C1187-$C1186)+($C1186),"")</f>
        <v/>
      </c>
      <c r="AC1187" s="65" t="str">
        <f t="shared" si="215"/>
        <v/>
      </c>
      <c r="AD1187" s="65" t="str">
        <f>IF(AC1187="","",AC1187/VLOOKUP(VLOOKUP($J1187,'Medians, Hi-Lo SDs'!$B:$F,5,FALSE),$H:$I,2,FALSE))</f>
        <v/>
      </c>
      <c r="AE1187" s="59" t="s">
        <v>88</v>
      </c>
      <c r="AF1187" s="60" t="s">
        <v>88</v>
      </c>
    </row>
    <row r="1188" spans="10:32" x14ac:dyDescent="0.2">
      <c r="J1188" s="64" t="str">
        <f t="shared" si="209"/>
        <v>a1721</v>
      </c>
      <c r="K1188" s="71">
        <f t="shared" si="210"/>
        <v>2.1505376344086025</v>
      </c>
      <c r="L1188" s="65" t="str">
        <f>IFERROR((IF(AND($G1187&lt;(VLOOKUP($J1188,'Medians, Hi-Lo SDs'!$B:$F,2,FALSE)),$G1188&gt;=(VLOOKUP($J1188,'Medians, Hi-Lo SDs'!$B:$F,2,FALSE))),(VLOOKUP($J1188,'Medians, Hi-Lo SDs'!$B:$F,2,FALSE))-$G1187,""))/($F1188)*($C1188-$C1187)+($C1187),"")</f>
        <v/>
      </c>
      <c r="M1188" s="65" t="str">
        <f t="shared" si="212"/>
        <v/>
      </c>
      <c r="N1188" s="65" t="str">
        <f>IF(M1188="","",M1188/VLOOKUP(VLOOKUP($J1188,'Medians, Hi-Lo SDs'!$B:$F,2,FALSE),$H:$I,2,FALSE))</f>
        <v/>
      </c>
      <c r="O1188" s="59" t="s">
        <v>88</v>
      </c>
      <c r="P1188" s="60" t="s">
        <v>88</v>
      </c>
      <c r="Q1188" s="66" t="str">
        <f>IFERROR((IF(AND($G1187&lt;(VLOOKUP($J1188,'Medians, Hi-Lo SDs'!$B:$F,3,FALSE)),$G1188&gt;=(VLOOKUP($J1188,'Medians, Hi-Lo SDs'!$B:$F,3,FALSE))),(VLOOKUP($J1188,'Medians, Hi-Lo SDs'!$B:$F,3,FALSE))-$G1187,""))/($F1188)*($C1188-$C1187)+($C1187),"")</f>
        <v/>
      </c>
      <c r="R1188" s="65" t="str">
        <f t="shared" si="213"/>
        <v/>
      </c>
      <c r="S1188" s="65" t="str">
        <f>IF(R1188="","",R1188/VLOOKUP(VLOOKUP($J1188,'Medians, Hi-Lo SDs'!$B:$F,3,FALSE),$H:$I,2,FALSE))</f>
        <v/>
      </c>
      <c r="T1188" s="70" t="str">
        <f t="shared" si="205"/>
        <v/>
      </c>
      <c r="U1188" s="68" t="str">
        <f t="shared" si="206"/>
        <v/>
      </c>
      <c r="V1188" s="69" t="str">
        <f t="shared" si="211"/>
        <v/>
      </c>
      <c r="W1188" s="66" t="str">
        <f>IFERROR((IF(AND($G1187&lt;(VLOOKUP($J1188,'Medians, Hi-Lo SDs'!$B:$F,4,FALSE)),$G1188&gt;=(VLOOKUP($J1188,'Medians, Hi-Lo SDs'!$B:$F,4,FALSE))),(VLOOKUP($J1188,'Medians, Hi-Lo SDs'!$B:$F,4,FALSE))-$G1187,""))/($F1188)*($C1188-$C1187)+($C1187),"")</f>
        <v/>
      </c>
      <c r="X1188" s="65" t="str">
        <f t="shared" si="214"/>
        <v/>
      </c>
      <c r="Y1188" s="65" t="str">
        <f>IF(X1188="","",X1188/VLOOKUP(VLOOKUP($J1188,'Medians, Hi-Lo SDs'!$B:$F,4,FALSE),$H:$I,2,FALSE))</f>
        <v/>
      </c>
      <c r="Z1188" s="70" t="str">
        <f t="shared" si="207"/>
        <v/>
      </c>
      <c r="AA1188" s="68" t="str">
        <f t="shared" si="208"/>
        <v/>
      </c>
      <c r="AB1188" s="66" t="str">
        <f>IFERROR((IF(AND($G1187&lt;(VLOOKUP($J1188,'Medians, Hi-Lo SDs'!$B:$F,5,FALSE)),$G1188&gt;=(VLOOKUP($J1188,'Medians, Hi-Lo SDs'!$B:$F,5,FALSE))),(VLOOKUP($J1188,'Medians, Hi-Lo SDs'!$B:$F,5,FALSE))-$G1187,""))/($F1188)*($C1188-$C1187)+($C1187),"")</f>
        <v/>
      </c>
      <c r="AC1188" s="65" t="str">
        <f t="shared" si="215"/>
        <v/>
      </c>
      <c r="AD1188" s="65" t="str">
        <f>IF(AC1188="","",AC1188/VLOOKUP(VLOOKUP($J1188,'Medians, Hi-Lo SDs'!$B:$F,5,FALSE),$H:$I,2,FALSE))</f>
        <v/>
      </c>
      <c r="AE1188" s="59" t="s">
        <v>88</v>
      </c>
      <c r="AF1188" s="60" t="s">
        <v>88</v>
      </c>
    </row>
    <row r="1189" spans="10:32" x14ac:dyDescent="0.2">
      <c r="J1189" s="64" t="str">
        <f t="shared" si="209"/>
        <v>a1721</v>
      </c>
      <c r="K1189" s="71">
        <f t="shared" si="210"/>
        <v>2.1505376344086025</v>
      </c>
      <c r="L1189" s="65" t="str">
        <f>IFERROR((IF(AND($G1188&lt;(VLOOKUP($J1189,'Medians, Hi-Lo SDs'!$B:$F,2,FALSE)),$G1189&gt;=(VLOOKUP($J1189,'Medians, Hi-Lo SDs'!$B:$F,2,FALSE))),(VLOOKUP($J1189,'Medians, Hi-Lo SDs'!$B:$F,2,FALSE))-$G1188,""))/($F1189)*($C1189-$C1188)+($C1188),"")</f>
        <v/>
      </c>
      <c r="M1189" s="65" t="str">
        <f t="shared" si="212"/>
        <v/>
      </c>
      <c r="N1189" s="65" t="str">
        <f>IF(M1189="","",M1189/VLOOKUP(VLOOKUP($J1189,'Medians, Hi-Lo SDs'!$B:$F,2,FALSE),$H:$I,2,FALSE))</f>
        <v/>
      </c>
      <c r="O1189" s="59" t="s">
        <v>88</v>
      </c>
      <c r="P1189" s="60" t="s">
        <v>88</v>
      </c>
      <c r="Q1189" s="66" t="str">
        <f>IFERROR((IF(AND($G1188&lt;(VLOOKUP($J1189,'Medians, Hi-Lo SDs'!$B:$F,3,FALSE)),$G1189&gt;=(VLOOKUP($J1189,'Medians, Hi-Lo SDs'!$B:$F,3,FALSE))),(VLOOKUP($J1189,'Medians, Hi-Lo SDs'!$B:$F,3,FALSE))-$G1188,""))/($F1189)*($C1189-$C1188)+($C1188),"")</f>
        <v/>
      </c>
      <c r="R1189" s="65" t="str">
        <f t="shared" si="213"/>
        <v/>
      </c>
      <c r="S1189" s="65" t="str">
        <f>IF(R1189="","",R1189/VLOOKUP(VLOOKUP($J1189,'Medians, Hi-Lo SDs'!$B:$F,3,FALSE),$H:$I,2,FALSE))</f>
        <v/>
      </c>
      <c r="T1189" s="70" t="str">
        <f t="shared" si="205"/>
        <v/>
      </c>
      <c r="U1189" s="68" t="str">
        <f t="shared" si="206"/>
        <v/>
      </c>
      <c r="V1189" s="69" t="str">
        <f t="shared" si="211"/>
        <v/>
      </c>
      <c r="W1189" s="66" t="str">
        <f>IFERROR((IF(AND($G1188&lt;(VLOOKUP($J1189,'Medians, Hi-Lo SDs'!$B:$F,4,FALSE)),$G1189&gt;=(VLOOKUP($J1189,'Medians, Hi-Lo SDs'!$B:$F,4,FALSE))),(VLOOKUP($J1189,'Medians, Hi-Lo SDs'!$B:$F,4,FALSE))-$G1188,""))/($F1189)*($C1189-$C1188)+($C1188),"")</f>
        <v/>
      </c>
      <c r="X1189" s="65" t="str">
        <f t="shared" si="214"/>
        <v/>
      </c>
      <c r="Y1189" s="65" t="str">
        <f>IF(X1189="","",X1189/VLOOKUP(VLOOKUP($J1189,'Medians, Hi-Lo SDs'!$B:$F,4,FALSE),$H:$I,2,FALSE))</f>
        <v/>
      </c>
      <c r="Z1189" s="70" t="str">
        <f t="shared" si="207"/>
        <v/>
      </c>
      <c r="AA1189" s="68" t="str">
        <f t="shared" si="208"/>
        <v/>
      </c>
      <c r="AB1189" s="66" t="str">
        <f>IFERROR((IF(AND($G1188&lt;(VLOOKUP($J1189,'Medians, Hi-Lo SDs'!$B:$F,5,FALSE)),$G1189&gt;=(VLOOKUP($J1189,'Medians, Hi-Lo SDs'!$B:$F,5,FALSE))),(VLOOKUP($J1189,'Medians, Hi-Lo SDs'!$B:$F,5,FALSE))-$G1188,""))/($F1189)*($C1189-$C1188)+($C1188),"")</f>
        <v/>
      </c>
      <c r="AC1189" s="65" t="str">
        <f t="shared" si="215"/>
        <v/>
      </c>
      <c r="AD1189" s="65" t="str">
        <f>IF(AC1189="","",AC1189/VLOOKUP(VLOOKUP($J1189,'Medians, Hi-Lo SDs'!$B:$F,5,FALSE),$H:$I,2,FALSE))</f>
        <v/>
      </c>
      <c r="AE1189" s="59" t="s">
        <v>88</v>
      </c>
      <c r="AF1189" s="60" t="s">
        <v>88</v>
      </c>
    </row>
    <row r="1190" spans="10:32" x14ac:dyDescent="0.2">
      <c r="J1190" s="64" t="str">
        <f t="shared" si="209"/>
        <v>a1721</v>
      </c>
      <c r="K1190" s="71">
        <f t="shared" si="210"/>
        <v>2.1505376344086025</v>
      </c>
      <c r="L1190" s="65" t="str">
        <f>IFERROR((IF(AND($G1189&lt;(VLOOKUP($J1190,'Medians, Hi-Lo SDs'!$B:$F,2,FALSE)),$G1190&gt;=(VLOOKUP($J1190,'Medians, Hi-Lo SDs'!$B:$F,2,FALSE))),(VLOOKUP($J1190,'Medians, Hi-Lo SDs'!$B:$F,2,FALSE))-$G1189,""))/($F1190)*($C1190-$C1189)+($C1189),"")</f>
        <v/>
      </c>
      <c r="M1190" s="65" t="str">
        <f t="shared" si="212"/>
        <v/>
      </c>
      <c r="N1190" s="65" t="str">
        <f>IF(M1190="","",M1190/VLOOKUP(VLOOKUP($J1190,'Medians, Hi-Lo SDs'!$B:$F,2,FALSE),$H:$I,2,FALSE))</f>
        <v/>
      </c>
      <c r="O1190" s="59" t="s">
        <v>88</v>
      </c>
      <c r="P1190" s="60" t="s">
        <v>88</v>
      </c>
      <c r="Q1190" s="66" t="str">
        <f>IFERROR((IF(AND($G1189&lt;(VLOOKUP($J1190,'Medians, Hi-Lo SDs'!$B:$F,3,FALSE)),$G1190&gt;=(VLOOKUP($J1190,'Medians, Hi-Lo SDs'!$B:$F,3,FALSE))),(VLOOKUP($J1190,'Medians, Hi-Lo SDs'!$B:$F,3,FALSE))-$G1189,""))/($F1190)*($C1190-$C1189)+($C1189),"")</f>
        <v/>
      </c>
      <c r="R1190" s="65" t="str">
        <f t="shared" si="213"/>
        <v/>
      </c>
      <c r="S1190" s="65" t="str">
        <f>IF(R1190="","",R1190/VLOOKUP(VLOOKUP($J1190,'Medians, Hi-Lo SDs'!$B:$F,3,FALSE),$H:$I,2,FALSE))</f>
        <v/>
      </c>
      <c r="T1190" s="70" t="str">
        <f t="shared" si="205"/>
        <v/>
      </c>
      <c r="U1190" s="68" t="str">
        <f t="shared" si="206"/>
        <v/>
      </c>
      <c r="V1190" s="69" t="str">
        <f t="shared" si="211"/>
        <v/>
      </c>
      <c r="W1190" s="66" t="str">
        <f>IFERROR((IF(AND($G1189&lt;(VLOOKUP($J1190,'Medians, Hi-Lo SDs'!$B:$F,4,FALSE)),$G1190&gt;=(VLOOKUP($J1190,'Medians, Hi-Lo SDs'!$B:$F,4,FALSE))),(VLOOKUP($J1190,'Medians, Hi-Lo SDs'!$B:$F,4,FALSE))-$G1189,""))/($F1190)*($C1190-$C1189)+($C1189),"")</f>
        <v/>
      </c>
      <c r="X1190" s="65" t="str">
        <f t="shared" si="214"/>
        <v/>
      </c>
      <c r="Y1190" s="65" t="str">
        <f>IF(X1190="","",X1190/VLOOKUP(VLOOKUP($J1190,'Medians, Hi-Lo SDs'!$B:$F,4,FALSE),$H:$I,2,FALSE))</f>
        <v/>
      </c>
      <c r="Z1190" s="70" t="str">
        <f t="shared" si="207"/>
        <v/>
      </c>
      <c r="AA1190" s="68" t="str">
        <f t="shared" si="208"/>
        <v/>
      </c>
      <c r="AB1190" s="66" t="str">
        <f>IFERROR((IF(AND($G1189&lt;(VLOOKUP($J1190,'Medians, Hi-Lo SDs'!$B:$F,5,FALSE)),$G1190&gt;=(VLOOKUP($J1190,'Medians, Hi-Lo SDs'!$B:$F,5,FALSE))),(VLOOKUP($J1190,'Medians, Hi-Lo SDs'!$B:$F,5,FALSE))-$G1189,""))/($F1190)*($C1190-$C1189)+($C1189),"")</f>
        <v/>
      </c>
      <c r="AC1190" s="65" t="str">
        <f t="shared" si="215"/>
        <v/>
      </c>
      <c r="AD1190" s="65" t="str">
        <f>IF(AC1190="","",AC1190/VLOOKUP(VLOOKUP($J1190,'Medians, Hi-Lo SDs'!$B:$F,5,FALSE),$H:$I,2,FALSE))</f>
        <v/>
      </c>
      <c r="AE1190" s="59" t="s">
        <v>88</v>
      </c>
      <c r="AF1190" s="60" t="s">
        <v>88</v>
      </c>
    </row>
    <row r="1191" spans="10:32" x14ac:dyDescent="0.2">
      <c r="J1191" s="64" t="str">
        <f t="shared" si="209"/>
        <v>a1721</v>
      </c>
      <c r="K1191" s="71">
        <f t="shared" si="210"/>
        <v>2.1505376344086025</v>
      </c>
      <c r="L1191" s="65" t="str">
        <f>IFERROR((IF(AND($G1190&lt;(VLOOKUP($J1191,'Medians, Hi-Lo SDs'!$B:$F,2,FALSE)),$G1191&gt;=(VLOOKUP($J1191,'Medians, Hi-Lo SDs'!$B:$F,2,FALSE))),(VLOOKUP($J1191,'Medians, Hi-Lo SDs'!$B:$F,2,FALSE))-$G1190,""))/($F1191)*($C1191-$C1190)+($C1190),"")</f>
        <v/>
      </c>
      <c r="M1191" s="65" t="str">
        <f t="shared" si="212"/>
        <v/>
      </c>
      <c r="N1191" s="65" t="str">
        <f>IF(M1191="","",M1191/VLOOKUP(VLOOKUP($J1191,'Medians, Hi-Lo SDs'!$B:$F,2,FALSE),$H:$I,2,FALSE))</f>
        <v/>
      </c>
      <c r="O1191" s="59" t="s">
        <v>88</v>
      </c>
      <c r="P1191" s="60" t="s">
        <v>88</v>
      </c>
      <c r="Q1191" s="66" t="str">
        <f>IFERROR((IF(AND($G1190&lt;(VLOOKUP($J1191,'Medians, Hi-Lo SDs'!$B:$F,3,FALSE)),$G1191&gt;=(VLOOKUP($J1191,'Medians, Hi-Lo SDs'!$B:$F,3,FALSE))),(VLOOKUP($J1191,'Medians, Hi-Lo SDs'!$B:$F,3,FALSE))-$G1190,""))/($F1191)*($C1191-$C1190)+($C1190),"")</f>
        <v/>
      </c>
      <c r="R1191" s="65" t="str">
        <f t="shared" si="213"/>
        <v/>
      </c>
      <c r="S1191" s="65" t="str">
        <f>IF(R1191="","",R1191/VLOOKUP(VLOOKUP($J1191,'Medians, Hi-Lo SDs'!$B:$F,3,FALSE),$H:$I,2,FALSE))</f>
        <v/>
      </c>
      <c r="T1191" s="70" t="str">
        <f t="shared" si="205"/>
        <v/>
      </c>
      <c r="U1191" s="68" t="str">
        <f t="shared" si="206"/>
        <v/>
      </c>
      <c r="V1191" s="69" t="str">
        <f t="shared" si="211"/>
        <v/>
      </c>
      <c r="W1191" s="66" t="str">
        <f>IFERROR((IF(AND($G1190&lt;(VLOOKUP($J1191,'Medians, Hi-Lo SDs'!$B:$F,4,FALSE)),$G1191&gt;=(VLOOKUP($J1191,'Medians, Hi-Lo SDs'!$B:$F,4,FALSE))),(VLOOKUP($J1191,'Medians, Hi-Lo SDs'!$B:$F,4,FALSE))-$G1190,""))/($F1191)*($C1191-$C1190)+($C1190),"")</f>
        <v/>
      </c>
      <c r="X1191" s="65" t="str">
        <f t="shared" si="214"/>
        <v/>
      </c>
      <c r="Y1191" s="65" t="str">
        <f>IF(X1191="","",X1191/VLOOKUP(VLOOKUP($J1191,'Medians, Hi-Lo SDs'!$B:$F,4,FALSE),$H:$I,2,FALSE))</f>
        <v/>
      </c>
      <c r="Z1191" s="70" t="str">
        <f t="shared" si="207"/>
        <v/>
      </c>
      <c r="AA1191" s="68" t="str">
        <f t="shared" si="208"/>
        <v/>
      </c>
      <c r="AB1191" s="66" t="str">
        <f>IFERROR((IF(AND($G1190&lt;(VLOOKUP($J1191,'Medians, Hi-Lo SDs'!$B:$F,5,FALSE)),$G1191&gt;=(VLOOKUP($J1191,'Medians, Hi-Lo SDs'!$B:$F,5,FALSE))),(VLOOKUP($J1191,'Medians, Hi-Lo SDs'!$B:$F,5,FALSE))-$G1190,""))/($F1191)*($C1191-$C1190)+($C1190),"")</f>
        <v/>
      </c>
      <c r="AC1191" s="65" t="str">
        <f t="shared" si="215"/>
        <v/>
      </c>
      <c r="AD1191" s="65" t="str">
        <f>IF(AC1191="","",AC1191/VLOOKUP(VLOOKUP($J1191,'Medians, Hi-Lo SDs'!$B:$F,5,FALSE),$H:$I,2,FALSE))</f>
        <v/>
      </c>
      <c r="AE1191" s="59" t="s">
        <v>88</v>
      </c>
      <c r="AF1191" s="60" t="s">
        <v>88</v>
      </c>
    </row>
    <row r="1192" spans="10:32" x14ac:dyDescent="0.2">
      <c r="J1192" s="64" t="str">
        <f t="shared" si="209"/>
        <v>a1721</v>
      </c>
      <c r="K1192" s="71">
        <f t="shared" si="210"/>
        <v>2.1505376344086025</v>
      </c>
      <c r="L1192" s="65" t="str">
        <f>IFERROR((IF(AND($G1191&lt;(VLOOKUP($J1192,'Medians, Hi-Lo SDs'!$B:$F,2,FALSE)),$G1192&gt;=(VLOOKUP($J1192,'Medians, Hi-Lo SDs'!$B:$F,2,FALSE))),(VLOOKUP($J1192,'Medians, Hi-Lo SDs'!$B:$F,2,FALSE))-$G1191,""))/($F1192)*($C1192-$C1191)+($C1191),"")</f>
        <v/>
      </c>
      <c r="M1192" s="65" t="str">
        <f t="shared" si="212"/>
        <v/>
      </c>
      <c r="N1192" s="65" t="str">
        <f>IF(M1192="","",M1192/VLOOKUP(VLOOKUP($J1192,'Medians, Hi-Lo SDs'!$B:$F,2,FALSE),$H:$I,2,FALSE))</f>
        <v/>
      </c>
      <c r="O1192" s="59" t="s">
        <v>88</v>
      </c>
      <c r="P1192" s="60" t="s">
        <v>88</v>
      </c>
      <c r="Q1192" s="66" t="str">
        <f>IFERROR((IF(AND($G1191&lt;(VLOOKUP($J1192,'Medians, Hi-Lo SDs'!$B:$F,3,FALSE)),$G1192&gt;=(VLOOKUP($J1192,'Medians, Hi-Lo SDs'!$B:$F,3,FALSE))),(VLOOKUP($J1192,'Medians, Hi-Lo SDs'!$B:$F,3,FALSE))-$G1191,""))/($F1192)*($C1192-$C1191)+($C1191),"")</f>
        <v/>
      </c>
      <c r="R1192" s="65" t="str">
        <f t="shared" si="213"/>
        <v/>
      </c>
      <c r="S1192" s="65" t="str">
        <f>IF(R1192="","",R1192/VLOOKUP(VLOOKUP($J1192,'Medians, Hi-Lo SDs'!$B:$F,3,FALSE),$H:$I,2,FALSE))</f>
        <v/>
      </c>
      <c r="T1192" s="70" t="str">
        <f t="shared" si="205"/>
        <v/>
      </c>
      <c r="U1192" s="68" t="str">
        <f t="shared" si="206"/>
        <v/>
      </c>
      <c r="V1192" s="69" t="str">
        <f t="shared" si="211"/>
        <v/>
      </c>
      <c r="W1192" s="66" t="str">
        <f>IFERROR((IF(AND($G1191&lt;(VLOOKUP($J1192,'Medians, Hi-Lo SDs'!$B:$F,4,FALSE)),$G1192&gt;=(VLOOKUP($J1192,'Medians, Hi-Lo SDs'!$B:$F,4,FALSE))),(VLOOKUP($J1192,'Medians, Hi-Lo SDs'!$B:$F,4,FALSE))-$G1191,""))/($F1192)*($C1192-$C1191)+($C1191),"")</f>
        <v/>
      </c>
      <c r="X1192" s="65" t="str">
        <f t="shared" si="214"/>
        <v/>
      </c>
      <c r="Y1192" s="65" t="str">
        <f>IF(X1192="","",X1192/VLOOKUP(VLOOKUP($J1192,'Medians, Hi-Lo SDs'!$B:$F,4,FALSE),$H:$I,2,FALSE))</f>
        <v/>
      </c>
      <c r="Z1192" s="70" t="str">
        <f t="shared" si="207"/>
        <v/>
      </c>
      <c r="AA1192" s="68" t="str">
        <f t="shared" si="208"/>
        <v/>
      </c>
      <c r="AB1192" s="66" t="str">
        <f>IFERROR((IF(AND($G1191&lt;(VLOOKUP($J1192,'Medians, Hi-Lo SDs'!$B:$F,5,FALSE)),$G1192&gt;=(VLOOKUP($J1192,'Medians, Hi-Lo SDs'!$B:$F,5,FALSE))),(VLOOKUP($J1192,'Medians, Hi-Lo SDs'!$B:$F,5,FALSE))-$G1191,""))/($F1192)*($C1192-$C1191)+($C1191),"")</f>
        <v/>
      </c>
      <c r="AC1192" s="65" t="str">
        <f t="shared" si="215"/>
        <v/>
      </c>
      <c r="AD1192" s="65" t="str">
        <f>IF(AC1192="","",AC1192/VLOOKUP(VLOOKUP($J1192,'Medians, Hi-Lo SDs'!$B:$F,5,FALSE),$H:$I,2,FALSE))</f>
        <v/>
      </c>
      <c r="AE1192" s="59" t="s">
        <v>88</v>
      </c>
      <c r="AF1192" s="60" t="s">
        <v>88</v>
      </c>
    </row>
    <row r="1193" spans="10:32" x14ac:dyDescent="0.2">
      <c r="J1193" s="64" t="str">
        <f t="shared" si="209"/>
        <v>a1721</v>
      </c>
      <c r="K1193" s="71">
        <f t="shared" si="210"/>
        <v>2.1505376344086025</v>
      </c>
      <c r="L1193" s="65" t="str">
        <f>IFERROR((IF(AND($G1192&lt;(VLOOKUP($J1193,'Medians, Hi-Lo SDs'!$B:$F,2,FALSE)),$G1193&gt;=(VLOOKUP($J1193,'Medians, Hi-Lo SDs'!$B:$F,2,FALSE))),(VLOOKUP($J1193,'Medians, Hi-Lo SDs'!$B:$F,2,FALSE))-$G1192,""))/($F1193)*($C1193-$C1192)+($C1192),"")</f>
        <v/>
      </c>
      <c r="M1193" s="65" t="str">
        <f t="shared" si="212"/>
        <v/>
      </c>
      <c r="N1193" s="65" t="str">
        <f>IF(M1193="","",M1193/VLOOKUP(VLOOKUP($J1193,'Medians, Hi-Lo SDs'!$B:$F,2,FALSE),$H:$I,2,FALSE))</f>
        <v/>
      </c>
      <c r="O1193" s="59" t="s">
        <v>88</v>
      </c>
      <c r="P1193" s="60" t="s">
        <v>88</v>
      </c>
      <c r="Q1193" s="66" t="str">
        <f>IFERROR((IF(AND($G1192&lt;(VLOOKUP($J1193,'Medians, Hi-Lo SDs'!$B:$F,3,FALSE)),$G1193&gt;=(VLOOKUP($J1193,'Medians, Hi-Lo SDs'!$B:$F,3,FALSE))),(VLOOKUP($J1193,'Medians, Hi-Lo SDs'!$B:$F,3,FALSE))-$G1192,""))/($F1193)*($C1193-$C1192)+($C1192),"")</f>
        <v/>
      </c>
      <c r="R1193" s="65" t="str">
        <f t="shared" si="213"/>
        <v/>
      </c>
      <c r="S1193" s="65" t="str">
        <f>IF(R1193="","",R1193/VLOOKUP(VLOOKUP($J1193,'Medians, Hi-Lo SDs'!$B:$F,3,FALSE),$H:$I,2,FALSE))</f>
        <v/>
      </c>
      <c r="T1193" s="70" t="str">
        <f t="shared" si="205"/>
        <v/>
      </c>
      <c r="U1193" s="68" t="str">
        <f t="shared" si="206"/>
        <v/>
      </c>
      <c r="V1193" s="69" t="str">
        <f t="shared" si="211"/>
        <v/>
      </c>
      <c r="W1193" s="66" t="str">
        <f>IFERROR((IF(AND($G1192&lt;(VLOOKUP($J1193,'Medians, Hi-Lo SDs'!$B:$F,4,FALSE)),$G1193&gt;=(VLOOKUP($J1193,'Medians, Hi-Lo SDs'!$B:$F,4,FALSE))),(VLOOKUP($J1193,'Medians, Hi-Lo SDs'!$B:$F,4,FALSE))-$G1192,""))/($F1193)*($C1193-$C1192)+($C1192),"")</f>
        <v/>
      </c>
      <c r="X1193" s="65" t="str">
        <f t="shared" si="214"/>
        <v/>
      </c>
      <c r="Y1193" s="65" t="str">
        <f>IF(X1193="","",X1193/VLOOKUP(VLOOKUP($J1193,'Medians, Hi-Lo SDs'!$B:$F,4,FALSE),$H:$I,2,FALSE))</f>
        <v/>
      </c>
      <c r="Z1193" s="70" t="str">
        <f t="shared" si="207"/>
        <v/>
      </c>
      <c r="AA1193" s="68" t="str">
        <f t="shared" si="208"/>
        <v/>
      </c>
      <c r="AB1193" s="66" t="str">
        <f>IFERROR((IF(AND($G1192&lt;(VLOOKUP($J1193,'Medians, Hi-Lo SDs'!$B:$F,5,FALSE)),$G1193&gt;=(VLOOKUP($J1193,'Medians, Hi-Lo SDs'!$B:$F,5,FALSE))),(VLOOKUP($J1193,'Medians, Hi-Lo SDs'!$B:$F,5,FALSE))-$G1192,""))/($F1193)*($C1193-$C1192)+($C1192),"")</f>
        <v/>
      </c>
      <c r="AC1193" s="65" t="str">
        <f t="shared" si="215"/>
        <v/>
      </c>
      <c r="AD1193" s="65" t="str">
        <f>IF(AC1193="","",AC1193/VLOOKUP(VLOOKUP($J1193,'Medians, Hi-Lo SDs'!$B:$F,5,FALSE),$H:$I,2,FALSE))</f>
        <v/>
      </c>
      <c r="AE1193" s="59" t="s">
        <v>88</v>
      </c>
      <c r="AF1193" s="60" t="s">
        <v>88</v>
      </c>
    </row>
    <row r="1194" spans="10:32" x14ac:dyDescent="0.2">
      <c r="J1194" s="64" t="str">
        <f t="shared" si="209"/>
        <v>a1721</v>
      </c>
      <c r="K1194" s="71">
        <f t="shared" si="210"/>
        <v>2.1505376344086025</v>
      </c>
      <c r="L1194" s="65" t="str">
        <f>IFERROR((IF(AND($G1193&lt;(VLOOKUP($J1194,'Medians, Hi-Lo SDs'!$B:$F,2,FALSE)),$G1194&gt;=(VLOOKUP($J1194,'Medians, Hi-Lo SDs'!$B:$F,2,FALSE))),(VLOOKUP($J1194,'Medians, Hi-Lo SDs'!$B:$F,2,FALSE))-$G1193,""))/($F1194)*($C1194-$C1193)+($C1193),"")</f>
        <v/>
      </c>
      <c r="M1194" s="65" t="str">
        <f t="shared" si="212"/>
        <v/>
      </c>
      <c r="N1194" s="65" t="str">
        <f>IF(M1194="","",M1194/VLOOKUP(VLOOKUP($J1194,'Medians, Hi-Lo SDs'!$B:$F,2,FALSE),$H:$I,2,FALSE))</f>
        <v/>
      </c>
      <c r="O1194" s="59" t="s">
        <v>88</v>
      </c>
      <c r="P1194" s="60" t="s">
        <v>88</v>
      </c>
      <c r="Q1194" s="66" t="str">
        <f>IFERROR((IF(AND($G1193&lt;(VLOOKUP($J1194,'Medians, Hi-Lo SDs'!$B:$F,3,FALSE)),$G1194&gt;=(VLOOKUP($J1194,'Medians, Hi-Lo SDs'!$B:$F,3,FALSE))),(VLOOKUP($J1194,'Medians, Hi-Lo SDs'!$B:$F,3,FALSE))-$G1193,""))/($F1194)*($C1194-$C1193)+($C1193),"")</f>
        <v/>
      </c>
      <c r="R1194" s="65" t="str">
        <f t="shared" si="213"/>
        <v/>
      </c>
      <c r="S1194" s="65" t="str">
        <f>IF(R1194="","",R1194/VLOOKUP(VLOOKUP($J1194,'Medians, Hi-Lo SDs'!$B:$F,3,FALSE),$H:$I,2,FALSE))</f>
        <v/>
      </c>
      <c r="T1194" s="70" t="str">
        <f t="shared" si="205"/>
        <v/>
      </c>
      <c r="U1194" s="68" t="str">
        <f t="shared" si="206"/>
        <v/>
      </c>
      <c r="V1194" s="69" t="str">
        <f t="shared" si="211"/>
        <v/>
      </c>
      <c r="W1194" s="66" t="str">
        <f>IFERROR((IF(AND($G1193&lt;(VLOOKUP($J1194,'Medians, Hi-Lo SDs'!$B:$F,4,FALSE)),$G1194&gt;=(VLOOKUP($J1194,'Medians, Hi-Lo SDs'!$B:$F,4,FALSE))),(VLOOKUP($J1194,'Medians, Hi-Lo SDs'!$B:$F,4,FALSE))-$G1193,""))/($F1194)*($C1194-$C1193)+($C1193),"")</f>
        <v/>
      </c>
      <c r="X1194" s="65" t="str">
        <f t="shared" si="214"/>
        <v/>
      </c>
      <c r="Y1194" s="65" t="str">
        <f>IF(X1194="","",X1194/VLOOKUP(VLOOKUP($J1194,'Medians, Hi-Lo SDs'!$B:$F,4,FALSE),$H:$I,2,FALSE))</f>
        <v/>
      </c>
      <c r="Z1194" s="70" t="str">
        <f t="shared" si="207"/>
        <v/>
      </c>
      <c r="AA1194" s="68" t="str">
        <f t="shared" si="208"/>
        <v/>
      </c>
      <c r="AB1194" s="66" t="str">
        <f>IFERROR((IF(AND($G1193&lt;(VLOOKUP($J1194,'Medians, Hi-Lo SDs'!$B:$F,5,FALSE)),$G1194&gt;=(VLOOKUP($J1194,'Medians, Hi-Lo SDs'!$B:$F,5,FALSE))),(VLOOKUP($J1194,'Medians, Hi-Lo SDs'!$B:$F,5,FALSE))-$G1193,""))/($F1194)*($C1194-$C1193)+($C1193),"")</f>
        <v/>
      </c>
      <c r="AC1194" s="65" t="str">
        <f t="shared" si="215"/>
        <v/>
      </c>
      <c r="AD1194" s="65" t="str">
        <f>IF(AC1194="","",AC1194/VLOOKUP(VLOOKUP($J1194,'Medians, Hi-Lo SDs'!$B:$F,5,FALSE),$H:$I,2,FALSE))</f>
        <v/>
      </c>
      <c r="AE1194" s="59" t="s">
        <v>88</v>
      </c>
      <c r="AF1194" s="60" t="s">
        <v>88</v>
      </c>
    </row>
    <row r="1195" spans="10:32" x14ac:dyDescent="0.2">
      <c r="J1195" s="64" t="str">
        <f t="shared" si="209"/>
        <v>a1721</v>
      </c>
      <c r="K1195" s="71">
        <f t="shared" si="210"/>
        <v>2.1505376344086025</v>
      </c>
      <c r="L1195" s="65" t="str">
        <f>IFERROR((IF(AND($G1194&lt;(VLOOKUP($J1195,'Medians, Hi-Lo SDs'!$B:$F,2,FALSE)),$G1195&gt;=(VLOOKUP($J1195,'Medians, Hi-Lo SDs'!$B:$F,2,FALSE))),(VLOOKUP($J1195,'Medians, Hi-Lo SDs'!$B:$F,2,FALSE))-$G1194,""))/($F1195)*($C1195-$C1194)+($C1194),"")</f>
        <v/>
      </c>
      <c r="M1195" s="65" t="str">
        <f t="shared" si="212"/>
        <v/>
      </c>
      <c r="N1195" s="65" t="str">
        <f>IF(M1195="","",M1195/VLOOKUP(VLOOKUP($J1195,'Medians, Hi-Lo SDs'!$B:$F,2,FALSE),$H:$I,2,FALSE))</f>
        <v/>
      </c>
      <c r="O1195" s="59" t="s">
        <v>88</v>
      </c>
      <c r="P1195" s="60" t="s">
        <v>88</v>
      </c>
      <c r="Q1195" s="66" t="str">
        <f>IFERROR((IF(AND($G1194&lt;(VLOOKUP($J1195,'Medians, Hi-Lo SDs'!$B:$F,3,FALSE)),$G1195&gt;=(VLOOKUP($J1195,'Medians, Hi-Lo SDs'!$B:$F,3,FALSE))),(VLOOKUP($J1195,'Medians, Hi-Lo SDs'!$B:$F,3,FALSE))-$G1194,""))/($F1195)*($C1195-$C1194)+($C1194),"")</f>
        <v/>
      </c>
      <c r="R1195" s="65" t="str">
        <f t="shared" si="213"/>
        <v/>
      </c>
      <c r="S1195" s="65" t="str">
        <f>IF(R1195="","",R1195/VLOOKUP(VLOOKUP($J1195,'Medians, Hi-Lo SDs'!$B:$F,3,FALSE),$H:$I,2,FALSE))</f>
        <v/>
      </c>
      <c r="T1195" s="70" t="str">
        <f t="shared" si="205"/>
        <v/>
      </c>
      <c r="U1195" s="68" t="str">
        <f t="shared" si="206"/>
        <v/>
      </c>
      <c r="V1195" s="69" t="str">
        <f t="shared" si="211"/>
        <v/>
      </c>
      <c r="W1195" s="66" t="str">
        <f>IFERROR((IF(AND($G1194&lt;(VLOOKUP($J1195,'Medians, Hi-Lo SDs'!$B:$F,4,FALSE)),$G1195&gt;=(VLOOKUP($J1195,'Medians, Hi-Lo SDs'!$B:$F,4,FALSE))),(VLOOKUP($J1195,'Medians, Hi-Lo SDs'!$B:$F,4,FALSE))-$G1194,""))/($F1195)*($C1195-$C1194)+($C1194),"")</f>
        <v/>
      </c>
      <c r="X1195" s="65" t="str">
        <f t="shared" si="214"/>
        <v/>
      </c>
      <c r="Y1195" s="65" t="str">
        <f>IF(X1195="","",X1195/VLOOKUP(VLOOKUP($J1195,'Medians, Hi-Lo SDs'!$B:$F,4,FALSE),$H:$I,2,FALSE))</f>
        <v/>
      </c>
      <c r="Z1195" s="70" t="str">
        <f t="shared" si="207"/>
        <v/>
      </c>
      <c r="AA1195" s="68" t="str">
        <f t="shared" si="208"/>
        <v/>
      </c>
      <c r="AB1195" s="66" t="str">
        <f>IFERROR((IF(AND($G1194&lt;(VLOOKUP($J1195,'Medians, Hi-Lo SDs'!$B:$F,5,FALSE)),$G1195&gt;=(VLOOKUP($J1195,'Medians, Hi-Lo SDs'!$B:$F,5,FALSE))),(VLOOKUP($J1195,'Medians, Hi-Lo SDs'!$B:$F,5,FALSE))-$G1194,""))/($F1195)*($C1195-$C1194)+($C1194),"")</f>
        <v/>
      </c>
      <c r="AC1195" s="65" t="str">
        <f t="shared" si="215"/>
        <v/>
      </c>
      <c r="AD1195" s="65" t="str">
        <f>IF(AC1195="","",AC1195/VLOOKUP(VLOOKUP($J1195,'Medians, Hi-Lo SDs'!$B:$F,5,FALSE),$H:$I,2,FALSE))</f>
        <v/>
      </c>
      <c r="AE1195" s="59" t="s">
        <v>88</v>
      </c>
      <c r="AF1195" s="60" t="s">
        <v>88</v>
      </c>
    </row>
    <row r="1196" spans="10:32" x14ac:dyDescent="0.2">
      <c r="J1196" s="64" t="str">
        <f t="shared" si="209"/>
        <v>a1721</v>
      </c>
      <c r="K1196" s="71">
        <f t="shared" si="210"/>
        <v>2.1505376344086025</v>
      </c>
      <c r="L1196" s="65" t="str">
        <f>IFERROR((IF(AND($G1195&lt;(VLOOKUP($J1196,'Medians, Hi-Lo SDs'!$B:$F,2,FALSE)),$G1196&gt;=(VLOOKUP($J1196,'Medians, Hi-Lo SDs'!$B:$F,2,FALSE))),(VLOOKUP($J1196,'Medians, Hi-Lo SDs'!$B:$F,2,FALSE))-$G1195,""))/($F1196)*($C1196-$C1195)+($C1195),"")</f>
        <v/>
      </c>
      <c r="M1196" s="65" t="str">
        <f t="shared" si="212"/>
        <v/>
      </c>
      <c r="N1196" s="65" t="str">
        <f>IF(M1196="","",M1196/VLOOKUP(VLOOKUP($J1196,'Medians, Hi-Lo SDs'!$B:$F,2,FALSE),$H:$I,2,FALSE))</f>
        <v/>
      </c>
      <c r="O1196" s="59" t="s">
        <v>88</v>
      </c>
      <c r="P1196" s="60" t="s">
        <v>88</v>
      </c>
      <c r="Q1196" s="66" t="str">
        <f>IFERROR((IF(AND($G1195&lt;(VLOOKUP($J1196,'Medians, Hi-Lo SDs'!$B:$F,3,FALSE)),$G1196&gt;=(VLOOKUP($J1196,'Medians, Hi-Lo SDs'!$B:$F,3,FALSE))),(VLOOKUP($J1196,'Medians, Hi-Lo SDs'!$B:$F,3,FALSE))-$G1195,""))/($F1196)*($C1196-$C1195)+($C1195),"")</f>
        <v/>
      </c>
      <c r="R1196" s="65" t="str">
        <f t="shared" si="213"/>
        <v/>
      </c>
      <c r="S1196" s="65" t="str">
        <f>IF(R1196="","",R1196/VLOOKUP(VLOOKUP($J1196,'Medians, Hi-Lo SDs'!$B:$F,3,FALSE),$H:$I,2,FALSE))</f>
        <v/>
      </c>
      <c r="T1196" s="70" t="str">
        <f t="shared" ref="T1196:T1259" si="216">IF(S1196="","",IF(SUMIF($J:$J,$J1196,N:N)=0,1/0,(SUMIF($J:$J,$J1196,N:N)+SUMIF($J:$J,$J1196,S:S))/2))</f>
        <v/>
      </c>
      <c r="U1196" s="68" t="str">
        <f t="shared" ref="U1196:U1259" si="217">N1196</f>
        <v/>
      </c>
      <c r="V1196" s="69" t="str">
        <f t="shared" si="211"/>
        <v/>
      </c>
      <c r="W1196" s="66" t="str">
        <f>IFERROR((IF(AND($G1195&lt;(VLOOKUP($J1196,'Medians, Hi-Lo SDs'!$B:$F,4,FALSE)),$G1196&gt;=(VLOOKUP($J1196,'Medians, Hi-Lo SDs'!$B:$F,4,FALSE))),(VLOOKUP($J1196,'Medians, Hi-Lo SDs'!$B:$F,4,FALSE))-$G1195,""))/($F1196)*($C1196-$C1195)+($C1195),"")</f>
        <v/>
      </c>
      <c r="X1196" s="65" t="str">
        <f t="shared" si="214"/>
        <v/>
      </c>
      <c r="Y1196" s="65" t="str">
        <f>IF(X1196="","",X1196/VLOOKUP(VLOOKUP($J1196,'Medians, Hi-Lo SDs'!$B:$F,4,FALSE),$H:$I,2,FALSE))</f>
        <v/>
      </c>
      <c r="Z1196" s="70" t="str">
        <f t="shared" ref="Z1196:Z1259" si="218">IF(Y1196="","",(SUMIF($J:$J,$J1196,Y:Y)+SUMIF($J:$J,$J1196,AD:AD))/2)</f>
        <v/>
      </c>
      <c r="AA1196" s="68" t="str">
        <f t="shared" ref="AA1196:AA1259" si="219">AD1196</f>
        <v/>
      </c>
      <c r="AB1196" s="66" t="str">
        <f>IFERROR((IF(AND($G1195&lt;(VLOOKUP($J1196,'Medians, Hi-Lo SDs'!$B:$F,5,FALSE)),$G1196&gt;=(VLOOKUP($J1196,'Medians, Hi-Lo SDs'!$B:$F,5,FALSE))),(VLOOKUP($J1196,'Medians, Hi-Lo SDs'!$B:$F,5,FALSE))-$G1195,""))/($F1196)*($C1196-$C1195)+($C1195),"")</f>
        <v/>
      </c>
      <c r="AC1196" s="65" t="str">
        <f t="shared" si="215"/>
        <v/>
      </c>
      <c r="AD1196" s="65" t="str">
        <f>IF(AC1196="","",AC1196/VLOOKUP(VLOOKUP($J1196,'Medians, Hi-Lo SDs'!$B:$F,5,FALSE),$H:$I,2,FALSE))</f>
        <v/>
      </c>
      <c r="AE1196" s="59" t="s">
        <v>88</v>
      </c>
      <c r="AF1196" s="60" t="s">
        <v>88</v>
      </c>
    </row>
    <row r="1197" spans="10:32" x14ac:dyDescent="0.2">
      <c r="J1197" s="64" t="str">
        <f t="shared" si="209"/>
        <v>a1721</v>
      </c>
      <c r="K1197" s="71">
        <f t="shared" si="210"/>
        <v>2.1505376344086025</v>
      </c>
      <c r="L1197" s="65" t="str">
        <f>IFERROR((IF(AND($G1196&lt;(VLOOKUP($J1197,'Medians, Hi-Lo SDs'!$B:$F,2,FALSE)),$G1197&gt;=(VLOOKUP($J1197,'Medians, Hi-Lo SDs'!$B:$F,2,FALSE))),(VLOOKUP($J1197,'Medians, Hi-Lo SDs'!$B:$F,2,FALSE))-$G1196,""))/($F1197)*($C1197-$C1196)+($C1196),"")</f>
        <v/>
      </c>
      <c r="M1197" s="65" t="str">
        <f t="shared" si="212"/>
        <v/>
      </c>
      <c r="N1197" s="65" t="str">
        <f>IF(M1197="","",M1197/VLOOKUP(VLOOKUP($J1197,'Medians, Hi-Lo SDs'!$B:$F,2,FALSE),$H:$I,2,FALSE))</f>
        <v/>
      </c>
      <c r="O1197" s="59" t="s">
        <v>88</v>
      </c>
      <c r="P1197" s="60" t="s">
        <v>88</v>
      </c>
      <c r="Q1197" s="66" t="str">
        <f>IFERROR((IF(AND($G1196&lt;(VLOOKUP($J1197,'Medians, Hi-Lo SDs'!$B:$F,3,FALSE)),$G1197&gt;=(VLOOKUP($J1197,'Medians, Hi-Lo SDs'!$B:$F,3,FALSE))),(VLOOKUP($J1197,'Medians, Hi-Lo SDs'!$B:$F,3,FALSE))-$G1196,""))/($F1197)*($C1197-$C1196)+($C1196),"")</f>
        <v/>
      </c>
      <c r="R1197" s="65" t="str">
        <f t="shared" si="213"/>
        <v/>
      </c>
      <c r="S1197" s="65" t="str">
        <f>IF(R1197="","",R1197/VLOOKUP(VLOOKUP($J1197,'Medians, Hi-Lo SDs'!$B:$F,3,FALSE),$H:$I,2,FALSE))</f>
        <v/>
      </c>
      <c r="T1197" s="70" t="str">
        <f t="shared" si="216"/>
        <v/>
      </c>
      <c r="U1197" s="68" t="str">
        <f t="shared" si="217"/>
        <v/>
      </c>
      <c r="V1197" s="69" t="str">
        <f t="shared" si="211"/>
        <v/>
      </c>
      <c r="W1197" s="66" t="str">
        <f>IFERROR((IF(AND($G1196&lt;(VLOOKUP($J1197,'Medians, Hi-Lo SDs'!$B:$F,4,FALSE)),$G1197&gt;=(VLOOKUP($J1197,'Medians, Hi-Lo SDs'!$B:$F,4,FALSE))),(VLOOKUP($J1197,'Medians, Hi-Lo SDs'!$B:$F,4,FALSE))-$G1196,""))/($F1197)*($C1197-$C1196)+($C1196),"")</f>
        <v/>
      </c>
      <c r="X1197" s="65" t="str">
        <f t="shared" si="214"/>
        <v/>
      </c>
      <c r="Y1197" s="65" t="str">
        <f>IF(X1197="","",X1197/VLOOKUP(VLOOKUP($J1197,'Medians, Hi-Lo SDs'!$B:$F,4,FALSE),$H:$I,2,FALSE))</f>
        <v/>
      </c>
      <c r="Z1197" s="70" t="str">
        <f t="shared" si="218"/>
        <v/>
      </c>
      <c r="AA1197" s="68" t="str">
        <f t="shared" si="219"/>
        <v/>
      </c>
      <c r="AB1197" s="66" t="str">
        <f>IFERROR((IF(AND($G1196&lt;(VLOOKUP($J1197,'Medians, Hi-Lo SDs'!$B:$F,5,FALSE)),$G1197&gt;=(VLOOKUP($J1197,'Medians, Hi-Lo SDs'!$B:$F,5,FALSE))),(VLOOKUP($J1197,'Medians, Hi-Lo SDs'!$B:$F,5,FALSE))-$G1196,""))/($F1197)*($C1197-$C1196)+($C1196),"")</f>
        <v/>
      </c>
      <c r="AC1197" s="65" t="str">
        <f t="shared" si="215"/>
        <v/>
      </c>
      <c r="AD1197" s="65" t="str">
        <f>IF(AC1197="","",AC1197/VLOOKUP(VLOOKUP($J1197,'Medians, Hi-Lo SDs'!$B:$F,5,FALSE),$H:$I,2,FALSE))</f>
        <v/>
      </c>
      <c r="AE1197" s="59" t="s">
        <v>88</v>
      </c>
      <c r="AF1197" s="60" t="s">
        <v>88</v>
      </c>
    </row>
    <row r="1198" spans="10:32" x14ac:dyDescent="0.2">
      <c r="J1198" s="64" t="str">
        <f t="shared" si="209"/>
        <v>a1721</v>
      </c>
      <c r="K1198" s="71">
        <f t="shared" si="210"/>
        <v>2.1505376344086025</v>
      </c>
      <c r="L1198" s="65" t="str">
        <f>IFERROR((IF(AND($G1197&lt;(VLOOKUP($J1198,'Medians, Hi-Lo SDs'!$B:$F,2,FALSE)),$G1198&gt;=(VLOOKUP($J1198,'Medians, Hi-Lo SDs'!$B:$F,2,FALSE))),(VLOOKUP($J1198,'Medians, Hi-Lo SDs'!$B:$F,2,FALSE))-$G1197,""))/($F1198)*($C1198-$C1197)+($C1197),"")</f>
        <v/>
      </c>
      <c r="M1198" s="65" t="str">
        <f t="shared" si="212"/>
        <v/>
      </c>
      <c r="N1198" s="65" t="str">
        <f>IF(M1198="","",M1198/VLOOKUP(VLOOKUP($J1198,'Medians, Hi-Lo SDs'!$B:$F,2,FALSE),$H:$I,2,FALSE))</f>
        <v/>
      </c>
      <c r="O1198" s="59" t="s">
        <v>88</v>
      </c>
      <c r="P1198" s="60" t="s">
        <v>88</v>
      </c>
      <c r="Q1198" s="66" t="str">
        <f>IFERROR((IF(AND($G1197&lt;(VLOOKUP($J1198,'Medians, Hi-Lo SDs'!$B:$F,3,FALSE)),$G1198&gt;=(VLOOKUP($J1198,'Medians, Hi-Lo SDs'!$B:$F,3,FALSE))),(VLOOKUP($J1198,'Medians, Hi-Lo SDs'!$B:$F,3,FALSE))-$G1197,""))/($F1198)*($C1198-$C1197)+($C1197),"")</f>
        <v/>
      </c>
      <c r="R1198" s="65" t="str">
        <f t="shared" si="213"/>
        <v/>
      </c>
      <c r="S1198" s="65" t="str">
        <f>IF(R1198="","",R1198/VLOOKUP(VLOOKUP($J1198,'Medians, Hi-Lo SDs'!$B:$F,3,FALSE),$H:$I,2,FALSE))</f>
        <v/>
      </c>
      <c r="T1198" s="70" t="str">
        <f t="shared" si="216"/>
        <v/>
      </c>
      <c r="U1198" s="68" t="str">
        <f t="shared" si="217"/>
        <v/>
      </c>
      <c r="V1198" s="69" t="str">
        <f t="shared" si="211"/>
        <v/>
      </c>
      <c r="W1198" s="66" t="str">
        <f>IFERROR((IF(AND($G1197&lt;(VLOOKUP($J1198,'Medians, Hi-Lo SDs'!$B:$F,4,FALSE)),$G1198&gt;=(VLOOKUP($J1198,'Medians, Hi-Lo SDs'!$B:$F,4,FALSE))),(VLOOKUP($J1198,'Medians, Hi-Lo SDs'!$B:$F,4,FALSE))-$G1197,""))/($F1198)*($C1198-$C1197)+($C1197),"")</f>
        <v/>
      </c>
      <c r="X1198" s="65" t="str">
        <f t="shared" si="214"/>
        <v/>
      </c>
      <c r="Y1198" s="65" t="str">
        <f>IF(X1198="","",X1198/VLOOKUP(VLOOKUP($J1198,'Medians, Hi-Lo SDs'!$B:$F,4,FALSE),$H:$I,2,FALSE))</f>
        <v/>
      </c>
      <c r="Z1198" s="70" t="str">
        <f t="shared" si="218"/>
        <v/>
      </c>
      <c r="AA1198" s="68" t="str">
        <f t="shared" si="219"/>
        <v/>
      </c>
      <c r="AB1198" s="66" t="str">
        <f>IFERROR((IF(AND($G1197&lt;(VLOOKUP($J1198,'Medians, Hi-Lo SDs'!$B:$F,5,FALSE)),$G1198&gt;=(VLOOKUP($J1198,'Medians, Hi-Lo SDs'!$B:$F,5,FALSE))),(VLOOKUP($J1198,'Medians, Hi-Lo SDs'!$B:$F,5,FALSE))-$G1197,""))/($F1198)*($C1198-$C1197)+($C1197),"")</f>
        <v/>
      </c>
      <c r="AC1198" s="65" t="str">
        <f t="shared" si="215"/>
        <v/>
      </c>
      <c r="AD1198" s="65" t="str">
        <f>IF(AC1198="","",AC1198/VLOOKUP(VLOOKUP($J1198,'Medians, Hi-Lo SDs'!$B:$F,5,FALSE),$H:$I,2,FALSE))</f>
        <v/>
      </c>
      <c r="AE1198" s="59" t="s">
        <v>88</v>
      </c>
      <c r="AF1198" s="60" t="s">
        <v>88</v>
      </c>
    </row>
    <row r="1199" spans="10:32" x14ac:dyDescent="0.2">
      <c r="J1199" s="64" t="str">
        <f t="shared" si="209"/>
        <v>a1721</v>
      </c>
      <c r="K1199" s="71">
        <f t="shared" si="210"/>
        <v>2.1505376344086025</v>
      </c>
      <c r="L1199" s="65" t="str">
        <f>IFERROR((IF(AND($G1198&lt;(VLOOKUP($J1199,'Medians, Hi-Lo SDs'!$B:$F,2,FALSE)),$G1199&gt;=(VLOOKUP($J1199,'Medians, Hi-Lo SDs'!$B:$F,2,FALSE))),(VLOOKUP($J1199,'Medians, Hi-Lo SDs'!$B:$F,2,FALSE))-$G1198,""))/($F1199)*($C1199-$C1198)+($C1198),"")</f>
        <v/>
      </c>
      <c r="M1199" s="65" t="str">
        <f t="shared" si="212"/>
        <v/>
      </c>
      <c r="N1199" s="65" t="str">
        <f>IF(M1199="","",M1199/VLOOKUP(VLOOKUP($J1199,'Medians, Hi-Lo SDs'!$B:$F,2,FALSE),$H:$I,2,FALSE))</f>
        <v/>
      </c>
      <c r="O1199" s="59" t="s">
        <v>88</v>
      </c>
      <c r="P1199" s="60" t="s">
        <v>88</v>
      </c>
      <c r="Q1199" s="66" t="str">
        <f>IFERROR((IF(AND($G1198&lt;(VLOOKUP($J1199,'Medians, Hi-Lo SDs'!$B:$F,3,FALSE)),$G1199&gt;=(VLOOKUP($J1199,'Medians, Hi-Lo SDs'!$B:$F,3,FALSE))),(VLOOKUP($J1199,'Medians, Hi-Lo SDs'!$B:$F,3,FALSE))-$G1198,""))/($F1199)*($C1199-$C1198)+($C1198),"")</f>
        <v/>
      </c>
      <c r="R1199" s="65" t="str">
        <f t="shared" si="213"/>
        <v/>
      </c>
      <c r="S1199" s="65" t="str">
        <f>IF(R1199="","",R1199/VLOOKUP(VLOOKUP($J1199,'Medians, Hi-Lo SDs'!$B:$F,3,FALSE),$H:$I,2,FALSE))</f>
        <v/>
      </c>
      <c r="T1199" s="70" t="str">
        <f t="shared" si="216"/>
        <v/>
      </c>
      <c r="U1199" s="68" t="str">
        <f t="shared" si="217"/>
        <v/>
      </c>
      <c r="V1199" s="69" t="str">
        <f t="shared" si="211"/>
        <v/>
      </c>
      <c r="W1199" s="66" t="str">
        <f>IFERROR((IF(AND($G1198&lt;(VLOOKUP($J1199,'Medians, Hi-Lo SDs'!$B:$F,4,FALSE)),$G1199&gt;=(VLOOKUP($J1199,'Medians, Hi-Lo SDs'!$B:$F,4,FALSE))),(VLOOKUP($J1199,'Medians, Hi-Lo SDs'!$B:$F,4,FALSE))-$G1198,""))/($F1199)*($C1199-$C1198)+($C1198),"")</f>
        <v/>
      </c>
      <c r="X1199" s="65" t="str">
        <f t="shared" si="214"/>
        <v/>
      </c>
      <c r="Y1199" s="65" t="str">
        <f>IF(X1199="","",X1199/VLOOKUP(VLOOKUP($J1199,'Medians, Hi-Lo SDs'!$B:$F,4,FALSE),$H:$I,2,FALSE))</f>
        <v/>
      </c>
      <c r="Z1199" s="70" t="str">
        <f t="shared" si="218"/>
        <v/>
      </c>
      <c r="AA1199" s="68" t="str">
        <f t="shared" si="219"/>
        <v/>
      </c>
      <c r="AB1199" s="66" t="str">
        <f>IFERROR((IF(AND($G1198&lt;(VLOOKUP($J1199,'Medians, Hi-Lo SDs'!$B:$F,5,FALSE)),$G1199&gt;=(VLOOKUP($J1199,'Medians, Hi-Lo SDs'!$B:$F,5,FALSE))),(VLOOKUP($J1199,'Medians, Hi-Lo SDs'!$B:$F,5,FALSE))-$G1198,""))/($F1199)*($C1199-$C1198)+($C1198),"")</f>
        <v/>
      </c>
      <c r="AC1199" s="65" t="str">
        <f t="shared" si="215"/>
        <v/>
      </c>
      <c r="AD1199" s="65" t="str">
        <f>IF(AC1199="","",AC1199/VLOOKUP(VLOOKUP($J1199,'Medians, Hi-Lo SDs'!$B:$F,5,FALSE),$H:$I,2,FALSE))</f>
        <v/>
      </c>
      <c r="AE1199" s="59" t="s">
        <v>88</v>
      </c>
      <c r="AF1199" s="60" t="s">
        <v>88</v>
      </c>
    </row>
    <row r="1200" spans="10:32" x14ac:dyDescent="0.2">
      <c r="J1200" s="64" t="str">
        <f t="shared" si="209"/>
        <v>a1721</v>
      </c>
      <c r="K1200" s="71">
        <f t="shared" si="210"/>
        <v>2.1505376344086025</v>
      </c>
      <c r="L1200" s="65" t="str">
        <f>IFERROR((IF(AND($G1199&lt;(VLOOKUP($J1200,'Medians, Hi-Lo SDs'!$B:$F,2,FALSE)),$G1200&gt;=(VLOOKUP($J1200,'Medians, Hi-Lo SDs'!$B:$F,2,FALSE))),(VLOOKUP($J1200,'Medians, Hi-Lo SDs'!$B:$F,2,FALSE))-$G1199,""))/($F1200)*($C1200-$C1199)+($C1199),"")</f>
        <v/>
      </c>
      <c r="M1200" s="65" t="str">
        <f t="shared" si="212"/>
        <v/>
      </c>
      <c r="N1200" s="65" t="str">
        <f>IF(M1200="","",M1200/VLOOKUP(VLOOKUP($J1200,'Medians, Hi-Lo SDs'!$B:$F,2,FALSE),$H:$I,2,FALSE))</f>
        <v/>
      </c>
      <c r="O1200" s="59" t="s">
        <v>88</v>
      </c>
      <c r="P1200" s="60" t="s">
        <v>88</v>
      </c>
      <c r="Q1200" s="66" t="str">
        <f>IFERROR((IF(AND($G1199&lt;(VLOOKUP($J1200,'Medians, Hi-Lo SDs'!$B:$F,3,FALSE)),$G1200&gt;=(VLOOKUP($J1200,'Medians, Hi-Lo SDs'!$B:$F,3,FALSE))),(VLOOKUP($J1200,'Medians, Hi-Lo SDs'!$B:$F,3,FALSE))-$G1199,""))/($F1200)*($C1200-$C1199)+($C1199),"")</f>
        <v/>
      </c>
      <c r="R1200" s="65" t="str">
        <f t="shared" si="213"/>
        <v/>
      </c>
      <c r="S1200" s="65" t="str">
        <f>IF(R1200="","",R1200/VLOOKUP(VLOOKUP($J1200,'Medians, Hi-Lo SDs'!$B:$F,3,FALSE),$H:$I,2,FALSE))</f>
        <v/>
      </c>
      <c r="T1200" s="70" t="str">
        <f t="shared" si="216"/>
        <v/>
      </c>
      <c r="U1200" s="68" t="str">
        <f t="shared" si="217"/>
        <v/>
      </c>
      <c r="V1200" s="69" t="str">
        <f t="shared" si="211"/>
        <v/>
      </c>
      <c r="W1200" s="66" t="str">
        <f>IFERROR((IF(AND($G1199&lt;(VLOOKUP($J1200,'Medians, Hi-Lo SDs'!$B:$F,4,FALSE)),$G1200&gt;=(VLOOKUP($J1200,'Medians, Hi-Lo SDs'!$B:$F,4,FALSE))),(VLOOKUP($J1200,'Medians, Hi-Lo SDs'!$B:$F,4,FALSE))-$G1199,""))/($F1200)*($C1200-$C1199)+($C1199),"")</f>
        <v/>
      </c>
      <c r="X1200" s="65" t="str">
        <f t="shared" si="214"/>
        <v/>
      </c>
      <c r="Y1200" s="65" t="str">
        <f>IF(X1200="","",X1200/VLOOKUP(VLOOKUP($J1200,'Medians, Hi-Lo SDs'!$B:$F,4,FALSE),$H:$I,2,FALSE))</f>
        <v/>
      </c>
      <c r="Z1200" s="70" t="str">
        <f t="shared" si="218"/>
        <v/>
      </c>
      <c r="AA1200" s="68" t="str">
        <f t="shared" si="219"/>
        <v/>
      </c>
      <c r="AB1200" s="66" t="str">
        <f>IFERROR((IF(AND($G1199&lt;(VLOOKUP($J1200,'Medians, Hi-Lo SDs'!$B:$F,5,FALSE)),$G1200&gt;=(VLOOKUP($J1200,'Medians, Hi-Lo SDs'!$B:$F,5,FALSE))),(VLOOKUP($J1200,'Medians, Hi-Lo SDs'!$B:$F,5,FALSE))-$G1199,""))/($F1200)*($C1200-$C1199)+($C1199),"")</f>
        <v/>
      </c>
      <c r="AC1200" s="65" t="str">
        <f t="shared" si="215"/>
        <v/>
      </c>
      <c r="AD1200" s="65" t="str">
        <f>IF(AC1200="","",AC1200/VLOOKUP(VLOOKUP($J1200,'Medians, Hi-Lo SDs'!$B:$F,5,FALSE),$H:$I,2,FALSE))</f>
        <v/>
      </c>
      <c r="AE1200" s="59" t="s">
        <v>88</v>
      </c>
      <c r="AF1200" s="60" t="s">
        <v>88</v>
      </c>
    </row>
    <row r="1201" spans="10:32" x14ac:dyDescent="0.2">
      <c r="J1201" s="64" t="str">
        <f t="shared" si="209"/>
        <v>a1721</v>
      </c>
      <c r="K1201" s="71">
        <f t="shared" si="210"/>
        <v>2.1505376344086025</v>
      </c>
      <c r="L1201" s="65" t="str">
        <f>IFERROR((IF(AND($G1200&lt;(VLOOKUP($J1201,'Medians, Hi-Lo SDs'!$B:$F,2,FALSE)),$G1201&gt;=(VLOOKUP($J1201,'Medians, Hi-Lo SDs'!$B:$F,2,FALSE))),(VLOOKUP($J1201,'Medians, Hi-Lo SDs'!$B:$F,2,FALSE))-$G1200,""))/($F1201)*($C1201-$C1200)+($C1200),"")</f>
        <v/>
      </c>
      <c r="M1201" s="65" t="str">
        <f t="shared" si="212"/>
        <v/>
      </c>
      <c r="N1201" s="65" t="str">
        <f>IF(M1201="","",M1201/VLOOKUP(VLOOKUP($J1201,'Medians, Hi-Lo SDs'!$B:$F,2,FALSE),$H:$I,2,FALSE))</f>
        <v/>
      </c>
      <c r="O1201" s="59" t="s">
        <v>88</v>
      </c>
      <c r="P1201" s="60" t="s">
        <v>88</v>
      </c>
      <c r="Q1201" s="66" t="str">
        <f>IFERROR((IF(AND($G1200&lt;(VLOOKUP($J1201,'Medians, Hi-Lo SDs'!$B:$F,3,FALSE)),$G1201&gt;=(VLOOKUP($J1201,'Medians, Hi-Lo SDs'!$B:$F,3,FALSE))),(VLOOKUP($J1201,'Medians, Hi-Lo SDs'!$B:$F,3,FALSE))-$G1200,""))/($F1201)*($C1201-$C1200)+($C1200),"")</f>
        <v/>
      </c>
      <c r="R1201" s="65" t="str">
        <f t="shared" si="213"/>
        <v/>
      </c>
      <c r="S1201" s="65" t="str">
        <f>IF(R1201="","",R1201/VLOOKUP(VLOOKUP($J1201,'Medians, Hi-Lo SDs'!$B:$F,3,FALSE),$H:$I,2,FALSE))</f>
        <v/>
      </c>
      <c r="T1201" s="70" t="str">
        <f t="shared" si="216"/>
        <v/>
      </c>
      <c r="U1201" s="68" t="str">
        <f t="shared" si="217"/>
        <v/>
      </c>
      <c r="V1201" s="69" t="str">
        <f t="shared" si="211"/>
        <v/>
      </c>
      <c r="W1201" s="66" t="str">
        <f>IFERROR((IF(AND($G1200&lt;(VLOOKUP($J1201,'Medians, Hi-Lo SDs'!$B:$F,4,FALSE)),$G1201&gt;=(VLOOKUP($J1201,'Medians, Hi-Lo SDs'!$B:$F,4,FALSE))),(VLOOKUP($J1201,'Medians, Hi-Lo SDs'!$B:$F,4,FALSE))-$G1200,""))/($F1201)*($C1201-$C1200)+($C1200),"")</f>
        <v/>
      </c>
      <c r="X1201" s="65" t="str">
        <f t="shared" si="214"/>
        <v/>
      </c>
      <c r="Y1201" s="65" t="str">
        <f>IF(X1201="","",X1201/VLOOKUP(VLOOKUP($J1201,'Medians, Hi-Lo SDs'!$B:$F,4,FALSE),$H:$I,2,FALSE))</f>
        <v/>
      </c>
      <c r="Z1201" s="70" t="str">
        <f t="shared" si="218"/>
        <v/>
      </c>
      <c r="AA1201" s="68" t="str">
        <f t="shared" si="219"/>
        <v/>
      </c>
      <c r="AB1201" s="66" t="str">
        <f>IFERROR((IF(AND($G1200&lt;(VLOOKUP($J1201,'Medians, Hi-Lo SDs'!$B:$F,5,FALSE)),$G1201&gt;=(VLOOKUP($J1201,'Medians, Hi-Lo SDs'!$B:$F,5,FALSE))),(VLOOKUP($J1201,'Medians, Hi-Lo SDs'!$B:$F,5,FALSE))-$G1200,""))/($F1201)*($C1201-$C1200)+($C1200),"")</f>
        <v/>
      </c>
      <c r="AC1201" s="65" t="str">
        <f t="shared" si="215"/>
        <v/>
      </c>
      <c r="AD1201" s="65" t="str">
        <f>IF(AC1201="","",AC1201/VLOOKUP(VLOOKUP($J1201,'Medians, Hi-Lo SDs'!$B:$F,5,FALSE),$H:$I,2,FALSE))</f>
        <v/>
      </c>
      <c r="AE1201" s="59" t="s">
        <v>88</v>
      </c>
      <c r="AF1201" s="60" t="s">
        <v>88</v>
      </c>
    </row>
    <row r="1202" spans="10:32" x14ac:dyDescent="0.2">
      <c r="J1202" s="64" t="str">
        <f t="shared" si="209"/>
        <v>a1721</v>
      </c>
      <c r="K1202" s="71">
        <f t="shared" si="210"/>
        <v>2.1505376344086025</v>
      </c>
      <c r="L1202" s="65" t="str">
        <f>IFERROR((IF(AND($G1201&lt;(VLOOKUP($J1202,'Medians, Hi-Lo SDs'!$B:$F,2,FALSE)),$G1202&gt;=(VLOOKUP($J1202,'Medians, Hi-Lo SDs'!$B:$F,2,FALSE))),(VLOOKUP($J1202,'Medians, Hi-Lo SDs'!$B:$F,2,FALSE))-$G1201,""))/($F1202)*($C1202-$C1201)+($C1201),"")</f>
        <v/>
      </c>
      <c r="M1202" s="65" t="str">
        <f t="shared" si="212"/>
        <v/>
      </c>
      <c r="N1202" s="65" t="str">
        <f>IF(M1202="","",M1202/VLOOKUP(VLOOKUP($J1202,'Medians, Hi-Lo SDs'!$B:$F,2,FALSE),$H:$I,2,FALSE))</f>
        <v/>
      </c>
      <c r="O1202" s="59" t="s">
        <v>88</v>
      </c>
      <c r="P1202" s="60" t="s">
        <v>88</v>
      </c>
      <c r="Q1202" s="66" t="str">
        <f>IFERROR((IF(AND($G1201&lt;(VLOOKUP($J1202,'Medians, Hi-Lo SDs'!$B:$F,3,FALSE)),$G1202&gt;=(VLOOKUP($J1202,'Medians, Hi-Lo SDs'!$B:$F,3,FALSE))),(VLOOKUP($J1202,'Medians, Hi-Lo SDs'!$B:$F,3,FALSE))-$G1201,""))/($F1202)*($C1202-$C1201)+($C1201),"")</f>
        <v/>
      </c>
      <c r="R1202" s="65" t="str">
        <f t="shared" si="213"/>
        <v/>
      </c>
      <c r="S1202" s="65" t="str">
        <f>IF(R1202="","",R1202/VLOOKUP(VLOOKUP($J1202,'Medians, Hi-Lo SDs'!$B:$F,3,FALSE),$H:$I,2,FALSE))</f>
        <v/>
      </c>
      <c r="T1202" s="70" t="str">
        <f t="shared" si="216"/>
        <v/>
      </c>
      <c r="U1202" s="68" t="str">
        <f t="shared" si="217"/>
        <v/>
      </c>
      <c r="V1202" s="69" t="str">
        <f t="shared" si="211"/>
        <v/>
      </c>
      <c r="W1202" s="66" t="str">
        <f>IFERROR((IF(AND($G1201&lt;(VLOOKUP($J1202,'Medians, Hi-Lo SDs'!$B:$F,4,FALSE)),$G1202&gt;=(VLOOKUP($J1202,'Medians, Hi-Lo SDs'!$B:$F,4,FALSE))),(VLOOKUP($J1202,'Medians, Hi-Lo SDs'!$B:$F,4,FALSE))-$G1201,""))/($F1202)*($C1202-$C1201)+($C1201),"")</f>
        <v/>
      </c>
      <c r="X1202" s="65" t="str">
        <f t="shared" si="214"/>
        <v/>
      </c>
      <c r="Y1202" s="65" t="str">
        <f>IF(X1202="","",X1202/VLOOKUP(VLOOKUP($J1202,'Medians, Hi-Lo SDs'!$B:$F,4,FALSE),$H:$I,2,FALSE))</f>
        <v/>
      </c>
      <c r="Z1202" s="70" t="str">
        <f t="shared" si="218"/>
        <v/>
      </c>
      <c r="AA1202" s="68" t="str">
        <f t="shared" si="219"/>
        <v/>
      </c>
      <c r="AB1202" s="66" t="str">
        <f>IFERROR((IF(AND($G1201&lt;(VLOOKUP($J1202,'Medians, Hi-Lo SDs'!$B:$F,5,FALSE)),$G1202&gt;=(VLOOKUP($J1202,'Medians, Hi-Lo SDs'!$B:$F,5,FALSE))),(VLOOKUP($J1202,'Medians, Hi-Lo SDs'!$B:$F,5,FALSE))-$G1201,""))/($F1202)*($C1202-$C1201)+($C1201),"")</f>
        <v/>
      </c>
      <c r="AC1202" s="65" t="str">
        <f t="shared" si="215"/>
        <v/>
      </c>
      <c r="AD1202" s="65" t="str">
        <f>IF(AC1202="","",AC1202/VLOOKUP(VLOOKUP($J1202,'Medians, Hi-Lo SDs'!$B:$F,5,FALSE),$H:$I,2,FALSE))</f>
        <v/>
      </c>
      <c r="AE1202" s="59" t="s">
        <v>88</v>
      </c>
      <c r="AF1202" s="60" t="s">
        <v>88</v>
      </c>
    </row>
    <row r="1203" spans="10:32" x14ac:dyDescent="0.2">
      <c r="J1203" s="64" t="str">
        <f t="shared" si="209"/>
        <v>a1721</v>
      </c>
      <c r="K1203" s="71">
        <f t="shared" si="210"/>
        <v>2.1505376344086025</v>
      </c>
      <c r="L1203" s="65" t="str">
        <f>IFERROR((IF(AND($G1202&lt;(VLOOKUP($J1203,'Medians, Hi-Lo SDs'!$B:$F,2,FALSE)),$G1203&gt;=(VLOOKUP($J1203,'Medians, Hi-Lo SDs'!$B:$F,2,FALSE))),(VLOOKUP($J1203,'Medians, Hi-Lo SDs'!$B:$F,2,FALSE))-$G1202,""))/($F1203)*($C1203-$C1202)+($C1202),"")</f>
        <v/>
      </c>
      <c r="M1203" s="65" t="str">
        <f t="shared" si="212"/>
        <v/>
      </c>
      <c r="N1203" s="65" t="str">
        <f>IF(M1203="","",M1203/VLOOKUP(VLOOKUP($J1203,'Medians, Hi-Lo SDs'!$B:$F,2,FALSE),$H:$I,2,FALSE))</f>
        <v/>
      </c>
      <c r="O1203" s="59" t="s">
        <v>88</v>
      </c>
      <c r="P1203" s="60" t="s">
        <v>88</v>
      </c>
      <c r="Q1203" s="66" t="str">
        <f>IFERROR((IF(AND($G1202&lt;(VLOOKUP($J1203,'Medians, Hi-Lo SDs'!$B:$F,3,FALSE)),$G1203&gt;=(VLOOKUP($J1203,'Medians, Hi-Lo SDs'!$B:$F,3,FALSE))),(VLOOKUP($J1203,'Medians, Hi-Lo SDs'!$B:$F,3,FALSE))-$G1202,""))/($F1203)*($C1203-$C1202)+($C1202),"")</f>
        <v/>
      </c>
      <c r="R1203" s="65" t="str">
        <f t="shared" si="213"/>
        <v/>
      </c>
      <c r="S1203" s="65" t="str">
        <f>IF(R1203="","",R1203/VLOOKUP(VLOOKUP($J1203,'Medians, Hi-Lo SDs'!$B:$F,3,FALSE),$H:$I,2,FALSE))</f>
        <v/>
      </c>
      <c r="T1203" s="70" t="str">
        <f t="shared" si="216"/>
        <v/>
      </c>
      <c r="U1203" s="68" t="str">
        <f t="shared" si="217"/>
        <v/>
      </c>
      <c r="V1203" s="69" t="str">
        <f t="shared" si="211"/>
        <v/>
      </c>
      <c r="W1203" s="66" t="str">
        <f>IFERROR((IF(AND($G1202&lt;(VLOOKUP($J1203,'Medians, Hi-Lo SDs'!$B:$F,4,FALSE)),$G1203&gt;=(VLOOKUP($J1203,'Medians, Hi-Lo SDs'!$B:$F,4,FALSE))),(VLOOKUP($J1203,'Medians, Hi-Lo SDs'!$B:$F,4,FALSE))-$G1202,""))/($F1203)*($C1203-$C1202)+($C1202),"")</f>
        <v/>
      </c>
      <c r="X1203" s="65" t="str">
        <f t="shared" si="214"/>
        <v/>
      </c>
      <c r="Y1203" s="65" t="str">
        <f>IF(X1203="","",X1203/VLOOKUP(VLOOKUP($J1203,'Medians, Hi-Lo SDs'!$B:$F,4,FALSE),$H:$I,2,FALSE))</f>
        <v/>
      </c>
      <c r="Z1203" s="70" t="str">
        <f t="shared" si="218"/>
        <v/>
      </c>
      <c r="AA1203" s="68" t="str">
        <f t="shared" si="219"/>
        <v/>
      </c>
      <c r="AB1203" s="66" t="str">
        <f>IFERROR((IF(AND($G1202&lt;(VLOOKUP($J1203,'Medians, Hi-Lo SDs'!$B:$F,5,FALSE)),$G1203&gt;=(VLOOKUP($J1203,'Medians, Hi-Lo SDs'!$B:$F,5,FALSE))),(VLOOKUP($J1203,'Medians, Hi-Lo SDs'!$B:$F,5,FALSE))-$G1202,""))/($F1203)*($C1203-$C1202)+($C1202),"")</f>
        <v/>
      </c>
      <c r="AC1203" s="65" t="str">
        <f t="shared" si="215"/>
        <v/>
      </c>
      <c r="AD1203" s="65" t="str">
        <f>IF(AC1203="","",AC1203/VLOOKUP(VLOOKUP($J1203,'Medians, Hi-Lo SDs'!$B:$F,5,FALSE),$H:$I,2,FALSE))</f>
        <v/>
      </c>
      <c r="AE1203" s="59" t="s">
        <v>88</v>
      </c>
      <c r="AF1203" s="60" t="s">
        <v>88</v>
      </c>
    </row>
    <row r="1204" spans="10:32" x14ac:dyDescent="0.2">
      <c r="J1204" s="64" t="str">
        <f t="shared" si="209"/>
        <v>a1721</v>
      </c>
      <c r="K1204" s="71">
        <f t="shared" si="210"/>
        <v>2.1505376344086025</v>
      </c>
      <c r="L1204" s="65" t="str">
        <f>IFERROR((IF(AND($G1203&lt;(VLOOKUP($J1204,'Medians, Hi-Lo SDs'!$B:$F,2,FALSE)),$G1204&gt;=(VLOOKUP($J1204,'Medians, Hi-Lo SDs'!$B:$F,2,FALSE))),(VLOOKUP($J1204,'Medians, Hi-Lo SDs'!$B:$F,2,FALSE))-$G1203,""))/($F1204)*($C1204-$C1203)+($C1203),"")</f>
        <v/>
      </c>
      <c r="M1204" s="65" t="str">
        <f t="shared" si="212"/>
        <v/>
      </c>
      <c r="N1204" s="65" t="str">
        <f>IF(M1204="","",M1204/VLOOKUP(VLOOKUP($J1204,'Medians, Hi-Lo SDs'!$B:$F,2,FALSE),$H:$I,2,FALSE))</f>
        <v/>
      </c>
      <c r="O1204" s="59" t="s">
        <v>88</v>
      </c>
      <c r="P1204" s="60" t="s">
        <v>88</v>
      </c>
      <c r="Q1204" s="66" t="str">
        <f>IFERROR((IF(AND($G1203&lt;(VLOOKUP($J1204,'Medians, Hi-Lo SDs'!$B:$F,3,FALSE)),$G1204&gt;=(VLOOKUP($J1204,'Medians, Hi-Lo SDs'!$B:$F,3,FALSE))),(VLOOKUP($J1204,'Medians, Hi-Lo SDs'!$B:$F,3,FALSE))-$G1203,""))/($F1204)*($C1204-$C1203)+($C1203),"")</f>
        <v/>
      </c>
      <c r="R1204" s="65" t="str">
        <f t="shared" si="213"/>
        <v/>
      </c>
      <c r="S1204" s="65" t="str">
        <f>IF(R1204="","",R1204/VLOOKUP(VLOOKUP($J1204,'Medians, Hi-Lo SDs'!$B:$F,3,FALSE),$H:$I,2,FALSE))</f>
        <v/>
      </c>
      <c r="T1204" s="70" t="str">
        <f t="shared" si="216"/>
        <v/>
      </c>
      <c r="U1204" s="68" t="str">
        <f t="shared" si="217"/>
        <v/>
      </c>
      <c r="V1204" s="69" t="str">
        <f t="shared" si="211"/>
        <v/>
      </c>
      <c r="W1204" s="66" t="str">
        <f>IFERROR((IF(AND($G1203&lt;(VLOOKUP($J1204,'Medians, Hi-Lo SDs'!$B:$F,4,FALSE)),$G1204&gt;=(VLOOKUP($J1204,'Medians, Hi-Lo SDs'!$B:$F,4,FALSE))),(VLOOKUP($J1204,'Medians, Hi-Lo SDs'!$B:$F,4,FALSE))-$G1203,""))/($F1204)*($C1204-$C1203)+($C1203),"")</f>
        <v/>
      </c>
      <c r="X1204" s="65" t="str">
        <f t="shared" si="214"/>
        <v/>
      </c>
      <c r="Y1204" s="65" t="str">
        <f>IF(X1204="","",X1204/VLOOKUP(VLOOKUP($J1204,'Medians, Hi-Lo SDs'!$B:$F,4,FALSE),$H:$I,2,FALSE))</f>
        <v/>
      </c>
      <c r="Z1204" s="70" t="str">
        <f t="shared" si="218"/>
        <v/>
      </c>
      <c r="AA1204" s="68" t="str">
        <f t="shared" si="219"/>
        <v/>
      </c>
      <c r="AB1204" s="66" t="str">
        <f>IFERROR((IF(AND($G1203&lt;(VLOOKUP($J1204,'Medians, Hi-Lo SDs'!$B:$F,5,FALSE)),$G1204&gt;=(VLOOKUP($J1204,'Medians, Hi-Lo SDs'!$B:$F,5,FALSE))),(VLOOKUP($J1204,'Medians, Hi-Lo SDs'!$B:$F,5,FALSE))-$G1203,""))/($F1204)*($C1204-$C1203)+($C1203),"")</f>
        <v/>
      </c>
      <c r="AC1204" s="65" t="str">
        <f t="shared" si="215"/>
        <v/>
      </c>
      <c r="AD1204" s="65" t="str">
        <f>IF(AC1204="","",AC1204/VLOOKUP(VLOOKUP($J1204,'Medians, Hi-Lo SDs'!$B:$F,5,FALSE),$H:$I,2,FALSE))</f>
        <v/>
      </c>
      <c r="AE1204" s="59" t="s">
        <v>88</v>
      </c>
      <c r="AF1204" s="60" t="s">
        <v>88</v>
      </c>
    </row>
    <row r="1205" spans="10:32" x14ac:dyDescent="0.2">
      <c r="J1205" s="64" t="str">
        <f t="shared" si="209"/>
        <v>a1721</v>
      </c>
      <c r="K1205" s="71">
        <f t="shared" si="210"/>
        <v>2.1505376344086025</v>
      </c>
      <c r="L1205" s="65" t="str">
        <f>IFERROR((IF(AND($G1204&lt;(VLOOKUP($J1205,'Medians, Hi-Lo SDs'!$B:$F,2,FALSE)),$G1205&gt;=(VLOOKUP($J1205,'Medians, Hi-Lo SDs'!$B:$F,2,FALSE))),(VLOOKUP($J1205,'Medians, Hi-Lo SDs'!$B:$F,2,FALSE))-$G1204,""))/($F1205)*($C1205-$C1204)+($C1204),"")</f>
        <v/>
      </c>
      <c r="M1205" s="65" t="str">
        <f t="shared" si="212"/>
        <v/>
      </c>
      <c r="N1205" s="65" t="str">
        <f>IF(M1205="","",M1205/VLOOKUP(VLOOKUP($J1205,'Medians, Hi-Lo SDs'!$B:$F,2,FALSE),$H:$I,2,FALSE))</f>
        <v/>
      </c>
      <c r="O1205" s="59" t="s">
        <v>88</v>
      </c>
      <c r="P1205" s="60" t="s">
        <v>88</v>
      </c>
      <c r="Q1205" s="66" t="str">
        <f>IFERROR((IF(AND($G1204&lt;(VLOOKUP($J1205,'Medians, Hi-Lo SDs'!$B:$F,3,FALSE)),$G1205&gt;=(VLOOKUP($J1205,'Medians, Hi-Lo SDs'!$B:$F,3,FALSE))),(VLOOKUP($J1205,'Medians, Hi-Lo SDs'!$B:$F,3,FALSE))-$G1204,""))/($F1205)*($C1205-$C1204)+($C1204),"")</f>
        <v/>
      </c>
      <c r="R1205" s="65" t="str">
        <f t="shared" si="213"/>
        <v/>
      </c>
      <c r="S1205" s="65" t="str">
        <f>IF(R1205="","",R1205/VLOOKUP(VLOOKUP($J1205,'Medians, Hi-Lo SDs'!$B:$F,3,FALSE),$H:$I,2,FALSE))</f>
        <v/>
      </c>
      <c r="T1205" s="70" t="str">
        <f t="shared" si="216"/>
        <v/>
      </c>
      <c r="U1205" s="68" t="str">
        <f t="shared" si="217"/>
        <v/>
      </c>
      <c r="V1205" s="69" t="str">
        <f t="shared" si="211"/>
        <v/>
      </c>
      <c r="W1205" s="66" t="str">
        <f>IFERROR((IF(AND($G1204&lt;(VLOOKUP($J1205,'Medians, Hi-Lo SDs'!$B:$F,4,FALSE)),$G1205&gt;=(VLOOKUP($J1205,'Medians, Hi-Lo SDs'!$B:$F,4,FALSE))),(VLOOKUP($J1205,'Medians, Hi-Lo SDs'!$B:$F,4,FALSE))-$G1204,""))/($F1205)*($C1205-$C1204)+($C1204),"")</f>
        <v/>
      </c>
      <c r="X1205" s="65" t="str">
        <f t="shared" si="214"/>
        <v/>
      </c>
      <c r="Y1205" s="65" t="str">
        <f>IF(X1205="","",X1205/VLOOKUP(VLOOKUP($J1205,'Medians, Hi-Lo SDs'!$B:$F,4,FALSE),$H:$I,2,FALSE))</f>
        <v/>
      </c>
      <c r="Z1205" s="70" t="str">
        <f t="shared" si="218"/>
        <v/>
      </c>
      <c r="AA1205" s="68" t="str">
        <f t="shared" si="219"/>
        <v/>
      </c>
      <c r="AB1205" s="66" t="str">
        <f>IFERROR((IF(AND($G1204&lt;(VLOOKUP($J1205,'Medians, Hi-Lo SDs'!$B:$F,5,FALSE)),$G1205&gt;=(VLOOKUP($J1205,'Medians, Hi-Lo SDs'!$B:$F,5,FALSE))),(VLOOKUP($J1205,'Medians, Hi-Lo SDs'!$B:$F,5,FALSE))-$G1204,""))/($F1205)*($C1205-$C1204)+($C1204),"")</f>
        <v/>
      </c>
      <c r="AC1205" s="65" t="str">
        <f t="shared" si="215"/>
        <v/>
      </c>
      <c r="AD1205" s="65" t="str">
        <f>IF(AC1205="","",AC1205/VLOOKUP(VLOOKUP($J1205,'Medians, Hi-Lo SDs'!$B:$F,5,FALSE),$H:$I,2,FALSE))</f>
        <v/>
      </c>
      <c r="AE1205" s="59" t="s">
        <v>88</v>
      </c>
      <c r="AF1205" s="60" t="s">
        <v>88</v>
      </c>
    </row>
    <row r="1206" spans="10:32" x14ac:dyDescent="0.2">
      <c r="J1206" s="64" t="str">
        <f t="shared" si="209"/>
        <v>a1721</v>
      </c>
      <c r="K1206" s="71">
        <f t="shared" si="210"/>
        <v>2.1505376344086025</v>
      </c>
      <c r="L1206" s="65" t="str">
        <f>IFERROR((IF(AND($G1205&lt;(VLOOKUP($J1206,'Medians, Hi-Lo SDs'!$B:$F,2,FALSE)),$G1206&gt;=(VLOOKUP($J1206,'Medians, Hi-Lo SDs'!$B:$F,2,FALSE))),(VLOOKUP($J1206,'Medians, Hi-Lo SDs'!$B:$F,2,FALSE))-$G1205,""))/($F1206)*($C1206-$C1205)+($C1205),"")</f>
        <v/>
      </c>
      <c r="M1206" s="65" t="str">
        <f t="shared" si="212"/>
        <v/>
      </c>
      <c r="N1206" s="65" t="str">
        <f>IF(M1206="","",M1206/VLOOKUP(VLOOKUP($J1206,'Medians, Hi-Lo SDs'!$B:$F,2,FALSE),$H:$I,2,FALSE))</f>
        <v/>
      </c>
      <c r="O1206" s="59" t="s">
        <v>88</v>
      </c>
      <c r="P1206" s="60" t="s">
        <v>88</v>
      </c>
      <c r="Q1206" s="66" t="str">
        <f>IFERROR((IF(AND($G1205&lt;(VLOOKUP($J1206,'Medians, Hi-Lo SDs'!$B:$F,3,FALSE)),$G1206&gt;=(VLOOKUP($J1206,'Medians, Hi-Lo SDs'!$B:$F,3,FALSE))),(VLOOKUP($J1206,'Medians, Hi-Lo SDs'!$B:$F,3,FALSE))-$G1205,""))/($F1206)*($C1206-$C1205)+($C1205),"")</f>
        <v/>
      </c>
      <c r="R1206" s="65" t="str">
        <f t="shared" si="213"/>
        <v/>
      </c>
      <c r="S1206" s="65" t="str">
        <f>IF(R1206="","",R1206/VLOOKUP(VLOOKUP($J1206,'Medians, Hi-Lo SDs'!$B:$F,3,FALSE),$H:$I,2,FALSE))</f>
        <v/>
      </c>
      <c r="T1206" s="70" t="str">
        <f t="shared" si="216"/>
        <v/>
      </c>
      <c r="U1206" s="68" t="str">
        <f t="shared" si="217"/>
        <v/>
      </c>
      <c r="V1206" s="69" t="str">
        <f t="shared" si="211"/>
        <v/>
      </c>
      <c r="W1206" s="66" t="str">
        <f>IFERROR((IF(AND($G1205&lt;(VLOOKUP($J1206,'Medians, Hi-Lo SDs'!$B:$F,4,FALSE)),$G1206&gt;=(VLOOKUP($J1206,'Medians, Hi-Lo SDs'!$B:$F,4,FALSE))),(VLOOKUP($J1206,'Medians, Hi-Lo SDs'!$B:$F,4,FALSE))-$G1205,""))/($F1206)*($C1206-$C1205)+($C1205),"")</f>
        <v/>
      </c>
      <c r="X1206" s="65" t="str">
        <f t="shared" si="214"/>
        <v/>
      </c>
      <c r="Y1206" s="65" t="str">
        <f>IF(X1206="","",X1206/VLOOKUP(VLOOKUP($J1206,'Medians, Hi-Lo SDs'!$B:$F,4,FALSE),$H:$I,2,FALSE))</f>
        <v/>
      </c>
      <c r="Z1206" s="70" t="str">
        <f t="shared" si="218"/>
        <v/>
      </c>
      <c r="AA1206" s="68" t="str">
        <f t="shared" si="219"/>
        <v/>
      </c>
      <c r="AB1206" s="66" t="str">
        <f>IFERROR((IF(AND($G1205&lt;(VLOOKUP($J1206,'Medians, Hi-Lo SDs'!$B:$F,5,FALSE)),$G1206&gt;=(VLOOKUP($J1206,'Medians, Hi-Lo SDs'!$B:$F,5,FALSE))),(VLOOKUP($J1206,'Medians, Hi-Lo SDs'!$B:$F,5,FALSE))-$G1205,""))/($F1206)*($C1206-$C1205)+($C1205),"")</f>
        <v/>
      </c>
      <c r="AC1206" s="65" t="str">
        <f t="shared" si="215"/>
        <v/>
      </c>
      <c r="AD1206" s="65" t="str">
        <f>IF(AC1206="","",AC1206/VLOOKUP(VLOOKUP($J1206,'Medians, Hi-Lo SDs'!$B:$F,5,FALSE),$H:$I,2,FALSE))</f>
        <v/>
      </c>
      <c r="AE1206" s="59" t="s">
        <v>88</v>
      </c>
      <c r="AF1206" s="60" t="s">
        <v>88</v>
      </c>
    </row>
    <row r="1207" spans="10:32" x14ac:dyDescent="0.2">
      <c r="J1207" s="64" t="str">
        <f t="shared" si="209"/>
        <v>a1721</v>
      </c>
      <c r="K1207" s="71">
        <f t="shared" si="210"/>
        <v>2.1505376344086025</v>
      </c>
      <c r="L1207" s="65" t="str">
        <f>IFERROR((IF(AND($G1206&lt;(VLOOKUP($J1207,'Medians, Hi-Lo SDs'!$B:$F,2,FALSE)),$G1207&gt;=(VLOOKUP($J1207,'Medians, Hi-Lo SDs'!$B:$F,2,FALSE))),(VLOOKUP($J1207,'Medians, Hi-Lo SDs'!$B:$F,2,FALSE))-$G1206,""))/($F1207)*($C1207-$C1206)+($C1206),"")</f>
        <v/>
      </c>
      <c r="M1207" s="65" t="str">
        <f t="shared" si="212"/>
        <v/>
      </c>
      <c r="N1207" s="65" t="str">
        <f>IF(M1207="","",M1207/VLOOKUP(VLOOKUP($J1207,'Medians, Hi-Lo SDs'!$B:$F,2,FALSE),$H:$I,2,FALSE))</f>
        <v/>
      </c>
      <c r="O1207" s="59" t="s">
        <v>88</v>
      </c>
      <c r="P1207" s="60" t="s">
        <v>88</v>
      </c>
      <c r="Q1207" s="66" t="str">
        <f>IFERROR((IF(AND($G1206&lt;(VLOOKUP($J1207,'Medians, Hi-Lo SDs'!$B:$F,3,FALSE)),$G1207&gt;=(VLOOKUP($J1207,'Medians, Hi-Lo SDs'!$B:$F,3,FALSE))),(VLOOKUP($J1207,'Medians, Hi-Lo SDs'!$B:$F,3,FALSE))-$G1206,""))/($F1207)*($C1207-$C1206)+($C1206),"")</f>
        <v/>
      </c>
      <c r="R1207" s="65" t="str">
        <f t="shared" si="213"/>
        <v/>
      </c>
      <c r="S1207" s="65" t="str">
        <f>IF(R1207="","",R1207/VLOOKUP(VLOOKUP($J1207,'Medians, Hi-Lo SDs'!$B:$F,3,FALSE),$H:$I,2,FALSE))</f>
        <v/>
      </c>
      <c r="T1207" s="70" t="str">
        <f t="shared" si="216"/>
        <v/>
      </c>
      <c r="U1207" s="68" t="str">
        <f t="shared" si="217"/>
        <v/>
      </c>
      <c r="V1207" s="69" t="str">
        <f t="shared" si="211"/>
        <v/>
      </c>
      <c r="W1207" s="66" t="str">
        <f>IFERROR((IF(AND($G1206&lt;(VLOOKUP($J1207,'Medians, Hi-Lo SDs'!$B:$F,4,FALSE)),$G1207&gt;=(VLOOKUP($J1207,'Medians, Hi-Lo SDs'!$B:$F,4,FALSE))),(VLOOKUP($J1207,'Medians, Hi-Lo SDs'!$B:$F,4,FALSE))-$G1206,""))/($F1207)*($C1207-$C1206)+($C1206),"")</f>
        <v/>
      </c>
      <c r="X1207" s="65" t="str">
        <f t="shared" si="214"/>
        <v/>
      </c>
      <c r="Y1207" s="65" t="str">
        <f>IF(X1207="","",X1207/VLOOKUP(VLOOKUP($J1207,'Medians, Hi-Lo SDs'!$B:$F,4,FALSE),$H:$I,2,FALSE))</f>
        <v/>
      </c>
      <c r="Z1207" s="70" t="str">
        <f t="shared" si="218"/>
        <v/>
      </c>
      <c r="AA1207" s="68" t="str">
        <f t="shared" si="219"/>
        <v/>
      </c>
      <c r="AB1207" s="66" t="str">
        <f>IFERROR((IF(AND($G1206&lt;(VLOOKUP($J1207,'Medians, Hi-Lo SDs'!$B:$F,5,FALSE)),$G1207&gt;=(VLOOKUP($J1207,'Medians, Hi-Lo SDs'!$B:$F,5,FALSE))),(VLOOKUP($J1207,'Medians, Hi-Lo SDs'!$B:$F,5,FALSE))-$G1206,""))/($F1207)*($C1207-$C1206)+($C1206),"")</f>
        <v/>
      </c>
      <c r="AC1207" s="65" t="str">
        <f t="shared" si="215"/>
        <v/>
      </c>
      <c r="AD1207" s="65" t="str">
        <f>IF(AC1207="","",AC1207/VLOOKUP(VLOOKUP($J1207,'Medians, Hi-Lo SDs'!$B:$F,5,FALSE),$H:$I,2,FALSE))</f>
        <v/>
      </c>
      <c r="AE1207" s="59" t="s">
        <v>88</v>
      </c>
      <c r="AF1207" s="60" t="s">
        <v>88</v>
      </c>
    </row>
    <row r="1208" spans="10:32" x14ac:dyDescent="0.2">
      <c r="J1208" s="64" t="str">
        <f t="shared" si="209"/>
        <v>a1721</v>
      </c>
      <c r="K1208" s="71">
        <f t="shared" si="210"/>
        <v>2.1505376344086025</v>
      </c>
      <c r="L1208" s="65" t="str">
        <f>IFERROR((IF(AND($G1207&lt;(VLOOKUP($J1208,'Medians, Hi-Lo SDs'!$B:$F,2,FALSE)),$G1208&gt;=(VLOOKUP($J1208,'Medians, Hi-Lo SDs'!$B:$F,2,FALSE))),(VLOOKUP($J1208,'Medians, Hi-Lo SDs'!$B:$F,2,FALSE))-$G1207,""))/($F1208)*($C1208-$C1207)+($C1207),"")</f>
        <v/>
      </c>
      <c r="M1208" s="65" t="str">
        <f t="shared" si="212"/>
        <v/>
      </c>
      <c r="N1208" s="65" t="str">
        <f>IF(M1208="","",M1208/VLOOKUP(VLOOKUP($J1208,'Medians, Hi-Lo SDs'!$B:$F,2,FALSE),$H:$I,2,FALSE))</f>
        <v/>
      </c>
      <c r="O1208" s="59" t="s">
        <v>88</v>
      </c>
      <c r="P1208" s="60" t="s">
        <v>88</v>
      </c>
      <c r="Q1208" s="66" t="str">
        <f>IFERROR((IF(AND($G1207&lt;(VLOOKUP($J1208,'Medians, Hi-Lo SDs'!$B:$F,3,FALSE)),$G1208&gt;=(VLOOKUP($J1208,'Medians, Hi-Lo SDs'!$B:$F,3,FALSE))),(VLOOKUP($J1208,'Medians, Hi-Lo SDs'!$B:$F,3,FALSE))-$G1207,""))/($F1208)*($C1208-$C1207)+($C1207),"")</f>
        <v/>
      </c>
      <c r="R1208" s="65" t="str">
        <f t="shared" si="213"/>
        <v/>
      </c>
      <c r="S1208" s="65" t="str">
        <f>IF(R1208="","",R1208/VLOOKUP(VLOOKUP($J1208,'Medians, Hi-Lo SDs'!$B:$F,3,FALSE),$H:$I,2,FALSE))</f>
        <v/>
      </c>
      <c r="T1208" s="70" t="str">
        <f t="shared" si="216"/>
        <v/>
      </c>
      <c r="U1208" s="68" t="str">
        <f t="shared" si="217"/>
        <v/>
      </c>
      <c r="V1208" s="69" t="str">
        <f t="shared" si="211"/>
        <v/>
      </c>
      <c r="W1208" s="66" t="str">
        <f>IFERROR((IF(AND($G1207&lt;(VLOOKUP($J1208,'Medians, Hi-Lo SDs'!$B:$F,4,FALSE)),$G1208&gt;=(VLOOKUP($J1208,'Medians, Hi-Lo SDs'!$B:$F,4,FALSE))),(VLOOKUP($J1208,'Medians, Hi-Lo SDs'!$B:$F,4,FALSE))-$G1207,""))/($F1208)*($C1208-$C1207)+($C1207),"")</f>
        <v/>
      </c>
      <c r="X1208" s="65" t="str">
        <f t="shared" si="214"/>
        <v/>
      </c>
      <c r="Y1208" s="65" t="str">
        <f>IF(X1208="","",X1208/VLOOKUP(VLOOKUP($J1208,'Medians, Hi-Lo SDs'!$B:$F,4,FALSE),$H:$I,2,FALSE))</f>
        <v/>
      </c>
      <c r="Z1208" s="70" t="str">
        <f t="shared" si="218"/>
        <v/>
      </c>
      <c r="AA1208" s="68" t="str">
        <f t="shared" si="219"/>
        <v/>
      </c>
      <c r="AB1208" s="66" t="str">
        <f>IFERROR((IF(AND($G1207&lt;(VLOOKUP($J1208,'Medians, Hi-Lo SDs'!$B:$F,5,FALSE)),$G1208&gt;=(VLOOKUP($J1208,'Medians, Hi-Lo SDs'!$B:$F,5,FALSE))),(VLOOKUP($J1208,'Medians, Hi-Lo SDs'!$B:$F,5,FALSE))-$G1207,""))/($F1208)*($C1208-$C1207)+($C1207),"")</f>
        <v/>
      </c>
      <c r="AC1208" s="65" t="str">
        <f t="shared" si="215"/>
        <v/>
      </c>
      <c r="AD1208" s="65" t="str">
        <f>IF(AC1208="","",AC1208/VLOOKUP(VLOOKUP($J1208,'Medians, Hi-Lo SDs'!$B:$F,5,FALSE),$H:$I,2,FALSE))</f>
        <v/>
      </c>
      <c r="AE1208" s="59" t="s">
        <v>88</v>
      </c>
      <c r="AF1208" s="60" t="s">
        <v>88</v>
      </c>
    </row>
    <row r="1209" spans="10:32" x14ac:dyDescent="0.2">
      <c r="J1209" s="64" t="str">
        <f t="shared" si="209"/>
        <v>a1721</v>
      </c>
      <c r="K1209" s="71">
        <f t="shared" si="210"/>
        <v>2.1505376344086025</v>
      </c>
      <c r="L1209" s="65" t="str">
        <f>IFERROR((IF(AND($G1208&lt;(VLOOKUP($J1209,'Medians, Hi-Lo SDs'!$B:$F,2,FALSE)),$G1209&gt;=(VLOOKUP($J1209,'Medians, Hi-Lo SDs'!$B:$F,2,FALSE))),(VLOOKUP($J1209,'Medians, Hi-Lo SDs'!$B:$F,2,FALSE))-$G1208,""))/($F1209)*($C1209-$C1208)+($C1208),"")</f>
        <v/>
      </c>
      <c r="M1209" s="65" t="str">
        <f t="shared" si="212"/>
        <v/>
      </c>
      <c r="N1209" s="65" t="str">
        <f>IF(M1209="","",M1209/VLOOKUP(VLOOKUP($J1209,'Medians, Hi-Lo SDs'!$B:$F,2,FALSE),$H:$I,2,FALSE))</f>
        <v/>
      </c>
      <c r="O1209" s="59" t="s">
        <v>88</v>
      </c>
      <c r="P1209" s="60" t="s">
        <v>88</v>
      </c>
      <c r="Q1209" s="66" t="str">
        <f>IFERROR((IF(AND($G1208&lt;(VLOOKUP($J1209,'Medians, Hi-Lo SDs'!$B:$F,3,FALSE)),$G1209&gt;=(VLOOKUP($J1209,'Medians, Hi-Lo SDs'!$B:$F,3,FALSE))),(VLOOKUP($J1209,'Medians, Hi-Lo SDs'!$B:$F,3,FALSE))-$G1208,""))/($F1209)*($C1209-$C1208)+($C1208),"")</f>
        <v/>
      </c>
      <c r="R1209" s="65" t="str">
        <f t="shared" si="213"/>
        <v/>
      </c>
      <c r="S1209" s="65" t="str">
        <f>IF(R1209="","",R1209/VLOOKUP(VLOOKUP($J1209,'Medians, Hi-Lo SDs'!$B:$F,3,FALSE),$H:$I,2,FALSE))</f>
        <v/>
      </c>
      <c r="T1209" s="70" t="str">
        <f t="shared" si="216"/>
        <v/>
      </c>
      <c r="U1209" s="68" t="str">
        <f t="shared" si="217"/>
        <v/>
      </c>
      <c r="V1209" s="69" t="str">
        <f t="shared" si="211"/>
        <v/>
      </c>
      <c r="W1209" s="66" t="str">
        <f>IFERROR((IF(AND($G1208&lt;(VLOOKUP($J1209,'Medians, Hi-Lo SDs'!$B:$F,4,FALSE)),$G1209&gt;=(VLOOKUP($J1209,'Medians, Hi-Lo SDs'!$B:$F,4,FALSE))),(VLOOKUP($J1209,'Medians, Hi-Lo SDs'!$B:$F,4,FALSE))-$G1208,""))/($F1209)*($C1209-$C1208)+($C1208),"")</f>
        <v/>
      </c>
      <c r="X1209" s="65" t="str">
        <f t="shared" si="214"/>
        <v/>
      </c>
      <c r="Y1209" s="65" t="str">
        <f>IF(X1209="","",X1209/VLOOKUP(VLOOKUP($J1209,'Medians, Hi-Lo SDs'!$B:$F,4,FALSE),$H:$I,2,FALSE))</f>
        <v/>
      </c>
      <c r="Z1209" s="70" t="str">
        <f t="shared" si="218"/>
        <v/>
      </c>
      <c r="AA1209" s="68" t="str">
        <f t="shared" si="219"/>
        <v/>
      </c>
      <c r="AB1209" s="66" t="str">
        <f>IFERROR((IF(AND($G1208&lt;(VLOOKUP($J1209,'Medians, Hi-Lo SDs'!$B:$F,5,FALSE)),$G1209&gt;=(VLOOKUP($J1209,'Medians, Hi-Lo SDs'!$B:$F,5,FALSE))),(VLOOKUP($J1209,'Medians, Hi-Lo SDs'!$B:$F,5,FALSE))-$G1208,""))/($F1209)*($C1209-$C1208)+($C1208),"")</f>
        <v/>
      </c>
      <c r="AC1209" s="65" t="str">
        <f t="shared" si="215"/>
        <v/>
      </c>
      <c r="AD1209" s="65" t="str">
        <f>IF(AC1209="","",AC1209/VLOOKUP(VLOOKUP($J1209,'Medians, Hi-Lo SDs'!$B:$F,5,FALSE),$H:$I,2,FALSE))</f>
        <v/>
      </c>
      <c r="AE1209" s="59" t="s">
        <v>88</v>
      </c>
      <c r="AF1209" s="60" t="s">
        <v>88</v>
      </c>
    </row>
    <row r="1210" spans="10:32" x14ac:dyDescent="0.2">
      <c r="J1210" s="64" t="str">
        <f t="shared" si="209"/>
        <v>a1721</v>
      </c>
      <c r="K1210" s="71">
        <f t="shared" si="210"/>
        <v>2.1505376344086025</v>
      </c>
      <c r="L1210" s="65" t="str">
        <f>IFERROR((IF(AND($G1209&lt;(VLOOKUP($J1210,'Medians, Hi-Lo SDs'!$B:$F,2,FALSE)),$G1210&gt;=(VLOOKUP($J1210,'Medians, Hi-Lo SDs'!$B:$F,2,FALSE))),(VLOOKUP($J1210,'Medians, Hi-Lo SDs'!$B:$F,2,FALSE))-$G1209,""))/($F1210)*($C1210-$C1209)+($C1209),"")</f>
        <v/>
      </c>
      <c r="M1210" s="65" t="str">
        <f t="shared" si="212"/>
        <v/>
      </c>
      <c r="N1210" s="65" t="str">
        <f>IF(M1210="","",M1210/VLOOKUP(VLOOKUP($J1210,'Medians, Hi-Lo SDs'!$B:$F,2,FALSE),$H:$I,2,FALSE))</f>
        <v/>
      </c>
      <c r="O1210" s="59" t="s">
        <v>88</v>
      </c>
      <c r="P1210" s="60" t="s">
        <v>88</v>
      </c>
      <c r="Q1210" s="66" t="str">
        <f>IFERROR((IF(AND($G1209&lt;(VLOOKUP($J1210,'Medians, Hi-Lo SDs'!$B:$F,3,FALSE)),$G1210&gt;=(VLOOKUP($J1210,'Medians, Hi-Lo SDs'!$B:$F,3,FALSE))),(VLOOKUP($J1210,'Medians, Hi-Lo SDs'!$B:$F,3,FALSE))-$G1209,""))/($F1210)*($C1210-$C1209)+($C1209),"")</f>
        <v/>
      </c>
      <c r="R1210" s="65" t="str">
        <f t="shared" si="213"/>
        <v/>
      </c>
      <c r="S1210" s="65" t="str">
        <f>IF(R1210="","",R1210/VLOOKUP(VLOOKUP($J1210,'Medians, Hi-Lo SDs'!$B:$F,3,FALSE),$H:$I,2,FALSE))</f>
        <v/>
      </c>
      <c r="T1210" s="70" t="str">
        <f t="shared" si="216"/>
        <v/>
      </c>
      <c r="U1210" s="68" t="str">
        <f t="shared" si="217"/>
        <v/>
      </c>
      <c r="V1210" s="69" t="str">
        <f t="shared" si="211"/>
        <v/>
      </c>
      <c r="W1210" s="66" t="str">
        <f>IFERROR((IF(AND($G1209&lt;(VLOOKUP($J1210,'Medians, Hi-Lo SDs'!$B:$F,4,FALSE)),$G1210&gt;=(VLOOKUP($J1210,'Medians, Hi-Lo SDs'!$B:$F,4,FALSE))),(VLOOKUP($J1210,'Medians, Hi-Lo SDs'!$B:$F,4,FALSE))-$G1209,""))/($F1210)*($C1210-$C1209)+($C1209),"")</f>
        <v/>
      </c>
      <c r="X1210" s="65" t="str">
        <f t="shared" si="214"/>
        <v/>
      </c>
      <c r="Y1210" s="65" t="str">
        <f>IF(X1210="","",X1210/VLOOKUP(VLOOKUP($J1210,'Medians, Hi-Lo SDs'!$B:$F,4,FALSE),$H:$I,2,FALSE))</f>
        <v/>
      </c>
      <c r="Z1210" s="70" t="str">
        <f t="shared" si="218"/>
        <v/>
      </c>
      <c r="AA1210" s="68" t="str">
        <f t="shared" si="219"/>
        <v/>
      </c>
      <c r="AB1210" s="66" t="str">
        <f>IFERROR((IF(AND($G1209&lt;(VLOOKUP($J1210,'Medians, Hi-Lo SDs'!$B:$F,5,FALSE)),$G1210&gt;=(VLOOKUP($J1210,'Medians, Hi-Lo SDs'!$B:$F,5,FALSE))),(VLOOKUP($J1210,'Medians, Hi-Lo SDs'!$B:$F,5,FALSE))-$G1209,""))/($F1210)*($C1210-$C1209)+($C1209),"")</f>
        <v/>
      </c>
      <c r="AC1210" s="65" t="str">
        <f t="shared" si="215"/>
        <v/>
      </c>
      <c r="AD1210" s="65" t="str">
        <f>IF(AC1210="","",AC1210/VLOOKUP(VLOOKUP($J1210,'Medians, Hi-Lo SDs'!$B:$F,5,FALSE),$H:$I,2,FALSE))</f>
        <v/>
      </c>
      <c r="AE1210" s="59" t="s">
        <v>88</v>
      </c>
      <c r="AF1210" s="60" t="s">
        <v>88</v>
      </c>
    </row>
    <row r="1211" spans="10:32" x14ac:dyDescent="0.2">
      <c r="J1211" s="64" t="str">
        <f t="shared" si="209"/>
        <v>a1721</v>
      </c>
      <c r="K1211" s="71">
        <f t="shared" si="210"/>
        <v>2.1505376344086025</v>
      </c>
      <c r="L1211" s="65" t="str">
        <f>IFERROR((IF(AND($G1210&lt;(VLOOKUP($J1211,'Medians, Hi-Lo SDs'!$B:$F,2,FALSE)),$G1211&gt;=(VLOOKUP($J1211,'Medians, Hi-Lo SDs'!$B:$F,2,FALSE))),(VLOOKUP($J1211,'Medians, Hi-Lo SDs'!$B:$F,2,FALSE))-$G1210,""))/($F1211)*($C1211-$C1210)+($C1210),"")</f>
        <v/>
      </c>
      <c r="M1211" s="65" t="str">
        <f t="shared" si="212"/>
        <v/>
      </c>
      <c r="N1211" s="65" t="str">
        <f>IF(M1211="","",M1211/VLOOKUP(VLOOKUP($J1211,'Medians, Hi-Lo SDs'!$B:$F,2,FALSE),$H:$I,2,FALSE))</f>
        <v/>
      </c>
      <c r="O1211" s="59" t="s">
        <v>88</v>
      </c>
      <c r="P1211" s="60" t="s">
        <v>88</v>
      </c>
      <c r="Q1211" s="66" t="str">
        <f>IFERROR((IF(AND($G1210&lt;(VLOOKUP($J1211,'Medians, Hi-Lo SDs'!$B:$F,3,FALSE)),$G1211&gt;=(VLOOKUP($J1211,'Medians, Hi-Lo SDs'!$B:$F,3,FALSE))),(VLOOKUP($J1211,'Medians, Hi-Lo SDs'!$B:$F,3,FALSE))-$G1210,""))/($F1211)*($C1211-$C1210)+($C1210),"")</f>
        <v/>
      </c>
      <c r="R1211" s="65" t="str">
        <f t="shared" si="213"/>
        <v/>
      </c>
      <c r="S1211" s="65" t="str">
        <f>IF(R1211="","",R1211/VLOOKUP(VLOOKUP($J1211,'Medians, Hi-Lo SDs'!$B:$F,3,FALSE),$H:$I,2,FALSE))</f>
        <v/>
      </c>
      <c r="T1211" s="70" t="str">
        <f t="shared" si="216"/>
        <v/>
      </c>
      <c r="U1211" s="68" t="str">
        <f t="shared" si="217"/>
        <v/>
      </c>
      <c r="V1211" s="69" t="str">
        <f t="shared" si="211"/>
        <v/>
      </c>
      <c r="W1211" s="66" t="str">
        <f>IFERROR((IF(AND($G1210&lt;(VLOOKUP($J1211,'Medians, Hi-Lo SDs'!$B:$F,4,FALSE)),$G1211&gt;=(VLOOKUP($J1211,'Medians, Hi-Lo SDs'!$B:$F,4,FALSE))),(VLOOKUP($J1211,'Medians, Hi-Lo SDs'!$B:$F,4,FALSE))-$G1210,""))/($F1211)*($C1211-$C1210)+($C1210),"")</f>
        <v/>
      </c>
      <c r="X1211" s="65" t="str">
        <f t="shared" si="214"/>
        <v/>
      </c>
      <c r="Y1211" s="65" t="str">
        <f>IF(X1211="","",X1211/VLOOKUP(VLOOKUP($J1211,'Medians, Hi-Lo SDs'!$B:$F,4,FALSE),$H:$I,2,FALSE))</f>
        <v/>
      </c>
      <c r="Z1211" s="70" t="str">
        <f t="shared" si="218"/>
        <v/>
      </c>
      <c r="AA1211" s="68" t="str">
        <f t="shared" si="219"/>
        <v/>
      </c>
      <c r="AB1211" s="66" t="str">
        <f>IFERROR((IF(AND($G1210&lt;(VLOOKUP($J1211,'Medians, Hi-Lo SDs'!$B:$F,5,FALSE)),$G1211&gt;=(VLOOKUP($J1211,'Medians, Hi-Lo SDs'!$B:$F,5,FALSE))),(VLOOKUP($J1211,'Medians, Hi-Lo SDs'!$B:$F,5,FALSE))-$G1210,""))/($F1211)*($C1211-$C1210)+($C1210),"")</f>
        <v/>
      </c>
      <c r="AC1211" s="65" t="str">
        <f t="shared" si="215"/>
        <v/>
      </c>
      <c r="AD1211" s="65" t="str">
        <f>IF(AC1211="","",AC1211/VLOOKUP(VLOOKUP($J1211,'Medians, Hi-Lo SDs'!$B:$F,5,FALSE),$H:$I,2,FALSE))</f>
        <v/>
      </c>
      <c r="AE1211" s="59" t="s">
        <v>88</v>
      </c>
      <c r="AF1211" s="60" t="s">
        <v>88</v>
      </c>
    </row>
    <row r="1212" spans="10:32" x14ac:dyDescent="0.2">
      <c r="J1212" s="64" t="str">
        <f t="shared" si="209"/>
        <v>a1721</v>
      </c>
      <c r="K1212" s="71">
        <f t="shared" si="210"/>
        <v>2.1505376344086025</v>
      </c>
      <c r="L1212" s="65" t="str">
        <f>IFERROR((IF(AND($G1211&lt;(VLOOKUP($J1212,'Medians, Hi-Lo SDs'!$B:$F,2,FALSE)),$G1212&gt;=(VLOOKUP($J1212,'Medians, Hi-Lo SDs'!$B:$F,2,FALSE))),(VLOOKUP($J1212,'Medians, Hi-Lo SDs'!$B:$F,2,FALSE))-$G1211,""))/($F1212)*($C1212-$C1211)+($C1211),"")</f>
        <v/>
      </c>
      <c r="M1212" s="65" t="str">
        <f t="shared" si="212"/>
        <v/>
      </c>
      <c r="N1212" s="65" t="str">
        <f>IF(M1212="","",M1212/VLOOKUP(VLOOKUP($J1212,'Medians, Hi-Lo SDs'!$B:$F,2,FALSE),$H:$I,2,FALSE))</f>
        <v/>
      </c>
      <c r="O1212" s="59" t="s">
        <v>88</v>
      </c>
      <c r="P1212" s="60" t="s">
        <v>88</v>
      </c>
      <c r="Q1212" s="66" t="str">
        <f>IFERROR((IF(AND($G1211&lt;(VLOOKUP($J1212,'Medians, Hi-Lo SDs'!$B:$F,3,FALSE)),$G1212&gt;=(VLOOKUP($J1212,'Medians, Hi-Lo SDs'!$B:$F,3,FALSE))),(VLOOKUP($J1212,'Medians, Hi-Lo SDs'!$B:$F,3,FALSE))-$G1211,""))/($F1212)*($C1212-$C1211)+($C1211),"")</f>
        <v/>
      </c>
      <c r="R1212" s="65" t="str">
        <f t="shared" si="213"/>
        <v/>
      </c>
      <c r="S1212" s="65" t="str">
        <f>IF(R1212="","",R1212/VLOOKUP(VLOOKUP($J1212,'Medians, Hi-Lo SDs'!$B:$F,3,FALSE),$H:$I,2,FALSE))</f>
        <v/>
      </c>
      <c r="T1212" s="70" t="str">
        <f t="shared" si="216"/>
        <v/>
      </c>
      <c r="U1212" s="68" t="str">
        <f t="shared" si="217"/>
        <v/>
      </c>
      <c r="V1212" s="69" t="str">
        <f t="shared" si="211"/>
        <v/>
      </c>
      <c r="W1212" s="66" t="str">
        <f>IFERROR((IF(AND($G1211&lt;(VLOOKUP($J1212,'Medians, Hi-Lo SDs'!$B:$F,4,FALSE)),$G1212&gt;=(VLOOKUP($J1212,'Medians, Hi-Lo SDs'!$B:$F,4,FALSE))),(VLOOKUP($J1212,'Medians, Hi-Lo SDs'!$B:$F,4,FALSE))-$G1211,""))/($F1212)*($C1212-$C1211)+($C1211),"")</f>
        <v/>
      </c>
      <c r="X1212" s="65" t="str">
        <f t="shared" si="214"/>
        <v/>
      </c>
      <c r="Y1212" s="65" t="str">
        <f>IF(X1212="","",X1212/VLOOKUP(VLOOKUP($J1212,'Medians, Hi-Lo SDs'!$B:$F,4,FALSE),$H:$I,2,FALSE))</f>
        <v/>
      </c>
      <c r="Z1212" s="70" t="str">
        <f t="shared" si="218"/>
        <v/>
      </c>
      <c r="AA1212" s="68" t="str">
        <f t="shared" si="219"/>
        <v/>
      </c>
      <c r="AB1212" s="66" t="str">
        <f>IFERROR((IF(AND($G1211&lt;(VLOOKUP($J1212,'Medians, Hi-Lo SDs'!$B:$F,5,FALSE)),$G1212&gt;=(VLOOKUP($J1212,'Medians, Hi-Lo SDs'!$B:$F,5,FALSE))),(VLOOKUP($J1212,'Medians, Hi-Lo SDs'!$B:$F,5,FALSE))-$G1211,""))/($F1212)*($C1212-$C1211)+($C1211),"")</f>
        <v/>
      </c>
      <c r="AC1212" s="65" t="str">
        <f t="shared" si="215"/>
        <v/>
      </c>
      <c r="AD1212" s="65" t="str">
        <f>IF(AC1212="","",AC1212/VLOOKUP(VLOOKUP($J1212,'Medians, Hi-Lo SDs'!$B:$F,5,FALSE),$H:$I,2,FALSE))</f>
        <v/>
      </c>
      <c r="AE1212" s="59" t="s">
        <v>88</v>
      </c>
      <c r="AF1212" s="60" t="s">
        <v>88</v>
      </c>
    </row>
    <row r="1213" spans="10:32" x14ac:dyDescent="0.2">
      <c r="J1213" s="64" t="str">
        <f t="shared" si="209"/>
        <v>a1721</v>
      </c>
      <c r="K1213" s="71">
        <f t="shared" si="210"/>
        <v>2.1505376344086025</v>
      </c>
      <c r="L1213" s="65" t="str">
        <f>IFERROR((IF(AND($G1212&lt;(VLOOKUP($J1213,'Medians, Hi-Lo SDs'!$B:$F,2,FALSE)),$G1213&gt;=(VLOOKUP($J1213,'Medians, Hi-Lo SDs'!$B:$F,2,FALSE))),(VLOOKUP($J1213,'Medians, Hi-Lo SDs'!$B:$F,2,FALSE))-$G1212,""))/($F1213)*($C1213-$C1212)+($C1212),"")</f>
        <v/>
      </c>
      <c r="M1213" s="65" t="str">
        <f t="shared" si="212"/>
        <v/>
      </c>
      <c r="N1213" s="65" t="str">
        <f>IF(M1213="","",M1213/VLOOKUP(VLOOKUP($J1213,'Medians, Hi-Lo SDs'!$B:$F,2,FALSE),$H:$I,2,FALSE))</f>
        <v/>
      </c>
      <c r="O1213" s="59" t="s">
        <v>88</v>
      </c>
      <c r="P1213" s="60" t="s">
        <v>88</v>
      </c>
      <c r="Q1213" s="66" t="str">
        <f>IFERROR((IF(AND($G1212&lt;(VLOOKUP($J1213,'Medians, Hi-Lo SDs'!$B:$F,3,FALSE)),$G1213&gt;=(VLOOKUP($J1213,'Medians, Hi-Lo SDs'!$B:$F,3,FALSE))),(VLOOKUP($J1213,'Medians, Hi-Lo SDs'!$B:$F,3,FALSE))-$G1212,""))/($F1213)*($C1213-$C1212)+($C1212),"")</f>
        <v/>
      </c>
      <c r="R1213" s="65" t="str">
        <f t="shared" si="213"/>
        <v/>
      </c>
      <c r="S1213" s="65" t="str">
        <f>IF(R1213="","",R1213/VLOOKUP(VLOOKUP($J1213,'Medians, Hi-Lo SDs'!$B:$F,3,FALSE),$H:$I,2,FALSE))</f>
        <v/>
      </c>
      <c r="T1213" s="70" t="str">
        <f t="shared" si="216"/>
        <v/>
      </c>
      <c r="U1213" s="68" t="str">
        <f t="shared" si="217"/>
        <v/>
      </c>
      <c r="V1213" s="69" t="str">
        <f t="shared" si="211"/>
        <v/>
      </c>
      <c r="W1213" s="66" t="str">
        <f>IFERROR((IF(AND($G1212&lt;(VLOOKUP($J1213,'Medians, Hi-Lo SDs'!$B:$F,4,FALSE)),$G1213&gt;=(VLOOKUP($J1213,'Medians, Hi-Lo SDs'!$B:$F,4,FALSE))),(VLOOKUP($J1213,'Medians, Hi-Lo SDs'!$B:$F,4,FALSE))-$G1212,""))/($F1213)*($C1213-$C1212)+($C1212),"")</f>
        <v/>
      </c>
      <c r="X1213" s="65" t="str">
        <f t="shared" si="214"/>
        <v/>
      </c>
      <c r="Y1213" s="65" t="str">
        <f>IF(X1213="","",X1213/VLOOKUP(VLOOKUP($J1213,'Medians, Hi-Lo SDs'!$B:$F,4,FALSE),$H:$I,2,FALSE))</f>
        <v/>
      </c>
      <c r="Z1213" s="70" t="str">
        <f t="shared" si="218"/>
        <v/>
      </c>
      <c r="AA1213" s="68" t="str">
        <f t="shared" si="219"/>
        <v/>
      </c>
      <c r="AB1213" s="66" t="str">
        <f>IFERROR((IF(AND($G1212&lt;(VLOOKUP($J1213,'Medians, Hi-Lo SDs'!$B:$F,5,FALSE)),$G1213&gt;=(VLOOKUP($J1213,'Medians, Hi-Lo SDs'!$B:$F,5,FALSE))),(VLOOKUP($J1213,'Medians, Hi-Lo SDs'!$B:$F,5,FALSE))-$G1212,""))/($F1213)*($C1213-$C1212)+($C1212),"")</f>
        <v/>
      </c>
      <c r="AC1213" s="65" t="str">
        <f t="shared" si="215"/>
        <v/>
      </c>
      <c r="AD1213" s="65" t="str">
        <f>IF(AC1213="","",AC1213/VLOOKUP(VLOOKUP($J1213,'Medians, Hi-Lo SDs'!$B:$F,5,FALSE),$H:$I,2,FALSE))</f>
        <v/>
      </c>
      <c r="AE1213" s="59" t="s">
        <v>88</v>
      </c>
      <c r="AF1213" s="60" t="s">
        <v>88</v>
      </c>
    </row>
    <row r="1214" spans="10:32" x14ac:dyDescent="0.2">
      <c r="J1214" s="64" t="str">
        <f t="shared" si="209"/>
        <v>a1721</v>
      </c>
      <c r="K1214" s="71">
        <f t="shared" si="210"/>
        <v>2.1505376344086025</v>
      </c>
      <c r="L1214" s="65" t="str">
        <f>IFERROR((IF(AND($G1213&lt;(VLOOKUP($J1214,'Medians, Hi-Lo SDs'!$B:$F,2,FALSE)),$G1214&gt;=(VLOOKUP($J1214,'Medians, Hi-Lo SDs'!$B:$F,2,FALSE))),(VLOOKUP($J1214,'Medians, Hi-Lo SDs'!$B:$F,2,FALSE))-$G1213,""))/($F1214)*($C1214-$C1213)+($C1213),"")</f>
        <v/>
      </c>
      <c r="M1214" s="65" t="str">
        <f t="shared" si="212"/>
        <v/>
      </c>
      <c r="N1214" s="65" t="str">
        <f>IF(M1214="","",M1214/VLOOKUP(VLOOKUP($J1214,'Medians, Hi-Lo SDs'!$B:$F,2,FALSE),$H:$I,2,FALSE))</f>
        <v/>
      </c>
      <c r="O1214" s="59" t="s">
        <v>88</v>
      </c>
      <c r="P1214" s="60" t="s">
        <v>88</v>
      </c>
      <c r="Q1214" s="66" t="str">
        <f>IFERROR((IF(AND($G1213&lt;(VLOOKUP($J1214,'Medians, Hi-Lo SDs'!$B:$F,3,FALSE)),$G1214&gt;=(VLOOKUP($J1214,'Medians, Hi-Lo SDs'!$B:$F,3,FALSE))),(VLOOKUP($J1214,'Medians, Hi-Lo SDs'!$B:$F,3,FALSE))-$G1213,""))/($F1214)*($C1214-$C1213)+($C1213),"")</f>
        <v/>
      </c>
      <c r="R1214" s="65" t="str">
        <f t="shared" si="213"/>
        <v/>
      </c>
      <c r="S1214" s="65" t="str">
        <f>IF(R1214="","",R1214/VLOOKUP(VLOOKUP($J1214,'Medians, Hi-Lo SDs'!$B:$F,3,FALSE),$H:$I,2,FALSE))</f>
        <v/>
      </c>
      <c r="T1214" s="70" t="str">
        <f t="shared" si="216"/>
        <v/>
      </c>
      <c r="U1214" s="68" t="str">
        <f t="shared" si="217"/>
        <v/>
      </c>
      <c r="V1214" s="69" t="str">
        <f t="shared" si="211"/>
        <v/>
      </c>
      <c r="W1214" s="66" t="str">
        <f>IFERROR((IF(AND($G1213&lt;(VLOOKUP($J1214,'Medians, Hi-Lo SDs'!$B:$F,4,FALSE)),$G1214&gt;=(VLOOKUP($J1214,'Medians, Hi-Lo SDs'!$B:$F,4,FALSE))),(VLOOKUP($J1214,'Medians, Hi-Lo SDs'!$B:$F,4,FALSE))-$G1213,""))/($F1214)*($C1214-$C1213)+($C1213),"")</f>
        <v/>
      </c>
      <c r="X1214" s="65" t="str">
        <f t="shared" si="214"/>
        <v/>
      </c>
      <c r="Y1214" s="65" t="str">
        <f>IF(X1214="","",X1214/VLOOKUP(VLOOKUP($J1214,'Medians, Hi-Lo SDs'!$B:$F,4,FALSE),$H:$I,2,FALSE))</f>
        <v/>
      </c>
      <c r="Z1214" s="70" t="str">
        <f t="shared" si="218"/>
        <v/>
      </c>
      <c r="AA1214" s="68" t="str">
        <f t="shared" si="219"/>
        <v/>
      </c>
      <c r="AB1214" s="66" t="str">
        <f>IFERROR((IF(AND($G1213&lt;(VLOOKUP($J1214,'Medians, Hi-Lo SDs'!$B:$F,5,FALSE)),$G1214&gt;=(VLOOKUP($J1214,'Medians, Hi-Lo SDs'!$B:$F,5,FALSE))),(VLOOKUP($J1214,'Medians, Hi-Lo SDs'!$B:$F,5,FALSE))-$G1213,""))/($F1214)*($C1214-$C1213)+($C1213),"")</f>
        <v/>
      </c>
      <c r="AC1214" s="65" t="str">
        <f t="shared" si="215"/>
        <v/>
      </c>
      <c r="AD1214" s="65" t="str">
        <f>IF(AC1214="","",AC1214/VLOOKUP(VLOOKUP($J1214,'Medians, Hi-Lo SDs'!$B:$F,5,FALSE),$H:$I,2,FALSE))</f>
        <v/>
      </c>
      <c r="AE1214" s="59" t="s">
        <v>88</v>
      </c>
      <c r="AF1214" s="60" t="s">
        <v>88</v>
      </c>
    </row>
    <row r="1215" spans="10:32" x14ac:dyDescent="0.2">
      <c r="J1215" s="64" t="str">
        <f t="shared" si="209"/>
        <v>a1721</v>
      </c>
      <c r="K1215" s="71">
        <f t="shared" si="210"/>
        <v>2.1505376344086025</v>
      </c>
      <c r="L1215" s="65" t="str">
        <f>IFERROR((IF(AND($G1214&lt;(VLOOKUP($J1215,'Medians, Hi-Lo SDs'!$B:$F,2,FALSE)),$G1215&gt;=(VLOOKUP($J1215,'Medians, Hi-Lo SDs'!$B:$F,2,FALSE))),(VLOOKUP($J1215,'Medians, Hi-Lo SDs'!$B:$F,2,FALSE))-$G1214,""))/($F1215)*($C1215-$C1214)+($C1214),"")</f>
        <v/>
      </c>
      <c r="M1215" s="65" t="str">
        <f t="shared" si="212"/>
        <v/>
      </c>
      <c r="N1215" s="65" t="str">
        <f>IF(M1215="","",M1215/VLOOKUP(VLOOKUP($J1215,'Medians, Hi-Lo SDs'!$B:$F,2,FALSE),$H:$I,2,FALSE))</f>
        <v/>
      </c>
      <c r="O1215" s="59" t="s">
        <v>88</v>
      </c>
      <c r="P1215" s="60" t="s">
        <v>88</v>
      </c>
      <c r="Q1215" s="66" t="str">
        <f>IFERROR((IF(AND($G1214&lt;(VLOOKUP($J1215,'Medians, Hi-Lo SDs'!$B:$F,3,FALSE)),$G1215&gt;=(VLOOKUP($J1215,'Medians, Hi-Lo SDs'!$B:$F,3,FALSE))),(VLOOKUP($J1215,'Medians, Hi-Lo SDs'!$B:$F,3,FALSE))-$G1214,""))/($F1215)*($C1215-$C1214)+($C1214),"")</f>
        <v/>
      </c>
      <c r="R1215" s="65" t="str">
        <f t="shared" si="213"/>
        <v/>
      </c>
      <c r="S1215" s="65" t="str">
        <f>IF(R1215="","",R1215/VLOOKUP(VLOOKUP($J1215,'Medians, Hi-Lo SDs'!$B:$F,3,FALSE),$H:$I,2,FALSE))</f>
        <v/>
      </c>
      <c r="T1215" s="70" t="str">
        <f t="shared" si="216"/>
        <v/>
      </c>
      <c r="U1215" s="68" t="str">
        <f t="shared" si="217"/>
        <v/>
      </c>
      <c r="V1215" s="69" t="str">
        <f t="shared" si="211"/>
        <v/>
      </c>
      <c r="W1215" s="66" t="str">
        <f>IFERROR((IF(AND($G1214&lt;(VLOOKUP($J1215,'Medians, Hi-Lo SDs'!$B:$F,4,FALSE)),$G1215&gt;=(VLOOKUP($J1215,'Medians, Hi-Lo SDs'!$B:$F,4,FALSE))),(VLOOKUP($J1215,'Medians, Hi-Lo SDs'!$B:$F,4,FALSE))-$G1214,""))/($F1215)*($C1215-$C1214)+($C1214),"")</f>
        <v/>
      </c>
      <c r="X1215" s="65" t="str">
        <f t="shared" si="214"/>
        <v/>
      </c>
      <c r="Y1215" s="65" t="str">
        <f>IF(X1215="","",X1215/VLOOKUP(VLOOKUP($J1215,'Medians, Hi-Lo SDs'!$B:$F,4,FALSE),$H:$I,2,FALSE))</f>
        <v/>
      </c>
      <c r="Z1215" s="70" t="str">
        <f t="shared" si="218"/>
        <v/>
      </c>
      <c r="AA1215" s="68" t="str">
        <f t="shared" si="219"/>
        <v/>
      </c>
      <c r="AB1215" s="66" t="str">
        <f>IFERROR((IF(AND($G1214&lt;(VLOOKUP($J1215,'Medians, Hi-Lo SDs'!$B:$F,5,FALSE)),$G1215&gt;=(VLOOKUP($J1215,'Medians, Hi-Lo SDs'!$B:$F,5,FALSE))),(VLOOKUP($J1215,'Medians, Hi-Lo SDs'!$B:$F,5,FALSE))-$G1214,""))/($F1215)*($C1215-$C1214)+($C1214),"")</f>
        <v/>
      </c>
      <c r="AC1215" s="65" t="str">
        <f t="shared" si="215"/>
        <v/>
      </c>
      <c r="AD1215" s="65" t="str">
        <f>IF(AC1215="","",AC1215/VLOOKUP(VLOOKUP($J1215,'Medians, Hi-Lo SDs'!$B:$F,5,FALSE),$H:$I,2,FALSE))</f>
        <v/>
      </c>
      <c r="AE1215" s="59" t="s">
        <v>88</v>
      </c>
      <c r="AF1215" s="60" t="s">
        <v>88</v>
      </c>
    </row>
    <row r="1216" spans="10:32" x14ac:dyDescent="0.2">
      <c r="J1216" s="64" t="str">
        <f t="shared" si="209"/>
        <v>a1721</v>
      </c>
      <c r="K1216" s="71">
        <f t="shared" si="210"/>
        <v>2.1505376344086025</v>
      </c>
      <c r="L1216" s="65" t="str">
        <f>IFERROR((IF(AND($G1215&lt;(VLOOKUP($J1216,'Medians, Hi-Lo SDs'!$B:$F,2,FALSE)),$G1216&gt;=(VLOOKUP($J1216,'Medians, Hi-Lo SDs'!$B:$F,2,FALSE))),(VLOOKUP($J1216,'Medians, Hi-Lo SDs'!$B:$F,2,FALSE))-$G1215,""))/($F1216)*($C1216-$C1215)+($C1215),"")</f>
        <v/>
      </c>
      <c r="M1216" s="65" t="str">
        <f t="shared" si="212"/>
        <v/>
      </c>
      <c r="N1216" s="65" t="str">
        <f>IF(M1216="","",M1216/VLOOKUP(VLOOKUP($J1216,'Medians, Hi-Lo SDs'!$B:$F,2,FALSE),$H:$I,2,FALSE))</f>
        <v/>
      </c>
      <c r="O1216" s="59" t="s">
        <v>88</v>
      </c>
      <c r="P1216" s="60" t="s">
        <v>88</v>
      </c>
      <c r="Q1216" s="66" t="str">
        <f>IFERROR((IF(AND($G1215&lt;(VLOOKUP($J1216,'Medians, Hi-Lo SDs'!$B:$F,3,FALSE)),$G1216&gt;=(VLOOKUP($J1216,'Medians, Hi-Lo SDs'!$B:$F,3,FALSE))),(VLOOKUP($J1216,'Medians, Hi-Lo SDs'!$B:$F,3,FALSE))-$G1215,""))/($F1216)*($C1216-$C1215)+($C1215),"")</f>
        <v/>
      </c>
      <c r="R1216" s="65" t="str">
        <f t="shared" si="213"/>
        <v/>
      </c>
      <c r="S1216" s="65" t="str">
        <f>IF(R1216="","",R1216/VLOOKUP(VLOOKUP($J1216,'Medians, Hi-Lo SDs'!$B:$F,3,FALSE),$H:$I,2,FALSE))</f>
        <v/>
      </c>
      <c r="T1216" s="70" t="str">
        <f t="shared" si="216"/>
        <v/>
      </c>
      <c r="U1216" s="68" t="str">
        <f t="shared" si="217"/>
        <v/>
      </c>
      <c r="V1216" s="69" t="str">
        <f t="shared" si="211"/>
        <v/>
      </c>
      <c r="W1216" s="66" t="str">
        <f>IFERROR((IF(AND($G1215&lt;(VLOOKUP($J1216,'Medians, Hi-Lo SDs'!$B:$F,4,FALSE)),$G1216&gt;=(VLOOKUP($J1216,'Medians, Hi-Lo SDs'!$B:$F,4,FALSE))),(VLOOKUP($J1216,'Medians, Hi-Lo SDs'!$B:$F,4,FALSE))-$G1215,""))/($F1216)*($C1216-$C1215)+($C1215),"")</f>
        <v/>
      </c>
      <c r="X1216" s="65" t="str">
        <f t="shared" si="214"/>
        <v/>
      </c>
      <c r="Y1216" s="65" t="str">
        <f>IF(X1216="","",X1216/VLOOKUP(VLOOKUP($J1216,'Medians, Hi-Lo SDs'!$B:$F,4,FALSE),$H:$I,2,FALSE))</f>
        <v/>
      </c>
      <c r="Z1216" s="70" t="str">
        <f t="shared" si="218"/>
        <v/>
      </c>
      <c r="AA1216" s="68" t="str">
        <f t="shared" si="219"/>
        <v/>
      </c>
      <c r="AB1216" s="66" t="str">
        <f>IFERROR((IF(AND($G1215&lt;(VLOOKUP($J1216,'Medians, Hi-Lo SDs'!$B:$F,5,FALSE)),$G1216&gt;=(VLOOKUP($J1216,'Medians, Hi-Lo SDs'!$B:$F,5,FALSE))),(VLOOKUP($J1216,'Medians, Hi-Lo SDs'!$B:$F,5,FALSE))-$G1215,""))/($F1216)*($C1216-$C1215)+($C1215),"")</f>
        <v/>
      </c>
      <c r="AC1216" s="65" t="str">
        <f t="shared" si="215"/>
        <v/>
      </c>
      <c r="AD1216" s="65" t="str">
        <f>IF(AC1216="","",AC1216/VLOOKUP(VLOOKUP($J1216,'Medians, Hi-Lo SDs'!$B:$F,5,FALSE),$H:$I,2,FALSE))</f>
        <v/>
      </c>
      <c r="AE1216" s="59" t="s">
        <v>88</v>
      </c>
      <c r="AF1216" s="60" t="s">
        <v>88</v>
      </c>
    </row>
    <row r="1217" spans="10:32" x14ac:dyDescent="0.2">
      <c r="J1217" s="64" t="str">
        <f t="shared" si="209"/>
        <v>a1721</v>
      </c>
      <c r="K1217" s="71">
        <f t="shared" si="210"/>
        <v>2.1505376344086025</v>
      </c>
      <c r="L1217" s="65" t="str">
        <f>IFERROR((IF(AND($G1216&lt;(VLOOKUP($J1217,'Medians, Hi-Lo SDs'!$B:$F,2,FALSE)),$G1217&gt;=(VLOOKUP($J1217,'Medians, Hi-Lo SDs'!$B:$F,2,FALSE))),(VLOOKUP($J1217,'Medians, Hi-Lo SDs'!$B:$F,2,FALSE))-$G1216,""))/($F1217)*($C1217-$C1216)+($C1216),"")</f>
        <v/>
      </c>
      <c r="M1217" s="65" t="str">
        <f t="shared" si="212"/>
        <v/>
      </c>
      <c r="N1217" s="65" t="str">
        <f>IF(M1217="","",M1217/VLOOKUP(VLOOKUP($J1217,'Medians, Hi-Lo SDs'!$B:$F,2,FALSE),$H:$I,2,FALSE))</f>
        <v/>
      </c>
      <c r="O1217" s="59" t="s">
        <v>88</v>
      </c>
      <c r="P1217" s="60" t="s">
        <v>88</v>
      </c>
      <c r="Q1217" s="66" t="str">
        <f>IFERROR((IF(AND($G1216&lt;(VLOOKUP($J1217,'Medians, Hi-Lo SDs'!$B:$F,3,FALSE)),$G1217&gt;=(VLOOKUP($J1217,'Medians, Hi-Lo SDs'!$B:$F,3,FALSE))),(VLOOKUP($J1217,'Medians, Hi-Lo SDs'!$B:$F,3,FALSE))-$G1216,""))/($F1217)*($C1217-$C1216)+($C1216),"")</f>
        <v/>
      </c>
      <c r="R1217" s="65" t="str">
        <f t="shared" si="213"/>
        <v/>
      </c>
      <c r="S1217" s="65" t="str">
        <f>IF(R1217="","",R1217/VLOOKUP(VLOOKUP($J1217,'Medians, Hi-Lo SDs'!$B:$F,3,FALSE),$H:$I,2,FALSE))</f>
        <v/>
      </c>
      <c r="T1217" s="70" t="str">
        <f t="shared" si="216"/>
        <v/>
      </c>
      <c r="U1217" s="68" t="str">
        <f t="shared" si="217"/>
        <v/>
      </c>
      <c r="V1217" s="69" t="str">
        <f t="shared" si="211"/>
        <v/>
      </c>
      <c r="W1217" s="66" t="str">
        <f>IFERROR((IF(AND($G1216&lt;(VLOOKUP($J1217,'Medians, Hi-Lo SDs'!$B:$F,4,FALSE)),$G1217&gt;=(VLOOKUP($J1217,'Medians, Hi-Lo SDs'!$B:$F,4,FALSE))),(VLOOKUP($J1217,'Medians, Hi-Lo SDs'!$B:$F,4,FALSE))-$G1216,""))/($F1217)*($C1217-$C1216)+($C1216),"")</f>
        <v/>
      </c>
      <c r="X1217" s="65" t="str">
        <f t="shared" si="214"/>
        <v/>
      </c>
      <c r="Y1217" s="65" t="str">
        <f>IF(X1217="","",X1217/VLOOKUP(VLOOKUP($J1217,'Medians, Hi-Lo SDs'!$B:$F,4,FALSE),$H:$I,2,FALSE))</f>
        <v/>
      </c>
      <c r="Z1217" s="70" t="str">
        <f t="shared" si="218"/>
        <v/>
      </c>
      <c r="AA1217" s="68" t="str">
        <f t="shared" si="219"/>
        <v/>
      </c>
      <c r="AB1217" s="66" t="str">
        <f>IFERROR((IF(AND($G1216&lt;(VLOOKUP($J1217,'Medians, Hi-Lo SDs'!$B:$F,5,FALSE)),$G1217&gt;=(VLOOKUP($J1217,'Medians, Hi-Lo SDs'!$B:$F,5,FALSE))),(VLOOKUP($J1217,'Medians, Hi-Lo SDs'!$B:$F,5,FALSE))-$G1216,""))/($F1217)*($C1217-$C1216)+($C1216),"")</f>
        <v/>
      </c>
      <c r="AC1217" s="65" t="str">
        <f t="shared" si="215"/>
        <v/>
      </c>
      <c r="AD1217" s="65" t="str">
        <f>IF(AC1217="","",AC1217/VLOOKUP(VLOOKUP($J1217,'Medians, Hi-Lo SDs'!$B:$F,5,FALSE),$H:$I,2,FALSE))</f>
        <v/>
      </c>
      <c r="AE1217" s="59" t="s">
        <v>88</v>
      </c>
      <c r="AF1217" s="60" t="s">
        <v>88</v>
      </c>
    </row>
    <row r="1218" spans="10:32" x14ac:dyDescent="0.2">
      <c r="J1218" s="64" t="str">
        <f t="shared" si="209"/>
        <v>a1721</v>
      </c>
      <c r="K1218" s="71">
        <f t="shared" si="210"/>
        <v>2.1505376344086025</v>
      </c>
      <c r="L1218" s="65" t="str">
        <f>IFERROR((IF(AND($G1217&lt;(VLOOKUP($J1218,'Medians, Hi-Lo SDs'!$B:$F,2,FALSE)),$G1218&gt;=(VLOOKUP($J1218,'Medians, Hi-Lo SDs'!$B:$F,2,FALSE))),(VLOOKUP($J1218,'Medians, Hi-Lo SDs'!$B:$F,2,FALSE))-$G1217,""))/($F1218)*($C1218-$C1217)+($C1217),"")</f>
        <v/>
      </c>
      <c r="M1218" s="65" t="str">
        <f t="shared" si="212"/>
        <v/>
      </c>
      <c r="N1218" s="65" t="str">
        <f>IF(M1218="","",M1218/VLOOKUP(VLOOKUP($J1218,'Medians, Hi-Lo SDs'!$B:$F,2,FALSE),$H:$I,2,FALSE))</f>
        <v/>
      </c>
      <c r="O1218" s="59" t="s">
        <v>88</v>
      </c>
      <c r="P1218" s="60" t="s">
        <v>88</v>
      </c>
      <c r="Q1218" s="66" t="str">
        <f>IFERROR((IF(AND($G1217&lt;(VLOOKUP($J1218,'Medians, Hi-Lo SDs'!$B:$F,3,FALSE)),$G1218&gt;=(VLOOKUP($J1218,'Medians, Hi-Lo SDs'!$B:$F,3,FALSE))),(VLOOKUP($J1218,'Medians, Hi-Lo SDs'!$B:$F,3,FALSE))-$G1217,""))/($F1218)*($C1218-$C1217)+($C1217),"")</f>
        <v/>
      </c>
      <c r="R1218" s="65" t="str">
        <f t="shared" si="213"/>
        <v/>
      </c>
      <c r="S1218" s="65" t="str">
        <f>IF(R1218="","",R1218/VLOOKUP(VLOOKUP($J1218,'Medians, Hi-Lo SDs'!$B:$F,3,FALSE),$H:$I,2,FALSE))</f>
        <v/>
      </c>
      <c r="T1218" s="70" t="str">
        <f t="shared" si="216"/>
        <v/>
      </c>
      <c r="U1218" s="68" t="str">
        <f t="shared" si="217"/>
        <v/>
      </c>
      <c r="V1218" s="69" t="str">
        <f t="shared" si="211"/>
        <v/>
      </c>
      <c r="W1218" s="66" t="str">
        <f>IFERROR((IF(AND($G1217&lt;(VLOOKUP($J1218,'Medians, Hi-Lo SDs'!$B:$F,4,FALSE)),$G1218&gt;=(VLOOKUP($J1218,'Medians, Hi-Lo SDs'!$B:$F,4,FALSE))),(VLOOKUP($J1218,'Medians, Hi-Lo SDs'!$B:$F,4,FALSE))-$G1217,""))/($F1218)*($C1218-$C1217)+($C1217),"")</f>
        <v/>
      </c>
      <c r="X1218" s="65" t="str">
        <f t="shared" si="214"/>
        <v/>
      </c>
      <c r="Y1218" s="65" t="str">
        <f>IF(X1218="","",X1218/VLOOKUP(VLOOKUP($J1218,'Medians, Hi-Lo SDs'!$B:$F,4,FALSE),$H:$I,2,FALSE))</f>
        <v/>
      </c>
      <c r="Z1218" s="70" t="str">
        <f t="shared" si="218"/>
        <v/>
      </c>
      <c r="AA1218" s="68" t="str">
        <f t="shared" si="219"/>
        <v/>
      </c>
      <c r="AB1218" s="66" t="str">
        <f>IFERROR((IF(AND($G1217&lt;(VLOOKUP($J1218,'Medians, Hi-Lo SDs'!$B:$F,5,FALSE)),$G1218&gt;=(VLOOKUP($J1218,'Medians, Hi-Lo SDs'!$B:$F,5,FALSE))),(VLOOKUP($J1218,'Medians, Hi-Lo SDs'!$B:$F,5,FALSE))-$G1217,""))/($F1218)*($C1218-$C1217)+($C1217),"")</f>
        <v/>
      </c>
      <c r="AC1218" s="65" t="str">
        <f t="shared" si="215"/>
        <v/>
      </c>
      <c r="AD1218" s="65" t="str">
        <f>IF(AC1218="","",AC1218/VLOOKUP(VLOOKUP($J1218,'Medians, Hi-Lo SDs'!$B:$F,5,FALSE),$H:$I,2,FALSE))</f>
        <v/>
      </c>
      <c r="AE1218" s="59" t="s">
        <v>88</v>
      </c>
      <c r="AF1218" s="60" t="s">
        <v>88</v>
      </c>
    </row>
    <row r="1219" spans="10:32" x14ac:dyDescent="0.2">
      <c r="J1219" s="64" t="str">
        <f t="shared" si="209"/>
        <v>a1721</v>
      </c>
      <c r="K1219" s="71">
        <f t="shared" si="210"/>
        <v>2.1505376344086025</v>
      </c>
      <c r="L1219" s="65" t="str">
        <f>IFERROR((IF(AND($G1218&lt;(VLOOKUP($J1219,'Medians, Hi-Lo SDs'!$B:$F,2,FALSE)),$G1219&gt;=(VLOOKUP($J1219,'Medians, Hi-Lo SDs'!$B:$F,2,FALSE))),(VLOOKUP($J1219,'Medians, Hi-Lo SDs'!$B:$F,2,FALSE))-$G1218,""))/($F1219)*($C1219-$C1218)+($C1218),"")</f>
        <v/>
      </c>
      <c r="M1219" s="65" t="str">
        <f t="shared" si="212"/>
        <v/>
      </c>
      <c r="N1219" s="65" t="str">
        <f>IF(M1219="","",M1219/VLOOKUP(VLOOKUP($J1219,'Medians, Hi-Lo SDs'!$B:$F,2,FALSE),$H:$I,2,FALSE))</f>
        <v/>
      </c>
      <c r="O1219" s="59" t="s">
        <v>88</v>
      </c>
      <c r="P1219" s="60" t="s">
        <v>88</v>
      </c>
      <c r="Q1219" s="66" t="str">
        <f>IFERROR((IF(AND($G1218&lt;(VLOOKUP($J1219,'Medians, Hi-Lo SDs'!$B:$F,3,FALSE)),$G1219&gt;=(VLOOKUP($J1219,'Medians, Hi-Lo SDs'!$B:$F,3,FALSE))),(VLOOKUP($J1219,'Medians, Hi-Lo SDs'!$B:$F,3,FALSE))-$G1218,""))/($F1219)*($C1219-$C1218)+($C1218),"")</f>
        <v/>
      </c>
      <c r="R1219" s="65" t="str">
        <f t="shared" si="213"/>
        <v/>
      </c>
      <c r="S1219" s="65" t="str">
        <f>IF(R1219="","",R1219/VLOOKUP(VLOOKUP($J1219,'Medians, Hi-Lo SDs'!$B:$F,3,FALSE),$H:$I,2,FALSE))</f>
        <v/>
      </c>
      <c r="T1219" s="70" t="str">
        <f t="shared" si="216"/>
        <v/>
      </c>
      <c r="U1219" s="68" t="str">
        <f t="shared" si="217"/>
        <v/>
      </c>
      <c r="V1219" s="69" t="str">
        <f t="shared" si="211"/>
        <v/>
      </c>
      <c r="W1219" s="66" t="str">
        <f>IFERROR((IF(AND($G1218&lt;(VLOOKUP($J1219,'Medians, Hi-Lo SDs'!$B:$F,4,FALSE)),$G1219&gt;=(VLOOKUP($J1219,'Medians, Hi-Lo SDs'!$B:$F,4,FALSE))),(VLOOKUP($J1219,'Medians, Hi-Lo SDs'!$B:$F,4,FALSE))-$G1218,""))/($F1219)*($C1219-$C1218)+($C1218),"")</f>
        <v/>
      </c>
      <c r="X1219" s="65" t="str">
        <f t="shared" si="214"/>
        <v/>
      </c>
      <c r="Y1219" s="65" t="str">
        <f>IF(X1219="","",X1219/VLOOKUP(VLOOKUP($J1219,'Medians, Hi-Lo SDs'!$B:$F,4,FALSE),$H:$I,2,FALSE))</f>
        <v/>
      </c>
      <c r="Z1219" s="70" t="str">
        <f t="shared" si="218"/>
        <v/>
      </c>
      <c r="AA1219" s="68" t="str">
        <f t="shared" si="219"/>
        <v/>
      </c>
      <c r="AB1219" s="66" t="str">
        <f>IFERROR((IF(AND($G1218&lt;(VLOOKUP($J1219,'Medians, Hi-Lo SDs'!$B:$F,5,FALSE)),$G1219&gt;=(VLOOKUP($J1219,'Medians, Hi-Lo SDs'!$B:$F,5,FALSE))),(VLOOKUP($J1219,'Medians, Hi-Lo SDs'!$B:$F,5,FALSE))-$G1218,""))/($F1219)*($C1219-$C1218)+($C1218),"")</f>
        <v/>
      </c>
      <c r="AC1219" s="65" t="str">
        <f t="shared" si="215"/>
        <v/>
      </c>
      <c r="AD1219" s="65" t="str">
        <f>IF(AC1219="","",AC1219/VLOOKUP(VLOOKUP($J1219,'Medians, Hi-Lo SDs'!$B:$F,5,FALSE),$H:$I,2,FALSE))</f>
        <v/>
      </c>
      <c r="AE1219" s="59" t="s">
        <v>88</v>
      </c>
      <c r="AF1219" s="60" t="s">
        <v>88</v>
      </c>
    </row>
    <row r="1220" spans="10:32" x14ac:dyDescent="0.2">
      <c r="J1220" s="64" t="str">
        <f t="shared" si="209"/>
        <v>a1721</v>
      </c>
      <c r="K1220" s="71">
        <f t="shared" si="210"/>
        <v>2.1505376344086025</v>
      </c>
      <c r="L1220" s="65" t="str">
        <f>IFERROR((IF(AND($G1219&lt;(VLOOKUP($J1220,'Medians, Hi-Lo SDs'!$B:$F,2,FALSE)),$G1220&gt;=(VLOOKUP($J1220,'Medians, Hi-Lo SDs'!$B:$F,2,FALSE))),(VLOOKUP($J1220,'Medians, Hi-Lo SDs'!$B:$F,2,FALSE))-$G1219,""))/($F1220)*($C1220-$C1219)+($C1219),"")</f>
        <v/>
      </c>
      <c r="M1220" s="65" t="str">
        <f t="shared" si="212"/>
        <v/>
      </c>
      <c r="N1220" s="65" t="str">
        <f>IF(M1220="","",M1220/VLOOKUP(VLOOKUP($J1220,'Medians, Hi-Lo SDs'!$B:$F,2,FALSE),$H:$I,2,FALSE))</f>
        <v/>
      </c>
      <c r="O1220" s="59" t="s">
        <v>88</v>
      </c>
      <c r="P1220" s="60" t="s">
        <v>88</v>
      </c>
      <c r="Q1220" s="66" t="str">
        <f>IFERROR((IF(AND($G1219&lt;(VLOOKUP($J1220,'Medians, Hi-Lo SDs'!$B:$F,3,FALSE)),$G1220&gt;=(VLOOKUP($J1220,'Medians, Hi-Lo SDs'!$B:$F,3,FALSE))),(VLOOKUP($J1220,'Medians, Hi-Lo SDs'!$B:$F,3,FALSE))-$G1219,""))/($F1220)*($C1220-$C1219)+($C1219),"")</f>
        <v/>
      </c>
      <c r="R1220" s="65" t="str">
        <f t="shared" si="213"/>
        <v/>
      </c>
      <c r="S1220" s="65" t="str">
        <f>IF(R1220="","",R1220/VLOOKUP(VLOOKUP($J1220,'Medians, Hi-Lo SDs'!$B:$F,3,FALSE),$H:$I,2,FALSE))</f>
        <v/>
      </c>
      <c r="T1220" s="70" t="str">
        <f t="shared" si="216"/>
        <v/>
      </c>
      <c r="U1220" s="68" t="str">
        <f t="shared" si="217"/>
        <v/>
      </c>
      <c r="V1220" s="69" t="str">
        <f t="shared" si="211"/>
        <v/>
      </c>
      <c r="W1220" s="66" t="str">
        <f>IFERROR((IF(AND($G1219&lt;(VLOOKUP($J1220,'Medians, Hi-Lo SDs'!$B:$F,4,FALSE)),$G1220&gt;=(VLOOKUP($J1220,'Medians, Hi-Lo SDs'!$B:$F,4,FALSE))),(VLOOKUP($J1220,'Medians, Hi-Lo SDs'!$B:$F,4,FALSE))-$G1219,""))/($F1220)*($C1220-$C1219)+($C1219),"")</f>
        <v/>
      </c>
      <c r="X1220" s="65" t="str">
        <f t="shared" si="214"/>
        <v/>
      </c>
      <c r="Y1220" s="65" t="str">
        <f>IF(X1220="","",X1220/VLOOKUP(VLOOKUP($J1220,'Medians, Hi-Lo SDs'!$B:$F,4,FALSE),$H:$I,2,FALSE))</f>
        <v/>
      </c>
      <c r="Z1220" s="70" t="str">
        <f t="shared" si="218"/>
        <v/>
      </c>
      <c r="AA1220" s="68" t="str">
        <f t="shared" si="219"/>
        <v/>
      </c>
      <c r="AB1220" s="66" t="str">
        <f>IFERROR((IF(AND($G1219&lt;(VLOOKUP($J1220,'Medians, Hi-Lo SDs'!$B:$F,5,FALSE)),$G1220&gt;=(VLOOKUP($J1220,'Medians, Hi-Lo SDs'!$B:$F,5,FALSE))),(VLOOKUP($J1220,'Medians, Hi-Lo SDs'!$B:$F,5,FALSE))-$G1219,""))/($F1220)*($C1220-$C1219)+($C1219),"")</f>
        <v/>
      </c>
      <c r="AC1220" s="65" t="str">
        <f t="shared" si="215"/>
        <v/>
      </c>
      <c r="AD1220" s="65" t="str">
        <f>IF(AC1220="","",AC1220/VLOOKUP(VLOOKUP($J1220,'Medians, Hi-Lo SDs'!$B:$F,5,FALSE),$H:$I,2,FALSE))</f>
        <v/>
      </c>
      <c r="AE1220" s="59" t="s">
        <v>88</v>
      </c>
      <c r="AF1220" s="60" t="s">
        <v>88</v>
      </c>
    </row>
    <row r="1221" spans="10:32" x14ac:dyDescent="0.2">
      <c r="J1221" s="64" t="str">
        <f t="shared" si="209"/>
        <v>a1721</v>
      </c>
      <c r="K1221" s="71">
        <f t="shared" si="210"/>
        <v>2.1505376344086025</v>
      </c>
      <c r="L1221" s="65" t="str">
        <f>IFERROR((IF(AND($G1220&lt;(VLOOKUP($J1221,'Medians, Hi-Lo SDs'!$B:$F,2,FALSE)),$G1221&gt;=(VLOOKUP($J1221,'Medians, Hi-Lo SDs'!$B:$F,2,FALSE))),(VLOOKUP($J1221,'Medians, Hi-Lo SDs'!$B:$F,2,FALSE))-$G1220,""))/($F1221)*($C1221-$C1220)+($C1220),"")</f>
        <v/>
      </c>
      <c r="M1221" s="65" t="str">
        <f t="shared" si="212"/>
        <v/>
      </c>
      <c r="N1221" s="65" t="str">
        <f>IF(M1221="","",M1221/VLOOKUP(VLOOKUP($J1221,'Medians, Hi-Lo SDs'!$B:$F,2,FALSE),$H:$I,2,FALSE))</f>
        <v/>
      </c>
      <c r="O1221" s="59" t="s">
        <v>88</v>
      </c>
      <c r="P1221" s="60" t="s">
        <v>88</v>
      </c>
      <c r="Q1221" s="66" t="str">
        <f>IFERROR((IF(AND($G1220&lt;(VLOOKUP($J1221,'Medians, Hi-Lo SDs'!$B:$F,3,FALSE)),$G1221&gt;=(VLOOKUP($J1221,'Medians, Hi-Lo SDs'!$B:$F,3,FALSE))),(VLOOKUP($J1221,'Medians, Hi-Lo SDs'!$B:$F,3,FALSE))-$G1220,""))/($F1221)*($C1221-$C1220)+($C1220),"")</f>
        <v/>
      </c>
      <c r="R1221" s="65" t="str">
        <f t="shared" si="213"/>
        <v/>
      </c>
      <c r="S1221" s="65" t="str">
        <f>IF(R1221="","",R1221/VLOOKUP(VLOOKUP($J1221,'Medians, Hi-Lo SDs'!$B:$F,3,FALSE),$H:$I,2,FALSE))</f>
        <v/>
      </c>
      <c r="T1221" s="70" t="str">
        <f t="shared" si="216"/>
        <v/>
      </c>
      <c r="U1221" s="68" t="str">
        <f t="shared" si="217"/>
        <v/>
      </c>
      <c r="V1221" s="69" t="str">
        <f t="shared" si="211"/>
        <v/>
      </c>
      <c r="W1221" s="66" t="str">
        <f>IFERROR((IF(AND($G1220&lt;(VLOOKUP($J1221,'Medians, Hi-Lo SDs'!$B:$F,4,FALSE)),$G1221&gt;=(VLOOKUP($J1221,'Medians, Hi-Lo SDs'!$B:$F,4,FALSE))),(VLOOKUP($J1221,'Medians, Hi-Lo SDs'!$B:$F,4,FALSE))-$G1220,""))/($F1221)*($C1221-$C1220)+($C1220),"")</f>
        <v/>
      </c>
      <c r="X1221" s="65" t="str">
        <f t="shared" si="214"/>
        <v/>
      </c>
      <c r="Y1221" s="65" t="str">
        <f>IF(X1221="","",X1221/VLOOKUP(VLOOKUP($J1221,'Medians, Hi-Lo SDs'!$B:$F,4,FALSE),$H:$I,2,FALSE))</f>
        <v/>
      </c>
      <c r="Z1221" s="70" t="str">
        <f t="shared" si="218"/>
        <v/>
      </c>
      <c r="AA1221" s="68" t="str">
        <f t="shared" si="219"/>
        <v/>
      </c>
      <c r="AB1221" s="66" t="str">
        <f>IFERROR((IF(AND($G1220&lt;(VLOOKUP($J1221,'Medians, Hi-Lo SDs'!$B:$F,5,FALSE)),$G1221&gt;=(VLOOKUP($J1221,'Medians, Hi-Lo SDs'!$B:$F,5,FALSE))),(VLOOKUP($J1221,'Medians, Hi-Lo SDs'!$B:$F,5,FALSE))-$G1220,""))/($F1221)*($C1221-$C1220)+($C1220),"")</f>
        <v/>
      </c>
      <c r="AC1221" s="65" t="str">
        <f t="shared" si="215"/>
        <v/>
      </c>
      <c r="AD1221" s="65" t="str">
        <f>IF(AC1221="","",AC1221/VLOOKUP(VLOOKUP($J1221,'Medians, Hi-Lo SDs'!$B:$F,5,FALSE),$H:$I,2,FALSE))</f>
        <v/>
      </c>
      <c r="AE1221" s="59" t="s">
        <v>88</v>
      </c>
      <c r="AF1221" s="60" t="s">
        <v>88</v>
      </c>
    </row>
    <row r="1222" spans="10:32" x14ac:dyDescent="0.2">
      <c r="J1222" s="64" t="str">
        <f t="shared" si="209"/>
        <v>a1721</v>
      </c>
      <c r="K1222" s="71">
        <f t="shared" si="210"/>
        <v>2.1505376344086025</v>
      </c>
      <c r="L1222" s="65" t="str">
        <f>IFERROR((IF(AND($G1221&lt;(VLOOKUP($J1222,'Medians, Hi-Lo SDs'!$B:$F,2,FALSE)),$G1222&gt;=(VLOOKUP($J1222,'Medians, Hi-Lo SDs'!$B:$F,2,FALSE))),(VLOOKUP($J1222,'Medians, Hi-Lo SDs'!$B:$F,2,FALSE))-$G1221,""))/($F1222)*($C1222-$C1221)+($C1221),"")</f>
        <v/>
      </c>
      <c r="M1222" s="65" t="str">
        <f t="shared" si="212"/>
        <v/>
      </c>
      <c r="N1222" s="65" t="str">
        <f>IF(M1222="","",M1222/VLOOKUP(VLOOKUP($J1222,'Medians, Hi-Lo SDs'!$B:$F,2,FALSE),$H:$I,2,FALSE))</f>
        <v/>
      </c>
      <c r="O1222" s="59" t="s">
        <v>88</v>
      </c>
      <c r="P1222" s="60" t="s">
        <v>88</v>
      </c>
      <c r="Q1222" s="66" t="str">
        <f>IFERROR((IF(AND($G1221&lt;(VLOOKUP($J1222,'Medians, Hi-Lo SDs'!$B:$F,3,FALSE)),$G1222&gt;=(VLOOKUP($J1222,'Medians, Hi-Lo SDs'!$B:$F,3,FALSE))),(VLOOKUP($J1222,'Medians, Hi-Lo SDs'!$B:$F,3,FALSE))-$G1221,""))/($F1222)*($C1222-$C1221)+($C1221),"")</f>
        <v/>
      </c>
      <c r="R1222" s="65" t="str">
        <f t="shared" si="213"/>
        <v/>
      </c>
      <c r="S1222" s="65" t="str">
        <f>IF(R1222="","",R1222/VLOOKUP(VLOOKUP($J1222,'Medians, Hi-Lo SDs'!$B:$F,3,FALSE),$H:$I,2,FALSE))</f>
        <v/>
      </c>
      <c r="T1222" s="70" t="str">
        <f t="shared" si="216"/>
        <v/>
      </c>
      <c r="U1222" s="68" t="str">
        <f t="shared" si="217"/>
        <v/>
      </c>
      <c r="V1222" s="69" t="str">
        <f t="shared" si="211"/>
        <v/>
      </c>
      <c r="W1222" s="66" t="str">
        <f>IFERROR((IF(AND($G1221&lt;(VLOOKUP($J1222,'Medians, Hi-Lo SDs'!$B:$F,4,FALSE)),$G1222&gt;=(VLOOKUP($J1222,'Medians, Hi-Lo SDs'!$B:$F,4,FALSE))),(VLOOKUP($J1222,'Medians, Hi-Lo SDs'!$B:$F,4,FALSE))-$G1221,""))/($F1222)*($C1222-$C1221)+($C1221),"")</f>
        <v/>
      </c>
      <c r="X1222" s="65" t="str">
        <f t="shared" si="214"/>
        <v/>
      </c>
      <c r="Y1222" s="65" t="str">
        <f>IF(X1222="","",X1222/VLOOKUP(VLOOKUP($J1222,'Medians, Hi-Lo SDs'!$B:$F,4,FALSE),$H:$I,2,FALSE))</f>
        <v/>
      </c>
      <c r="Z1222" s="70" t="str">
        <f t="shared" si="218"/>
        <v/>
      </c>
      <c r="AA1222" s="68" t="str">
        <f t="shared" si="219"/>
        <v/>
      </c>
      <c r="AB1222" s="66" t="str">
        <f>IFERROR((IF(AND($G1221&lt;(VLOOKUP($J1222,'Medians, Hi-Lo SDs'!$B:$F,5,FALSE)),$G1222&gt;=(VLOOKUP($J1222,'Medians, Hi-Lo SDs'!$B:$F,5,FALSE))),(VLOOKUP($J1222,'Medians, Hi-Lo SDs'!$B:$F,5,FALSE))-$G1221,""))/($F1222)*($C1222-$C1221)+($C1221),"")</f>
        <v/>
      </c>
      <c r="AC1222" s="65" t="str">
        <f t="shared" si="215"/>
        <v/>
      </c>
      <c r="AD1222" s="65" t="str">
        <f>IF(AC1222="","",AC1222/VLOOKUP(VLOOKUP($J1222,'Medians, Hi-Lo SDs'!$B:$F,5,FALSE),$H:$I,2,FALSE))</f>
        <v/>
      </c>
      <c r="AE1222" s="59" t="s">
        <v>88</v>
      </c>
      <c r="AF1222" s="60" t="s">
        <v>88</v>
      </c>
    </row>
    <row r="1223" spans="10:32" x14ac:dyDescent="0.2">
      <c r="J1223" s="64" t="str">
        <f t="shared" si="209"/>
        <v>a1721</v>
      </c>
      <c r="K1223" s="71">
        <f t="shared" si="210"/>
        <v>2.1505376344086025</v>
      </c>
      <c r="L1223" s="65" t="str">
        <f>IFERROR((IF(AND($G1222&lt;(VLOOKUP($J1223,'Medians, Hi-Lo SDs'!$B:$F,2,FALSE)),$G1223&gt;=(VLOOKUP($J1223,'Medians, Hi-Lo SDs'!$B:$F,2,FALSE))),(VLOOKUP($J1223,'Medians, Hi-Lo SDs'!$B:$F,2,FALSE))-$G1222,""))/($F1223)*($C1223-$C1222)+($C1222),"")</f>
        <v/>
      </c>
      <c r="M1223" s="65" t="str">
        <f t="shared" si="212"/>
        <v/>
      </c>
      <c r="N1223" s="65" t="str">
        <f>IF(M1223="","",M1223/VLOOKUP(VLOOKUP($J1223,'Medians, Hi-Lo SDs'!$B:$F,2,FALSE),$H:$I,2,FALSE))</f>
        <v/>
      </c>
      <c r="O1223" s="59" t="s">
        <v>88</v>
      </c>
      <c r="P1223" s="60" t="s">
        <v>88</v>
      </c>
      <c r="Q1223" s="66" t="str">
        <f>IFERROR((IF(AND($G1222&lt;(VLOOKUP($J1223,'Medians, Hi-Lo SDs'!$B:$F,3,FALSE)),$G1223&gt;=(VLOOKUP($J1223,'Medians, Hi-Lo SDs'!$B:$F,3,FALSE))),(VLOOKUP($J1223,'Medians, Hi-Lo SDs'!$B:$F,3,FALSE))-$G1222,""))/($F1223)*($C1223-$C1222)+($C1222),"")</f>
        <v/>
      </c>
      <c r="R1223" s="65" t="str">
        <f t="shared" si="213"/>
        <v/>
      </c>
      <c r="S1223" s="65" t="str">
        <f>IF(R1223="","",R1223/VLOOKUP(VLOOKUP($J1223,'Medians, Hi-Lo SDs'!$B:$F,3,FALSE),$H:$I,2,FALSE))</f>
        <v/>
      </c>
      <c r="T1223" s="70" t="str">
        <f t="shared" si="216"/>
        <v/>
      </c>
      <c r="U1223" s="68" t="str">
        <f t="shared" si="217"/>
        <v/>
      </c>
      <c r="V1223" s="69" t="str">
        <f t="shared" si="211"/>
        <v/>
      </c>
      <c r="W1223" s="66" t="str">
        <f>IFERROR((IF(AND($G1222&lt;(VLOOKUP($J1223,'Medians, Hi-Lo SDs'!$B:$F,4,FALSE)),$G1223&gt;=(VLOOKUP($J1223,'Medians, Hi-Lo SDs'!$B:$F,4,FALSE))),(VLOOKUP($J1223,'Medians, Hi-Lo SDs'!$B:$F,4,FALSE))-$G1222,""))/($F1223)*($C1223-$C1222)+($C1222),"")</f>
        <v/>
      </c>
      <c r="X1223" s="65" t="str">
        <f t="shared" si="214"/>
        <v/>
      </c>
      <c r="Y1223" s="65" t="str">
        <f>IF(X1223="","",X1223/VLOOKUP(VLOOKUP($J1223,'Medians, Hi-Lo SDs'!$B:$F,4,FALSE),$H:$I,2,FALSE))</f>
        <v/>
      </c>
      <c r="Z1223" s="70" t="str">
        <f t="shared" si="218"/>
        <v/>
      </c>
      <c r="AA1223" s="68" t="str">
        <f t="shared" si="219"/>
        <v/>
      </c>
      <c r="AB1223" s="66" t="str">
        <f>IFERROR((IF(AND($G1222&lt;(VLOOKUP($J1223,'Medians, Hi-Lo SDs'!$B:$F,5,FALSE)),$G1223&gt;=(VLOOKUP($J1223,'Medians, Hi-Lo SDs'!$B:$F,5,FALSE))),(VLOOKUP($J1223,'Medians, Hi-Lo SDs'!$B:$F,5,FALSE))-$G1222,""))/($F1223)*($C1223-$C1222)+($C1222),"")</f>
        <v/>
      </c>
      <c r="AC1223" s="65" t="str">
        <f t="shared" si="215"/>
        <v/>
      </c>
      <c r="AD1223" s="65" t="str">
        <f>IF(AC1223="","",AC1223/VLOOKUP(VLOOKUP($J1223,'Medians, Hi-Lo SDs'!$B:$F,5,FALSE),$H:$I,2,FALSE))</f>
        <v/>
      </c>
      <c r="AE1223" s="59" t="s">
        <v>88</v>
      </c>
      <c r="AF1223" s="60" t="s">
        <v>88</v>
      </c>
    </row>
    <row r="1224" spans="10:32" x14ac:dyDescent="0.2">
      <c r="J1224" s="64" t="str">
        <f t="shared" si="209"/>
        <v>a1721</v>
      </c>
      <c r="K1224" s="71">
        <f t="shared" si="210"/>
        <v>2.1505376344086025</v>
      </c>
      <c r="L1224" s="65" t="str">
        <f>IFERROR((IF(AND($G1223&lt;(VLOOKUP($J1224,'Medians, Hi-Lo SDs'!$B:$F,2,FALSE)),$G1224&gt;=(VLOOKUP($J1224,'Medians, Hi-Lo SDs'!$B:$F,2,FALSE))),(VLOOKUP($J1224,'Medians, Hi-Lo SDs'!$B:$F,2,FALSE))-$G1223,""))/($F1224)*($C1224-$C1223)+($C1223),"")</f>
        <v/>
      </c>
      <c r="M1224" s="65" t="str">
        <f t="shared" si="212"/>
        <v/>
      </c>
      <c r="N1224" s="65" t="str">
        <f>IF(M1224="","",M1224/VLOOKUP(VLOOKUP($J1224,'Medians, Hi-Lo SDs'!$B:$F,2,FALSE),$H:$I,2,FALSE))</f>
        <v/>
      </c>
      <c r="O1224" s="59" t="s">
        <v>88</v>
      </c>
      <c r="P1224" s="60" t="s">
        <v>88</v>
      </c>
      <c r="Q1224" s="66" t="str">
        <f>IFERROR((IF(AND($G1223&lt;(VLOOKUP($J1224,'Medians, Hi-Lo SDs'!$B:$F,3,FALSE)),$G1224&gt;=(VLOOKUP($J1224,'Medians, Hi-Lo SDs'!$B:$F,3,FALSE))),(VLOOKUP($J1224,'Medians, Hi-Lo SDs'!$B:$F,3,FALSE))-$G1223,""))/($F1224)*($C1224-$C1223)+($C1223),"")</f>
        <v/>
      </c>
      <c r="R1224" s="65" t="str">
        <f t="shared" si="213"/>
        <v/>
      </c>
      <c r="S1224" s="65" t="str">
        <f>IF(R1224="","",R1224/VLOOKUP(VLOOKUP($J1224,'Medians, Hi-Lo SDs'!$B:$F,3,FALSE),$H:$I,2,FALSE))</f>
        <v/>
      </c>
      <c r="T1224" s="70" t="str">
        <f t="shared" si="216"/>
        <v/>
      </c>
      <c r="U1224" s="68" t="str">
        <f t="shared" si="217"/>
        <v/>
      </c>
      <c r="V1224" s="69" t="str">
        <f t="shared" si="211"/>
        <v/>
      </c>
      <c r="W1224" s="66" t="str">
        <f>IFERROR((IF(AND($G1223&lt;(VLOOKUP($J1224,'Medians, Hi-Lo SDs'!$B:$F,4,FALSE)),$G1224&gt;=(VLOOKUP($J1224,'Medians, Hi-Lo SDs'!$B:$F,4,FALSE))),(VLOOKUP($J1224,'Medians, Hi-Lo SDs'!$B:$F,4,FALSE))-$G1223,""))/($F1224)*($C1224-$C1223)+($C1223),"")</f>
        <v/>
      </c>
      <c r="X1224" s="65" t="str">
        <f t="shared" si="214"/>
        <v/>
      </c>
      <c r="Y1224" s="65" t="str">
        <f>IF(X1224="","",X1224/VLOOKUP(VLOOKUP($J1224,'Medians, Hi-Lo SDs'!$B:$F,4,FALSE),$H:$I,2,FALSE))</f>
        <v/>
      </c>
      <c r="Z1224" s="70" t="str">
        <f t="shared" si="218"/>
        <v/>
      </c>
      <c r="AA1224" s="68" t="str">
        <f t="shared" si="219"/>
        <v/>
      </c>
      <c r="AB1224" s="66" t="str">
        <f>IFERROR((IF(AND($G1223&lt;(VLOOKUP($J1224,'Medians, Hi-Lo SDs'!$B:$F,5,FALSE)),$G1224&gt;=(VLOOKUP($J1224,'Medians, Hi-Lo SDs'!$B:$F,5,FALSE))),(VLOOKUP($J1224,'Medians, Hi-Lo SDs'!$B:$F,5,FALSE))-$G1223,""))/($F1224)*($C1224-$C1223)+($C1223),"")</f>
        <v/>
      </c>
      <c r="AC1224" s="65" t="str">
        <f t="shared" si="215"/>
        <v/>
      </c>
      <c r="AD1224" s="65" t="str">
        <f>IF(AC1224="","",AC1224/VLOOKUP(VLOOKUP($J1224,'Medians, Hi-Lo SDs'!$B:$F,5,FALSE),$H:$I,2,FALSE))</f>
        <v/>
      </c>
      <c r="AE1224" s="59" t="s">
        <v>88</v>
      </c>
      <c r="AF1224" s="60" t="s">
        <v>88</v>
      </c>
    </row>
    <row r="1225" spans="10:32" x14ac:dyDescent="0.2">
      <c r="J1225" s="64" t="str">
        <f t="shared" si="209"/>
        <v>a1721</v>
      </c>
      <c r="K1225" s="71">
        <f t="shared" si="210"/>
        <v>2.1505376344086025</v>
      </c>
      <c r="L1225" s="65" t="str">
        <f>IFERROR((IF(AND($G1224&lt;(VLOOKUP($J1225,'Medians, Hi-Lo SDs'!$B:$F,2,FALSE)),$G1225&gt;=(VLOOKUP($J1225,'Medians, Hi-Lo SDs'!$B:$F,2,FALSE))),(VLOOKUP($J1225,'Medians, Hi-Lo SDs'!$B:$F,2,FALSE))-$G1224,""))/($F1225)*($C1225-$C1224)+($C1224),"")</f>
        <v/>
      </c>
      <c r="M1225" s="65" t="str">
        <f t="shared" si="212"/>
        <v/>
      </c>
      <c r="N1225" s="65" t="str">
        <f>IF(M1225="","",M1225/VLOOKUP(VLOOKUP($J1225,'Medians, Hi-Lo SDs'!$B:$F,2,FALSE),$H:$I,2,FALSE))</f>
        <v/>
      </c>
      <c r="O1225" s="59" t="s">
        <v>88</v>
      </c>
      <c r="P1225" s="60" t="s">
        <v>88</v>
      </c>
      <c r="Q1225" s="66" t="str">
        <f>IFERROR((IF(AND($G1224&lt;(VLOOKUP($J1225,'Medians, Hi-Lo SDs'!$B:$F,3,FALSE)),$G1225&gt;=(VLOOKUP($J1225,'Medians, Hi-Lo SDs'!$B:$F,3,FALSE))),(VLOOKUP($J1225,'Medians, Hi-Lo SDs'!$B:$F,3,FALSE))-$G1224,""))/($F1225)*($C1225-$C1224)+($C1224),"")</f>
        <v/>
      </c>
      <c r="R1225" s="65" t="str">
        <f t="shared" si="213"/>
        <v/>
      </c>
      <c r="S1225" s="65" t="str">
        <f>IF(R1225="","",R1225/VLOOKUP(VLOOKUP($J1225,'Medians, Hi-Lo SDs'!$B:$F,3,FALSE),$H:$I,2,FALSE))</f>
        <v/>
      </c>
      <c r="T1225" s="70" t="str">
        <f t="shared" si="216"/>
        <v/>
      </c>
      <c r="U1225" s="68" t="str">
        <f t="shared" si="217"/>
        <v/>
      </c>
      <c r="V1225" s="69" t="str">
        <f t="shared" si="211"/>
        <v/>
      </c>
      <c r="W1225" s="66" t="str">
        <f>IFERROR((IF(AND($G1224&lt;(VLOOKUP($J1225,'Medians, Hi-Lo SDs'!$B:$F,4,FALSE)),$G1225&gt;=(VLOOKUP($J1225,'Medians, Hi-Lo SDs'!$B:$F,4,FALSE))),(VLOOKUP($J1225,'Medians, Hi-Lo SDs'!$B:$F,4,FALSE))-$G1224,""))/($F1225)*($C1225-$C1224)+($C1224),"")</f>
        <v/>
      </c>
      <c r="X1225" s="65" t="str">
        <f t="shared" si="214"/>
        <v/>
      </c>
      <c r="Y1225" s="65" t="str">
        <f>IF(X1225="","",X1225/VLOOKUP(VLOOKUP($J1225,'Medians, Hi-Lo SDs'!$B:$F,4,FALSE),$H:$I,2,FALSE))</f>
        <v/>
      </c>
      <c r="Z1225" s="70" t="str">
        <f t="shared" si="218"/>
        <v/>
      </c>
      <c r="AA1225" s="68" t="str">
        <f t="shared" si="219"/>
        <v/>
      </c>
      <c r="AB1225" s="66" t="str">
        <f>IFERROR((IF(AND($G1224&lt;(VLOOKUP($J1225,'Medians, Hi-Lo SDs'!$B:$F,5,FALSE)),$G1225&gt;=(VLOOKUP($J1225,'Medians, Hi-Lo SDs'!$B:$F,5,FALSE))),(VLOOKUP($J1225,'Medians, Hi-Lo SDs'!$B:$F,5,FALSE))-$G1224,""))/($F1225)*($C1225-$C1224)+($C1224),"")</f>
        <v/>
      </c>
      <c r="AC1225" s="65" t="str">
        <f t="shared" si="215"/>
        <v/>
      </c>
      <c r="AD1225" s="65" t="str">
        <f>IF(AC1225="","",AC1225/VLOOKUP(VLOOKUP($J1225,'Medians, Hi-Lo SDs'!$B:$F,5,FALSE),$H:$I,2,FALSE))</f>
        <v/>
      </c>
      <c r="AE1225" s="59" t="s">
        <v>88</v>
      </c>
      <c r="AF1225" s="60" t="s">
        <v>88</v>
      </c>
    </row>
    <row r="1226" spans="10:32" x14ac:dyDescent="0.2">
      <c r="J1226" s="64" t="str">
        <f t="shared" si="209"/>
        <v>a1721</v>
      </c>
      <c r="K1226" s="71">
        <f t="shared" si="210"/>
        <v>2.1505376344086025</v>
      </c>
      <c r="L1226" s="65" t="str">
        <f>IFERROR((IF(AND($G1225&lt;(VLOOKUP($J1226,'Medians, Hi-Lo SDs'!$B:$F,2,FALSE)),$G1226&gt;=(VLOOKUP($J1226,'Medians, Hi-Lo SDs'!$B:$F,2,FALSE))),(VLOOKUP($J1226,'Medians, Hi-Lo SDs'!$B:$F,2,FALSE))-$G1225,""))/($F1226)*($C1226-$C1225)+($C1225),"")</f>
        <v/>
      </c>
      <c r="M1226" s="65" t="str">
        <f t="shared" si="212"/>
        <v/>
      </c>
      <c r="N1226" s="65" t="str">
        <f>IF(M1226="","",M1226/VLOOKUP(VLOOKUP($J1226,'Medians, Hi-Lo SDs'!$B:$F,2,FALSE),$H:$I,2,FALSE))</f>
        <v/>
      </c>
      <c r="O1226" s="59" t="s">
        <v>88</v>
      </c>
      <c r="P1226" s="60" t="s">
        <v>88</v>
      </c>
      <c r="Q1226" s="66" t="str">
        <f>IFERROR((IF(AND($G1225&lt;(VLOOKUP($J1226,'Medians, Hi-Lo SDs'!$B:$F,3,FALSE)),$G1226&gt;=(VLOOKUP($J1226,'Medians, Hi-Lo SDs'!$B:$F,3,FALSE))),(VLOOKUP($J1226,'Medians, Hi-Lo SDs'!$B:$F,3,FALSE))-$G1225,""))/($F1226)*($C1226-$C1225)+($C1225),"")</f>
        <v/>
      </c>
      <c r="R1226" s="65" t="str">
        <f t="shared" si="213"/>
        <v/>
      </c>
      <c r="S1226" s="65" t="str">
        <f>IF(R1226="","",R1226/VLOOKUP(VLOOKUP($J1226,'Medians, Hi-Lo SDs'!$B:$F,3,FALSE),$H:$I,2,FALSE))</f>
        <v/>
      </c>
      <c r="T1226" s="70" t="str">
        <f t="shared" si="216"/>
        <v/>
      </c>
      <c r="U1226" s="68" t="str">
        <f t="shared" si="217"/>
        <v/>
      </c>
      <c r="V1226" s="69" t="str">
        <f t="shared" si="211"/>
        <v/>
      </c>
      <c r="W1226" s="66" t="str">
        <f>IFERROR((IF(AND($G1225&lt;(VLOOKUP($J1226,'Medians, Hi-Lo SDs'!$B:$F,4,FALSE)),$G1226&gt;=(VLOOKUP($J1226,'Medians, Hi-Lo SDs'!$B:$F,4,FALSE))),(VLOOKUP($J1226,'Medians, Hi-Lo SDs'!$B:$F,4,FALSE))-$G1225,""))/($F1226)*($C1226-$C1225)+($C1225),"")</f>
        <v/>
      </c>
      <c r="X1226" s="65" t="str">
        <f t="shared" si="214"/>
        <v/>
      </c>
      <c r="Y1226" s="65" t="str">
        <f>IF(X1226="","",X1226/VLOOKUP(VLOOKUP($J1226,'Medians, Hi-Lo SDs'!$B:$F,4,FALSE),$H:$I,2,FALSE))</f>
        <v/>
      </c>
      <c r="Z1226" s="70" t="str">
        <f t="shared" si="218"/>
        <v/>
      </c>
      <c r="AA1226" s="68" t="str">
        <f t="shared" si="219"/>
        <v/>
      </c>
      <c r="AB1226" s="66" t="str">
        <f>IFERROR((IF(AND($G1225&lt;(VLOOKUP($J1226,'Medians, Hi-Lo SDs'!$B:$F,5,FALSE)),$G1226&gt;=(VLOOKUP($J1226,'Medians, Hi-Lo SDs'!$B:$F,5,FALSE))),(VLOOKUP($J1226,'Medians, Hi-Lo SDs'!$B:$F,5,FALSE))-$G1225,""))/($F1226)*($C1226-$C1225)+($C1225),"")</f>
        <v/>
      </c>
      <c r="AC1226" s="65" t="str">
        <f t="shared" si="215"/>
        <v/>
      </c>
      <c r="AD1226" s="65" t="str">
        <f>IF(AC1226="","",AC1226/VLOOKUP(VLOOKUP($J1226,'Medians, Hi-Lo SDs'!$B:$F,5,FALSE),$H:$I,2,FALSE))</f>
        <v/>
      </c>
      <c r="AE1226" s="59" t="s">
        <v>88</v>
      </c>
      <c r="AF1226" s="60" t="s">
        <v>88</v>
      </c>
    </row>
    <row r="1227" spans="10:32" x14ac:dyDescent="0.2">
      <c r="J1227" s="64" t="str">
        <f t="shared" si="209"/>
        <v>a1721</v>
      </c>
      <c r="K1227" s="71">
        <f t="shared" si="210"/>
        <v>2.1505376344086025</v>
      </c>
      <c r="L1227" s="65" t="str">
        <f>IFERROR((IF(AND($G1226&lt;(VLOOKUP($J1227,'Medians, Hi-Lo SDs'!$B:$F,2,FALSE)),$G1227&gt;=(VLOOKUP($J1227,'Medians, Hi-Lo SDs'!$B:$F,2,FALSE))),(VLOOKUP($J1227,'Medians, Hi-Lo SDs'!$B:$F,2,FALSE))-$G1226,""))/($F1227)*($C1227-$C1226)+($C1226),"")</f>
        <v/>
      </c>
      <c r="M1227" s="65" t="str">
        <f t="shared" si="212"/>
        <v/>
      </c>
      <c r="N1227" s="65" t="str">
        <f>IF(M1227="","",M1227/VLOOKUP(VLOOKUP($J1227,'Medians, Hi-Lo SDs'!$B:$F,2,FALSE),$H:$I,2,FALSE))</f>
        <v/>
      </c>
      <c r="O1227" s="59" t="s">
        <v>88</v>
      </c>
      <c r="P1227" s="60" t="s">
        <v>88</v>
      </c>
      <c r="Q1227" s="66" t="str">
        <f>IFERROR((IF(AND($G1226&lt;(VLOOKUP($J1227,'Medians, Hi-Lo SDs'!$B:$F,3,FALSE)),$G1227&gt;=(VLOOKUP($J1227,'Medians, Hi-Lo SDs'!$B:$F,3,FALSE))),(VLOOKUP($J1227,'Medians, Hi-Lo SDs'!$B:$F,3,FALSE))-$G1226,""))/($F1227)*($C1227-$C1226)+($C1226),"")</f>
        <v/>
      </c>
      <c r="R1227" s="65" t="str">
        <f t="shared" si="213"/>
        <v/>
      </c>
      <c r="S1227" s="65" t="str">
        <f>IF(R1227="","",R1227/VLOOKUP(VLOOKUP($J1227,'Medians, Hi-Lo SDs'!$B:$F,3,FALSE),$H:$I,2,FALSE))</f>
        <v/>
      </c>
      <c r="T1227" s="70" t="str">
        <f t="shared" si="216"/>
        <v/>
      </c>
      <c r="U1227" s="68" t="str">
        <f t="shared" si="217"/>
        <v/>
      </c>
      <c r="V1227" s="69" t="str">
        <f t="shared" si="211"/>
        <v/>
      </c>
      <c r="W1227" s="66" t="str">
        <f>IFERROR((IF(AND($G1226&lt;(VLOOKUP($J1227,'Medians, Hi-Lo SDs'!$B:$F,4,FALSE)),$G1227&gt;=(VLOOKUP($J1227,'Medians, Hi-Lo SDs'!$B:$F,4,FALSE))),(VLOOKUP($J1227,'Medians, Hi-Lo SDs'!$B:$F,4,FALSE))-$G1226,""))/($F1227)*($C1227-$C1226)+($C1226),"")</f>
        <v/>
      </c>
      <c r="X1227" s="65" t="str">
        <f t="shared" si="214"/>
        <v/>
      </c>
      <c r="Y1227" s="65" t="str">
        <f>IF(X1227="","",X1227/VLOOKUP(VLOOKUP($J1227,'Medians, Hi-Lo SDs'!$B:$F,4,FALSE),$H:$I,2,FALSE))</f>
        <v/>
      </c>
      <c r="Z1227" s="70" t="str">
        <f t="shared" si="218"/>
        <v/>
      </c>
      <c r="AA1227" s="68" t="str">
        <f t="shared" si="219"/>
        <v/>
      </c>
      <c r="AB1227" s="66" t="str">
        <f>IFERROR((IF(AND($G1226&lt;(VLOOKUP($J1227,'Medians, Hi-Lo SDs'!$B:$F,5,FALSE)),$G1227&gt;=(VLOOKUP($J1227,'Medians, Hi-Lo SDs'!$B:$F,5,FALSE))),(VLOOKUP($J1227,'Medians, Hi-Lo SDs'!$B:$F,5,FALSE))-$G1226,""))/($F1227)*($C1227-$C1226)+($C1226),"")</f>
        <v/>
      </c>
      <c r="AC1227" s="65" t="str">
        <f t="shared" si="215"/>
        <v/>
      </c>
      <c r="AD1227" s="65" t="str">
        <f>IF(AC1227="","",AC1227/VLOOKUP(VLOOKUP($J1227,'Medians, Hi-Lo SDs'!$B:$F,5,FALSE),$H:$I,2,FALSE))</f>
        <v/>
      </c>
      <c r="AE1227" s="59" t="s">
        <v>88</v>
      </c>
      <c r="AF1227" s="60" t="s">
        <v>88</v>
      </c>
    </row>
    <row r="1228" spans="10:32" x14ac:dyDescent="0.2">
      <c r="J1228" s="64" t="str">
        <f t="shared" si="209"/>
        <v>a1721</v>
      </c>
      <c r="K1228" s="71">
        <f t="shared" si="210"/>
        <v>2.1505376344086025</v>
      </c>
      <c r="L1228" s="65" t="str">
        <f>IFERROR((IF(AND($G1227&lt;(VLOOKUP($J1228,'Medians, Hi-Lo SDs'!$B:$F,2,FALSE)),$G1228&gt;=(VLOOKUP($J1228,'Medians, Hi-Lo SDs'!$B:$F,2,FALSE))),(VLOOKUP($J1228,'Medians, Hi-Lo SDs'!$B:$F,2,FALSE))-$G1227,""))/($F1228)*($C1228-$C1227)+($C1227),"")</f>
        <v/>
      </c>
      <c r="M1228" s="65" t="str">
        <f t="shared" si="212"/>
        <v/>
      </c>
      <c r="N1228" s="65" t="str">
        <f>IF(M1228="","",M1228/VLOOKUP(VLOOKUP($J1228,'Medians, Hi-Lo SDs'!$B:$F,2,FALSE),$H:$I,2,FALSE))</f>
        <v/>
      </c>
      <c r="O1228" s="59" t="s">
        <v>88</v>
      </c>
      <c r="P1228" s="60" t="s">
        <v>88</v>
      </c>
      <c r="Q1228" s="66" t="str">
        <f>IFERROR((IF(AND($G1227&lt;(VLOOKUP($J1228,'Medians, Hi-Lo SDs'!$B:$F,3,FALSE)),$G1228&gt;=(VLOOKUP($J1228,'Medians, Hi-Lo SDs'!$B:$F,3,FALSE))),(VLOOKUP($J1228,'Medians, Hi-Lo SDs'!$B:$F,3,FALSE))-$G1227,""))/($F1228)*($C1228-$C1227)+($C1227),"")</f>
        <v/>
      </c>
      <c r="R1228" s="65" t="str">
        <f t="shared" si="213"/>
        <v/>
      </c>
      <c r="S1228" s="65" t="str">
        <f>IF(R1228="","",R1228/VLOOKUP(VLOOKUP($J1228,'Medians, Hi-Lo SDs'!$B:$F,3,FALSE),$H:$I,2,FALSE))</f>
        <v/>
      </c>
      <c r="T1228" s="70" t="str">
        <f t="shared" si="216"/>
        <v/>
      </c>
      <c r="U1228" s="68" t="str">
        <f t="shared" si="217"/>
        <v/>
      </c>
      <c r="V1228" s="69" t="str">
        <f t="shared" si="211"/>
        <v/>
      </c>
      <c r="W1228" s="66" t="str">
        <f>IFERROR((IF(AND($G1227&lt;(VLOOKUP($J1228,'Medians, Hi-Lo SDs'!$B:$F,4,FALSE)),$G1228&gt;=(VLOOKUP($J1228,'Medians, Hi-Lo SDs'!$B:$F,4,FALSE))),(VLOOKUP($J1228,'Medians, Hi-Lo SDs'!$B:$F,4,FALSE))-$G1227,""))/($F1228)*($C1228-$C1227)+($C1227),"")</f>
        <v/>
      </c>
      <c r="X1228" s="65" t="str">
        <f t="shared" si="214"/>
        <v/>
      </c>
      <c r="Y1228" s="65" t="str">
        <f>IF(X1228="","",X1228/VLOOKUP(VLOOKUP($J1228,'Medians, Hi-Lo SDs'!$B:$F,4,FALSE),$H:$I,2,FALSE))</f>
        <v/>
      </c>
      <c r="Z1228" s="70" t="str">
        <f t="shared" si="218"/>
        <v/>
      </c>
      <c r="AA1228" s="68" t="str">
        <f t="shared" si="219"/>
        <v/>
      </c>
      <c r="AB1228" s="66" t="str">
        <f>IFERROR((IF(AND($G1227&lt;(VLOOKUP($J1228,'Medians, Hi-Lo SDs'!$B:$F,5,FALSE)),$G1228&gt;=(VLOOKUP($J1228,'Medians, Hi-Lo SDs'!$B:$F,5,FALSE))),(VLOOKUP($J1228,'Medians, Hi-Lo SDs'!$B:$F,5,FALSE))-$G1227,""))/($F1228)*($C1228-$C1227)+($C1227),"")</f>
        <v/>
      </c>
      <c r="AC1228" s="65" t="str">
        <f t="shared" si="215"/>
        <v/>
      </c>
      <c r="AD1228" s="65" t="str">
        <f>IF(AC1228="","",AC1228/VLOOKUP(VLOOKUP($J1228,'Medians, Hi-Lo SDs'!$B:$F,5,FALSE),$H:$I,2,FALSE))</f>
        <v/>
      </c>
      <c r="AE1228" s="59" t="s">
        <v>88</v>
      </c>
      <c r="AF1228" s="60" t="s">
        <v>88</v>
      </c>
    </row>
    <row r="1229" spans="10:32" x14ac:dyDescent="0.2">
      <c r="J1229" s="64" t="str">
        <f t="shared" ref="J1229:J1292" si="220">IF(LEFT(A1228,1)="a",A1228,J1228)</f>
        <v>a1721</v>
      </c>
      <c r="K1229" s="71">
        <f t="shared" ref="K1229:K1292" si="221">INDEX(G:G,MATCH(J1229,J:J,0))</f>
        <v>2.1505376344086025</v>
      </c>
      <c r="L1229" s="65" t="str">
        <f>IFERROR((IF(AND($G1228&lt;(VLOOKUP($J1229,'Medians, Hi-Lo SDs'!$B:$F,2,FALSE)),$G1229&gt;=(VLOOKUP($J1229,'Medians, Hi-Lo SDs'!$B:$F,2,FALSE))),(VLOOKUP($J1229,'Medians, Hi-Lo SDs'!$B:$F,2,FALSE))-$G1228,""))/($F1229)*($C1229-$C1228)+($C1228),"")</f>
        <v/>
      </c>
      <c r="M1229" s="65" t="str">
        <f t="shared" si="212"/>
        <v/>
      </c>
      <c r="N1229" s="65" t="str">
        <f>IF(M1229="","",M1229/VLOOKUP(VLOOKUP($J1229,'Medians, Hi-Lo SDs'!$B:$F,2,FALSE),$H:$I,2,FALSE))</f>
        <v/>
      </c>
      <c r="O1229" s="59" t="s">
        <v>88</v>
      </c>
      <c r="P1229" s="60" t="s">
        <v>88</v>
      </c>
      <c r="Q1229" s="66" t="str">
        <f>IFERROR((IF(AND($G1228&lt;(VLOOKUP($J1229,'Medians, Hi-Lo SDs'!$B:$F,3,FALSE)),$G1229&gt;=(VLOOKUP($J1229,'Medians, Hi-Lo SDs'!$B:$F,3,FALSE))),(VLOOKUP($J1229,'Medians, Hi-Lo SDs'!$B:$F,3,FALSE))-$G1228,""))/($F1229)*($C1229-$C1228)+($C1228),"")</f>
        <v/>
      </c>
      <c r="R1229" s="65" t="str">
        <f t="shared" si="213"/>
        <v/>
      </c>
      <c r="S1229" s="65" t="str">
        <f>IF(R1229="","",R1229/VLOOKUP(VLOOKUP($J1229,'Medians, Hi-Lo SDs'!$B:$F,3,FALSE),$H:$I,2,FALSE))</f>
        <v/>
      </c>
      <c r="T1229" s="70" t="str">
        <f t="shared" si="216"/>
        <v/>
      </c>
      <c r="U1229" s="68" t="str">
        <f t="shared" si="217"/>
        <v/>
      </c>
      <c r="V1229" s="69" t="str">
        <f t="shared" ref="V1229:V1292" si="222">IFERROR((IF(AND(G1228&lt;(50),G1229&gt;=(50)),(50)-G1228,""))/(F1229)*(C1229-C1228)+(C1228),"")</f>
        <v/>
      </c>
      <c r="W1229" s="66" t="str">
        <f>IFERROR((IF(AND($G1228&lt;(VLOOKUP($J1229,'Medians, Hi-Lo SDs'!$B:$F,4,FALSE)),$G1229&gt;=(VLOOKUP($J1229,'Medians, Hi-Lo SDs'!$B:$F,4,FALSE))),(VLOOKUP($J1229,'Medians, Hi-Lo SDs'!$B:$F,4,FALSE))-$G1228,""))/($F1229)*($C1229-$C1228)+($C1228),"")</f>
        <v/>
      </c>
      <c r="X1229" s="65" t="str">
        <f t="shared" si="214"/>
        <v/>
      </c>
      <c r="Y1229" s="65" t="str">
        <f>IF(X1229="","",X1229/VLOOKUP(VLOOKUP($J1229,'Medians, Hi-Lo SDs'!$B:$F,4,FALSE),$H:$I,2,FALSE))</f>
        <v/>
      </c>
      <c r="Z1229" s="70" t="str">
        <f t="shared" si="218"/>
        <v/>
      </c>
      <c r="AA1229" s="68" t="str">
        <f t="shared" si="219"/>
        <v/>
      </c>
      <c r="AB1229" s="66" t="str">
        <f>IFERROR((IF(AND($G1228&lt;(VLOOKUP($J1229,'Medians, Hi-Lo SDs'!$B:$F,5,FALSE)),$G1229&gt;=(VLOOKUP($J1229,'Medians, Hi-Lo SDs'!$B:$F,5,FALSE))),(VLOOKUP($J1229,'Medians, Hi-Lo SDs'!$B:$F,5,FALSE))-$G1228,""))/($F1229)*($C1229-$C1228)+($C1228),"")</f>
        <v/>
      </c>
      <c r="AC1229" s="65" t="str">
        <f t="shared" si="215"/>
        <v/>
      </c>
      <c r="AD1229" s="65" t="str">
        <f>IF(AC1229="","",AC1229/VLOOKUP(VLOOKUP($J1229,'Medians, Hi-Lo SDs'!$B:$F,5,FALSE),$H:$I,2,FALSE))</f>
        <v/>
      </c>
      <c r="AE1229" s="59" t="s">
        <v>88</v>
      </c>
      <c r="AF1229" s="60" t="s">
        <v>88</v>
      </c>
    </row>
    <row r="1230" spans="10:32" x14ac:dyDescent="0.2">
      <c r="J1230" s="64" t="str">
        <f t="shared" si="220"/>
        <v>a1721</v>
      </c>
      <c r="K1230" s="71">
        <f t="shared" si="221"/>
        <v>2.1505376344086025</v>
      </c>
      <c r="L1230" s="65" t="str">
        <f>IFERROR((IF(AND($G1229&lt;(VLOOKUP($J1230,'Medians, Hi-Lo SDs'!$B:$F,2,FALSE)),$G1230&gt;=(VLOOKUP($J1230,'Medians, Hi-Lo SDs'!$B:$F,2,FALSE))),(VLOOKUP($J1230,'Medians, Hi-Lo SDs'!$B:$F,2,FALSE))-$G1229,""))/($F1230)*($C1230-$C1229)+($C1229),"")</f>
        <v/>
      </c>
      <c r="M1230" s="65" t="str">
        <f t="shared" ref="M1230:M1293" si="223">IF(L1230="","",SUMIF($J:$J,$J1230,$V:$V)-L1230)</f>
        <v/>
      </c>
      <c r="N1230" s="65" t="str">
        <f>IF(M1230="","",M1230/VLOOKUP(VLOOKUP($J1230,'Medians, Hi-Lo SDs'!$B:$F,2,FALSE),$H:$I,2,FALSE))</f>
        <v/>
      </c>
      <c r="O1230" s="59" t="s">
        <v>88</v>
      </c>
      <c r="P1230" s="60" t="s">
        <v>88</v>
      </c>
      <c r="Q1230" s="66" t="str">
        <f>IFERROR((IF(AND($G1229&lt;(VLOOKUP($J1230,'Medians, Hi-Lo SDs'!$B:$F,3,FALSE)),$G1230&gt;=(VLOOKUP($J1230,'Medians, Hi-Lo SDs'!$B:$F,3,FALSE))),(VLOOKUP($J1230,'Medians, Hi-Lo SDs'!$B:$F,3,FALSE))-$G1229,""))/($F1230)*($C1230-$C1229)+($C1229),"")</f>
        <v/>
      </c>
      <c r="R1230" s="65" t="str">
        <f t="shared" ref="R1230:R1293" si="224">IF(Q1230="","",SUMIF($J:$J,$J1230,$V:$V)-Q1230)</f>
        <v/>
      </c>
      <c r="S1230" s="65" t="str">
        <f>IF(R1230="","",R1230/VLOOKUP(VLOOKUP($J1230,'Medians, Hi-Lo SDs'!$B:$F,3,FALSE),$H:$I,2,FALSE))</f>
        <v/>
      </c>
      <c r="T1230" s="70" t="str">
        <f t="shared" si="216"/>
        <v/>
      </c>
      <c r="U1230" s="68" t="str">
        <f t="shared" si="217"/>
        <v/>
      </c>
      <c r="V1230" s="69" t="str">
        <f t="shared" si="222"/>
        <v/>
      </c>
      <c r="W1230" s="66" t="str">
        <f>IFERROR((IF(AND($G1229&lt;(VLOOKUP($J1230,'Medians, Hi-Lo SDs'!$B:$F,4,FALSE)),$G1230&gt;=(VLOOKUP($J1230,'Medians, Hi-Lo SDs'!$B:$F,4,FALSE))),(VLOOKUP($J1230,'Medians, Hi-Lo SDs'!$B:$F,4,FALSE))-$G1229,""))/($F1230)*($C1230-$C1229)+($C1229),"")</f>
        <v/>
      </c>
      <c r="X1230" s="65" t="str">
        <f t="shared" ref="X1230:X1293" si="225">IF(W1230="","",W1230-SUMIF($J:$J,$J1230,$V:$V))</f>
        <v/>
      </c>
      <c r="Y1230" s="65" t="str">
        <f>IF(X1230="","",X1230/VLOOKUP(VLOOKUP($J1230,'Medians, Hi-Lo SDs'!$B:$F,4,FALSE),$H:$I,2,FALSE))</f>
        <v/>
      </c>
      <c r="Z1230" s="70" t="str">
        <f t="shared" si="218"/>
        <v/>
      </c>
      <c r="AA1230" s="68" t="str">
        <f t="shared" si="219"/>
        <v/>
      </c>
      <c r="AB1230" s="66" t="str">
        <f>IFERROR((IF(AND($G1229&lt;(VLOOKUP($J1230,'Medians, Hi-Lo SDs'!$B:$F,5,FALSE)),$G1230&gt;=(VLOOKUP($J1230,'Medians, Hi-Lo SDs'!$B:$F,5,FALSE))),(VLOOKUP($J1230,'Medians, Hi-Lo SDs'!$B:$F,5,FALSE))-$G1229,""))/($F1230)*($C1230-$C1229)+($C1229),"")</f>
        <v/>
      </c>
      <c r="AC1230" s="65" t="str">
        <f t="shared" ref="AC1230:AC1293" si="226">IF(AB1230="","",AB1230-SUMIF($J:$J,$J1230,$V:$V))</f>
        <v/>
      </c>
      <c r="AD1230" s="65" t="str">
        <f>IF(AC1230="","",AC1230/VLOOKUP(VLOOKUP($J1230,'Medians, Hi-Lo SDs'!$B:$F,5,FALSE),$H:$I,2,FALSE))</f>
        <v/>
      </c>
      <c r="AE1230" s="59" t="s">
        <v>88</v>
      </c>
      <c r="AF1230" s="60" t="s">
        <v>88</v>
      </c>
    </row>
    <row r="1231" spans="10:32" x14ac:dyDescent="0.2">
      <c r="J1231" s="64" t="str">
        <f t="shared" si="220"/>
        <v>a1721</v>
      </c>
      <c r="K1231" s="71">
        <f t="shared" si="221"/>
        <v>2.1505376344086025</v>
      </c>
      <c r="L1231" s="65" t="str">
        <f>IFERROR((IF(AND($G1230&lt;(VLOOKUP($J1231,'Medians, Hi-Lo SDs'!$B:$F,2,FALSE)),$G1231&gt;=(VLOOKUP($J1231,'Medians, Hi-Lo SDs'!$B:$F,2,FALSE))),(VLOOKUP($J1231,'Medians, Hi-Lo SDs'!$B:$F,2,FALSE))-$G1230,""))/($F1231)*($C1231-$C1230)+($C1230),"")</f>
        <v/>
      </c>
      <c r="M1231" s="65" t="str">
        <f t="shared" si="223"/>
        <v/>
      </c>
      <c r="N1231" s="65" t="str">
        <f>IF(M1231="","",M1231/VLOOKUP(VLOOKUP($J1231,'Medians, Hi-Lo SDs'!$B:$F,2,FALSE),$H:$I,2,FALSE))</f>
        <v/>
      </c>
      <c r="O1231" s="59" t="s">
        <v>88</v>
      </c>
      <c r="P1231" s="60" t="s">
        <v>88</v>
      </c>
      <c r="Q1231" s="66" t="str">
        <f>IFERROR((IF(AND($G1230&lt;(VLOOKUP($J1231,'Medians, Hi-Lo SDs'!$B:$F,3,FALSE)),$G1231&gt;=(VLOOKUP($J1231,'Medians, Hi-Lo SDs'!$B:$F,3,FALSE))),(VLOOKUP($J1231,'Medians, Hi-Lo SDs'!$B:$F,3,FALSE))-$G1230,""))/($F1231)*($C1231-$C1230)+($C1230),"")</f>
        <v/>
      </c>
      <c r="R1231" s="65" t="str">
        <f t="shared" si="224"/>
        <v/>
      </c>
      <c r="S1231" s="65" t="str">
        <f>IF(R1231="","",R1231/VLOOKUP(VLOOKUP($J1231,'Medians, Hi-Lo SDs'!$B:$F,3,FALSE),$H:$I,2,FALSE))</f>
        <v/>
      </c>
      <c r="T1231" s="70" t="str">
        <f t="shared" si="216"/>
        <v/>
      </c>
      <c r="U1231" s="68" t="str">
        <f t="shared" si="217"/>
        <v/>
      </c>
      <c r="V1231" s="69" t="str">
        <f t="shared" si="222"/>
        <v/>
      </c>
      <c r="W1231" s="66" t="str">
        <f>IFERROR((IF(AND($G1230&lt;(VLOOKUP($J1231,'Medians, Hi-Lo SDs'!$B:$F,4,FALSE)),$G1231&gt;=(VLOOKUP($J1231,'Medians, Hi-Lo SDs'!$B:$F,4,FALSE))),(VLOOKUP($J1231,'Medians, Hi-Lo SDs'!$B:$F,4,FALSE))-$G1230,""))/($F1231)*($C1231-$C1230)+($C1230),"")</f>
        <v/>
      </c>
      <c r="X1231" s="65" t="str">
        <f t="shared" si="225"/>
        <v/>
      </c>
      <c r="Y1231" s="65" t="str">
        <f>IF(X1231="","",X1231/VLOOKUP(VLOOKUP($J1231,'Medians, Hi-Lo SDs'!$B:$F,4,FALSE),$H:$I,2,FALSE))</f>
        <v/>
      </c>
      <c r="Z1231" s="70" t="str">
        <f t="shared" si="218"/>
        <v/>
      </c>
      <c r="AA1231" s="68" t="str">
        <f t="shared" si="219"/>
        <v/>
      </c>
      <c r="AB1231" s="66" t="str">
        <f>IFERROR((IF(AND($G1230&lt;(VLOOKUP($J1231,'Medians, Hi-Lo SDs'!$B:$F,5,FALSE)),$G1231&gt;=(VLOOKUP($J1231,'Medians, Hi-Lo SDs'!$B:$F,5,FALSE))),(VLOOKUP($J1231,'Medians, Hi-Lo SDs'!$B:$F,5,FALSE))-$G1230,""))/($F1231)*($C1231-$C1230)+($C1230),"")</f>
        <v/>
      </c>
      <c r="AC1231" s="65" t="str">
        <f t="shared" si="226"/>
        <v/>
      </c>
      <c r="AD1231" s="65" t="str">
        <f>IF(AC1231="","",AC1231/VLOOKUP(VLOOKUP($J1231,'Medians, Hi-Lo SDs'!$B:$F,5,FALSE),$H:$I,2,FALSE))</f>
        <v/>
      </c>
      <c r="AE1231" s="59" t="s">
        <v>88</v>
      </c>
      <c r="AF1231" s="60" t="s">
        <v>88</v>
      </c>
    </row>
    <row r="1232" spans="10:32" x14ac:dyDescent="0.2">
      <c r="J1232" s="64" t="str">
        <f t="shared" si="220"/>
        <v>a1721</v>
      </c>
      <c r="K1232" s="71">
        <f t="shared" si="221"/>
        <v>2.1505376344086025</v>
      </c>
      <c r="L1232" s="65" t="str">
        <f>IFERROR((IF(AND($G1231&lt;(VLOOKUP($J1232,'Medians, Hi-Lo SDs'!$B:$F,2,FALSE)),$G1232&gt;=(VLOOKUP($J1232,'Medians, Hi-Lo SDs'!$B:$F,2,FALSE))),(VLOOKUP($J1232,'Medians, Hi-Lo SDs'!$B:$F,2,FALSE))-$G1231,""))/($F1232)*($C1232-$C1231)+($C1231),"")</f>
        <v/>
      </c>
      <c r="M1232" s="65" t="str">
        <f t="shared" si="223"/>
        <v/>
      </c>
      <c r="N1232" s="65" t="str">
        <f>IF(M1232="","",M1232/VLOOKUP(VLOOKUP($J1232,'Medians, Hi-Lo SDs'!$B:$F,2,FALSE),$H:$I,2,FALSE))</f>
        <v/>
      </c>
      <c r="O1232" s="59" t="s">
        <v>88</v>
      </c>
      <c r="P1232" s="60" t="s">
        <v>88</v>
      </c>
      <c r="Q1232" s="66" t="str">
        <f>IFERROR((IF(AND($G1231&lt;(VLOOKUP($J1232,'Medians, Hi-Lo SDs'!$B:$F,3,FALSE)),$G1232&gt;=(VLOOKUP($J1232,'Medians, Hi-Lo SDs'!$B:$F,3,FALSE))),(VLOOKUP($J1232,'Medians, Hi-Lo SDs'!$B:$F,3,FALSE))-$G1231,""))/($F1232)*($C1232-$C1231)+($C1231),"")</f>
        <v/>
      </c>
      <c r="R1232" s="65" t="str">
        <f t="shared" si="224"/>
        <v/>
      </c>
      <c r="S1232" s="65" t="str">
        <f>IF(R1232="","",R1232/VLOOKUP(VLOOKUP($J1232,'Medians, Hi-Lo SDs'!$B:$F,3,FALSE),$H:$I,2,FALSE))</f>
        <v/>
      </c>
      <c r="T1232" s="70" t="str">
        <f t="shared" si="216"/>
        <v/>
      </c>
      <c r="U1232" s="68" t="str">
        <f t="shared" si="217"/>
        <v/>
      </c>
      <c r="V1232" s="69" t="str">
        <f t="shared" si="222"/>
        <v/>
      </c>
      <c r="W1232" s="66" t="str">
        <f>IFERROR((IF(AND($G1231&lt;(VLOOKUP($J1232,'Medians, Hi-Lo SDs'!$B:$F,4,FALSE)),$G1232&gt;=(VLOOKUP($J1232,'Medians, Hi-Lo SDs'!$B:$F,4,FALSE))),(VLOOKUP($J1232,'Medians, Hi-Lo SDs'!$B:$F,4,FALSE))-$G1231,""))/($F1232)*($C1232-$C1231)+($C1231),"")</f>
        <v/>
      </c>
      <c r="X1232" s="65" t="str">
        <f t="shared" si="225"/>
        <v/>
      </c>
      <c r="Y1232" s="65" t="str">
        <f>IF(X1232="","",X1232/VLOOKUP(VLOOKUP($J1232,'Medians, Hi-Lo SDs'!$B:$F,4,FALSE),$H:$I,2,FALSE))</f>
        <v/>
      </c>
      <c r="Z1232" s="70" t="str">
        <f t="shared" si="218"/>
        <v/>
      </c>
      <c r="AA1232" s="68" t="str">
        <f t="shared" si="219"/>
        <v/>
      </c>
      <c r="AB1232" s="66" t="str">
        <f>IFERROR((IF(AND($G1231&lt;(VLOOKUP($J1232,'Medians, Hi-Lo SDs'!$B:$F,5,FALSE)),$G1232&gt;=(VLOOKUP($J1232,'Medians, Hi-Lo SDs'!$B:$F,5,FALSE))),(VLOOKUP($J1232,'Medians, Hi-Lo SDs'!$B:$F,5,FALSE))-$G1231,""))/($F1232)*($C1232-$C1231)+($C1231),"")</f>
        <v/>
      </c>
      <c r="AC1232" s="65" t="str">
        <f t="shared" si="226"/>
        <v/>
      </c>
      <c r="AD1232" s="65" t="str">
        <f>IF(AC1232="","",AC1232/VLOOKUP(VLOOKUP($J1232,'Medians, Hi-Lo SDs'!$B:$F,5,FALSE),$H:$I,2,FALSE))</f>
        <v/>
      </c>
      <c r="AE1232" s="59" t="s">
        <v>88</v>
      </c>
      <c r="AF1232" s="60" t="s">
        <v>88</v>
      </c>
    </row>
    <row r="1233" spans="10:32" x14ac:dyDescent="0.2">
      <c r="J1233" s="64" t="str">
        <f t="shared" si="220"/>
        <v>a1721</v>
      </c>
      <c r="K1233" s="71">
        <f t="shared" si="221"/>
        <v>2.1505376344086025</v>
      </c>
      <c r="L1233" s="65" t="str">
        <f>IFERROR((IF(AND($G1232&lt;(VLOOKUP($J1233,'Medians, Hi-Lo SDs'!$B:$F,2,FALSE)),$G1233&gt;=(VLOOKUP($J1233,'Medians, Hi-Lo SDs'!$B:$F,2,FALSE))),(VLOOKUP($J1233,'Medians, Hi-Lo SDs'!$B:$F,2,FALSE))-$G1232,""))/($F1233)*($C1233-$C1232)+($C1232),"")</f>
        <v/>
      </c>
      <c r="M1233" s="65" t="str">
        <f t="shared" si="223"/>
        <v/>
      </c>
      <c r="N1233" s="65" t="str">
        <f>IF(M1233="","",M1233/VLOOKUP(VLOOKUP($J1233,'Medians, Hi-Lo SDs'!$B:$F,2,FALSE),$H:$I,2,FALSE))</f>
        <v/>
      </c>
      <c r="O1233" s="59" t="s">
        <v>88</v>
      </c>
      <c r="P1233" s="60" t="s">
        <v>88</v>
      </c>
      <c r="Q1233" s="66" t="str">
        <f>IFERROR((IF(AND($G1232&lt;(VLOOKUP($J1233,'Medians, Hi-Lo SDs'!$B:$F,3,FALSE)),$G1233&gt;=(VLOOKUP($J1233,'Medians, Hi-Lo SDs'!$B:$F,3,FALSE))),(VLOOKUP($J1233,'Medians, Hi-Lo SDs'!$B:$F,3,FALSE))-$G1232,""))/($F1233)*($C1233-$C1232)+($C1232),"")</f>
        <v/>
      </c>
      <c r="R1233" s="65" t="str">
        <f t="shared" si="224"/>
        <v/>
      </c>
      <c r="S1233" s="65" t="str">
        <f>IF(R1233="","",R1233/VLOOKUP(VLOOKUP($J1233,'Medians, Hi-Lo SDs'!$B:$F,3,FALSE),$H:$I,2,FALSE))</f>
        <v/>
      </c>
      <c r="T1233" s="70" t="str">
        <f t="shared" si="216"/>
        <v/>
      </c>
      <c r="U1233" s="68" t="str">
        <f t="shared" si="217"/>
        <v/>
      </c>
      <c r="V1233" s="69" t="str">
        <f t="shared" si="222"/>
        <v/>
      </c>
      <c r="W1233" s="66" t="str">
        <f>IFERROR((IF(AND($G1232&lt;(VLOOKUP($J1233,'Medians, Hi-Lo SDs'!$B:$F,4,FALSE)),$G1233&gt;=(VLOOKUP($J1233,'Medians, Hi-Lo SDs'!$B:$F,4,FALSE))),(VLOOKUP($J1233,'Medians, Hi-Lo SDs'!$B:$F,4,FALSE))-$G1232,""))/($F1233)*($C1233-$C1232)+($C1232),"")</f>
        <v/>
      </c>
      <c r="X1233" s="65" t="str">
        <f t="shared" si="225"/>
        <v/>
      </c>
      <c r="Y1233" s="65" t="str">
        <f>IF(X1233="","",X1233/VLOOKUP(VLOOKUP($J1233,'Medians, Hi-Lo SDs'!$B:$F,4,FALSE),$H:$I,2,FALSE))</f>
        <v/>
      </c>
      <c r="Z1233" s="70" t="str">
        <f t="shared" si="218"/>
        <v/>
      </c>
      <c r="AA1233" s="68" t="str">
        <f t="shared" si="219"/>
        <v/>
      </c>
      <c r="AB1233" s="66" t="str">
        <f>IFERROR((IF(AND($G1232&lt;(VLOOKUP($J1233,'Medians, Hi-Lo SDs'!$B:$F,5,FALSE)),$G1233&gt;=(VLOOKUP($J1233,'Medians, Hi-Lo SDs'!$B:$F,5,FALSE))),(VLOOKUP($J1233,'Medians, Hi-Lo SDs'!$B:$F,5,FALSE))-$G1232,""))/($F1233)*($C1233-$C1232)+($C1232),"")</f>
        <v/>
      </c>
      <c r="AC1233" s="65" t="str">
        <f t="shared" si="226"/>
        <v/>
      </c>
      <c r="AD1233" s="65" t="str">
        <f>IF(AC1233="","",AC1233/VLOOKUP(VLOOKUP($J1233,'Medians, Hi-Lo SDs'!$B:$F,5,FALSE),$H:$I,2,FALSE))</f>
        <v/>
      </c>
      <c r="AE1233" s="59" t="s">
        <v>88</v>
      </c>
      <c r="AF1233" s="60" t="s">
        <v>88</v>
      </c>
    </row>
    <row r="1234" spans="10:32" x14ac:dyDescent="0.2">
      <c r="J1234" s="64" t="str">
        <f t="shared" si="220"/>
        <v>a1721</v>
      </c>
      <c r="K1234" s="71">
        <f t="shared" si="221"/>
        <v>2.1505376344086025</v>
      </c>
      <c r="L1234" s="65" t="str">
        <f>IFERROR((IF(AND($G1233&lt;(VLOOKUP($J1234,'Medians, Hi-Lo SDs'!$B:$F,2,FALSE)),$G1234&gt;=(VLOOKUP($J1234,'Medians, Hi-Lo SDs'!$B:$F,2,FALSE))),(VLOOKUP($J1234,'Medians, Hi-Lo SDs'!$B:$F,2,FALSE))-$G1233,""))/($F1234)*($C1234-$C1233)+($C1233),"")</f>
        <v/>
      </c>
      <c r="M1234" s="65" t="str">
        <f t="shared" si="223"/>
        <v/>
      </c>
      <c r="N1234" s="65" t="str">
        <f>IF(M1234="","",M1234/VLOOKUP(VLOOKUP($J1234,'Medians, Hi-Lo SDs'!$B:$F,2,FALSE),$H:$I,2,FALSE))</f>
        <v/>
      </c>
      <c r="O1234" s="59" t="s">
        <v>88</v>
      </c>
      <c r="P1234" s="60" t="s">
        <v>88</v>
      </c>
      <c r="Q1234" s="66" t="str">
        <f>IFERROR((IF(AND($G1233&lt;(VLOOKUP($J1234,'Medians, Hi-Lo SDs'!$B:$F,3,FALSE)),$G1234&gt;=(VLOOKUP($J1234,'Medians, Hi-Lo SDs'!$B:$F,3,FALSE))),(VLOOKUP($J1234,'Medians, Hi-Lo SDs'!$B:$F,3,FALSE))-$G1233,""))/($F1234)*($C1234-$C1233)+($C1233),"")</f>
        <v/>
      </c>
      <c r="R1234" s="65" t="str">
        <f t="shared" si="224"/>
        <v/>
      </c>
      <c r="S1234" s="65" t="str">
        <f>IF(R1234="","",R1234/VLOOKUP(VLOOKUP($J1234,'Medians, Hi-Lo SDs'!$B:$F,3,FALSE),$H:$I,2,FALSE))</f>
        <v/>
      </c>
      <c r="T1234" s="70" t="str">
        <f t="shared" si="216"/>
        <v/>
      </c>
      <c r="U1234" s="68" t="str">
        <f t="shared" si="217"/>
        <v/>
      </c>
      <c r="V1234" s="69" t="str">
        <f t="shared" si="222"/>
        <v/>
      </c>
      <c r="W1234" s="66" t="str">
        <f>IFERROR((IF(AND($G1233&lt;(VLOOKUP($J1234,'Medians, Hi-Lo SDs'!$B:$F,4,FALSE)),$G1234&gt;=(VLOOKUP($J1234,'Medians, Hi-Lo SDs'!$B:$F,4,FALSE))),(VLOOKUP($J1234,'Medians, Hi-Lo SDs'!$B:$F,4,FALSE))-$G1233,""))/($F1234)*($C1234-$C1233)+($C1233),"")</f>
        <v/>
      </c>
      <c r="X1234" s="65" t="str">
        <f t="shared" si="225"/>
        <v/>
      </c>
      <c r="Y1234" s="65" t="str">
        <f>IF(X1234="","",X1234/VLOOKUP(VLOOKUP($J1234,'Medians, Hi-Lo SDs'!$B:$F,4,FALSE),$H:$I,2,FALSE))</f>
        <v/>
      </c>
      <c r="Z1234" s="70" t="str">
        <f t="shared" si="218"/>
        <v/>
      </c>
      <c r="AA1234" s="68" t="str">
        <f t="shared" si="219"/>
        <v/>
      </c>
      <c r="AB1234" s="66" t="str">
        <f>IFERROR((IF(AND($G1233&lt;(VLOOKUP($J1234,'Medians, Hi-Lo SDs'!$B:$F,5,FALSE)),$G1234&gt;=(VLOOKUP($J1234,'Medians, Hi-Lo SDs'!$B:$F,5,FALSE))),(VLOOKUP($J1234,'Medians, Hi-Lo SDs'!$B:$F,5,FALSE))-$G1233,""))/($F1234)*($C1234-$C1233)+($C1233),"")</f>
        <v/>
      </c>
      <c r="AC1234" s="65" t="str">
        <f t="shared" si="226"/>
        <v/>
      </c>
      <c r="AD1234" s="65" t="str">
        <f>IF(AC1234="","",AC1234/VLOOKUP(VLOOKUP($J1234,'Medians, Hi-Lo SDs'!$B:$F,5,FALSE),$H:$I,2,FALSE))</f>
        <v/>
      </c>
      <c r="AE1234" s="59" t="s">
        <v>88</v>
      </c>
      <c r="AF1234" s="60" t="s">
        <v>88</v>
      </c>
    </row>
    <row r="1235" spans="10:32" x14ac:dyDescent="0.2">
      <c r="J1235" s="64" t="str">
        <f t="shared" si="220"/>
        <v>a1721</v>
      </c>
      <c r="K1235" s="71">
        <f t="shared" si="221"/>
        <v>2.1505376344086025</v>
      </c>
      <c r="L1235" s="65" t="str">
        <f>IFERROR((IF(AND($G1234&lt;(VLOOKUP($J1235,'Medians, Hi-Lo SDs'!$B:$F,2,FALSE)),$G1235&gt;=(VLOOKUP($J1235,'Medians, Hi-Lo SDs'!$B:$F,2,FALSE))),(VLOOKUP($J1235,'Medians, Hi-Lo SDs'!$B:$F,2,FALSE))-$G1234,""))/($F1235)*($C1235-$C1234)+($C1234),"")</f>
        <v/>
      </c>
      <c r="M1235" s="65" t="str">
        <f t="shared" si="223"/>
        <v/>
      </c>
      <c r="N1235" s="65" t="str">
        <f>IF(M1235="","",M1235/VLOOKUP(VLOOKUP($J1235,'Medians, Hi-Lo SDs'!$B:$F,2,FALSE),$H:$I,2,FALSE))</f>
        <v/>
      </c>
      <c r="O1235" s="59" t="s">
        <v>88</v>
      </c>
      <c r="P1235" s="60" t="s">
        <v>88</v>
      </c>
      <c r="Q1235" s="66" t="str">
        <f>IFERROR((IF(AND($G1234&lt;(VLOOKUP($J1235,'Medians, Hi-Lo SDs'!$B:$F,3,FALSE)),$G1235&gt;=(VLOOKUP($J1235,'Medians, Hi-Lo SDs'!$B:$F,3,FALSE))),(VLOOKUP($J1235,'Medians, Hi-Lo SDs'!$B:$F,3,FALSE))-$G1234,""))/($F1235)*($C1235-$C1234)+($C1234),"")</f>
        <v/>
      </c>
      <c r="R1235" s="65" t="str">
        <f t="shared" si="224"/>
        <v/>
      </c>
      <c r="S1235" s="65" t="str">
        <f>IF(R1235="","",R1235/VLOOKUP(VLOOKUP($J1235,'Medians, Hi-Lo SDs'!$B:$F,3,FALSE),$H:$I,2,FALSE))</f>
        <v/>
      </c>
      <c r="T1235" s="70" t="str">
        <f t="shared" si="216"/>
        <v/>
      </c>
      <c r="U1235" s="68" t="str">
        <f t="shared" si="217"/>
        <v/>
      </c>
      <c r="V1235" s="69" t="str">
        <f t="shared" si="222"/>
        <v/>
      </c>
      <c r="W1235" s="66" t="str">
        <f>IFERROR((IF(AND($G1234&lt;(VLOOKUP($J1235,'Medians, Hi-Lo SDs'!$B:$F,4,FALSE)),$G1235&gt;=(VLOOKUP($J1235,'Medians, Hi-Lo SDs'!$B:$F,4,FALSE))),(VLOOKUP($J1235,'Medians, Hi-Lo SDs'!$B:$F,4,FALSE))-$G1234,""))/($F1235)*($C1235-$C1234)+($C1234),"")</f>
        <v/>
      </c>
      <c r="X1235" s="65" t="str">
        <f t="shared" si="225"/>
        <v/>
      </c>
      <c r="Y1235" s="65" t="str">
        <f>IF(X1235="","",X1235/VLOOKUP(VLOOKUP($J1235,'Medians, Hi-Lo SDs'!$B:$F,4,FALSE),$H:$I,2,FALSE))</f>
        <v/>
      </c>
      <c r="Z1235" s="70" t="str">
        <f t="shared" si="218"/>
        <v/>
      </c>
      <c r="AA1235" s="68" t="str">
        <f t="shared" si="219"/>
        <v/>
      </c>
      <c r="AB1235" s="66" t="str">
        <f>IFERROR((IF(AND($G1234&lt;(VLOOKUP($J1235,'Medians, Hi-Lo SDs'!$B:$F,5,FALSE)),$G1235&gt;=(VLOOKUP($J1235,'Medians, Hi-Lo SDs'!$B:$F,5,FALSE))),(VLOOKUP($J1235,'Medians, Hi-Lo SDs'!$B:$F,5,FALSE))-$G1234,""))/($F1235)*($C1235-$C1234)+($C1234),"")</f>
        <v/>
      </c>
      <c r="AC1235" s="65" t="str">
        <f t="shared" si="226"/>
        <v/>
      </c>
      <c r="AD1235" s="65" t="str">
        <f>IF(AC1235="","",AC1235/VLOOKUP(VLOOKUP($J1235,'Medians, Hi-Lo SDs'!$B:$F,5,FALSE),$H:$I,2,FALSE))</f>
        <v/>
      </c>
      <c r="AE1235" s="59" t="s">
        <v>88</v>
      </c>
      <c r="AF1235" s="60" t="s">
        <v>88</v>
      </c>
    </row>
    <row r="1236" spans="10:32" x14ac:dyDescent="0.2">
      <c r="J1236" s="64" t="str">
        <f t="shared" si="220"/>
        <v>a1721</v>
      </c>
      <c r="K1236" s="71">
        <f t="shared" si="221"/>
        <v>2.1505376344086025</v>
      </c>
      <c r="L1236" s="65" t="str">
        <f>IFERROR((IF(AND($G1235&lt;(VLOOKUP($J1236,'Medians, Hi-Lo SDs'!$B:$F,2,FALSE)),$G1236&gt;=(VLOOKUP($J1236,'Medians, Hi-Lo SDs'!$B:$F,2,FALSE))),(VLOOKUP($J1236,'Medians, Hi-Lo SDs'!$B:$F,2,FALSE))-$G1235,""))/($F1236)*($C1236-$C1235)+($C1235),"")</f>
        <v/>
      </c>
      <c r="M1236" s="65" t="str">
        <f t="shared" si="223"/>
        <v/>
      </c>
      <c r="N1236" s="65" t="str">
        <f>IF(M1236="","",M1236/VLOOKUP(VLOOKUP($J1236,'Medians, Hi-Lo SDs'!$B:$F,2,FALSE),$H:$I,2,FALSE))</f>
        <v/>
      </c>
      <c r="O1236" s="59" t="s">
        <v>88</v>
      </c>
      <c r="P1236" s="60" t="s">
        <v>88</v>
      </c>
      <c r="Q1236" s="66" t="str">
        <f>IFERROR((IF(AND($G1235&lt;(VLOOKUP($J1236,'Medians, Hi-Lo SDs'!$B:$F,3,FALSE)),$G1236&gt;=(VLOOKUP($J1236,'Medians, Hi-Lo SDs'!$B:$F,3,FALSE))),(VLOOKUP($J1236,'Medians, Hi-Lo SDs'!$B:$F,3,FALSE))-$G1235,""))/($F1236)*($C1236-$C1235)+($C1235),"")</f>
        <v/>
      </c>
      <c r="R1236" s="65" t="str">
        <f t="shared" si="224"/>
        <v/>
      </c>
      <c r="S1236" s="65" t="str">
        <f>IF(R1236="","",R1236/VLOOKUP(VLOOKUP($J1236,'Medians, Hi-Lo SDs'!$B:$F,3,FALSE),$H:$I,2,FALSE))</f>
        <v/>
      </c>
      <c r="T1236" s="70" t="str">
        <f t="shared" si="216"/>
        <v/>
      </c>
      <c r="U1236" s="68" t="str">
        <f t="shared" si="217"/>
        <v/>
      </c>
      <c r="V1236" s="69" t="str">
        <f t="shared" si="222"/>
        <v/>
      </c>
      <c r="W1236" s="66" t="str">
        <f>IFERROR((IF(AND($G1235&lt;(VLOOKUP($J1236,'Medians, Hi-Lo SDs'!$B:$F,4,FALSE)),$G1236&gt;=(VLOOKUP($J1236,'Medians, Hi-Lo SDs'!$B:$F,4,FALSE))),(VLOOKUP($J1236,'Medians, Hi-Lo SDs'!$B:$F,4,FALSE))-$G1235,""))/($F1236)*($C1236-$C1235)+($C1235),"")</f>
        <v/>
      </c>
      <c r="X1236" s="65" t="str">
        <f t="shared" si="225"/>
        <v/>
      </c>
      <c r="Y1236" s="65" t="str">
        <f>IF(X1236="","",X1236/VLOOKUP(VLOOKUP($J1236,'Medians, Hi-Lo SDs'!$B:$F,4,FALSE),$H:$I,2,FALSE))</f>
        <v/>
      </c>
      <c r="Z1236" s="70" t="str">
        <f t="shared" si="218"/>
        <v/>
      </c>
      <c r="AA1236" s="68" t="str">
        <f t="shared" si="219"/>
        <v/>
      </c>
      <c r="AB1236" s="66" t="str">
        <f>IFERROR((IF(AND($G1235&lt;(VLOOKUP($J1236,'Medians, Hi-Lo SDs'!$B:$F,5,FALSE)),$G1236&gt;=(VLOOKUP($J1236,'Medians, Hi-Lo SDs'!$B:$F,5,FALSE))),(VLOOKUP($J1236,'Medians, Hi-Lo SDs'!$B:$F,5,FALSE))-$G1235,""))/($F1236)*($C1236-$C1235)+($C1235),"")</f>
        <v/>
      </c>
      <c r="AC1236" s="65" t="str">
        <f t="shared" si="226"/>
        <v/>
      </c>
      <c r="AD1236" s="65" t="str">
        <f>IF(AC1236="","",AC1236/VLOOKUP(VLOOKUP($J1236,'Medians, Hi-Lo SDs'!$B:$F,5,FALSE),$H:$I,2,FALSE))</f>
        <v/>
      </c>
      <c r="AE1236" s="59" t="s">
        <v>88</v>
      </c>
      <c r="AF1236" s="60" t="s">
        <v>88</v>
      </c>
    </row>
    <row r="1237" spans="10:32" x14ac:dyDescent="0.2">
      <c r="J1237" s="64" t="str">
        <f t="shared" si="220"/>
        <v>a1721</v>
      </c>
      <c r="K1237" s="71">
        <f t="shared" si="221"/>
        <v>2.1505376344086025</v>
      </c>
      <c r="L1237" s="65" t="str">
        <f>IFERROR((IF(AND($G1236&lt;(VLOOKUP($J1237,'Medians, Hi-Lo SDs'!$B:$F,2,FALSE)),$G1237&gt;=(VLOOKUP($J1237,'Medians, Hi-Lo SDs'!$B:$F,2,FALSE))),(VLOOKUP($J1237,'Medians, Hi-Lo SDs'!$B:$F,2,FALSE))-$G1236,""))/($F1237)*($C1237-$C1236)+($C1236),"")</f>
        <v/>
      </c>
      <c r="M1237" s="65" t="str">
        <f t="shared" si="223"/>
        <v/>
      </c>
      <c r="N1237" s="65" t="str">
        <f>IF(M1237="","",M1237/VLOOKUP(VLOOKUP($J1237,'Medians, Hi-Lo SDs'!$B:$F,2,FALSE),$H:$I,2,FALSE))</f>
        <v/>
      </c>
      <c r="O1237" s="59" t="s">
        <v>88</v>
      </c>
      <c r="P1237" s="60" t="s">
        <v>88</v>
      </c>
      <c r="Q1237" s="66" t="str">
        <f>IFERROR((IF(AND($G1236&lt;(VLOOKUP($J1237,'Medians, Hi-Lo SDs'!$B:$F,3,FALSE)),$G1237&gt;=(VLOOKUP($J1237,'Medians, Hi-Lo SDs'!$B:$F,3,FALSE))),(VLOOKUP($J1237,'Medians, Hi-Lo SDs'!$B:$F,3,FALSE))-$G1236,""))/($F1237)*($C1237-$C1236)+($C1236),"")</f>
        <v/>
      </c>
      <c r="R1237" s="65" t="str">
        <f t="shared" si="224"/>
        <v/>
      </c>
      <c r="S1237" s="65" t="str">
        <f>IF(R1237="","",R1237/VLOOKUP(VLOOKUP($J1237,'Medians, Hi-Lo SDs'!$B:$F,3,FALSE),$H:$I,2,FALSE))</f>
        <v/>
      </c>
      <c r="T1237" s="70" t="str">
        <f t="shared" si="216"/>
        <v/>
      </c>
      <c r="U1237" s="68" t="str">
        <f t="shared" si="217"/>
        <v/>
      </c>
      <c r="V1237" s="69" t="str">
        <f t="shared" si="222"/>
        <v/>
      </c>
      <c r="W1237" s="66" t="str">
        <f>IFERROR((IF(AND($G1236&lt;(VLOOKUP($J1237,'Medians, Hi-Lo SDs'!$B:$F,4,FALSE)),$G1237&gt;=(VLOOKUP($J1237,'Medians, Hi-Lo SDs'!$B:$F,4,FALSE))),(VLOOKUP($J1237,'Medians, Hi-Lo SDs'!$B:$F,4,FALSE))-$G1236,""))/($F1237)*($C1237-$C1236)+($C1236),"")</f>
        <v/>
      </c>
      <c r="X1237" s="65" t="str">
        <f t="shared" si="225"/>
        <v/>
      </c>
      <c r="Y1237" s="65" t="str">
        <f>IF(X1237="","",X1237/VLOOKUP(VLOOKUP($J1237,'Medians, Hi-Lo SDs'!$B:$F,4,FALSE),$H:$I,2,FALSE))</f>
        <v/>
      </c>
      <c r="Z1237" s="70" t="str">
        <f t="shared" si="218"/>
        <v/>
      </c>
      <c r="AA1237" s="68" t="str">
        <f t="shared" si="219"/>
        <v/>
      </c>
      <c r="AB1237" s="66" t="str">
        <f>IFERROR((IF(AND($G1236&lt;(VLOOKUP($J1237,'Medians, Hi-Lo SDs'!$B:$F,5,FALSE)),$G1237&gt;=(VLOOKUP($J1237,'Medians, Hi-Lo SDs'!$B:$F,5,FALSE))),(VLOOKUP($J1237,'Medians, Hi-Lo SDs'!$B:$F,5,FALSE))-$G1236,""))/($F1237)*($C1237-$C1236)+($C1236),"")</f>
        <v/>
      </c>
      <c r="AC1237" s="65" t="str">
        <f t="shared" si="226"/>
        <v/>
      </c>
      <c r="AD1237" s="65" t="str">
        <f>IF(AC1237="","",AC1237/VLOOKUP(VLOOKUP($J1237,'Medians, Hi-Lo SDs'!$B:$F,5,FALSE),$H:$I,2,FALSE))</f>
        <v/>
      </c>
      <c r="AE1237" s="59" t="s">
        <v>88</v>
      </c>
      <c r="AF1237" s="60" t="s">
        <v>88</v>
      </c>
    </row>
    <row r="1238" spans="10:32" x14ac:dyDescent="0.2">
      <c r="J1238" s="64" t="str">
        <f t="shared" si="220"/>
        <v>a1721</v>
      </c>
      <c r="K1238" s="71">
        <f t="shared" si="221"/>
        <v>2.1505376344086025</v>
      </c>
      <c r="L1238" s="65" t="str">
        <f>IFERROR((IF(AND($G1237&lt;(VLOOKUP($J1238,'Medians, Hi-Lo SDs'!$B:$F,2,FALSE)),$G1238&gt;=(VLOOKUP($J1238,'Medians, Hi-Lo SDs'!$B:$F,2,FALSE))),(VLOOKUP($J1238,'Medians, Hi-Lo SDs'!$B:$F,2,FALSE))-$G1237,""))/($F1238)*($C1238-$C1237)+($C1237),"")</f>
        <v/>
      </c>
      <c r="M1238" s="65" t="str">
        <f t="shared" si="223"/>
        <v/>
      </c>
      <c r="N1238" s="65" t="str">
        <f>IF(M1238="","",M1238/VLOOKUP(VLOOKUP($J1238,'Medians, Hi-Lo SDs'!$B:$F,2,FALSE),$H:$I,2,FALSE))</f>
        <v/>
      </c>
      <c r="O1238" s="59" t="s">
        <v>88</v>
      </c>
      <c r="P1238" s="60" t="s">
        <v>88</v>
      </c>
      <c r="Q1238" s="66" t="str">
        <f>IFERROR((IF(AND($G1237&lt;(VLOOKUP($J1238,'Medians, Hi-Lo SDs'!$B:$F,3,FALSE)),$G1238&gt;=(VLOOKUP($J1238,'Medians, Hi-Lo SDs'!$B:$F,3,FALSE))),(VLOOKUP($J1238,'Medians, Hi-Lo SDs'!$B:$F,3,FALSE))-$G1237,""))/($F1238)*($C1238-$C1237)+($C1237),"")</f>
        <v/>
      </c>
      <c r="R1238" s="65" t="str">
        <f t="shared" si="224"/>
        <v/>
      </c>
      <c r="S1238" s="65" t="str">
        <f>IF(R1238="","",R1238/VLOOKUP(VLOOKUP($J1238,'Medians, Hi-Lo SDs'!$B:$F,3,FALSE),$H:$I,2,FALSE))</f>
        <v/>
      </c>
      <c r="T1238" s="70" t="str">
        <f t="shared" si="216"/>
        <v/>
      </c>
      <c r="U1238" s="68" t="str">
        <f t="shared" si="217"/>
        <v/>
      </c>
      <c r="V1238" s="69" t="str">
        <f t="shared" si="222"/>
        <v/>
      </c>
      <c r="W1238" s="66" t="str">
        <f>IFERROR((IF(AND($G1237&lt;(VLOOKUP($J1238,'Medians, Hi-Lo SDs'!$B:$F,4,FALSE)),$G1238&gt;=(VLOOKUP($J1238,'Medians, Hi-Lo SDs'!$B:$F,4,FALSE))),(VLOOKUP($J1238,'Medians, Hi-Lo SDs'!$B:$F,4,FALSE))-$G1237,""))/($F1238)*($C1238-$C1237)+($C1237),"")</f>
        <v/>
      </c>
      <c r="X1238" s="65" t="str">
        <f t="shared" si="225"/>
        <v/>
      </c>
      <c r="Y1238" s="65" t="str">
        <f>IF(X1238="","",X1238/VLOOKUP(VLOOKUP($J1238,'Medians, Hi-Lo SDs'!$B:$F,4,FALSE),$H:$I,2,FALSE))</f>
        <v/>
      </c>
      <c r="Z1238" s="70" t="str">
        <f t="shared" si="218"/>
        <v/>
      </c>
      <c r="AA1238" s="68" t="str">
        <f t="shared" si="219"/>
        <v/>
      </c>
      <c r="AB1238" s="66" t="str">
        <f>IFERROR((IF(AND($G1237&lt;(VLOOKUP($J1238,'Medians, Hi-Lo SDs'!$B:$F,5,FALSE)),$G1238&gt;=(VLOOKUP($J1238,'Medians, Hi-Lo SDs'!$B:$F,5,FALSE))),(VLOOKUP($J1238,'Medians, Hi-Lo SDs'!$B:$F,5,FALSE))-$G1237,""))/($F1238)*($C1238-$C1237)+($C1237),"")</f>
        <v/>
      </c>
      <c r="AC1238" s="65" t="str">
        <f t="shared" si="226"/>
        <v/>
      </c>
      <c r="AD1238" s="65" t="str">
        <f>IF(AC1238="","",AC1238/VLOOKUP(VLOOKUP($J1238,'Medians, Hi-Lo SDs'!$B:$F,5,FALSE),$H:$I,2,FALSE))</f>
        <v/>
      </c>
      <c r="AE1238" s="59" t="s">
        <v>88</v>
      </c>
      <c r="AF1238" s="60" t="s">
        <v>88</v>
      </c>
    </row>
    <row r="1239" spans="10:32" x14ac:dyDescent="0.2">
      <c r="J1239" s="64" t="str">
        <f t="shared" si="220"/>
        <v>a1721</v>
      </c>
      <c r="K1239" s="71">
        <f t="shared" si="221"/>
        <v>2.1505376344086025</v>
      </c>
      <c r="L1239" s="65" t="str">
        <f>IFERROR((IF(AND($G1238&lt;(VLOOKUP($J1239,'Medians, Hi-Lo SDs'!$B:$F,2,FALSE)),$G1239&gt;=(VLOOKUP($J1239,'Medians, Hi-Lo SDs'!$B:$F,2,FALSE))),(VLOOKUP($J1239,'Medians, Hi-Lo SDs'!$B:$F,2,FALSE))-$G1238,""))/($F1239)*($C1239-$C1238)+($C1238),"")</f>
        <v/>
      </c>
      <c r="M1239" s="65" t="str">
        <f t="shared" si="223"/>
        <v/>
      </c>
      <c r="N1239" s="65" t="str">
        <f>IF(M1239="","",M1239/VLOOKUP(VLOOKUP($J1239,'Medians, Hi-Lo SDs'!$B:$F,2,FALSE),$H:$I,2,FALSE))</f>
        <v/>
      </c>
      <c r="O1239" s="59" t="s">
        <v>88</v>
      </c>
      <c r="P1239" s="60" t="s">
        <v>88</v>
      </c>
      <c r="Q1239" s="66" t="str">
        <f>IFERROR((IF(AND($G1238&lt;(VLOOKUP($J1239,'Medians, Hi-Lo SDs'!$B:$F,3,FALSE)),$G1239&gt;=(VLOOKUP($J1239,'Medians, Hi-Lo SDs'!$B:$F,3,FALSE))),(VLOOKUP($J1239,'Medians, Hi-Lo SDs'!$B:$F,3,FALSE))-$G1238,""))/($F1239)*($C1239-$C1238)+($C1238),"")</f>
        <v/>
      </c>
      <c r="R1239" s="65" t="str">
        <f t="shared" si="224"/>
        <v/>
      </c>
      <c r="S1239" s="65" t="str">
        <f>IF(R1239="","",R1239/VLOOKUP(VLOOKUP($J1239,'Medians, Hi-Lo SDs'!$B:$F,3,FALSE),$H:$I,2,FALSE))</f>
        <v/>
      </c>
      <c r="T1239" s="70" t="str">
        <f t="shared" si="216"/>
        <v/>
      </c>
      <c r="U1239" s="68" t="str">
        <f t="shared" si="217"/>
        <v/>
      </c>
      <c r="V1239" s="69" t="str">
        <f t="shared" si="222"/>
        <v/>
      </c>
      <c r="W1239" s="66" t="str">
        <f>IFERROR((IF(AND($G1238&lt;(VLOOKUP($J1239,'Medians, Hi-Lo SDs'!$B:$F,4,FALSE)),$G1239&gt;=(VLOOKUP($J1239,'Medians, Hi-Lo SDs'!$B:$F,4,FALSE))),(VLOOKUP($J1239,'Medians, Hi-Lo SDs'!$B:$F,4,FALSE))-$G1238,""))/($F1239)*($C1239-$C1238)+($C1238),"")</f>
        <v/>
      </c>
      <c r="X1239" s="65" t="str">
        <f t="shared" si="225"/>
        <v/>
      </c>
      <c r="Y1239" s="65" t="str">
        <f>IF(X1239="","",X1239/VLOOKUP(VLOOKUP($J1239,'Medians, Hi-Lo SDs'!$B:$F,4,FALSE),$H:$I,2,FALSE))</f>
        <v/>
      </c>
      <c r="Z1239" s="70" t="str">
        <f t="shared" si="218"/>
        <v/>
      </c>
      <c r="AA1239" s="68" t="str">
        <f t="shared" si="219"/>
        <v/>
      </c>
      <c r="AB1239" s="66" t="str">
        <f>IFERROR((IF(AND($G1238&lt;(VLOOKUP($J1239,'Medians, Hi-Lo SDs'!$B:$F,5,FALSE)),$G1239&gt;=(VLOOKUP($J1239,'Medians, Hi-Lo SDs'!$B:$F,5,FALSE))),(VLOOKUP($J1239,'Medians, Hi-Lo SDs'!$B:$F,5,FALSE))-$G1238,""))/($F1239)*($C1239-$C1238)+($C1238),"")</f>
        <v/>
      </c>
      <c r="AC1239" s="65" t="str">
        <f t="shared" si="226"/>
        <v/>
      </c>
      <c r="AD1239" s="65" t="str">
        <f>IF(AC1239="","",AC1239/VLOOKUP(VLOOKUP($J1239,'Medians, Hi-Lo SDs'!$B:$F,5,FALSE),$H:$I,2,FALSE))</f>
        <v/>
      </c>
      <c r="AE1239" s="59" t="s">
        <v>88</v>
      </c>
      <c r="AF1239" s="60" t="s">
        <v>88</v>
      </c>
    </row>
    <row r="1240" spans="10:32" x14ac:dyDescent="0.2">
      <c r="J1240" s="64" t="str">
        <f t="shared" si="220"/>
        <v>a1721</v>
      </c>
      <c r="K1240" s="71">
        <f t="shared" si="221"/>
        <v>2.1505376344086025</v>
      </c>
      <c r="L1240" s="65" t="str">
        <f>IFERROR((IF(AND($G1239&lt;(VLOOKUP($J1240,'Medians, Hi-Lo SDs'!$B:$F,2,FALSE)),$G1240&gt;=(VLOOKUP($J1240,'Medians, Hi-Lo SDs'!$B:$F,2,FALSE))),(VLOOKUP($J1240,'Medians, Hi-Lo SDs'!$B:$F,2,FALSE))-$G1239,""))/($F1240)*($C1240-$C1239)+($C1239),"")</f>
        <v/>
      </c>
      <c r="M1240" s="65" t="str">
        <f t="shared" si="223"/>
        <v/>
      </c>
      <c r="N1240" s="65" t="str">
        <f>IF(M1240="","",M1240/VLOOKUP(VLOOKUP($J1240,'Medians, Hi-Lo SDs'!$B:$F,2,FALSE),$H:$I,2,FALSE))</f>
        <v/>
      </c>
      <c r="O1240" s="59" t="s">
        <v>88</v>
      </c>
      <c r="P1240" s="60" t="s">
        <v>88</v>
      </c>
      <c r="Q1240" s="66" t="str">
        <f>IFERROR((IF(AND($G1239&lt;(VLOOKUP($J1240,'Medians, Hi-Lo SDs'!$B:$F,3,FALSE)),$G1240&gt;=(VLOOKUP($J1240,'Medians, Hi-Lo SDs'!$B:$F,3,FALSE))),(VLOOKUP($J1240,'Medians, Hi-Lo SDs'!$B:$F,3,FALSE))-$G1239,""))/($F1240)*($C1240-$C1239)+($C1239),"")</f>
        <v/>
      </c>
      <c r="R1240" s="65" t="str">
        <f t="shared" si="224"/>
        <v/>
      </c>
      <c r="S1240" s="65" t="str">
        <f>IF(R1240="","",R1240/VLOOKUP(VLOOKUP($J1240,'Medians, Hi-Lo SDs'!$B:$F,3,FALSE),$H:$I,2,FALSE))</f>
        <v/>
      </c>
      <c r="T1240" s="70" t="str">
        <f t="shared" si="216"/>
        <v/>
      </c>
      <c r="U1240" s="68" t="str">
        <f t="shared" si="217"/>
        <v/>
      </c>
      <c r="V1240" s="69" t="str">
        <f t="shared" si="222"/>
        <v/>
      </c>
      <c r="W1240" s="66" t="str">
        <f>IFERROR((IF(AND($G1239&lt;(VLOOKUP($J1240,'Medians, Hi-Lo SDs'!$B:$F,4,FALSE)),$G1240&gt;=(VLOOKUP($J1240,'Medians, Hi-Lo SDs'!$B:$F,4,FALSE))),(VLOOKUP($J1240,'Medians, Hi-Lo SDs'!$B:$F,4,FALSE))-$G1239,""))/($F1240)*($C1240-$C1239)+($C1239),"")</f>
        <v/>
      </c>
      <c r="X1240" s="65" t="str">
        <f t="shared" si="225"/>
        <v/>
      </c>
      <c r="Y1240" s="65" t="str">
        <f>IF(X1240="","",X1240/VLOOKUP(VLOOKUP($J1240,'Medians, Hi-Lo SDs'!$B:$F,4,FALSE),$H:$I,2,FALSE))</f>
        <v/>
      </c>
      <c r="Z1240" s="70" t="str">
        <f t="shared" si="218"/>
        <v/>
      </c>
      <c r="AA1240" s="68" t="str">
        <f t="shared" si="219"/>
        <v/>
      </c>
      <c r="AB1240" s="66" t="str">
        <f>IFERROR((IF(AND($G1239&lt;(VLOOKUP($J1240,'Medians, Hi-Lo SDs'!$B:$F,5,FALSE)),$G1240&gt;=(VLOOKUP($J1240,'Medians, Hi-Lo SDs'!$B:$F,5,FALSE))),(VLOOKUP($J1240,'Medians, Hi-Lo SDs'!$B:$F,5,FALSE))-$G1239,""))/($F1240)*($C1240-$C1239)+($C1239),"")</f>
        <v/>
      </c>
      <c r="AC1240" s="65" t="str">
        <f t="shared" si="226"/>
        <v/>
      </c>
      <c r="AD1240" s="65" t="str">
        <f>IF(AC1240="","",AC1240/VLOOKUP(VLOOKUP($J1240,'Medians, Hi-Lo SDs'!$B:$F,5,FALSE),$H:$I,2,FALSE))</f>
        <v/>
      </c>
      <c r="AE1240" s="59" t="s">
        <v>88</v>
      </c>
      <c r="AF1240" s="60" t="s">
        <v>88</v>
      </c>
    </row>
    <row r="1241" spans="10:32" x14ac:dyDescent="0.2">
      <c r="J1241" s="64" t="str">
        <f t="shared" si="220"/>
        <v>a1721</v>
      </c>
      <c r="K1241" s="71">
        <f t="shared" si="221"/>
        <v>2.1505376344086025</v>
      </c>
      <c r="L1241" s="65" t="str">
        <f>IFERROR((IF(AND($G1240&lt;(VLOOKUP($J1241,'Medians, Hi-Lo SDs'!$B:$F,2,FALSE)),$G1241&gt;=(VLOOKUP($J1241,'Medians, Hi-Lo SDs'!$B:$F,2,FALSE))),(VLOOKUP($J1241,'Medians, Hi-Lo SDs'!$B:$F,2,FALSE))-$G1240,""))/($F1241)*($C1241-$C1240)+($C1240),"")</f>
        <v/>
      </c>
      <c r="M1241" s="65" t="str">
        <f t="shared" si="223"/>
        <v/>
      </c>
      <c r="N1241" s="65" t="str">
        <f>IF(M1241="","",M1241/VLOOKUP(VLOOKUP($J1241,'Medians, Hi-Lo SDs'!$B:$F,2,FALSE),$H:$I,2,FALSE))</f>
        <v/>
      </c>
      <c r="O1241" s="59" t="s">
        <v>88</v>
      </c>
      <c r="P1241" s="60" t="s">
        <v>88</v>
      </c>
      <c r="Q1241" s="66" t="str">
        <f>IFERROR((IF(AND($G1240&lt;(VLOOKUP($J1241,'Medians, Hi-Lo SDs'!$B:$F,3,FALSE)),$G1241&gt;=(VLOOKUP($J1241,'Medians, Hi-Lo SDs'!$B:$F,3,FALSE))),(VLOOKUP($J1241,'Medians, Hi-Lo SDs'!$B:$F,3,FALSE))-$G1240,""))/($F1241)*($C1241-$C1240)+($C1240),"")</f>
        <v/>
      </c>
      <c r="R1241" s="65" t="str">
        <f t="shared" si="224"/>
        <v/>
      </c>
      <c r="S1241" s="65" t="str">
        <f>IF(R1241="","",R1241/VLOOKUP(VLOOKUP($J1241,'Medians, Hi-Lo SDs'!$B:$F,3,FALSE),$H:$I,2,FALSE))</f>
        <v/>
      </c>
      <c r="T1241" s="70" t="str">
        <f t="shared" si="216"/>
        <v/>
      </c>
      <c r="U1241" s="68" t="str">
        <f t="shared" si="217"/>
        <v/>
      </c>
      <c r="V1241" s="69" t="str">
        <f t="shared" si="222"/>
        <v/>
      </c>
      <c r="W1241" s="66" t="str">
        <f>IFERROR((IF(AND($G1240&lt;(VLOOKUP($J1241,'Medians, Hi-Lo SDs'!$B:$F,4,FALSE)),$G1241&gt;=(VLOOKUP($J1241,'Medians, Hi-Lo SDs'!$B:$F,4,FALSE))),(VLOOKUP($J1241,'Medians, Hi-Lo SDs'!$B:$F,4,FALSE))-$G1240,""))/($F1241)*($C1241-$C1240)+($C1240),"")</f>
        <v/>
      </c>
      <c r="X1241" s="65" t="str">
        <f t="shared" si="225"/>
        <v/>
      </c>
      <c r="Y1241" s="65" t="str">
        <f>IF(X1241="","",X1241/VLOOKUP(VLOOKUP($J1241,'Medians, Hi-Lo SDs'!$B:$F,4,FALSE),$H:$I,2,FALSE))</f>
        <v/>
      </c>
      <c r="Z1241" s="70" t="str">
        <f t="shared" si="218"/>
        <v/>
      </c>
      <c r="AA1241" s="68" t="str">
        <f t="shared" si="219"/>
        <v/>
      </c>
      <c r="AB1241" s="66" t="str">
        <f>IFERROR((IF(AND($G1240&lt;(VLOOKUP($J1241,'Medians, Hi-Lo SDs'!$B:$F,5,FALSE)),$G1241&gt;=(VLOOKUP($J1241,'Medians, Hi-Lo SDs'!$B:$F,5,FALSE))),(VLOOKUP($J1241,'Medians, Hi-Lo SDs'!$B:$F,5,FALSE))-$G1240,""))/($F1241)*($C1241-$C1240)+($C1240),"")</f>
        <v/>
      </c>
      <c r="AC1241" s="65" t="str">
        <f t="shared" si="226"/>
        <v/>
      </c>
      <c r="AD1241" s="65" t="str">
        <f>IF(AC1241="","",AC1241/VLOOKUP(VLOOKUP($J1241,'Medians, Hi-Lo SDs'!$B:$F,5,FALSE),$H:$I,2,FALSE))</f>
        <v/>
      </c>
      <c r="AE1241" s="59" t="s">
        <v>88</v>
      </c>
      <c r="AF1241" s="60" t="s">
        <v>88</v>
      </c>
    </row>
    <row r="1242" spans="10:32" x14ac:dyDescent="0.2">
      <c r="J1242" s="64" t="str">
        <f t="shared" si="220"/>
        <v>a1721</v>
      </c>
      <c r="K1242" s="71">
        <f t="shared" si="221"/>
        <v>2.1505376344086025</v>
      </c>
      <c r="L1242" s="65" t="str">
        <f>IFERROR((IF(AND($G1241&lt;(VLOOKUP($J1242,'Medians, Hi-Lo SDs'!$B:$F,2,FALSE)),$G1242&gt;=(VLOOKUP($J1242,'Medians, Hi-Lo SDs'!$B:$F,2,FALSE))),(VLOOKUP($J1242,'Medians, Hi-Lo SDs'!$B:$F,2,FALSE))-$G1241,""))/($F1242)*($C1242-$C1241)+($C1241),"")</f>
        <v/>
      </c>
      <c r="M1242" s="65" t="str">
        <f t="shared" si="223"/>
        <v/>
      </c>
      <c r="N1242" s="65" t="str">
        <f>IF(M1242="","",M1242/VLOOKUP(VLOOKUP($J1242,'Medians, Hi-Lo SDs'!$B:$F,2,FALSE),$H:$I,2,FALSE))</f>
        <v/>
      </c>
      <c r="O1242" s="59" t="s">
        <v>88</v>
      </c>
      <c r="P1242" s="60" t="s">
        <v>88</v>
      </c>
      <c r="Q1242" s="66" t="str">
        <f>IFERROR((IF(AND($G1241&lt;(VLOOKUP($J1242,'Medians, Hi-Lo SDs'!$B:$F,3,FALSE)),$G1242&gt;=(VLOOKUP($J1242,'Medians, Hi-Lo SDs'!$B:$F,3,FALSE))),(VLOOKUP($J1242,'Medians, Hi-Lo SDs'!$B:$F,3,FALSE))-$G1241,""))/($F1242)*($C1242-$C1241)+($C1241),"")</f>
        <v/>
      </c>
      <c r="R1242" s="65" t="str">
        <f t="shared" si="224"/>
        <v/>
      </c>
      <c r="S1242" s="65" t="str">
        <f>IF(R1242="","",R1242/VLOOKUP(VLOOKUP($J1242,'Medians, Hi-Lo SDs'!$B:$F,3,FALSE),$H:$I,2,FALSE))</f>
        <v/>
      </c>
      <c r="T1242" s="70" t="str">
        <f t="shared" si="216"/>
        <v/>
      </c>
      <c r="U1242" s="68" t="str">
        <f t="shared" si="217"/>
        <v/>
      </c>
      <c r="V1242" s="69" t="str">
        <f t="shared" si="222"/>
        <v/>
      </c>
      <c r="W1242" s="66" t="str">
        <f>IFERROR((IF(AND($G1241&lt;(VLOOKUP($J1242,'Medians, Hi-Lo SDs'!$B:$F,4,FALSE)),$G1242&gt;=(VLOOKUP($J1242,'Medians, Hi-Lo SDs'!$B:$F,4,FALSE))),(VLOOKUP($J1242,'Medians, Hi-Lo SDs'!$B:$F,4,FALSE))-$G1241,""))/($F1242)*($C1242-$C1241)+($C1241),"")</f>
        <v/>
      </c>
      <c r="X1242" s="65" t="str">
        <f t="shared" si="225"/>
        <v/>
      </c>
      <c r="Y1242" s="65" t="str">
        <f>IF(X1242="","",X1242/VLOOKUP(VLOOKUP($J1242,'Medians, Hi-Lo SDs'!$B:$F,4,FALSE),$H:$I,2,FALSE))</f>
        <v/>
      </c>
      <c r="Z1242" s="70" t="str">
        <f t="shared" si="218"/>
        <v/>
      </c>
      <c r="AA1242" s="68" t="str">
        <f t="shared" si="219"/>
        <v/>
      </c>
      <c r="AB1242" s="66" t="str">
        <f>IFERROR((IF(AND($G1241&lt;(VLOOKUP($J1242,'Medians, Hi-Lo SDs'!$B:$F,5,FALSE)),$G1242&gt;=(VLOOKUP($J1242,'Medians, Hi-Lo SDs'!$B:$F,5,FALSE))),(VLOOKUP($J1242,'Medians, Hi-Lo SDs'!$B:$F,5,FALSE))-$G1241,""))/($F1242)*($C1242-$C1241)+($C1241),"")</f>
        <v/>
      </c>
      <c r="AC1242" s="65" t="str">
        <f t="shared" si="226"/>
        <v/>
      </c>
      <c r="AD1242" s="65" t="str">
        <f>IF(AC1242="","",AC1242/VLOOKUP(VLOOKUP($J1242,'Medians, Hi-Lo SDs'!$B:$F,5,FALSE),$H:$I,2,FALSE))</f>
        <v/>
      </c>
      <c r="AE1242" s="59" t="s">
        <v>88</v>
      </c>
      <c r="AF1242" s="60" t="s">
        <v>88</v>
      </c>
    </row>
    <row r="1243" spans="10:32" x14ac:dyDescent="0.2">
      <c r="J1243" s="64" t="str">
        <f t="shared" si="220"/>
        <v>a1721</v>
      </c>
      <c r="K1243" s="71">
        <f t="shared" si="221"/>
        <v>2.1505376344086025</v>
      </c>
      <c r="L1243" s="65" t="str">
        <f>IFERROR((IF(AND($G1242&lt;(VLOOKUP($J1243,'Medians, Hi-Lo SDs'!$B:$F,2,FALSE)),$G1243&gt;=(VLOOKUP($J1243,'Medians, Hi-Lo SDs'!$B:$F,2,FALSE))),(VLOOKUP($J1243,'Medians, Hi-Lo SDs'!$B:$F,2,FALSE))-$G1242,""))/($F1243)*($C1243-$C1242)+($C1242),"")</f>
        <v/>
      </c>
      <c r="M1243" s="65" t="str">
        <f t="shared" si="223"/>
        <v/>
      </c>
      <c r="N1243" s="65" t="str">
        <f>IF(M1243="","",M1243/VLOOKUP(VLOOKUP($J1243,'Medians, Hi-Lo SDs'!$B:$F,2,FALSE),$H:$I,2,FALSE))</f>
        <v/>
      </c>
      <c r="O1243" s="59" t="s">
        <v>88</v>
      </c>
      <c r="P1243" s="60" t="s">
        <v>88</v>
      </c>
      <c r="Q1243" s="66" t="str">
        <f>IFERROR((IF(AND($G1242&lt;(VLOOKUP($J1243,'Medians, Hi-Lo SDs'!$B:$F,3,FALSE)),$G1243&gt;=(VLOOKUP($J1243,'Medians, Hi-Lo SDs'!$B:$F,3,FALSE))),(VLOOKUP($J1243,'Medians, Hi-Lo SDs'!$B:$F,3,FALSE))-$G1242,""))/($F1243)*($C1243-$C1242)+($C1242),"")</f>
        <v/>
      </c>
      <c r="R1243" s="65" t="str">
        <f t="shared" si="224"/>
        <v/>
      </c>
      <c r="S1243" s="65" t="str">
        <f>IF(R1243="","",R1243/VLOOKUP(VLOOKUP($J1243,'Medians, Hi-Lo SDs'!$B:$F,3,FALSE),$H:$I,2,FALSE))</f>
        <v/>
      </c>
      <c r="T1243" s="70" t="str">
        <f t="shared" si="216"/>
        <v/>
      </c>
      <c r="U1243" s="68" t="str">
        <f t="shared" si="217"/>
        <v/>
      </c>
      <c r="V1243" s="69" t="str">
        <f t="shared" si="222"/>
        <v/>
      </c>
      <c r="W1243" s="66" t="str">
        <f>IFERROR((IF(AND($G1242&lt;(VLOOKUP($J1243,'Medians, Hi-Lo SDs'!$B:$F,4,FALSE)),$G1243&gt;=(VLOOKUP($J1243,'Medians, Hi-Lo SDs'!$B:$F,4,FALSE))),(VLOOKUP($J1243,'Medians, Hi-Lo SDs'!$B:$F,4,FALSE))-$G1242,""))/($F1243)*($C1243-$C1242)+($C1242),"")</f>
        <v/>
      </c>
      <c r="X1243" s="65" t="str">
        <f t="shared" si="225"/>
        <v/>
      </c>
      <c r="Y1243" s="65" t="str">
        <f>IF(X1243="","",X1243/VLOOKUP(VLOOKUP($J1243,'Medians, Hi-Lo SDs'!$B:$F,4,FALSE),$H:$I,2,FALSE))</f>
        <v/>
      </c>
      <c r="Z1243" s="70" t="str">
        <f t="shared" si="218"/>
        <v/>
      </c>
      <c r="AA1243" s="68" t="str">
        <f t="shared" si="219"/>
        <v/>
      </c>
      <c r="AB1243" s="66" t="str">
        <f>IFERROR((IF(AND($G1242&lt;(VLOOKUP($J1243,'Medians, Hi-Lo SDs'!$B:$F,5,FALSE)),$G1243&gt;=(VLOOKUP($J1243,'Medians, Hi-Lo SDs'!$B:$F,5,FALSE))),(VLOOKUP($J1243,'Medians, Hi-Lo SDs'!$B:$F,5,FALSE))-$G1242,""))/($F1243)*($C1243-$C1242)+($C1242),"")</f>
        <v/>
      </c>
      <c r="AC1243" s="65" t="str">
        <f t="shared" si="226"/>
        <v/>
      </c>
      <c r="AD1243" s="65" t="str">
        <f>IF(AC1243="","",AC1243/VLOOKUP(VLOOKUP($J1243,'Medians, Hi-Lo SDs'!$B:$F,5,FALSE),$H:$I,2,FALSE))</f>
        <v/>
      </c>
      <c r="AE1243" s="59" t="s">
        <v>88</v>
      </c>
      <c r="AF1243" s="60" t="s">
        <v>88</v>
      </c>
    </row>
    <row r="1244" spans="10:32" x14ac:dyDescent="0.2">
      <c r="J1244" s="64" t="str">
        <f t="shared" si="220"/>
        <v>a1721</v>
      </c>
      <c r="K1244" s="71">
        <f t="shared" si="221"/>
        <v>2.1505376344086025</v>
      </c>
      <c r="L1244" s="65" t="str">
        <f>IFERROR((IF(AND($G1243&lt;(VLOOKUP($J1244,'Medians, Hi-Lo SDs'!$B:$F,2,FALSE)),$G1244&gt;=(VLOOKUP($J1244,'Medians, Hi-Lo SDs'!$B:$F,2,FALSE))),(VLOOKUP($J1244,'Medians, Hi-Lo SDs'!$B:$F,2,FALSE))-$G1243,""))/($F1244)*($C1244-$C1243)+($C1243),"")</f>
        <v/>
      </c>
      <c r="M1244" s="65" t="str">
        <f t="shared" si="223"/>
        <v/>
      </c>
      <c r="N1244" s="65" t="str">
        <f>IF(M1244="","",M1244/VLOOKUP(VLOOKUP($J1244,'Medians, Hi-Lo SDs'!$B:$F,2,FALSE),$H:$I,2,FALSE))</f>
        <v/>
      </c>
      <c r="O1244" s="59" t="s">
        <v>88</v>
      </c>
      <c r="P1244" s="60" t="s">
        <v>88</v>
      </c>
      <c r="Q1244" s="66" t="str">
        <f>IFERROR((IF(AND($G1243&lt;(VLOOKUP($J1244,'Medians, Hi-Lo SDs'!$B:$F,3,FALSE)),$G1244&gt;=(VLOOKUP($J1244,'Medians, Hi-Lo SDs'!$B:$F,3,FALSE))),(VLOOKUP($J1244,'Medians, Hi-Lo SDs'!$B:$F,3,FALSE))-$G1243,""))/($F1244)*($C1244-$C1243)+($C1243),"")</f>
        <v/>
      </c>
      <c r="R1244" s="65" t="str">
        <f t="shared" si="224"/>
        <v/>
      </c>
      <c r="S1244" s="65" t="str">
        <f>IF(R1244="","",R1244/VLOOKUP(VLOOKUP($J1244,'Medians, Hi-Lo SDs'!$B:$F,3,FALSE),$H:$I,2,FALSE))</f>
        <v/>
      </c>
      <c r="T1244" s="70" t="str">
        <f t="shared" si="216"/>
        <v/>
      </c>
      <c r="U1244" s="68" t="str">
        <f t="shared" si="217"/>
        <v/>
      </c>
      <c r="V1244" s="69" t="str">
        <f t="shared" si="222"/>
        <v/>
      </c>
      <c r="W1244" s="66" t="str">
        <f>IFERROR((IF(AND($G1243&lt;(VLOOKUP($J1244,'Medians, Hi-Lo SDs'!$B:$F,4,FALSE)),$G1244&gt;=(VLOOKUP($J1244,'Medians, Hi-Lo SDs'!$B:$F,4,FALSE))),(VLOOKUP($J1244,'Medians, Hi-Lo SDs'!$B:$F,4,FALSE))-$G1243,""))/($F1244)*($C1244-$C1243)+($C1243),"")</f>
        <v/>
      </c>
      <c r="X1244" s="65" t="str">
        <f t="shared" si="225"/>
        <v/>
      </c>
      <c r="Y1244" s="65" t="str">
        <f>IF(X1244="","",X1244/VLOOKUP(VLOOKUP($J1244,'Medians, Hi-Lo SDs'!$B:$F,4,FALSE),$H:$I,2,FALSE))</f>
        <v/>
      </c>
      <c r="Z1244" s="70" t="str">
        <f t="shared" si="218"/>
        <v/>
      </c>
      <c r="AA1244" s="68" t="str">
        <f t="shared" si="219"/>
        <v/>
      </c>
      <c r="AB1244" s="66" t="str">
        <f>IFERROR((IF(AND($G1243&lt;(VLOOKUP($J1244,'Medians, Hi-Lo SDs'!$B:$F,5,FALSE)),$G1244&gt;=(VLOOKUP($J1244,'Medians, Hi-Lo SDs'!$B:$F,5,FALSE))),(VLOOKUP($J1244,'Medians, Hi-Lo SDs'!$B:$F,5,FALSE))-$G1243,""))/($F1244)*($C1244-$C1243)+($C1243),"")</f>
        <v/>
      </c>
      <c r="AC1244" s="65" t="str">
        <f t="shared" si="226"/>
        <v/>
      </c>
      <c r="AD1244" s="65" t="str">
        <f>IF(AC1244="","",AC1244/VLOOKUP(VLOOKUP($J1244,'Medians, Hi-Lo SDs'!$B:$F,5,FALSE),$H:$I,2,FALSE))</f>
        <v/>
      </c>
      <c r="AE1244" s="59" t="s">
        <v>88</v>
      </c>
      <c r="AF1244" s="60" t="s">
        <v>88</v>
      </c>
    </row>
    <row r="1245" spans="10:32" x14ac:dyDescent="0.2">
      <c r="J1245" s="64" t="str">
        <f t="shared" si="220"/>
        <v>a1721</v>
      </c>
      <c r="K1245" s="71">
        <f t="shared" si="221"/>
        <v>2.1505376344086025</v>
      </c>
      <c r="L1245" s="65" t="str">
        <f>IFERROR((IF(AND($G1244&lt;(VLOOKUP($J1245,'Medians, Hi-Lo SDs'!$B:$F,2,FALSE)),$G1245&gt;=(VLOOKUP($J1245,'Medians, Hi-Lo SDs'!$B:$F,2,FALSE))),(VLOOKUP($J1245,'Medians, Hi-Lo SDs'!$B:$F,2,FALSE))-$G1244,""))/($F1245)*($C1245-$C1244)+($C1244),"")</f>
        <v/>
      </c>
      <c r="M1245" s="65" t="str">
        <f t="shared" si="223"/>
        <v/>
      </c>
      <c r="N1245" s="65" t="str">
        <f>IF(M1245="","",M1245/VLOOKUP(VLOOKUP($J1245,'Medians, Hi-Lo SDs'!$B:$F,2,FALSE),$H:$I,2,FALSE))</f>
        <v/>
      </c>
      <c r="O1245" s="59" t="s">
        <v>88</v>
      </c>
      <c r="P1245" s="60" t="s">
        <v>88</v>
      </c>
      <c r="Q1245" s="66" t="str">
        <f>IFERROR((IF(AND($G1244&lt;(VLOOKUP($J1245,'Medians, Hi-Lo SDs'!$B:$F,3,FALSE)),$G1245&gt;=(VLOOKUP($J1245,'Medians, Hi-Lo SDs'!$B:$F,3,FALSE))),(VLOOKUP($J1245,'Medians, Hi-Lo SDs'!$B:$F,3,FALSE))-$G1244,""))/($F1245)*($C1245-$C1244)+($C1244),"")</f>
        <v/>
      </c>
      <c r="R1245" s="65" t="str">
        <f t="shared" si="224"/>
        <v/>
      </c>
      <c r="S1245" s="65" t="str">
        <f>IF(R1245="","",R1245/VLOOKUP(VLOOKUP($J1245,'Medians, Hi-Lo SDs'!$B:$F,3,FALSE),$H:$I,2,FALSE))</f>
        <v/>
      </c>
      <c r="T1245" s="70" t="str">
        <f t="shared" si="216"/>
        <v/>
      </c>
      <c r="U1245" s="68" t="str">
        <f t="shared" si="217"/>
        <v/>
      </c>
      <c r="V1245" s="69" t="str">
        <f t="shared" si="222"/>
        <v/>
      </c>
      <c r="W1245" s="66" t="str">
        <f>IFERROR((IF(AND($G1244&lt;(VLOOKUP($J1245,'Medians, Hi-Lo SDs'!$B:$F,4,FALSE)),$G1245&gt;=(VLOOKUP($J1245,'Medians, Hi-Lo SDs'!$B:$F,4,FALSE))),(VLOOKUP($J1245,'Medians, Hi-Lo SDs'!$B:$F,4,FALSE))-$G1244,""))/($F1245)*($C1245-$C1244)+($C1244),"")</f>
        <v/>
      </c>
      <c r="X1245" s="65" t="str">
        <f t="shared" si="225"/>
        <v/>
      </c>
      <c r="Y1245" s="65" t="str">
        <f>IF(X1245="","",X1245/VLOOKUP(VLOOKUP($J1245,'Medians, Hi-Lo SDs'!$B:$F,4,FALSE),$H:$I,2,FALSE))</f>
        <v/>
      </c>
      <c r="Z1245" s="70" t="str">
        <f t="shared" si="218"/>
        <v/>
      </c>
      <c r="AA1245" s="68" t="str">
        <f t="shared" si="219"/>
        <v/>
      </c>
      <c r="AB1245" s="66" t="str">
        <f>IFERROR((IF(AND($G1244&lt;(VLOOKUP($J1245,'Medians, Hi-Lo SDs'!$B:$F,5,FALSE)),$G1245&gt;=(VLOOKUP($J1245,'Medians, Hi-Lo SDs'!$B:$F,5,FALSE))),(VLOOKUP($J1245,'Medians, Hi-Lo SDs'!$B:$F,5,FALSE))-$G1244,""))/($F1245)*($C1245-$C1244)+($C1244),"")</f>
        <v/>
      </c>
      <c r="AC1245" s="65" t="str">
        <f t="shared" si="226"/>
        <v/>
      </c>
      <c r="AD1245" s="65" t="str">
        <f>IF(AC1245="","",AC1245/VLOOKUP(VLOOKUP($J1245,'Medians, Hi-Lo SDs'!$B:$F,5,FALSE),$H:$I,2,FALSE))</f>
        <v/>
      </c>
      <c r="AE1245" s="59" t="s">
        <v>88</v>
      </c>
      <c r="AF1245" s="60" t="s">
        <v>88</v>
      </c>
    </row>
    <row r="1246" spans="10:32" x14ac:dyDescent="0.2">
      <c r="J1246" s="64" t="str">
        <f t="shared" si="220"/>
        <v>a1721</v>
      </c>
      <c r="K1246" s="71">
        <f t="shared" si="221"/>
        <v>2.1505376344086025</v>
      </c>
      <c r="L1246" s="65" t="str">
        <f>IFERROR((IF(AND($G1245&lt;(VLOOKUP($J1246,'Medians, Hi-Lo SDs'!$B:$F,2,FALSE)),$G1246&gt;=(VLOOKUP($J1246,'Medians, Hi-Lo SDs'!$B:$F,2,FALSE))),(VLOOKUP($J1246,'Medians, Hi-Lo SDs'!$B:$F,2,FALSE))-$G1245,""))/($F1246)*($C1246-$C1245)+($C1245),"")</f>
        <v/>
      </c>
      <c r="M1246" s="65" t="str">
        <f t="shared" si="223"/>
        <v/>
      </c>
      <c r="N1246" s="65" t="str">
        <f>IF(M1246="","",M1246/VLOOKUP(VLOOKUP($J1246,'Medians, Hi-Lo SDs'!$B:$F,2,FALSE),$H:$I,2,FALSE))</f>
        <v/>
      </c>
      <c r="O1246" s="59" t="s">
        <v>88</v>
      </c>
      <c r="P1246" s="60" t="s">
        <v>88</v>
      </c>
      <c r="Q1246" s="66" t="str">
        <f>IFERROR((IF(AND($G1245&lt;(VLOOKUP($J1246,'Medians, Hi-Lo SDs'!$B:$F,3,FALSE)),$G1246&gt;=(VLOOKUP($J1246,'Medians, Hi-Lo SDs'!$B:$F,3,FALSE))),(VLOOKUP($J1246,'Medians, Hi-Lo SDs'!$B:$F,3,FALSE))-$G1245,""))/($F1246)*($C1246-$C1245)+($C1245),"")</f>
        <v/>
      </c>
      <c r="R1246" s="65" t="str">
        <f t="shared" si="224"/>
        <v/>
      </c>
      <c r="S1246" s="65" t="str">
        <f>IF(R1246="","",R1246/VLOOKUP(VLOOKUP($J1246,'Medians, Hi-Lo SDs'!$B:$F,3,FALSE),$H:$I,2,FALSE))</f>
        <v/>
      </c>
      <c r="T1246" s="70" t="str">
        <f t="shared" si="216"/>
        <v/>
      </c>
      <c r="U1246" s="68" t="str">
        <f t="shared" si="217"/>
        <v/>
      </c>
      <c r="V1246" s="69" t="str">
        <f t="shared" si="222"/>
        <v/>
      </c>
      <c r="W1246" s="66" t="str">
        <f>IFERROR((IF(AND($G1245&lt;(VLOOKUP($J1246,'Medians, Hi-Lo SDs'!$B:$F,4,FALSE)),$G1246&gt;=(VLOOKUP($J1246,'Medians, Hi-Lo SDs'!$B:$F,4,FALSE))),(VLOOKUP($J1246,'Medians, Hi-Lo SDs'!$B:$F,4,FALSE))-$G1245,""))/($F1246)*($C1246-$C1245)+($C1245),"")</f>
        <v/>
      </c>
      <c r="X1246" s="65" t="str">
        <f t="shared" si="225"/>
        <v/>
      </c>
      <c r="Y1246" s="65" t="str">
        <f>IF(X1246="","",X1246/VLOOKUP(VLOOKUP($J1246,'Medians, Hi-Lo SDs'!$B:$F,4,FALSE),$H:$I,2,FALSE))</f>
        <v/>
      </c>
      <c r="Z1246" s="70" t="str">
        <f t="shared" si="218"/>
        <v/>
      </c>
      <c r="AA1246" s="68" t="str">
        <f t="shared" si="219"/>
        <v/>
      </c>
      <c r="AB1246" s="66" t="str">
        <f>IFERROR((IF(AND($G1245&lt;(VLOOKUP($J1246,'Medians, Hi-Lo SDs'!$B:$F,5,FALSE)),$G1246&gt;=(VLOOKUP($J1246,'Medians, Hi-Lo SDs'!$B:$F,5,FALSE))),(VLOOKUP($J1246,'Medians, Hi-Lo SDs'!$B:$F,5,FALSE))-$G1245,""))/($F1246)*($C1246-$C1245)+($C1245),"")</f>
        <v/>
      </c>
      <c r="AC1246" s="65" t="str">
        <f t="shared" si="226"/>
        <v/>
      </c>
      <c r="AD1246" s="65" t="str">
        <f>IF(AC1246="","",AC1246/VLOOKUP(VLOOKUP($J1246,'Medians, Hi-Lo SDs'!$B:$F,5,FALSE),$H:$I,2,FALSE))</f>
        <v/>
      </c>
      <c r="AE1246" s="59" t="s">
        <v>88</v>
      </c>
      <c r="AF1246" s="60" t="s">
        <v>88</v>
      </c>
    </row>
    <row r="1247" spans="10:32" x14ac:dyDescent="0.2">
      <c r="J1247" s="64" t="str">
        <f t="shared" si="220"/>
        <v>a1721</v>
      </c>
      <c r="K1247" s="71">
        <f t="shared" si="221"/>
        <v>2.1505376344086025</v>
      </c>
      <c r="L1247" s="65" t="str">
        <f>IFERROR((IF(AND($G1246&lt;(VLOOKUP($J1247,'Medians, Hi-Lo SDs'!$B:$F,2,FALSE)),$G1247&gt;=(VLOOKUP($J1247,'Medians, Hi-Lo SDs'!$B:$F,2,FALSE))),(VLOOKUP($J1247,'Medians, Hi-Lo SDs'!$B:$F,2,FALSE))-$G1246,""))/($F1247)*($C1247-$C1246)+($C1246),"")</f>
        <v/>
      </c>
      <c r="M1247" s="65" t="str">
        <f t="shared" si="223"/>
        <v/>
      </c>
      <c r="N1247" s="65" t="str">
        <f>IF(M1247="","",M1247/VLOOKUP(VLOOKUP($J1247,'Medians, Hi-Lo SDs'!$B:$F,2,FALSE),$H:$I,2,FALSE))</f>
        <v/>
      </c>
      <c r="O1247" s="59" t="s">
        <v>88</v>
      </c>
      <c r="P1247" s="60" t="s">
        <v>88</v>
      </c>
      <c r="Q1247" s="66" t="str">
        <f>IFERROR((IF(AND($G1246&lt;(VLOOKUP($J1247,'Medians, Hi-Lo SDs'!$B:$F,3,FALSE)),$G1247&gt;=(VLOOKUP($J1247,'Medians, Hi-Lo SDs'!$B:$F,3,FALSE))),(VLOOKUP($J1247,'Medians, Hi-Lo SDs'!$B:$F,3,FALSE))-$G1246,""))/($F1247)*($C1247-$C1246)+($C1246),"")</f>
        <v/>
      </c>
      <c r="R1247" s="65" t="str">
        <f t="shared" si="224"/>
        <v/>
      </c>
      <c r="S1247" s="65" t="str">
        <f>IF(R1247="","",R1247/VLOOKUP(VLOOKUP($J1247,'Medians, Hi-Lo SDs'!$B:$F,3,FALSE),$H:$I,2,FALSE))</f>
        <v/>
      </c>
      <c r="T1247" s="70" t="str">
        <f t="shared" si="216"/>
        <v/>
      </c>
      <c r="U1247" s="68" t="str">
        <f t="shared" si="217"/>
        <v/>
      </c>
      <c r="V1247" s="69" t="str">
        <f t="shared" si="222"/>
        <v/>
      </c>
      <c r="W1247" s="66" t="str">
        <f>IFERROR((IF(AND($G1246&lt;(VLOOKUP($J1247,'Medians, Hi-Lo SDs'!$B:$F,4,FALSE)),$G1247&gt;=(VLOOKUP($J1247,'Medians, Hi-Lo SDs'!$B:$F,4,FALSE))),(VLOOKUP($J1247,'Medians, Hi-Lo SDs'!$B:$F,4,FALSE))-$G1246,""))/($F1247)*($C1247-$C1246)+($C1246),"")</f>
        <v/>
      </c>
      <c r="X1247" s="65" t="str">
        <f t="shared" si="225"/>
        <v/>
      </c>
      <c r="Y1247" s="65" t="str">
        <f>IF(X1247="","",X1247/VLOOKUP(VLOOKUP($J1247,'Medians, Hi-Lo SDs'!$B:$F,4,FALSE),$H:$I,2,FALSE))</f>
        <v/>
      </c>
      <c r="Z1247" s="70" t="str">
        <f t="shared" si="218"/>
        <v/>
      </c>
      <c r="AA1247" s="68" t="str">
        <f t="shared" si="219"/>
        <v/>
      </c>
      <c r="AB1247" s="66" t="str">
        <f>IFERROR((IF(AND($G1246&lt;(VLOOKUP($J1247,'Medians, Hi-Lo SDs'!$B:$F,5,FALSE)),$G1247&gt;=(VLOOKUP($J1247,'Medians, Hi-Lo SDs'!$B:$F,5,FALSE))),(VLOOKUP($J1247,'Medians, Hi-Lo SDs'!$B:$F,5,FALSE))-$G1246,""))/($F1247)*($C1247-$C1246)+($C1246),"")</f>
        <v/>
      </c>
      <c r="AC1247" s="65" t="str">
        <f t="shared" si="226"/>
        <v/>
      </c>
      <c r="AD1247" s="65" t="str">
        <f>IF(AC1247="","",AC1247/VLOOKUP(VLOOKUP($J1247,'Medians, Hi-Lo SDs'!$B:$F,5,FALSE),$H:$I,2,FALSE))</f>
        <v/>
      </c>
      <c r="AE1247" s="59" t="s">
        <v>88</v>
      </c>
      <c r="AF1247" s="60" t="s">
        <v>88</v>
      </c>
    </row>
    <row r="1248" spans="10:32" x14ac:dyDescent="0.2">
      <c r="J1248" s="64" t="str">
        <f t="shared" si="220"/>
        <v>a1721</v>
      </c>
      <c r="K1248" s="71">
        <f t="shared" si="221"/>
        <v>2.1505376344086025</v>
      </c>
      <c r="L1248" s="65" t="str">
        <f>IFERROR((IF(AND($G1247&lt;(VLOOKUP($J1248,'Medians, Hi-Lo SDs'!$B:$F,2,FALSE)),$G1248&gt;=(VLOOKUP($J1248,'Medians, Hi-Lo SDs'!$B:$F,2,FALSE))),(VLOOKUP($J1248,'Medians, Hi-Lo SDs'!$B:$F,2,FALSE))-$G1247,""))/($F1248)*($C1248-$C1247)+($C1247),"")</f>
        <v/>
      </c>
      <c r="M1248" s="65" t="str">
        <f t="shared" si="223"/>
        <v/>
      </c>
      <c r="N1248" s="65" t="str">
        <f>IF(M1248="","",M1248/VLOOKUP(VLOOKUP($J1248,'Medians, Hi-Lo SDs'!$B:$F,2,FALSE),$H:$I,2,FALSE))</f>
        <v/>
      </c>
      <c r="O1248" s="59" t="s">
        <v>88</v>
      </c>
      <c r="P1248" s="60" t="s">
        <v>88</v>
      </c>
      <c r="Q1248" s="66" t="str">
        <f>IFERROR((IF(AND($G1247&lt;(VLOOKUP($J1248,'Medians, Hi-Lo SDs'!$B:$F,3,FALSE)),$G1248&gt;=(VLOOKUP($J1248,'Medians, Hi-Lo SDs'!$B:$F,3,FALSE))),(VLOOKUP($J1248,'Medians, Hi-Lo SDs'!$B:$F,3,FALSE))-$G1247,""))/($F1248)*($C1248-$C1247)+($C1247),"")</f>
        <v/>
      </c>
      <c r="R1248" s="65" t="str">
        <f t="shared" si="224"/>
        <v/>
      </c>
      <c r="S1248" s="65" t="str">
        <f>IF(R1248="","",R1248/VLOOKUP(VLOOKUP($J1248,'Medians, Hi-Lo SDs'!$B:$F,3,FALSE),$H:$I,2,FALSE))</f>
        <v/>
      </c>
      <c r="T1248" s="70" t="str">
        <f t="shared" si="216"/>
        <v/>
      </c>
      <c r="U1248" s="68" t="str">
        <f t="shared" si="217"/>
        <v/>
      </c>
      <c r="V1248" s="69" t="str">
        <f t="shared" si="222"/>
        <v/>
      </c>
      <c r="W1248" s="66" t="str">
        <f>IFERROR((IF(AND($G1247&lt;(VLOOKUP($J1248,'Medians, Hi-Lo SDs'!$B:$F,4,FALSE)),$G1248&gt;=(VLOOKUP($J1248,'Medians, Hi-Lo SDs'!$B:$F,4,FALSE))),(VLOOKUP($J1248,'Medians, Hi-Lo SDs'!$B:$F,4,FALSE))-$G1247,""))/($F1248)*($C1248-$C1247)+($C1247),"")</f>
        <v/>
      </c>
      <c r="X1248" s="65" t="str">
        <f t="shared" si="225"/>
        <v/>
      </c>
      <c r="Y1248" s="65" t="str">
        <f>IF(X1248="","",X1248/VLOOKUP(VLOOKUP($J1248,'Medians, Hi-Lo SDs'!$B:$F,4,FALSE),$H:$I,2,FALSE))</f>
        <v/>
      </c>
      <c r="Z1248" s="70" t="str">
        <f t="shared" si="218"/>
        <v/>
      </c>
      <c r="AA1248" s="68" t="str">
        <f t="shared" si="219"/>
        <v/>
      </c>
      <c r="AB1248" s="66" t="str">
        <f>IFERROR((IF(AND($G1247&lt;(VLOOKUP($J1248,'Medians, Hi-Lo SDs'!$B:$F,5,FALSE)),$G1248&gt;=(VLOOKUP($J1248,'Medians, Hi-Lo SDs'!$B:$F,5,FALSE))),(VLOOKUP($J1248,'Medians, Hi-Lo SDs'!$B:$F,5,FALSE))-$G1247,""))/($F1248)*($C1248-$C1247)+($C1247),"")</f>
        <v/>
      </c>
      <c r="AC1248" s="65" t="str">
        <f t="shared" si="226"/>
        <v/>
      </c>
      <c r="AD1248" s="65" t="str">
        <f>IF(AC1248="","",AC1248/VLOOKUP(VLOOKUP($J1248,'Medians, Hi-Lo SDs'!$B:$F,5,FALSE),$H:$I,2,FALSE))</f>
        <v/>
      </c>
      <c r="AE1248" s="59" t="s">
        <v>88</v>
      </c>
      <c r="AF1248" s="60" t="s">
        <v>88</v>
      </c>
    </row>
    <row r="1249" spans="10:32" x14ac:dyDescent="0.2">
      <c r="J1249" s="64" t="str">
        <f t="shared" si="220"/>
        <v>a1721</v>
      </c>
      <c r="K1249" s="71">
        <f t="shared" si="221"/>
        <v>2.1505376344086025</v>
      </c>
      <c r="L1249" s="65" t="str">
        <f>IFERROR((IF(AND($G1248&lt;(VLOOKUP($J1249,'Medians, Hi-Lo SDs'!$B:$F,2,FALSE)),$G1249&gt;=(VLOOKUP($J1249,'Medians, Hi-Lo SDs'!$B:$F,2,FALSE))),(VLOOKUP($J1249,'Medians, Hi-Lo SDs'!$B:$F,2,FALSE))-$G1248,""))/($F1249)*($C1249-$C1248)+($C1248),"")</f>
        <v/>
      </c>
      <c r="M1249" s="65" t="str">
        <f t="shared" si="223"/>
        <v/>
      </c>
      <c r="N1249" s="65" t="str">
        <f>IF(M1249="","",M1249/VLOOKUP(VLOOKUP($J1249,'Medians, Hi-Lo SDs'!$B:$F,2,FALSE),$H:$I,2,FALSE))</f>
        <v/>
      </c>
      <c r="O1249" s="59" t="s">
        <v>88</v>
      </c>
      <c r="P1249" s="60" t="s">
        <v>88</v>
      </c>
      <c r="Q1249" s="66" t="str">
        <f>IFERROR((IF(AND($G1248&lt;(VLOOKUP($J1249,'Medians, Hi-Lo SDs'!$B:$F,3,FALSE)),$G1249&gt;=(VLOOKUP($J1249,'Medians, Hi-Lo SDs'!$B:$F,3,FALSE))),(VLOOKUP($J1249,'Medians, Hi-Lo SDs'!$B:$F,3,FALSE))-$G1248,""))/($F1249)*($C1249-$C1248)+($C1248),"")</f>
        <v/>
      </c>
      <c r="R1249" s="65" t="str">
        <f t="shared" si="224"/>
        <v/>
      </c>
      <c r="S1249" s="65" t="str">
        <f>IF(R1249="","",R1249/VLOOKUP(VLOOKUP($J1249,'Medians, Hi-Lo SDs'!$B:$F,3,FALSE),$H:$I,2,FALSE))</f>
        <v/>
      </c>
      <c r="T1249" s="70" t="str">
        <f t="shared" si="216"/>
        <v/>
      </c>
      <c r="U1249" s="68" t="str">
        <f t="shared" si="217"/>
        <v/>
      </c>
      <c r="V1249" s="69" t="str">
        <f t="shared" si="222"/>
        <v/>
      </c>
      <c r="W1249" s="66" t="str">
        <f>IFERROR((IF(AND($G1248&lt;(VLOOKUP($J1249,'Medians, Hi-Lo SDs'!$B:$F,4,FALSE)),$G1249&gt;=(VLOOKUP($J1249,'Medians, Hi-Lo SDs'!$B:$F,4,FALSE))),(VLOOKUP($J1249,'Medians, Hi-Lo SDs'!$B:$F,4,FALSE))-$G1248,""))/($F1249)*($C1249-$C1248)+($C1248),"")</f>
        <v/>
      </c>
      <c r="X1249" s="65" t="str">
        <f t="shared" si="225"/>
        <v/>
      </c>
      <c r="Y1249" s="65" t="str">
        <f>IF(X1249="","",X1249/VLOOKUP(VLOOKUP($J1249,'Medians, Hi-Lo SDs'!$B:$F,4,FALSE),$H:$I,2,FALSE))</f>
        <v/>
      </c>
      <c r="Z1249" s="70" t="str">
        <f t="shared" si="218"/>
        <v/>
      </c>
      <c r="AA1249" s="68" t="str">
        <f t="shared" si="219"/>
        <v/>
      </c>
      <c r="AB1249" s="66" t="str">
        <f>IFERROR((IF(AND($G1248&lt;(VLOOKUP($J1249,'Medians, Hi-Lo SDs'!$B:$F,5,FALSE)),$G1249&gt;=(VLOOKUP($J1249,'Medians, Hi-Lo SDs'!$B:$F,5,FALSE))),(VLOOKUP($J1249,'Medians, Hi-Lo SDs'!$B:$F,5,FALSE))-$G1248,""))/($F1249)*($C1249-$C1248)+($C1248),"")</f>
        <v/>
      </c>
      <c r="AC1249" s="65" t="str">
        <f t="shared" si="226"/>
        <v/>
      </c>
      <c r="AD1249" s="65" t="str">
        <f>IF(AC1249="","",AC1249/VLOOKUP(VLOOKUP($J1249,'Medians, Hi-Lo SDs'!$B:$F,5,FALSE),$H:$I,2,FALSE))</f>
        <v/>
      </c>
      <c r="AE1249" s="59" t="s">
        <v>88</v>
      </c>
      <c r="AF1249" s="60" t="s">
        <v>88</v>
      </c>
    </row>
    <row r="1250" spans="10:32" x14ac:dyDescent="0.2">
      <c r="J1250" s="64" t="str">
        <f t="shared" si="220"/>
        <v>a1721</v>
      </c>
      <c r="K1250" s="71">
        <f t="shared" si="221"/>
        <v>2.1505376344086025</v>
      </c>
      <c r="L1250" s="65" t="str">
        <f>IFERROR((IF(AND($G1249&lt;(VLOOKUP($J1250,'Medians, Hi-Lo SDs'!$B:$F,2,FALSE)),$G1250&gt;=(VLOOKUP($J1250,'Medians, Hi-Lo SDs'!$B:$F,2,FALSE))),(VLOOKUP($J1250,'Medians, Hi-Lo SDs'!$B:$F,2,FALSE))-$G1249,""))/($F1250)*($C1250-$C1249)+($C1249),"")</f>
        <v/>
      </c>
      <c r="M1250" s="65" t="str">
        <f t="shared" si="223"/>
        <v/>
      </c>
      <c r="N1250" s="65" t="str">
        <f>IF(M1250="","",M1250/VLOOKUP(VLOOKUP($J1250,'Medians, Hi-Lo SDs'!$B:$F,2,FALSE),$H:$I,2,FALSE))</f>
        <v/>
      </c>
      <c r="O1250" s="59" t="s">
        <v>88</v>
      </c>
      <c r="P1250" s="60" t="s">
        <v>88</v>
      </c>
      <c r="Q1250" s="66" t="str">
        <f>IFERROR((IF(AND($G1249&lt;(VLOOKUP($J1250,'Medians, Hi-Lo SDs'!$B:$F,3,FALSE)),$G1250&gt;=(VLOOKUP($J1250,'Medians, Hi-Lo SDs'!$B:$F,3,FALSE))),(VLOOKUP($J1250,'Medians, Hi-Lo SDs'!$B:$F,3,FALSE))-$G1249,""))/($F1250)*($C1250-$C1249)+($C1249),"")</f>
        <v/>
      </c>
      <c r="R1250" s="65" t="str">
        <f t="shared" si="224"/>
        <v/>
      </c>
      <c r="S1250" s="65" t="str">
        <f>IF(R1250="","",R1250/VLOOKUP(VLOOKUP($J1250,'Medians, Hi-Lo SDs'!$B:$F,3,FALSE),$H:$I,2,FALSE))</f>
        <v/>
      </c>
      <c r="T1250" s="70" t="str">
        <f t="shared" si="216"/>
        <v/>
      </c>
      <c r="U1250" s="68" t="str">
        <f t="shared" si="217"/>
        <v/>
      </c>
      <c r="V1250" s="69" t="str">
        <f t="shared" si="222"/>
        <v/>
      </c>
      <c r="W1250" s="66" t="str">
        <f>IFERROR((IF(AND($G1249&lt;(VLOOKUP($J1250,'Medians, Hi-Lo SDs'!$B:$F,4,FALSE)),$G1250&gt;=(VLOOKUP($J1250,'Medians, Hi-Lo SDs'!$B:$F,4,FALSE))),(VLOOKUP($J1250,'Medians, Hi-Lo SDs'!$B:$F,4,FALSE))-$G1249,""))/($F1250)*($C1250-$C1249)+($C1249),"")</f>
        <v/>
      </c>
      <c r="X1250" s="65" t="str">
        <f t="shared" si="225"/>
        <v/>
      </c>
      <c r="Y1250" s="65" t="str">
        <f>IF(X1250="","",X1250/VLOOKUP(VLOOKUP($J1250,'Medians, Hi-Lo SDs'!$B:$F,4,FALSE),$H:$I,2,FALSE))</f>
        <v/>
      </c>
      <c r="Z1250" s="70" t="str">
        <f t="shared" si="218"/>
        <v/>
      </c>
      <c r="AA1250" s="68" t="str">
        <f t="shared" si="219"/>
        <v/>
      </c>
      <c r="AB1250" s="66" t="str">
        <f>IFERROR((IF(AND($G1249&lt;(VLOOKUP($J1250,'Medians, Hi-Lo SDs'!$B:$F,5,FALSE)),$G1250&gt;=(VLOOKUP($J1250,'Medians, Hi-Lo SDs'!$B:$F,5,FALSE))),(VLOOKUP($J1250,'Medians, Hi-Lo SDs'!$B:$F,5,FALSE))-$G1249,""))/($F1250)*($C1250-$C1249)+($C1249),"")</f>
        <v/>
      </c>
      <c r="AC1250" s="65" t="str">
        <f t="shared" si="226"/>
        <v/>
      </c>
      <c r="AD1250" s="65" t="str">
        <f>IF(AC1250="","",AC1250/VLOOKUP(VLOOKUP($J1250,'Medians, Hi-Lo SDs'!$B:$F,5,FALSE),$H:$I,2,FALSE))</f>
        <v/>
      </c>
      <c r="AE1250" s="59" t="s">
        <v>88</v>
      </c>
      <c r="AF1250" s="60" t="s">
        <v>88</v>
      </c>
    </row>
    <row r="1251" spans="10:32" x14ac:dyDescent="0.2">
      <c r="J1251" s="64" t="str">
        <f t="shared" si="220"/>
        <v>a1721</v>
      </c>
      <c r="K1251" s="71">
        <f t="shared" si="221"/>
        <v>2.1505376344086025</v>
      </c>
      <c r="L1251" s="65" t="str">
        <f>IFERROR((IF(AND($G1250&lt;(VLOOKUP($J1251,'Medians, Hi-Lo SDs'!$B:$F,2,FALSE)),$G1251&gt;=(VLOOKUP($J1251,'Medians, Hi-Lo SDs'!$B:$F,2,FALSE))),(VLOOKUP($J1251,'Medians, Hi-Lo SDs'!$B:$F,2,FALSE))-$G1250,""))/($F1251)*($C1251-$C1250)+($C1250),"")</f>
        <v/>
      </c>
      <c r="M1251" s="65" t="str">
        <f t="shared" si="223"/>
        <v/>
      </c>
      <c r="N1251" s="65" t="str">
        <f>IF(M1251="","",M1251/VLOOKUP(VLOOKUP($J1251,'Medians, Hi-Lo SDs'!$B:$F,2,FALSE),$H:$I,2,FALSE))</f>
        <v/>
      </c>
      <c r="O1251" s="59" t="s">
        <v>88</v>
      </c>
      <c r="P1251" s="60" t="s">
        <v>88</v>
      </c>
      <c r="Q1251" s="66" t="str">
        <f>IFERROR((IF(AND($G1250&lt;(VLOOKUP($J1251,'Medians, Hi-Lo SDs'!$B:$F,3,FALSE)),$G1251&gt;=(VLOOKUP($J1251,'Medians, Hi-Lo SDs'!$B:$F,3,FALSE))),(VLOOKUP($J1251,'Medians, Hi-Lo SDs'!$B:$F,3,FALSE))-$G1250,""))/($F1251)*($C1251-$C1250)+($C1250),"")</f>
        <v/>
      </c>
      <c r="R1251" s="65" t="str">
        <f t="shared" si="224"/>
        <v/>
      </c>
      <c r="S1251" s="65" t="str">
        <f>IF(R1251="","",R1251/VLOOKUP(VLOOKUP($J1251,'Medians, Hi-Lo SDs'!$B:$F,3,FALSE),$H:$I,2,FALSE))</f>
        <v/>
      </c>
      <c r="T1251" s="70" t="str">
        <f t="shared" si="216"/>
        <v/>
      </c>
      <c r="U1251" s="68" t="str">
        <f t="shared" si="217"/>
        <v/>
      </c>
      <c r="V1251" s="69" t="str">
        <f t="shared" si="222"/>
        <v/>
      </c>
      <c r="W1251" s="66" t="str">
        <f>IFERROR((IF(AND($G1250&lt;(VLOOKUP($J1251,'Medians, Hi-Lo SDs'!$B:$F,4,FALSE)),$G1251&gt;=(VLOOKUP($J1251,'Medians, Hi-Lo SDs'!$B:$F,4,FALSE))),(VLOOKUP($J1251,'Medians, Hi-Lo SDs'!$B:$F,4,FALSE))-$G1250,""))/($F1251)*($C1251-$C1250)+($C1250),"")</f>
        <v/>
      </c>
      <c r="X1251" s="65" t="str">
        <f t="shared" si="225"/>
        <v/>
      </c>
      <c r="Y1251" s="65" t="str">
        <f>IF(X1251="","",X1251/VLOOKUP(VLOOKUP($J1251,'Medians, Hi-Lo SDs'!$B:$F,4,FALSE),$H:$I,2,FALSE))</f>
        <v/>
      </c>
      <c r="Z1251" s="70" t="str">
        <f t="shared" si="218"/>
        <v/>
      </c>
      <c r="AA1251" s="68" t="str">
        <f t="shared" si="219"/>
        <v/>
      </c>
      <c r="AB1251" s="66" t="str">
        <f>IFERROR((IF(AND($G1250&lt;(VLOOKUP($J1251,'Medians, Hi-Lo SDs'!$B:$F,5,FALSE)),$G1251&gt;=(VLOOKUP($J1251,'Medians, Hi-Lo SDs'!$B:$F,5,FALSE))),(VLOOKUP($J1251,'Medians, Hi-Lo SDs'!$B:$F,5,FALSE))-$G1250,""))/($F1251)*($C1251-$C1250)+($C1250),"")</f>
        <v/>
      </c>
      <c r="AC1251" s="65" t="str">
        <f t="shared" si="226"/>
        <v/>
      </c>
      <c r="AD1251" s="65" t="str">
        <f>IF(AC1251="","",AC1251/VLOOKUP(VLOOKUP($J1251,'Medians, Hi-Lo SDs'!$B:$F,5,FALSE),$H:$I,2,FALSE))</f>
        <v/>
      </c>
      <c r="AE1251" s="59" t="s">
        <v>88</v>
      </c>
      <c r="AF1251" s="60" t="s">
        <v>88</v>
      </c>
    </row>
    <row r="1252" spans="10:32" x14ac:dyDescent="0.2">
      <c r="J1252" s="64" t="str">
        <f t="shared" si="220"/>
        <v>a1721</v>
      </c>
      <c r="K1252" s="71">
        <f t="shared" si="221"/>
        <v>2.1505376344086025</v>
      </c>
      <c r="L1252" s="65" t="str">
        <f>IFERROR((IF(AND($G1251&lt;(VLOOKUP($J1252,'Medians, Hi-Lo SDs'!$B:$F,2,FALSE)),$G1252&gt;=(VLOOKUP($J1252,'Medians, Hi-Lo SDs'!$B:$F,2,FALSE))),(VLOOKUP($J1252,'Medians, Hi-Lo SDs'!$B:$F,2,FALSE))-$G1251,""))/($F1252)*($C1252-$C1251)+($C1251),"")</f>
        <v/>
      </c>
      <c r="M1252" s="65" t="str">
        <f t="shared" si="223"/>
        <v/>
      </c>
      <c r="N1252" s="65" t="str">
        <f>IF(M1252="","",M1252/VLOOKUP(VLOOKUP($J1252,'Medians, Hi-Lo SDs'!$B:$F,2,FALSE),$H:$I,2,FALSE))</f>
        <v/>
      </c>
      <c r="O1252" s="59" t="s">
        <v>88</v>
      </c>
      <c r="P1252" s="60" t="s">
        <v>88</v>
      </c>
      <c r="Q1252" s="66" t="str">
        <f>IFERROR((IF(AND($G1251&lt;(VLOOKUP($J1252,'Medians, Hi-Lo SDs'!$B:$F,3,FALSE)),$G1252&gt;=(VLOOKUP($J1252,'Medians, Hi-Lo SDs'!$B:$F,3,FALSE))),(VLOOKUP($J1252,'Medians, Hi-Lo SDs'!$B:$F,3,FALSE))-$G1251,""))/($F1252)*($C1252-$C1251)+($C1251),"")</f>
        <v/>
      </c>
      <c r="R1252" s="65" t="str">
        <f t="shared" si="224"/>
        <v/>
      </c>
      <c r="S1252" s="65" t="str">
        <f>IF(R1252="","",R1252/VLOOKUP(VLOOKUP($J1252,'Medians, Hi-Lo SDs'!$B:$F,3,FALSE),$H:$I,2,FALSE))</f>
        <v/>
      </c>
      <c r="T1252" s="70" t="str">
        <f t="shared" si="216"/>
        <v/>
      </c>
      <c r="U1252" s="68" t="str">
        <f t="shared" si="217"/>
        <v/>
      </c>
      <c r="V1252" s="69" t="str">
        <f t="shared" si="222"/>
        <v/>
      </c>
      <c r="W1252" s="66" t="str">
        <f>IFERROR((IF(AND($G1251&lt;(VLOOKUP($J1252,'Medians, Hi-Lo SDs'!$B:$F,4,FALSE)),$G1252&gt;=(VLOOKUP($J1252,'Medians, Hi-Lo SDs'!$B:$F,4,FALSE))),(VLOOKUP($J1252,'Medians, Hi-Lo SDs'!$B:$F,4,FALSE))-$G1251,""))/($F1252)*($C1252-$C1251)+($C1251),"")</f>
        <v/>
      </c>
      <c r="X1252" s="65" t="str">
        <f t="shared" si="225"/>
        <v/>
      </c>
      <c r="Y1252" s="65" t="str">
        <f>IF(X1252="","",X1252/VLOOKUP(VLOOKUP($J1252,'Medians, Hi-Lo SDs'!$B:$F,4,FALSE),$H:$I,2,FALSE))</f>
        <v/>
      </c>
      <c r="Z1252" s="70" t="str">
        <f t="shared" si="218"/>
        <v/>
      </c>
      <c r="AA1252" s="68" t="str">
        <f t="shared" si="219"/>
        <v/>
      </c>
      <c r="AB1252" s="66" t="str">
        <f>IFERROR((IF(AND($G1251&lt;(VLOOKUP($J1252,'Medians, Hi-Lo SDs'!$B:$F,5,FALSE)),$G1252&gt;=(VLOOKUP($J1252,'Medians, Hi-Lo SDs'!$B:$F,5,FALSE))),(VLOOKUP($J1252,'Medians, Hi-Lo SDs'!$B:$F,5,FALSE))-$G1251,""))/($F1252)*($C1252-$C1251)+($C1251),"")</f>
        <v/>
      </c>
      <c r="AC1252" s="65" t="str">
        <f t="shared" si="226"/>
        <v/>
      </c>
      <c r="AD1252" s="65" t="str">
        <f>IF(AC1252="","",AC1252/VLOOKUP(VLOOKUP($J1252,'Medians, Hi-Lo SDs'!$B:$F,5,FALSE),$H:$I,2,FALSE))</f>
        <v/>
      </c>
      <c r="AE1252" s="59" t="s">
        <v>88</v>
      </c>
      <c r="AF1252" s="60" t="s">
        <v>88</v>
      </c>
    </row>
    <row r="1253" spans="10:32" x14ac:dyDescent="0.2">
      <c r="J1253" s="64" t="str">
        <f t="shared" si="220"/>
        <v>a1721</v>
      </c>
      <c r="K1253" s="71">
        <f t="shared" si="221"/>
        <v>2.1505376344086025</v>
      </c>
      <c r="L1253" s="65" t="str">
        <f>IFERROR((IF(AND($G1252&lt;(VLOOKUP($J1253,'Medians, Hi-Lo SDs'!$B:$F,2,FALSE)),$G1253&gt;=(VLOOKUP($J1253,'Medians, Hi-Lo SDs'!$B:$F,2,FALSE))),(VLOOKUP($J1253,'Medians, Hi-Lo SDs'!$B:$F,2,FALSE))-$G1252,""))/($F1253)*($C1253-$C1252)+($C1252),"")</f>
        <v/>
      </c>
      <c r="M1253" s="65" t="str">
        <f t="shared" si="223"/>
        <v/>
      </c>
      <c r="N1253" s="65" t="str">
        <f>IF(M1253="","",M1253/VLOOKUP(VLOOKUP($J1253,'Medians, Hi-Lo SDs'!$B:$F,2,FALSE),$H:$I,2,FALSE))</f>
        <v/>
      </c>
      <c r="O1253" s="59" t="s">
        <v>88</v>
      </c>
      <c r="P1253" s="60" t="s">
        <v>88</v>
      </c>
      <c r="Q1253" s="66" t="str">
        <f>IFERROR((IF(AND($G1252&lt;(VLOOKUP($J1253,'Medians, Hi-Lo SDs'!$B:$F,3,FALSE)),$G1253&gt;=(VLOOKUP($J1253,'Medians, Hi-Lo SDs'!$B:$F,3,FALSE))),(VLOOKUP($J1253,'Medians, Hi-Lo SDs'!$B:$F,3,FALSE))-$G1252,""))/($F1253)*($C1253-$C1252)+($C1252),"")</f>
        <v/>
      </c>
      <c r="R1253" s="65" t="str">
        <f t="shared" si="224"/>
        <v/>
      </c>
      <c r="S1253" s="65" t="str">
        <f>IF(R1253="","",R1253/VLOOKUP(VLOOKUP($J1253,'Medians, Hi-Lo SDs'!$B:$F,3,FALSE),$H:$I,2,FALSE))</f>
        <v/>
      </c>
      <c r="T1253" s="70" t="str">
        <f t="shared" si="216"/>
        <v/>
      </c>
      <c r="U1253" s="68" t="str">
        <f t="shared" si="217"/>
        <v/>
      </c>
      <c r="V1253" s="69" t="str">
        <f t="shared" si="222"/>
        <v/>
      </c>
      <c r="W1253" s="66" t="str">
        <f>IFERROR((IF(AND($G1252&lt;(VLOOKUP($J1253,'Medians, Hi-Lo SDs'!$B:$F,4,FALSE)),$G1253&gt;=(VLOOKUP($J1253,'Medians, Hi-Lo SDs'!$B:$F,4,FALSE))),(VLOOKUP($J1253,'Medians, Hi-Lo SDs'!$B:$F,4,FALSE))-$G1252,""))/($F1253)*($C1253-$C1252)+($C1252),"")</f>
        <v/>
      </c>
      <c r="X1253" s="65" t="str">
        <f t="shared" si="225"/>
        <v/>
      </c>
      <c r="Y1253" s="65" t="str">
        <f>IF(X1253="","",X1253/VLOOKUP(VLOOKUP($J1253,'Medians, Hi-Lo SDs'!$B:$F,4,FALSE),$H:$I,2,FALSE))</f>
        <v/>
      </c>
      <c r="Z1253" s="70" t="str">
        <f t="shared" si="218"/>
        <v/>
      </c>
      <c r="AA1253" s="68" t="str">
        <f t="shared" si="219"/>
        <v/>
      </c>
      <c r="AB1253" s="66" t="str">
        <f>IFERROR((IF(AND($G1252&lt;(VLOOKUP($J1253,'Medians, Hi-Lo SDs'!$B:$F,5,FALSE)),$G1253&gt;=(VLOOKUP($J1253,'Medians, Hi-Lo SDs'!$B:$F,5,FALSE))),(VLOOKUP($J1253,'Medians, Hi-Lo SDs'!$B:$F,5,FALSE))-$G1252,""))/($F1253)*($C1253-$C1252)+($C1252),"")</f>
        <v/>
      </c>
      <c r="AC1253" s="65" t="str">
        <f t="shared" si="226"/>
        <v/>
      </c>
      <c r="AD1253" s="65" t="str">
        <f>IF(AC1253="","",AC1253/VLOOKUP(VLOOKUP($J1253,'Medians, Hi-Lo SDs'!$B:$F,5,FALSE),$H:$I,2,FALSE))</f>
        <v/>
      </c>
      <c r="AE1253" s="59" t="s">
        <v>88</v>
      </c>
      <c r="AF1253" s="60" t="s">
        <v>88</v>
      </c>
    </row>
    <row r="1254" spans="10:32" x14ac:dyDescent="0.2">
      <c r="J1254" s="64" t="str">
        <f t="shared" si="220"/>
        <v>a1721</v>
      </c>
      <c r="K1254" s="71">
        <f t="shared" si="221"/>
        <v>2.1505376344086025</v>
      </c>
      <c r="L1254" s="65" t="str">
        <f>IFERROR((IF(AND($G1253&lt;(VLOOKUP($J1254,'Medians, Hi-Lo SDs'!$B:$F,2,FALSE)),$G1254&gt;=(VLOOKUP($J1254,'Medians, Hi-Lo SDs'!$B:$F,2,FALSE))),(VLOOKUP($J1254,'Medians, Hi-Lo SDs'!$B:$F,2,FALSE))-$G1253,""))/($F1254)*($C1254-$C1253)+($C1253),"")</f>
        <v/>
      </c>
      <c r="M1254" s="65" t="str">
        <f t="shared" si="223"/>
        <v/>
      </c>
      <c r="N1254" s="65" t="str">
        <f>IF(M1254="","",M1254/VLOOKUP(VLOOKUP($J1254,'Medians, Hi-Lo SDs'!$B:$F,2,FALSE),$H:$I,2,FALSE))</f>
        <v/>
      </c>
      <c r="O1254" s="59" t="s">
        <v>88</v>
      </c>
      <c r="P1254" s="60" t="s">
        <v>88</v>
      </c>
      <c r="Q1254" s="66" t="str">
        <f>IFERROR((IF(AND($G1253&lt;(VLOOKUP($J1254,'Medians, Hi-Lo SDs'!$B:$F,3,FALSE)),$G1254&gt;=(VLOOKUP($J1254,'Medians, Hi-Lo SDs'!$B:$F,3,FALSE))),(VLOOKUP($J1254,'Medians, Hi-Lo SDs'!$B:$F,3,FALSE))-$G1253,""))/($F1254)*($C1254-$C1253)+($C1253),"")</f>
        <v/>
      </c>
      <c r="R1254" s="65" t="str">
        <f t="shared" si="224"/>
        <v/>
      </c>
      <c r="S1254" s="65" t="str">
        <f>IF(R1254="","",R1254/VLOOKUP(VLOOKUP($J1254,'Medians, Hi-Lo SDs'!$B:$F,3,FALSE),$H:$I,2,FALSE))</f>
        <v/>
      </c>
      <c r="T1254" s="70" t="str">
        <f t="shared" si="216"/>
        <v/>
      </c>
      <c r="U1254" s="68" t="str">
        <f t="shared" si="217"/>
        <v/>
      </c>
      <c r="V1254" s="69" t="str">
        <f t="shared" si="222"/>
        <v/>
      </c>
      <c r="W1254" s="66" t="str">
        <f>IFERROR((IF(AND($G1253&lt;(VLOOKUP($J1254,'Medians, Hi-Lo SDs'!$B:$F,4,FALSE)),$G1254&gt;=(VLOOKUP($J1254,'Medians, Hi-Lo SDs'!$B:$F,4,FALSE))),(VLOOKUP($J1254,'Medians, Hi-Lo SDs'!$B:$F,4,FALSE))-$G1253,""))/($F1254)*($C1254-$C1253)+($C1253),"")</f>
        <v/>
      </c>
      <c r="X1254" s="65" t="str">
        <f t="shared" si="225"/>
        <v/>
      </c>
      <c r="Y1254" s="65" t="str">
        <f>IF(X1254="","",X1254/VLOOKUP(VLOOKUP($J1254,'Medians, Hi-Lo SDs'!$B:$F,4,FALSE),$H:$I,2,FALSE))</f>
        <v/>
      </c>
      <c r="Z1254" s="70" t="str">
        <f t="shared" si="218"/>
        <v/>
      </c>
      <c r="AA1254" s="68" t="str">
        <f t="shared" si="219"/>
        <v/>
      </c>
      <c r="AB1254" s="66" t="str">
        <f>IFERROR((IF(AND($G1253&lt;(VLOOKUP($J1254,'Medians, Hi-Lo SDs'!$B:$F,5,FALSE)),$G1254&gt;=(VLOOKUP($J1254,'Medians, Hi-Lo SDs'!$B:$F,5,FALSE))),(VLOOKUP($J1254,'Medians, Hi-Lo SDs'!$B:$F,5,FALSE))-$G1253,""))/($F1254)*($C1254-$C1253)+($C1253),"")</f>
        <v/>
      </c>
      <c r="AC1254" s="65" t="str">
        <f t="shared" si="226"/>
        <v/>
      </c>
      <c r="AD1254" s="65" t="str">
        <f>IF(AC1254="","",AC1254/VLOOKUP(VLOOKUP($J1254,'Medians, Hi-Lo SDs'!$B:$F,5,FALSE),$H:$I,2,FALSE))</f>
        <v/>
      </c>
      <c r="AE1254" s="59" t="s">
        <v>88</v>
      </c>
      <c r="AF1254" s="60" t="s">
        <v>88</v>
      </c>
    </row>
    <row r="1255" spans="10:32" x14ac:dyDescent="0.2">
      <c r="J1255" s="64" t="str">
        <f t="shared" si="220"/>
        <v>a1721</v>
      </c>
      <c r="K1255" s="71">
        <f t="shared" si="221"/>
        <v>2.1505376344086025</v>
      </c>
      <c r="L1255" s="65" t="str">
        <f>IFERROR((IF(AND($G1254&lt;(VLOOKUP($J1255,'Medians, Hi-Lo SDs'!$B:$F,2,FALSE)),$G1255&gt;=(VLOOKUP($J1255,'Medians, Hi-Lo SDs'!$B:$F,2,FALSE))),(VLOOKUP($J1255,'Medians, Hi-Lo SDs'!$B:$F,2,FALSE))-$G1254,""))/($F1255)*($C1255-$C1254)+($C1254),"")</f>
        <v/>
      </c>
      <c r="M1255" s="65" t="str">
        <f t="shared" si="223"/>
        <v/>
      </c>
      <c r="N1255" s="65" t="str">
        <f>IF(M1255="","",M1255/VLOOKUP(VLOOKUP($J1255,'Medians, Hi-Lo SDs'!$B:$F,2,FALSE),$H:$I,2,FALSE))</f>
        <v/>
      </c>
      <c r="O1255" s="59" t="s">
        <v>88</v>
      </c>
      <c r="P1255" s="60" t="s">
        <v>88</v>
      </c>
      <c r="Q1255" s="66" t="str">
        <f>IFERROR((IF(AND($G1254&lt;(VLOOKUP($J1255,'Medians, Hi-Lo SDs'!$B:$F,3,FALSE)),$G1255&gt;=(VLOOKUP($J1255,'Medians, Hi-Lo SDs'!$B:$F,3,FALSE))),(VLOOKUP($J1255,'Medians, Hi-Lo SDs'!$B:$F,3,FALSE))-$G1254,""))/($F1255)*($C1255-$C1254)+($C1254),"")</f>
        <v/>
      </c>
      <c r="R1255" s="65" t="str">
        <f t="shared" si="224"/>
        <v/>
      </c>
      <c r="S1255" s="65" t="str">
        <f>IF(R1255="","",R1255/VLOOKUP(VLOOKUP($J1255,'Medians, Hi-Lo SDs'!$B:$F,3,FALSE),$H:$I,2,FALSE))</f>
        <v/>
      </c>
      <c r="T1255" s="70" t="str">
        <f t="shared" si="216"/>
        <v/>
      </c>
      <c r="U1255" s="68" t="str">
        <f t="shared" si="217"/>
        <v/>
      </c>
      <c r="V1255" s="69" t="str">
        <f t="shared" si="222"/>
        <v/>
      </c>
      <c r="W1255" s="66" t="str">
        <f>IFERROR((IF(AND($G1254&lt;(VLOOKUP($J1255,'Medians, Hi-Lo SDs'!$B:$F,4,FALSE)),$G1255&gt;=(VLOOKUP($J1255,'Medians, Hi-Lo SDs'!$B:$F,4,FALSE))),(VLOOKUP($J1255,'Medians, Hi-Lo SDs'!$B:$F,4,FALSE))-$G1254,""))/($F1255)*($C1255-$C1254)+($C1254),"")</f>
        <v/>
      </c>
      <c r="X1255" s="65" t="str">
        <f t="shared" si="225"/>
        <v/>
      </c>
      <c r="Y1255" s="65" t="str">
        <f>IF(X1255="","",X1255/VLOOKUP(VLOOKUP($J1255,'Medians, Hi-Lo SDs'!$B:$F,4,FALSE),$H:$I,2,FALSE))</f>
        <v/>
      </c>
      <c r="Z1255" s="70" t="str">
        <f t="shared" si="218"/>
        <v/>
      </c>
      <c r="AA1255" s="68" t="str">
        <f t="shared" si="219"/>
        <v/>
      </c>
      <c r="AB1255" s="66" t="str">
        <f>IFERROR((IF(AND($G1254&lt;(VLOOKUP($J1255,'Medians, Hi-Lo SDs'!$B:$F,5,FALSE)),$G1255&gt;=(VLOOKUP($J1255,'Medians, Hi-Lo SDs'!$B:$F,5,FALSE))),(VLOOKUP($J1255,'Medians, Hi-Lo SDs'!$B:$F,5,FALSE))-$G1254,""))/($F1255)*($C1255-$C1254)+($C1254),"")</f>
        <v/>
      </c>
      <c r="AC1255" s="65" t="str">
        <f t="shared" si="226"/>
        <v/>
      </c>
      <c r="AD1255" s="65" t="str">
        <f>IF(AC1255="","",AC1255/VLOOKUP(VLOOKUP($J1255,'Medians, Hi-Lo SDs'!$B:$F,5,FALSE),$H:$I,2,FALSE))</f>
        <v/>
      </c>
      <c r="AE1255" s="59" t="s">
        <v>88</v>
      </c>
      <c r="AF1255" s="60" t="s">
        <v>88</v>
      </c>
    </row>
    <row r="1256" spans="10:32" x14ac:dyDescent="0.2">
      <c r="J1256" s="64" t="str">
        <f t="shared" si="220"/>
        <v>a1721</v>
      </c>
      <c r="K1256" s="71">
        <f t="shared" si="221"/>
        <v>2.1505376344086025</v>
      </c>
      <c r="L1256" s="65" t="str">
        <f>IFERROR((IF(AND($G1255&lt;(VLOOKUP($J1256,'Medians, Hi-Lo SDs'!$B:$F,2,FALSE)),$G1256&gt;=(VLOOKUP($J1256,'Medians, Hi-Lo SDs'!$B:$F,2,FALSE))),(VLOOKUP($J1256,'Medians, Hi-Lo SDs'!$B:$F,2,FALSE))-$G1255,""))/($F1256)*($C1256-$C1255)+($C1255),"")</f>
        <v/>
      </c>
      <c r="M1256" s="65" t="str">
        <f t="shared" si="223"/>
        <v/>
      </c>
      <c r="N1256" s="65" t="str">
        <f>IF(M1256="","",M1256/VLOOKUP(VLOOKUP($J1256,'Medians, Hi-Lo SDs'!$B:$F,2,FALSE),$H:$I,2,FALSE))</f>
        <v/>
      </c>
      <c r="O1256" s="59" t="s">
        <v>88</v>
      </c>
      <c r="P1256" s="60" t="s">
        <v>88</v>
      </c>
      <c r="Q1256" s="66" t="str">
        <f>IFERROR((IF(AND($G1255&lt;(VLOOKUP($J1256,'Medians, Hi-Lo SDs'!$B:$F,3,FALSE)),$G1256&gt;=(VLOOKUP($J1256,'Medians, Hi-Lo SDs'!$B:$F,3,FALSE))),(VLOOKUP($J1256,'Medians, Hi-Lo SDs'!$B:$F,3,FALSE))-$G1255,""))/($F1256)*($C1256-$C1255)+($C1255),"")</f>
        <v/>
      </c>
      <c r="R1256" s="65" t="str">
        <f t="shared" si="224"/>
        <v/>
      </c>
      <c r="S1256" s="65" t="str">
        <f>IF(R1256="","",R1256/VLOOKUP(VLOOKUP($J1256,'Medians, Hi-Lo SDs'!$B:$F,3,FALSE),$H:$I,2,FALSE))</f>
        <v/>
      </c>
      <c r="T1256" s="70" t="str">
        <f t="shared" si="216"/>
        <v/>
      </c>
      <c r="U1256" s="68" t="str">
        <f t="shared" si="217"/>
        <v/>
      </c>
      <c r="V1256" s="69" t="str">
        <f t="shared" si="222"/>
        <v/>
      </c>
      <c r="W1256" s="66" t="str">
        <f>IFERROR((IF(AND($G1255&lt;(VLOOKUP($J1256,'Medians, Hi-Lo SDs'!$B:$F,4,FALSE)),$G1256&gt;=(VLOOKUP($J1256,'Medians, Hi-Lo SDs'!$B:$F,4,FALSE))),(VLOOKUP($J1256,'Medians, Hi-Lo SDs'!$B:$F,4,FALSE))-$G1255,""))/($F1256)*($C1256-$C1255)+($C1255),"")</f>
        <v/>
      </c>
      <c r="X1256" s="65" t="str">
        <f t="shared" si="225"/>
        <v/>
      </c>
      <c r="Y1256" s="65" t="str">
        <f>IF(X1256="","",X1256/VLOOKUP(VLOOKUP($J1256,'Medians, Hi-Lo SDs'!$B:$F,4,FALSE),$H:$I,2,FALSE))</f>
        <v/>
      </c>
      <c r="Z1256" s="70" t="str">
        <f t="shared" si="218"/>
        <v/>
      </c>
      <c r="AA1256" s="68" t="str">
        <f t="shared" si="219"/>
        <v/>
      </c>
      <c r="AB1256" s="66" t="str">
        <f>IFERROR((IF(AND($G1255&lt;(VLOOKUP($J1256,'Medians, Hi-Lo SDs'!$B:$F,5,FALSE)),$G1256&gt;=(VLOOKUP($J1256,'Medians, Hi-Lo SDs'!$B:$F,5,FALSE))),(VLOOKUP($J1256,'Medians, Hi-Lo SDs'!$B:$F,5,FALSE))-$G1255,""))/($F1256)*($C1256-$C1255)+($C1255),"")</f>
        <v/>
      </c>
      <c r="AC1256" s="65" t="str">
        <f t="shared" si="226"/>
        <v/>
      </c>
      <c r="AD1256" s="65" t="str">
        <f>IF(AC1256="","",AC1256/VLOOKUP(VLOOKUP($J1256,'Medians, Hi-Lo SDs'!$B:$F,5,FALSE),$H:$I,2,FALSE))</f>
        <v/>
      </c>
      <c r="AE1256" s="59" t="s">
        <v>88</v>
      </c>
      <c r="AF1256" s="60" t="s">
        <v>88</v>
      </c>
    </row>
    <row r="1257" spans="10:32" x14ac:dyDescent="0.2">
      <c r="J1257" s="64" t="str">
        <f t="shared" si="220"/>
        <v>a1721</v>
      </c>
      <c r="K1257" s="71">
        <f t="shared" si="221"/>
        <v>2.1505376344086025</v>
      </c>
      <c r="L1257" s="65" t="str">
        <f>IFERROR((IF(AND($G1256&lt;(VLOOKUP($J1257,'Medians, Hi-Lo SDs'!$B:$F,2,FALSE)),$G1257&gt;=(VLOOKUP($J1257,'Medians, Hi-Lo SDs'!$B:$F,2,FALSE))),(VLOOKUP($J1257,'Medians, Hi-Lo SDs'!$B:$F,2,FALSE))-$G1256,""))/($F1257)*($C1257-$C1256)+($C1256),"")</f>
        <v/>
      </c>
      <c r="M1257" s="65" t="str">
        <f t="shared" si="223"/>
        <v/>
      </c>
      <c r="N1257" s="65" t="str">
        <f>IF(M1257="","",M1257/VLOOKUP(VLOOKUP($J1257,'Medians, Hi-Lo SDs'!$B:$F,2,FALSE),$H:$I,2,FALSE))</f>
        <v/>
      </c>
      <c r="O1257" s="59" t="s">
        <v>88</v>
      </c>
      <c r="P1257" s="60" t="s">
        <v>88</v>
      </c>
      <c r="Q1257" s="66" t="str">
        <f>IFERROR((IF(AND($G1256&lt;(VLOOKUP($J1257,'Medians, Hi-Lo SDs'!$B:$F,3,FALSE)),$G1257&gt;=(VLOOKUP($J1257,'Medians, Hi-Lo SDs'!$B:$F,3,FALSE))),(VLOOKUP($J1257,'Medians, Hi-Lo SDs'!$B:$F,3,FALSE))-$G1256,""))/($F1257)*($C1257-$C1256)+($C1256),"")</f>
        <v/>
      </c>
      <c r="R1257" s="65" t="str">
        <f t="shared" si="224"/>
        <v/>
      </c>
      <c r="S1257" s="65" t="str">
        <f>IF(R1257="","",R1257/VLOOKUP(VLOOKUP($J1257,'Medians, Hi-Lo SDs'!$B:$F,3,FALSE),$H:$I,2,FALSE))</f>
        <v/>
      </c>
      <c r="T1257" s="70" t="str">
        <f t="shared" si="216"/>
        <v/>
      </c>
      <c r="U1257" s="68" t="str">
        <f t="shared" si="217"/>
        <v/>
      </c>
      <c r="V1257" s="69" t="str">
        <f t="shared" si="222"/>
        <v/>
      </c>
      <c r="W1257" s="66" t="str">
        <f>IFERROR((IF(AND($G1256&lt;(VLOOKUP($J1257,'Medians, Hi-Lo SDs'!$B:$F,4,FALSE)),$G1257&gt;=(VLOOKUP($J1257,'Medians, Hi-Lo SDs'!$B:$F,4,FALSE))),(VLOOKUP($J1257,'Medians, Hi-Lo SDs'!$B:$F,4,FALSE))-$G1256,""))/($F1257)*($C1257-$C1256)+($C1256),"")</f>
        <v/>
      </c>
      <c r="X1257" s="65" t="str">
        <f t="shared" si="225"/>
        <v/>
      </c>
      <c r="Y1257" s="65" t="str">
        <f>IF(X1257="","",X1257/VLOOKUP(VLOOKUP($J1257,'Medians, Hi-Lo SDs'!$B:$F,4,FALSE),$H:$I,2,FALSE))</f>
        <v/>
      </c>
      <c r="Z1257" s="70" t="str">
        <f t="shared" si="218"/>
        <v/>
      </c>
      <c r="AA1257" s="68" t="str">
        <f t="shared" si="219"/>
        <v/>
      </c>
      <c r="AB1257" s="66" t="str">
        <f>IFERROR((IF(AND($G1256&lt;(VLOOKUP($J1257,'Medians, Hi-Lo SDs'!$B:$F,5,FALSE)),$G1257&gt;=(VLOOKUP($J1257,'Medians, Hi-Lo SDs'!$B:$F,5,FALSE))),(VLOOKUP($J1257,'Medians, Hi-Lo SDs'!$B:$F,5,FALSE))-$G1256,""))/($F1257)*($C1257-$C1256)+($C1256),"")</f>
        <v/>
      </c>
      <c r="AC1257" s="65" t="str">
        <f t="shared" si="226"/>
        <v/>
      </c>
      <c r="AD1257" s="65" t="str">
        <f>IF(AC1257="","",AC1257/VLOOKUP(VLOOKUP($J1257,'Medians, Hi-Lo SDs'!$B:$F,5,FALSE),$H:$I,2,FALSE))</f>
        <v/>
      </c>
      <c r="AE1257" s="59" t="s">
        <v>88</v>
      </c>
      <c r="AF1257" s="60" t="s">
        <v>88</v>
      </c>
    </row>
    <row r="1258" spans="10:32" x14ac:dyDescent="0.2">
      <c r="J1258" s="64" t="str">
        <f t="shared" si="220"/>
        <v>a1721</v>
      </c>
      <c r="K1258" s="71">
        <f t="shared" si="221"/>
        <v>2.1505376344086025</v>
      </c>
      <c r="L1258" s="65" t="str">
        <f>IFERROR((IF(AND($G1257&lt;(VLOOKUP($J1258,'Medians, Hi-Lo SDs'!$B:$F,2,FALSE)),$G1258&gt;=(VLOOKUP($J1258,'Medians, Hi-Lo SDs'!$B:$F,2,FALSE))),(VLOOKUP($J1258,'Medians, Hi-Lo SDs'!$B:$F,2,FALSE))-$G1257,""))/($F1258)*($C1258-$C1257)+($C1257),"")</f>
        <v/>
      </c>
      <c r="M1258" s="65" t="str">
        <f t="shared" si="223"/>
        <v/>
      </c>
      <c r="N1258" s="65" t="str">
        <f>IF(M1258="","",M1258/VLOOKUP(VLOOKUP($J1258,'Medians, Hi-Lo SDs'!$B:$F,2,FALSE),$H:$I,2,FALSE))</f>
        <v/>
      </c>
      <c r="O1258" s="59" t="s">
        <v>88</v>
      </c>
      <c r="P1258" s="60" t="s">
        <v>88</v>
      </c>
      <c r="Q1258" s="66" t="str">
        <f>IFERROR((IF(AND($G1257&lt;(VLOOKUP($J1258,'Medians, Hi-Lo SDs'!$B:$F,3,FALSE)),$G1258&gt;=(VLOOKUP($J1258,'Medians, Hi-Lo SDs'!$B:$F,3,FALSE))),(VLOOKUP($J1258,'Medians, Hi-Lo SDs'!$B:$F,3,FALSE))-$G1257,""))/($F1258)*($C1258-$C1257)+($C1257),"")</f>
        <v/>
      </c>
      <c r="R1258" s="65" t="str">
        <f t="shared" si="224"/>
        <v/>
      </c>
      <c r="S1258" s="65" t="str">
        <f>IF(R1258="","",R1258/VLOOKUP(VLOOKUP($J1258,'Medians, Hi-Lo SDs'!$B:$F,3,FALSE),$H:$I,2,FALSE))</f>
        <v/>
      </c>
      <c r="T1258" s="70" t="str">
        <f t="shared" si="216"/>
        <v/>
      </c>
      <c r="U1258" s="68" t="str">
        <f t="shared" si="217"/>
        <v/>
      </c>
      <c r="V1258" s="69" t="str">
        <f t="shared" si="222"/>
        <v/>
      </c>
      <c r="W1258" s="66" t="str">
        <f>IFERROR((IF(AND($G1257&lt;(VLOOKUP($J1258,'Medians, Hi-Lo SDs'!$B:$F,4,FALSE)),$G1258&gt;=(VLOOKUP($J1258,'Medians, Hi-Lo SDs'!$B:$F,4,FALSE))),(VLOOKUP($J1258,'Medians, Hi-Lo SDs'!$B:$F,4,FALSE))-$G1257,""))/($F1258)*($C1258-$C1257)+($C1257),"")</f>
        <v/>
      </c>
      <c r="X1258" s="65" t="str">
        <f t="shared" si="225"/>
        <v/>
      </c>
      <c r="Y1258" s="65" t="str">
        <f>IF(X1258="","",X1258/VLOOKUP(VLOOKUP($J1258,'Medians, Hi-Lo SDs'!$B:$F,4,FALSE),$H:$I,2,FALSE))</f>
        <v/>
      </c>
      <c r="Z1258" s="70" t="str">
        <f t="shared" si="218"/>
        <v/>
      </c>
      <c r="AA1258" s="68" t="str">
        <f t="shared" si="219"/>
        <v/>
      </c>
      <c r="AB1258" s="66" t="str">
        <f>IFERROR((IF(AND($G1257&lt;(VLOOKUP($J1258,'Medians, Hi-Lo SDs'!$B:$F,5,FALSE)),$G1258&gt;=(VLOOKUP($J1258,'Medians, Hi-Lo SDs'!$B:$F,5,FALSE))),(VLOOKUP($J1258,'Medians, Hi-Lo SDs'!$B:$F,5,FALSE))-$G1257,""))/($F1258)*($C1258-$C1257)+($C1257),"")</f>
        <v/>
      </c>
      <c r="AC1258" s="65" t="str">
        <f t="shared" si="226"/>
        <v/>
      </c>
      <c r="AD1258" s="65" t="str">
        <f>IF(AC1258="","",AC1258/VLOOKUP(VLOOKUP($J1258,'Medians, Hi-Lo SDs'!$B:$F,5,FALSE),$H:$I,2,FALSE))</f>
        <v/>
      </c>
      <c r="AE1258" s="59" t="s">
        <v>88</v>
      </c>
      <c r="AF1258" s="60" t="s">
        <v>88</v>
      </c>
    </row>
    <row r="1259" spans="10:32" x14ac:dyDescent="0.2">
      <c r="J1259" s="64" t="str">
        <f t="shared" si="220"/>
        <v>a1721</v>
      </c>
      <c r="K1259" s="71">
        <f t="shared" si="221"/>
        <v>2.1505376344086025</v>
      </c>
      <c r="L1259" s="65" t="str">
        <f>IFERROR((IF(AND($G1258&lt;(VLOOKUP($J1259,'Medians, Hi-Lo SDs'!$B:$F,2,FALSE)),$G1259&gt;=(VLOOKUP($J1259,'Medians, Hi-Lo SDs'!$B:$F,2,FALSE))),(VLOOKUP($J1259,'Medians, Hi-Lo SDs'!$B:$F,2,FALSE))-$G1258,""))/($F1259)*($C1259-$C1258)+($C1258),"")</f>
        <v/>
      </c>
      <c r="M1259" s="65" t="str">
        <f t="shared" si="223"/>
        <v/>
      </c>
      <c r="N1259" s="65" t="str">
        <f>IF(M1259="","",M1259/VLOOKUP(VLOOKUP($J1259,'Medians, Hi-Lo SDs'!$B:$F,2,FALSE),$H:$I,2,FALSE))</f>
        <v/>
      </c>
      <c r="O1259" s="59" t="s">
        <v>88</v>
      </c>
      <c r="P1259" s="60" t="s">
        <v>88</v>
      </c>
      <c r="Q1259" s="66" t="str">
        <f>IFERROR((IF(AND($G1258&lt;(VLOOKUP($J1259,'Medians, Hi-Lo SDs'!$B:$F,3,FALSE)),$G1259&gt;=(VLOOKUP($J1259,'Medians, Hi-Lo SDs'!$B:$F,3,FALSE))),(VLOOKUP($J1259,'Medians, Hi-Lo SDs'!$B:$F,3,FALSE))-$G1258,""))/($F1259)*($C1259-$C1258)+($C1258),"")</f>
        <v/>
      </c>
      <c r="R1259" s="65" t="str">
        <f t="shared" si="224"/>
        <v/>
      </c>
      <c r="S1259" s="65" t="str">
        <f>IF(R1259="","",R1259/VLOOKUP(VLOOKUP($J1259,'Medians, Hi-Lo SDs'!$B:$F,3,FALSE),$H:$I,2,FALSE))</f>
        <v/>
      </c>
      <c r="T1259" s="70" t="str">
        <f t="shared" si="216"/>
        <v/>
      </c>
      <c r="U1259" s="68" t="str">
        <f t="shared" si="217"/>
        <v/>
      </c>
      <c r="V1259" s="69" t="str">
        <f t="shared" si="222"/>
        <v/>
      </c>
      <c r="W1259" s="66" t="str">
        <f>IFERROR((IF(AND($G1258&lt;(VLOOKUP($J1259,'Medians, Hi-Lo SDs'!$B:$F,4,FALSE)),$G1259&gt;=(VLOOKUP($J1259,'Medians, Hi-Lo SDs'!$B:$F,4,FALSE))),(VLOOKUP($J1259,'Medians, Hi-Lo SDs'!$B:$F,4,FALSE))-$G1258,""))/($F1259)*($C1259-$C1258)+($C1258),"")</f>
        <v/>
      </c>
      <c r="X1259" s="65" t="str">
        <f t="shared" si="225"/>
        <v/>
      </c>
      <c r="Y1259" s="65" t="str">
        <f>IF(X1259="","",X1259/VLOOKUP(VLOOKUP($J1259,'Medians, Hi-Lo SDs'!$B:$F,4,FALSE),$H:$I,2,FALSE))</f>
        <v/>
      </c>
      <c r="Z1259" s="70" t="str">
        <f t="shared" si="218"/>
        <v/>
      </c>
      <c r="AA1259" s="68" t="str">
        <f t="shared" si="219"/>
        <v/>
      </c>
      <c r="AB1259" s="66" t="str">
        <f>IFERROR((IF(AND($G1258&lt;(VLOOKUP($J1259,'Medians, Hi-Lo SDs'!$B:$F,5,FALSE)),$G1259&gt;=(VLOOKUP($J1259,'Medians, Hi-Lo SDs'!$B:$F,5,FALSE))),(VLOOKUP($J1259,'Medians, Hi-Lo SDs'!$B:$F,5,FALSE))-$G1258,""))/($F1259)*($C1259-$C1258)+($C1258),"")</f>
        <v/>
      </c>
      <c r="AC1259" s="65" t="str">
        <f t="shared" si="226"/>
        <v/>
      </c>
      <c r="AD1259" s="65" t="str">
        <f>IF(AC1259="","",AC1259/VLOOKUP(VLOOKUP($J1259,'Medians, Hi-Lo SDs'!$B:$F,5,FALSE),$H:$I,2,FALSE))</f>
        <v/>
      </c>
      <c r="AE1259" s="59" t="s">
        <v>88</v>
      </c>
      <c r="AF1259" s="60" t="s">
        <v>88</v>
      </c>
    </row>
    <row r="1260" spans="10:32" x14ac:dyDescent="0.2">
      <c r="J1260" s="64" t="str">
        <f t="shared" si="220"/>
        <v>a1721</v>
      </c>
      <c r="K1260" s="71">
        <f t="shared" si="221"/>
        <v>2.1505376344086025</v>
      </c>
      <c r="L1260" s="65" t="str">
        <f>IFERROR((IF(AND($G1259&lt;(VLOOKUP($J1260,'Medians, Hi-Lo SDs'!$B:$F,2,FALSE)),$G1260&gt;=(VLOOKUP($J1260,'Medians, Hi-Lo SDs'!$B:$F,2,FALSE))),(VLOOKUP($J1260,'Medians, Hi-Lo SDs'!$B:$F,2,FALSE))-$G1259,""))/($F1260)*($C1260-$C1259)+($C1259),"")</f>
        <v/>
      </c>
      <c r="M1260" s="65" t="str">
        <f t="shared" si="223"/>
        <v/>
      </c>
      <c r="N1260" s="65" t="str">
        <f>IF(M1260="","",M1260/VLOOKUP(VLOOKUP($J1260,'Medians, Hi-Lo SDs'!$B:$F,2,FALSE),$H:$I,2,FALSE))</f>
        <v/>
      </c>
      <c r="O1260" s="59" t="s">
        <v>88</v>
      </c>
      <c r="P1260" s="60" t="s">
        <v>88</v>
      </c>
      <c r="Q1260" s="66" t="str">
        <f>IFERROR((IF(AND($G1259&lt;(VLOOKUP($J1260,'Medians, Hi-Lo SDs'!$B:$F,3,FALSE)),$G1260&gt;=(VLOOKUP($J1260,'Medians, Hi-Lo SDs'!$B:$F,3,FALSE))),(VLOOKUP($J1260,'Medians, Hi-Lo SDs'!$B:$F,3,FALSE))-$G1259,""))/($F1260)*($C1260-$C1259)+($C1259),"")</f>
        <v/>
      </c>
      <c r="R1260" s="65" t="str">
        <f t="shared" si="224"/>
        <v/>
      </c>
      <c r="S1260" s="65" t="str">
        <f>IF(R1260="","",R1260/VLOOKUP(VLOOKUP($J1260,'Medians, Hi-Lo SDs'!$B:$F,3,FALSE),$H:$I,2,FALSE))</f>
        <v/>
      </c>
      <c r="T1260" s="70" t="str">
        <f t="shared" ref="T1260:T1323" si="227">IF(S1260="","",IF(SUMIF($J:$J,$J1260,N:N)=0,1/0,(SUMIF($J:$J,$J1260,N:N)+SUMIF($J:$J,$J1260,S:S))/2))</f>
        <v/>
      </c>
      <c r="U1260" s="68" t="str">
        <f t="shared" ref="U1260:U1323" si="228">N1260</f>
        <v/>
      </c>
      <c r="V1260" s="69" t="str">
        <f t="shared" si="222"/>
        <v/>
      </c>
      <c r="W1260" s="66" t="str">
        <f>IFERROR((IF(AND($G1259&lt;(VLOOKUP($J1260,'Medians, Hi-Lo SDs'!$B:$F,4,FALSE)),$G1260&gt;=(VLOOKUP($J1260,'Medians, Hi-Lo SDs'!$B:$F,4,FALSE))),(VLOOKUP($J1260,'Medians, Hi-Lo SDs'!$B:$F,4,FALSE))-$G1259,""))/($F1260)*($C1260-$C1259)+($C1259),"")</f>
        <v/>
      </c>
      <c r="X1260" s="65" t="str">
        <f t="shared" si="225"/>
        <v/>
      </c>
      <c r="Y1260" s="65" t="str">
        <f>IF(X1260="","",X1260/VLOOKUP(VLOOKUP($J1260,'Medians, Hi-Lo SDs'!$B:$F,4,FALSE),$H:$I,2,FALSE))</f>
        <v/>
      </c>
      <c r="Z1260" s="70" t="str">
        <f t="shared" ref="Z1260:Z1323" si="229">IF(Y1260="","",(SUMIF($J:$J,$J1260,Y:Y)+SUMIF($J:$J,$J1260,AD:AD))/2)</f>
        <v/>
      </c>
      <c r="AA1260" s="68" t="str">
        <f t="shared" ref="AA1260:AA1323" si="230">AD1260</f>
        <v/>
      </c>
      <c r="AB1260" s="66" t="str">
        <f>IFERROR((IF(AND($G1259&lt;(VLOOKUP($J1260,'Medians, Hi-Lo SDs'!$B:$F,5,FALSE)),$G1260&gt;=(VLOOKUP($J1260,'Medians, Hi-Lo SDs'!$B:$F,5,FALSE))),(VLOOKUP($J1260,'Medians, Hi-Lo SDs'!$B:$F,5,FALSE))-$G1259,""))/($F1260)*($C1260-$C1259)+($C1259),"")</f>
        <v/>
      </c>
      <c r="AC1260" s="65" t="str">
        <f t="shared" si="226"/>
        <v/>
      </c>
      <c r="AD1260" s="65" t="str">
        <f>IF(AC1260="","",AC1260/VLOOKUP(VLOOKUP($J1260,'Medians, Hi-Lo SDs'!$B:$F,5,FALSE),$H:$I,2,FALSE))</f>
        <v/>
      </c>
      <c r="AE1260" s="59" t="s">
        <v>88</v>
      </c>
      <c r="AF1260" s="60" t="s">
        <v>88</v>
      </c>
    </row>
    <row r="1261" spans="10:32" x14ac:dyDescent="0.2">
      <c r="J1261" s="64" t="str">
        <f t="shared" si="220"/>
        <v>a1721</v>
      </c>
      <c r="K1261" s="71">
        <f t="shared" si="221"/>
        <v>2.1505376344086025</v>
      </c>
      <c r="L1261" s="65" t="str">
        <f>IFERROR((IF(AND($G1260&lt;(VLOOKUP($J1261,'Medians, Hi-Lo SDs'!$B:$F,2,FALSE)),$G1261&gt;=(VLOOKUP($J1261,'Medians, Hi-Lo SDs'!$B:$F,2,FALSE))),(VLOOKUP($J1261,'Medians, Hi-Lo SDs'!$B:$F,2,FALSE))-$G1260,""))/($F1261)*($C1261-$C1260)+($C1260),"")</f>
        <v/>
      </c>
      <c r="M1261" s="65" t="str">
        <f t="shared" si="223"/>
        <v/>
      </c>
      <c r="N1261" s="65" t="str">
        <f>IF(M1261="","",M1261/VLOOKUP(VLOOKUP($J1261,'Medians, Hi-Lo SDs'!$B:$F,2,FALSE),$H:$I,2,FALSE))</f>
        <v/>
      </c>
      <c r="O1261" s="59" t="s">
        <v>88</v>
      </c>
      <c r="P1261" s="60" t="s">
        <v>88</v>
      </c>
      <c r="Q1261" s="66" t="str">
        <f>IFERROR((IF(AND($G1260&lt;(VLOOKUP($J1261,'Medians, Hi-Lo SDs'!$B:$F,3,FALSE)),$G1261&gt;=(VLOOKUP($J1261,'Medians, Hi-Lo SDs'!$B:$F,3,FALSE))),(VLOOKUP($J1261,'Medians, Hi-Lo SDs'!$B:$F,3,FALSE))-$G1260,""))/($F1261)*($C1261-$C1260)+($C1260),"")</f>
        <v/>
      </c>
      <c r="R1261" s="65" t="str">
        <f t="shared" si="224"/>
        <v/>
      </c>
      <c r="S1261" s="65" t="str">
        <f>IF(R1261="","",R1261/VLOOKUP(VLOOKUP($J1261,'Medians, Hi-Lo SDs'!$B:$F,3,FALSE),$H:$I,2,FALSE))</f>
        <v/>
      </c>
      <c r="T1261" s="70" t="str">
        <f t="shared" si="227"/>
        <v/>
      </c>
      <c r="U1261" s="68" t="str">
        <f t="shared" si="228"/>
        <v/>
      </c>
      <c r="V1261" s="69" t="str">
        <f t="shared" si="222"/>
        <v/>
      </c>
      <c r="W1261" s="66" t="str">
        <f>IFERROR((IF(AND($G1260&lt;(VLOOKUP($J1261,'Medians, Hi-Lo SDs'!$B:$F,4,FALSE)),$G1261&gt;=(VLOOKUP($J1261,'Medians, Hi-Lo SDs'!$B:$F,4,FALSE))),(VLOOKUP($J1261,'Medians, Hi-Lo SDs'!$B:$F,4,FALSE))-$G1260,""))/($F1261)*($C1261-$C1260)+($C1260),"")</f>
        <v/>
      </c>
      <c r="X1261" s="65" t="str">
        <f t="shared" si="225"/>
        <v/>
      </c>
      <c r="Y1261" s="65" t="str">
        <f>IF(X1261="","",X1261/VLOOKUP(VLOOKUP($J1261,'Medians, Hi-Lo SDs'!$B:$F,4,FALSE),$H:$I,2,FALSE))</f>
        <v/>
      </c>
      <c r="Z1261" s="70" t="str">
        <f t="shared" si="229"/>
        <v/>
      </c>
      <c r="AA1261" s="68" t="str">
        <f t="shared" si="230"/>
        <v/>
      </c>
      <c r="AB1261" s="66" t="str">
        <f>IFERROR((IF(AND($G1260&lt;(VLOOKUP($J1261,'Medians, Hi-Lo SDs'!$B:$F,5,FALSE)),$G1261&gt;=(VLOOKUP($J1261,'Medians, Hi-Lo SDs'!$B:$F,5,FALSE))),(VLOOKUP($J1261,'Medians, Hi-Lo SDs'!$B:$F,5,FALSE))-$G1260,""))/($F1261)*($C1261-$C1260)+($C1260),"")</f>
        <v/>
      </c>
      <c r="AC1261" s="65" t="str">
        <f t="shared" si="226"/>
        <v/>
      </c>
      <c r="AD1261" s="65" t="str">
        <f>IF(AC1261="","",AC1261/VLOOKUP(VLOOKUP($J1261,'Medians, Hi-Lo SDs'!$B:$F,5,FALSE),$H:$I,2,FALSE))</f>
        <v/>
      </c>
      <c r="AE1261" s="59" t="s">
        <v>88</v>
      </c>
      <c r="AF1261" s="60" t="s">
        <v>88</v>
      </c>
    </row>
    <row r="1262" spans="10:32" x14ac:dyDescent="0.2">
      <c r="J1262" s="64" t="str">
        <f t="shared" si="220"/>
        <v>a1721</v>
      </c>
      <c r="K1262" s="71">
        <f t="shared" si="221"/>
        <v>2.1505376344086025</v>
      </c>
      <c r="L1262" s="65" t="str">
        <f>IFERROR((IF(AND($G1261&lt;(VLOOKUP($J1262,'Medians, Hi-Lo SDs'!$B:$F,2,FALSE)),$G1262&gt;=(VLOOKUP($J1262,'Medians, Hi-Lo SDs'!$B:$F,2,FALSE))),(VLOOKUP($J1262,'Medians, Hi-Lo SDs'!$B:$F,2,FALSE))-$G1261,""))/($F1262)*($C1262-$C1261)+($C1261),"")</f>
        <v/>
      </c>
      <c r="M1262" s="65" t="str">
        <f t="shared" si="223"/>
        <v/>
      </c>
      <c r="N1262" s="65" t="str">
        <f>IF(M1262="","",M1262/VLOOKUP(VLOOKUP($J1262,'Medians, Hi-Lo SDs'!$B:$F,2,FALSE),$H:$I,2,FALSE))</f>
        <v/>
      </c>
      <c r="O1262" s="59" t="s">
        <v>88</v>
      </c>
      <c r="P1262" s="60" t="s">
        <v>88</v>
      </c>
      <c r="Q1262" s="66" t="str">
        <f>IFERROR((IF(AND($G1261&lt;(VLOOKUP($J1262,'Medians, Hi-Lo SDs'!$B:$F,3,FALSE)),$G1262&gt;=(VLOOKUP($J1262,'Medians, Hi-Lo SDs'!$B:$F,3,FALSE))),(VLOOKUP($J1262,'Medians, Hi-Lo SDs'!$B:$F,3,FALSE))-$G1261,""))/($F1262)*($C1262-$C1261)+($C1261),"")</f>
        <v/>
      </c>
      <c r="R1262" s="65" t="str">
        <f t="shared" si="224"/>
        <v/>
      </c>
      <c r="S1262" s="65" t="str">
        <f>IF(R1262="","",R1262/VLOOKUP(VLOOKUP($J1262,'Medians, Hi-Lo SDs'!$B:$F,3,FALSE),$H:$I,2,FALSE))</f>
        <v/>
      </c>
      <c r="T1262" s="70" t="str">
        <f t="shared" si="227"/>
        <v/>
      </c>
      <c r="U1262" s="68" t="str">
        <f t="shared" si="228"/>
        <v/>
      </c>
      <c r="V1262" s="69" t="str">
        <f t="shared" si="222"/>
        <v/>
      </c>
      <c r="W1262" s="66" t="str">
        <f>IFERROR((IF(AND($G1261&lt;(VLOOKUP($J1262,'Medians, Hi-Lo SDs'!$B:$F,4,FALSE)),$G1262&gt;=(VLOOKUP($J1262,'Medians, Hi-Lo SDs'!$B:$F,4,FALSE))),(VLOOKUP($J1262,'Medians, Hi-Lo SDs'!$B:$F,4,FALSE))-$G1261,""))/($F1262)*($C1262-$C1261)+($C1261),"")</f>
        <v/>
      </c>
      <c r="X1262" s="65" t="str">
        <f t="shared" si="225"/>
        <v/>
      </c>
      <c r="Y1262" s="65" t="str">
        <f>IF(X1262="","",X1262/VLOOKUP(VLOOKUP($J1262,'Medians, Hi-Lo SDs'!$B:$F,4,FALSE),$H:$I,2,FALSE))</f>
        <v/>
      </c>
      <c r="Z1262" s="70" t="str">
        <f t="shared" si="229"/>
        <v/>
      </c>
      <c r="AA1262" s="68" t="str">
        <f t="shared" si="230"/>
        <v/>
      </c>
      <c r="AB1262" s="66" t="str">
        <f>IFERROR((IF(AND($G1261&lt;(VLOOKUP($J1262,'Medians, Hi-Lo SDs'!$B:$F,5,FALSE)),$G1262&gt;=(VLOOKUP($J1262,'Medians, Hi-Lo SDs'!$B:$F,5,FALSE))),(VLOOKUP($J1262,'Medians, Hi-Lo SDs'!$B:$F,5,FALSE))-$G1261,""))/($F1262)*($C1262-$C1261)+($C1261),"")</f>
        <v/>
      </c>
      <c r="AC1262" s="65" t="str">
        <f t="shared" si="226"/>
        <v/>
      </c>
      <c r="AD1262" s="65" t="str">
        <f>IF(AC1262="","",AC1262/VLOOKUP(VLOOKUP($J1262,'Medians, Hi-Lo SDs'!$B:$F,5,FALSE),$H:$I,2,FALSE))</f>
        <v/>
      </c>
      <c r="AE1262" s="59" t="s">
        <v>88</v>
      </c>
      <c r="AF1262" s="60" t="s">
        <v>88</v>
      </c>
    </row>
    <row r="1263" spans="10:32" x14ac:dyDescent="0.2">
      <c r="J1263" s="64" t="str">
        <f t="shared" si="220"/>
        <v>a1721</v>
      </c>
      <c r="K1263" s="71">
        <f t="shared" si="221"/>
        <v>2.1505376344086025</v>
      </c>
      <c r="L1263" s="65" t="str">
        <f>IFERROR((IF(AND($G1262&lt;(VLOOKUP($J1263,'Medians, Hi-Lo SDs'!$B:$F,2,FALSE)),$G1263&gt;=(VLOOKUP($J1263,'Medians, Hi-Lo SDs'!$B:$F,2,FALSE))),(VLOOKUP($J1263,'Medians, Hi-Lo SDs'!$B:$F,2,FALSE))-$G1262,""))/($F1263)*($C1263-$C1262)+($C1262),"")</f>
        <v/>
      </c>
      <c r="M1263" s="65" t="str">
        <f t="shared" si="223"/>
        <v/>
      </c>
      <c r="N1263" s="65" t="str">
        <f>IF(M1263="","",M1263/VLOOKUP(VLOOKUP($J1263,'Medians, Hi-Lo SDs'!$B:$F,2,FALSE),$H:$I,2,FALSE))</f>
        <v/>
      </c>
      <c r="O1263" s="59" t="s">
        <v>88</v>
      </c>
      <c r="P1263" s="60" t="s">
        <v>88</v>
      </c>
      <c r="Q1263" s="66" t="str">
        <f>IFERROR((IF(AND($G1262&lt;(VLOOKUP($J1263,'Medians, Hi-Lo SDs'!$B:$F,3,FALSE)),$G1263&gt;=(VLOOKUP($J1263,'Medians, Hi-Lo SDs'!$B:$F,3,FALSE))),(VLOOKUP($J1263,'Medians, Hi-Lo SDs'!$B:$F,3,FALSE))-$G1262,""))/($F1263)*($C1263-$C1262)+($C1262),"")</f>
        <v/>
      </c>
      <c r="R1263" s="65" t="str">
        <f t="shared" si="224"/>
        <v/>
      </c>
      <c r="S1263" s="65" t="str">
        <f>IF(R1263="","",R1263/VLOOKUP(VLOOKUP($J1263,'Medians, Hi-Lo SDs'!$B:$F,3,FALSE),$H:$I,2,FALSE))</f>
        <v/>
      </c>
      <c r="T1263" s="70" t="str">
        <f t="shared" si="227"/>
        <v/>
      </c>
      <c r="U1263" s="68" t="str">
        <f t="shared" si="228"/>
        <v/>
      </c>
      <c r="V1263" s="69" t="str">
        <f t="shared" si="222"/>
        <v/>
      </c>
      <c r="W1263" s="66" t="str">
        <f>IFERROR((IF(AND($G1262&lt;(VLOOKUP($J1263,'Medians, Hi-Lo SDs'!$B:$F,4,FALSE)),$G1263&gt;=(VLOOKUP($J1263,'Medians, Hi-Lo SDs'!$B:$F,4,FALSE))),(VLOOKUP($J1263,'Medians, Hi-Lo SDs'!$B:$F,4,FALSE))-$G1262,""))/($F1263)*($C1263-$C1262)+($C1262),"")</f>
        <v/>
      </c>
      <c r="X1263" s="65" t="str">
        <f t="shared" si="225"/>
        <v/>
      </c>
      <c r="Y1263" s="65" t="str">
        <f>IF(X1263="","",X1263/VLOOKUP(VLOOKUP($J1263,'Medians, Hi-Lo SDs'!$B:$F,4,FALSE),$H:$I,2,FALSE))</f>
        <v/>
      </c>
      <c r="Z1263" s="70" t="str">
        <f t="shared" si="229"/>
        <v/>
      </c>
      <c r="AA1263" s="68" t="str">
        <f t="shared" si="230"/>
        <v/>
      </c>
      <c r="AB1263" s="66" t="str">
        <f>IFERROR((IF(AND($G1262&lt;(VLOOKUP($J1263,'Medians, Hi-Lo SDs'!$B:$F,5,FALSE)),$G1263&gt;=(VLOOKUP($J1263,'Medians, Hi-Lo SDs'!$B:$F,5,FALSE))),(VLOOKUP($J1263,'Medians, Hi-Lo SDs'!$B:$F,5,FALSE))-$G1262,""))/($F1263)*($C1263-$C1262)+($C1262),"")</f>
        <v/>
      </c>
      <c r="AC1263" s="65" t="str">
        <f t="shared" si="226"/>
        <v/>
      </c>
      <c r="AD1263" s="65" t="str">
        <f>IF(AC1263="","",AC1263/VLOOKUP(VLOOKUP($J1263,'Medians, Hi-Lo SDs'!$B:$F,5,FALSE),$H:$I,2,FALSE))</f>
        <v/>
      </c>
      <c r="AE1263" s="59" t="s">
        <v>88</v>
      </c>
      <c r="AF1263" s="60" t="s">
        <v>88</v>
      </c>
    </row>
    <row r="1264" spans="10:32" x14ac:dyDescent="0.2">
      <c r="J1264" s="64" t="str">
        <f t="shared" si="220"/>
        <v>a1721</v>
      </c>
      <c r="K1264" s="71">
        <f t="shared" si="221"/>
        <v>2.1505376344086025</v>
      </c>
      <c r="L1264" s="65" t="str">
        <f>IFERROR((IF(AND($G1263&lt;(VLOOKUP($J1264,'Medians, Hi-Lo SDs'!$B:$F,2,FALSE)),$G1264&gt;=(VLOOKUP($J1264,'Medians, Hi-Lo SDs'!$B:$F,2,FALSE))),(VLOOKUP($J1264,'Medians, Hi-Lo SDs'!$B:$F,2,FALSE))-$G1263,""))/($F1264)*($C1264-$C1263)+($C1263),"")</f>
        <v/>
      </c>
      <c r="M1264" s="65" t="str">
        <f t="shared" si="223"/>
        <v/>
      </c>
      <c r="N1264" s="65" t="str">
        <f>IF(M1264="","",M1264/VLOOKUP(VLOOKUP($J1264,'Medians, Hi-Lo SDs'!$B:$F,2,FALSE),$H:$I,2,FALSE))</f>
        <v/>
      </c>
      <c r="O1264" s="59" t="s">
        <v>88</v>
      </c>
      <c r="P1264" s="60" t="s">
        <v>88</v>
      </c>
      <c r="Q1264" s="66" t="str">
        <f>IFERROR((IF(AND($G1263&lt;(VLOOKUP($J1264,'Medians, Hi-Lo SDs'!$B:$F,3,FALSE)),$G1264&gt;=(VLOOKUP($J1264,'Medians, Hi-Lo SDs'!$B:$F,3,FALSE))),(VLOOKUP($J1264,'Medians, Hi-Lo SDs'!$B:$F,3,FALSE))-$G1263,""))/($F1264)*($C1264-$C1263)+($C1263),"")</f>
        <v/>
      </c>
      <c r="R1264" s="65" t="str">
        <f t="shared" si="224"/>
        <v/>
      </c>
      <c r="S1264" s="65" t="str">
        <f>IF(R1264="","",R1264/VLOOKUP(VLOOKUP($J1264,'Medians, Hi-Lo SDs'!$B:$F,3,FALSE),$H:$I,2,FALSE))</f>
        <v/>
      </c>
      <c r="T1264" s="70" t="str">
        <f t="shared" si="227"/>
        <v/>
      </c>
      <c r="U1264" s="68" t="str">
        <f t="shared" si="228"/>
        <v/>
      </c>
      <c r="V1264" s="69" t="str">
        <f t="shared" si="222"/>
        <v/>
      </c>
      <c r="W1264" s="66" t="str">
        <f>IFERROR((IF(AND($G1263&lt;(VLOOKUP($J1264,'Medians, Hi-Lo SDs'!$B:$F,4,FALSE)),$G1264&gt;=(VLOOKUP($J1264,'Medians, Hi-Lo SDs'!$B:$F,4,FALSE))),(VLOOKUP($J1264,'Medians, Hi-Lo SDs'!$B:$F,4,FALSE))-$G1263,""))/($F1264)*($C1264-$C1263)+($C1263),"")</f>
        <v/>
      </c>
      <c r="X1264" s="65" t="str">
        <f t="shared" si="225"/>
        <v/>
      </c>
      <c r="Y1264" s="65" t="str">
        <f>IF(X1264="","",X1264/VLOOKUP(VLOOKUP($J1264,'Medians, Hi-Lo SDs'!$B:$F,4,FALSE),$H:$I,2,FALSE))</f>
        <v/>
      </c>
      <c r="Z1264" s="70" t="str">
        <f t="shared" si="229"/>
        <v/>
      </c>
      <c r="AA1264" s="68" t="str">
        <f t="shared" si="230"/>
        <v/>
      </c>
      <c r="AB1264" s="66" t="str">
        <f>IFERROR((IF(AND($G1263&lt;(VLOOKUP($J1264,'Medians, Hi-Lo SDs'!$B:$F,5,FALSE)),$G1264&gt;=(VLOOKUP($J1264,'Medians, Hi-Lo SDs'!$B:$F,5,FALSE))),(VLOOKUP($J1264,'Medians, Hi-Lo SDs'!$B:$F,5,FALSE))-$G1263,""))/($F1264)*($C1264-$C1263)+($C1263),"")</f>
        <v/>
      </c>
      <c r="AC1264" s="65" t="str">
        <f t="shared" si="226"/>
        <v/>
      </c>
      <c r="AD1264" s="65" t="str">
        <f>IF(AC1264="","",AC1264/VLOOKUP(VLOOKUP($J1264,'Medians, Hi-Lo SDs'!$B:$F,5,FALSE),$H:$I,2,FALSE))</f>
        <v/>
      </c>
      <c r="AE1264" s="59" t="s">
        <v>88</v>
      </c>
      <c r="AF1264" s="60" t="s">
        <v>88</v>
      </c>
    </row>
    <row r="1265" spans="10:32" x14ac:dyDescent="0.2">
      <c r="J1265" s="64" t="str">
        <f t="shared" si="220"/>
        <v>a1721</v>
      </c>
      <c r="K1265" s="71">
        <f t="shared" si="221"/>
        <v>2.1505376344086025</v>
      </c>
      <c r="L1265" s="65" t="str">
        <f>IFERROR((IF(AND($G1264&lt;(VLOOKUP($J1265,'Medians, Hi-Lo SDs'!$B:$F,2,FALSE)),$G1265&gt;=(VLOOKUP($J1265,'Medians, Hi-Lo SDs'!$B:$F,2,FALSE))),(VLOOKUP($J1265,'Medians, Hi-Lo SDs'!$B:$F,2,FALSE))-$G1264,""))/($F1265)*($C1265-$C1264)+($C1264),"")</f>
        <v/>
      </c>
      <c r="M1265" s="65" t="str">
        <f t="shared" si="223"/>
        <v/>
      </c>
      <c r="N1265" s="65" t="str">
        <f>IF(M1265="","",M1265/VLOOKUP(VLOOKUP($J1265,'Medians, Hi-Lo SDs'!$B:$F,2,FALSE),$H:$I,2,FALSE))</f>
        <v/>
      </c>
      <c r="O1265" s="59" t="s">
        <v>88</v>
      </c>
      <c r="P1265" s="60" t="s">
        <v>88</v>
      </c>
      <c r="Q1265" s="66" t="str">
        <f>IFERROR((IF(AND($G1264&lt;(VLOOKUP($J1265,'Medians, Hi-Lo SDs'!$B:$F,3,FALSE)),$G1265&gt;=(VLOOKUP($J1265,'Medians, Hi-Lo SDs'!$B:$F,3,FALSE))),(VLOOKUP($J1265,'Medians, Hi-Lo SDs'!$B:$F,3,FALSE))-$G1264,""))/($F1265)*($C1265-$C1264)+($C1264),"")</f>
        <v/>
      </c>
      <c r="R1265" s="65" t="str">
        <f t="shared" si="224"/>
        <v/>
      </c>
      <c r="S1265" s="65" t="str">
        <f>IF(R1265="","",R1265/VLOOKUP(VLOOKUP($J1265,'Medians, Hi-Lo SDs'!$B:$F,3,FALSE),$H:$I,2,FALSE))</f>
        <v/>
      </c>
      <c r="T1265" s="70" t="str">
        <f t="shared" si="227"/>
        <v/>
      </c>
      <c r="U1265" s="68" t="str">
        <f t="shared" si="228"/>
        <v/>
      </c>
      <c r="V1265" s="69" t="str">
        <f t="shared" si="222"/>
        <v/>
      </c>
      <c r="W1265" s="66" t="str">
        <f>IFERROR((IF(AND($G1264&lt;(VLOOKUP($J1265,'Medians, Hi-Lo SDs'!$B:$F,4,FALSE)),$G1265&gt;=(VLOOKUP($J1265,'Medians, Hi-Lo SDs'!$B:$F,4,FALSE))),(VLOOKUP($J1265,'Medians, Hi-Lo SDs'!$B:$F,4,FALSE))-$G1264,""))/($F1265)*($C1265-$C1264)+($C1264),"")</f>
        <v/>
      </c>
      <c r="X1265" s="65" t="str">
        <f t="shared" si="225"/>
        <v/>
      </c>
      <c r="Y1265" s="65" t="str">
        <f>IF(X1265="","",X1265/VLOOKUP(VLOOKUP($J1265,'Medians, Hi-Lo SDs'!$B:$F,4,FALSE),$H:$I,2,FALSE))</f>
        <v/>
      </c>
      <c r="Z1265" s="70" t="str">
        <f t="shared" si="229"/>
        <v/>
      </c>
      <c r="AA1265" s="68" t="str">
        <f t="shared" si="230"/>
        <v/>
      </c>
      <c r="AB1265" s="66" t="str">
        <f>IFERROR((IF(AND($G1264&lt;(VLOOKUP($J1265,'Medians, Hi-Lo SDs'!$B:$F,5,FALSE)),$G1265&gt;=(VLOOKUP($J1265,'Medians, Hi-Lo SDs'!$B:$F,5,FALSE))),(VLOOKUP($J1265,'Medians, Hi-Lo SDs'!$B:$F,5,FALSE))-$G1264,""))/($F1265)*($C1265-$C1264)+($C1264),"")</f>
        <v/>
      </c>
      <c r="AC1265" s="65" t="str">
        <f t="shared" si="226"/>
        <v/>
      </c>
      <c r="AD1265" s="65" t="str">
        <f>IF(AC1265="","",AC1265/VLOOKUP(VLOOKUP($J1265,'Medians, Hi-Lo SDs'!$B:$F,5,FALSE),$H:$I,2,FALSE))</f>
        <v/>
      </c>
      <c r="AE1265" s="59" t="s">
        <v>88</v>
      </c>
      <c r="AF1265" s="60" t="s">
        <v>88</v>
      </c>
    </row>
    <row r="1266" spans="10:32" x14ac:dyDescent="0.2">
      <c r="J1266" s="64" t="str">
        <f t="shared" si="220"/>
        <v>a1721</v>
      </c>
      <c r="K1266" s="71">
        <f t="shared" si="221"/>
        <v>2.1505376344086025</v>
      </c>
      <c r="L1266" s="65" t="str">
        <f>IFERROR((IF(AND($G1265&lt;(VLOOKUP($J1266,'Medians, Hi-Lo SDs'!$B:$F,2,FALSE)),$G1266&gt;=(VLOOKUP($J1266,'Medians, Hi-Lo SDs'!$B:$F,2,FALSE))),(VLOOKUP($J1266,'Medians, Hi-Lo SDs'!$B:$F,2,FALSE))-$G1265,""))/($F1266)*($C1266-$C1265)+($C1265),"")</f>
        <v/>
      </c>
      <c r="M1266" s="65" t="str">
        <f t="shared" si="223"/>
        <v/>
      </c>
      <c r="N1266" s="65" t="str">
        <f>IF(M1266="","",M1266/VLOOKUP(VLOOKUP($J1266,'Medians, Hi-Lo SDs'!$B:$F,2,FALSE),$H:$I,2,FALSE))</f>
        <v/>
      </c>
      <c r="O1266" s="59" t="s">
        <v>88</v>
      </c>
      <c r="P1266" s="60" t="s">
        <v>88</v>
      </c>
      <c r="Q1266" s="66" t="str">
        <f>IFERROR((IF(AND($G1265&lt;(VLOOKUP($J1266,'Medians, Hi-Lo SDs'!$B:$F,3,FALSE)),$G1266&gt;=(VLOOKUP($J1266,'Medians, Hi-Lo SDs'!$B:$F,3,FALSE))),(VLOOKUP($J1266,'Medians, Hi-Lo SDs'!$B:$F,3,FALSE))-$G1265,""))/($F1266)*($C1266-$C1265)+($C1265),"")</f>
        <v/>
      </c>
      <c r="R1266" s="65" t="str">
        <f t="shared" si="224"/>
        <v/>
      </c>
      <c r="S1266" s="65" t="str">
        <f>IF(R1266="","",R1266/VLOOKUP(VLOOKUP($J1266,'Medians, Hi-Lo SDs'!$B:$F,3,FALSE),$H:$I,2,FALSE))</f>
        <v/>
      </c>
      <c r="T1266" s="70" t="str">
        <f t="shared" si="227"/>
        <v/>
      </c>
      <c r="U1266" s="68" t="str">
        <f t="shared" si="228"/>
        <v/>
      </c>
      <c r="V1266" s="69" t="str">
        <f t="shared" si="222"/>
        <v/>
      </c>
      <c r="W1266" s="66" t="str">
        <f>IFERROR((IF(AND($G1265&lt;(VLOOKUP($J1266,'Medians, Hi-Lo SDs'!$B:$F,4,FALSE)),$G1266&gt;=(VLOOKUP($J1266,'Medians, Hi-Lo SDs'!$B:$F,4,FALSE))),(VLOOKUP($J1266,'Medians, Hi-Lo SDs'!$B:$F,4,FALSE))-$G1265,""))/($F1266)*($C1266-$C1265)+($C1265),"")</f>
        <v/>
      </c>
      <c r="X1266" s="65" t="str">
        <f t="shared" si="225"/>
        <v/>
      </c>
      <c r="Y1266" s="65" t="str">
        <f>IF(X1266="","",X1266/VLOOKUP(VLOOKUP($J1266,'Medians, Hi-Lo SDs'!$B:$F,4,FALSE),$H:$I,2,FALSE))</f>
        <v/>
      </c>
      <c r="Z1266" s="70" t="str">
        <f t="shared" si="229"/>
        <v/>
      </c>
      <c r="AA1266" s="68" t="str">
        <f t="shared" si="230"/>
        <v/>
      </c>
      <c r="AB1266" s="66" t="str">
        <f>IFERROR((IF(AND($G1265&lt;(VLOOKUP($J1266,'Medians, Hi-Lo SDs'!$B:$F,5,FALSE)),$G1266&gt;=(VLOOKUP($J1266,'Medians, Hi-Lo SDs'!$B:$F,5,FALSE))),(VLOOKUP($J1266,'Medians, Hi-Lo SDs'!$B:$F,5,FALSE))-$G1265,""))/($F1266)*($C1266-$C1265)+($C1265),"")</f>
        <v/>
      </c>
      <c r="AC1266" s="65" t="str">
        <f t="shared" si="226"/>
        <v/>
      </c>
      <c r="AD1266" s="65" t="str">
        <f>IF(AC1266="","",AC1266/VLOOKUP(VLOOKUP($J1266,'Medians, Hi-Lo SDs'!$B:$F,5,FALSE),$H:$I,2,FALSE))</f>
        <v/>
      </c>
      <c r="AE1266" s="59" t="s">
        <v>88</v>
      </c>
      <c r="AF1266" s="60" t="s">
        <v>88</v>
      </c>
    </row>
    <row r="1267" spans="10:32" x14ac:dyDescent="0.2">
      <c r="J1267" s="64" t="str">
        <f t="shared" si="220"/>
        <v>a1721</v>
      </c>
      <c r="K1267" s="71">
        <f t="shared" si="221"/>
        <v>2.1505376344086025</v>
      </c>
      <c r="L1267" s="65" t="str">
        <f>IFERROR((IF(AND($G1266&lt;(VLOOKUP($J1267,'Medians, Hi-Lo SDs'!$B:$F,2,FALSE)),$G1267&gt;=(VLOOKUP($J1267,'Medians, Hi-Lo SDs'!$B:$F,2,FALSE))),(VLOOKUP($J1267,'Medians, Hi-Lo SDs'!$B:$F,2,FALSE))-$G1266,""))/($F1267)*($C1267-$C1266)+($C1266),"")</f>
        <v/>
      </c>
      <c r="M1267" s="65" t="str">
        <f t="shared" si="223"/>
        <v/>
      </c>
      <c r="N1267" s="65" t="str">
        <f>IF(M1267="","",M1267/VLOOKUP(VLOOKUP($J1267,'Medians, Hi-Lo SDs'!$B:$F,2,FALSE),$H:$I,2,FALSE))</f>
        <v/>
      </c>
      <c r="O1267" s="59" t="s">
        <v>88</v>
      </c>
      <c r="P1267" s="60" t="s">
        <v>88</v>
      </c>
      <c r="Q1267" s="66" t="str">
        <f>IFERROR((IF(AND($G1266&lt;(VLOOKUP($J1267,'Medians, Hi-Lo SDs'!$B:$F,3,FALSE)),$G1267&gt;=(VLOOKUP($J1267,'Medians, Hi-Lo SDs'!$B:$F,3,FALSE))),(VLOOKUP($J1267,'Medians, Hi-Lo SDs'!$B:$F,3,FALSE))-$G1266,""))/($F1267)*($C1267-$C1266)+($C1266),"")</f>
        <v/>
      </c>
      <c r="R1267" s="65" t="str">
        <f t="shared" si="224"/>
        <v/>
      </c>
      <c r="S1267" s="65" t="str">
        <f>IF(R1267="","",R1267/VLOOKUP(VLOOKUP($J1267,'Medians, Hi-Lo SDs'!$B:$F,3,FALSE),$H:$I,2,FALSE))</f>
        <v/>
      </c>
      <c r="T1267" s="70" t="str">
        <f t="shared" si="227"/>
        <v/>
      </c>
      <c r="U1267" s="68" t="str">
        <f t="shared" si="228"/>
        <v/>
      </c>
      <c r="V1267" s="69" t="str">
        <f t="shared" si="222"/>
        <v/>
      </c>
      <c r="W1267" s="66" t="str">
        <f>IFERROR((IF(AND($G1266&lt;(VLOOKUP($J1267,'Medians, Hi-Lo SDs'!$B:$F,4,FALSE)),$G1267&gt;=(VLOOKUP($J1267,'Medians, Hi-Lo SDs'!$B:$F,4,FALSE))),(VLOOKUP($J1267,'Medians, Hi-Lo SDs'!$B:$F,4,FALSE))-$G1266,""))/($F1267)*($C1267-$C1266)+($C1266),"")</f>
        <v/>
      </c>
      <c r="X1267" s="65" t="str">
        <f t="shared" si="225"/>
        <v/>
      </c>
      <c r="Y1267" s="65" t="str">
        <f>IF(X1267="","",X1267/VLOOKUP(VLOOKUP($J1267,'Medians, Hi-Lo SDs'!$B:$F,4,FALSE),$H:$I,2,FALSE))</f>
        <v/>
      </c>
      <c r="Z1267" s="70" t="str">
        <f t="shared" si="229"/>
        <v/>
      </c>
      <c r="AA1267" s="68" t="str">
        <f t="shared" si="230"/>
        <v/>
      </c>
      <c r="AB1267" s="66" t="str">
        <f>IFERROR((IF(AND($G1266&lt;(VLOOKUP($J1267,'Medians, Hi-Lo SDs'!$B:$F,5,FALSE)),$G1267&gt;=(VLOOKUP($J1267,'Medians, Hi-Lo SDs'!$B:$F,5,FALSE))),(VLOOKUP($J1267,'Medians, Hi-Lo SDs'!$B:$F,5,FALSE))-$G1266,""))/($F1267)*($C1267-$C1266)+($C1266),"")</f>
        <v/>
      </c>
      <c r="AC1267" s="65" t="str">
        <f t="shared" si="226"/>
        <v/>
      </c>
      <c r="AD1267" s="65" t="str">
        <f>IF(AC1267="","",AC1267/VLOOKUP(VLOOKUP($J1267,'Medians, Hi-Lo SDs'!$B:$F,5,FALSE),$H:$I,2,FALSE))</f>
        <v/>
      </c>
      <c r="AE1267" s="59" t="s">
        <v>88</v>
      </c>
      <c r="AF1267" s="60" t="s">
        <v>88</v>
      </c>
    </row>
    <row r="1268" spans="10:32" x14ac:dyDescent="0.2">
      <c r="J1268" s="64" t="str">
        <f t="shared" si="220"/>
        <v>a1721</v>
      </c>
      <c r="K1268" s="71">
        <f t="shared" si="221"/>
        <v>2.1505376344086025</v>
      </c>
      <c r="L1268" s="65" t="str">
        <f>IFERROR((IF(AND($G1267&lt;(VLOOKUP($J1268,'Medians, Hi-Lo SDs'!$B:$F,2,FALSE)),$G1268&gt;=(VLOOKUP($J1268,'Medians, Hi-Lo SDs'!$B:$F,2,FALSE))),(VLOOKUP($J1268,'Medians, Hi-Lo SDs'!$B:$F,2,FALSE))-$G1267,""))/($F1268)*($C1268-$C1267)+($C1267),"")</f>
        <v/>
      </c>
      <c r="M1268" s="65" t="str">
        <f t="shared" si="223"/>
        <v/>
      </c>
      <c r="N1268" s="65" t="str">
        <f>IF(M1268="","",M1268/VLOOKUP(VLOOKUP($J1268,'Medians, Hi-Lo SDs'!$B:$F,2,FALSE),$H:$I,2,FALSE))</f>
        <v/>
      </c>
      <c r="O1268" s="59" t="s">
        <v>88</v>
      </c>
      <c r="P1268" s="60" t="s">
        <v>88</v>
      </c>
      <c r="Q1268" s="66" t="str">
        <f>IFERROR((IF(AND($G1267&lt;(VLOOKUP($J1268,'Medians, Hi-Lo SDs'!$B:$F,3,FALSE)),$G1268&gt;=(VLOOKUP($J1268,'Medians, Hi-Lo SDs'!$B:$F,3,FALSE))),(VLOOKUP($J1268,'Medians, Hi-Lo SDs'!$B:$F,3,FALSE))-$G1267,""))/($F1268)*($C1268-$C1267)+($C1267),"")</f>
        <v/>
      </c>
      <c r="R1268" s="65" t="str">
        <f t="shared" si="224"/>
        <v/>
      </c>
      <c r="S1268" s="65" t="str">
        <f>IF(R1268="","",R1268/VLOOKUP(VLOOKUP($J1268,'Medians, Hi-Lo SDs'!$B:$F,3,FALSE),$H:$I,2,FALSE))</f>
        <v/>
      </c>
      <c r="T1268" s="70" t="str">
        <f t="shared" si="227"/>
        <v/>
      </c>
      <c r="U1268" s="68" t="str">
        <f t="shared" si="228"/>
        <v/>
      </c>
      <c r="V1268" s="69" t="str">
        <f t="shared" si="222"/>
        <v/>
      </c>
      <c r="W1268" s="66" t="str">
        <f>IFERROR((IF(AND($G1267&lt;(VLOOKUP($J1268,'Medians, Hi-Lo SDs'!$B:$F,4,FALSE)),$G1268&gt;=(VLOOKUP($J1268,'Medians, Hi-Lo SDs'!$B:$F,4,FALSE))),(VLOOKUP($J1268,'Medians, Hi-Lo SDs'!$B:$F,4,FALSE))-$G1267,""))/($F1268)*($C1268-$C1267)+($C1267),"")</f>
        <v/>
      </c>
      <c r="X1268" s="65" t="str">
        <f t="shared" si="225"/>
        <v/>
      </c>
      <c r="Y1268" s="65" t="str">
        <f>IF(X1268="","",X1268/VLOOKUP(VLOOKUP($J1268,'Medians, Hi-Lo SDs'!$B:$F,4,FALSE),$H:$I,2,FALSE))</f>
        <v/>
      </c>
      <c r="Z1268" s="70" t="str">
        <f t="shared" si="229"/>
        <v/>
      </c>
      <c r="AA1268" s="68" t="str">
        <f t="shared" si="230"/>
        <v/>
      </c>
      <c r="AB1268" s="66" t="str">
        <f>IFERROR((IF(AND($G1267&lt;(VLOOKUP($J1268,'Medians, Hi-Lo SDs'!$B:$F,5,FALSE)),$G1268&gt;=(VLOOKUP($J1268,'Medians, Hi-Lo SDs'!$B:$F,5,FALSE))),(VLOOKUP($J1268,'Medians, Hi-Lo SDs'!$B:$F,5,FALSE))-$G1267,""))/($F1268)*($C1268-$C1267)+($C1267),"")</f>
        <v/>
      </c>
      <c r="AC1268" s="65" t="str">
        <f t="shared" si="226"/>
        <v/>
      </c>
      <c r="AD1268" s="65" t="str">
        <f>IF(AC1268="","",AC1268/VLOOKUP(VLOOKUP($J1268,'Medians, Hi-Lo SDs'!$B:$F,5,FALSE),$H:$I,2,FALSE))</f>
        <v/>
      </c>
      <c r="AE1268" s="59" t="s">
        <v>88</v>
      </c>
      <c r="AF1268" s="60" t="s">
        <v>88</v>
      </c>
    </row>
    <row r="1269" spans="10:32" x14ac:dyDescent="0.2">
      <c r="J1269" s="64" t="str">
        <f t="shared" si="220"/>
        <v>a1721</v>
      </c>
      <c r="K1269" s="71">
        <f t="shared" si="221"/>
        <v>2.1505376344086025</v>
      </c>
      <c r="L1269" s="65" t="str">
        <f>IFERROR((IF(AND($G1268&lt;(VLOOKUP($J1269,'Medians, Hi-Lo SDs'!$B:$F,2,FALSE)),$G1269&gt;=(VLOOKUP($J1269,'Medians, Hi-Lo SDs'!$B:$F,2,FALSE))),(VLOOKUP($J1269,'Medians, Hi-Lo SDs'!$B:$F,2,FALSE))-$G1268,""))/($F1269)*($C1269-$C1268)+($C1268),"")</f>
        <v/>
      </c>
      <c r="M1269" s="65" t="str">
        <f t="shared" si="223"/>
        <v/>
      </c>
      <c r="N1269" s="65" t="str">
        <f>IF(M1269="","",M1269/VLOOKUP(VLOOKUP($J1269,'Medians, Hi-Lo SDs'!$B:$F,2,FALSE),$H:$I,2,FALSE))</f>
        <v/>
      </c>
      <c r="O1269" s="59" t="s">
        <v>88</v>
      </c>
      <c r="P1269" s="60" t="s">
        <v>88</v>
      </c>
      <c r="Q1269" s="66" t="str">
        <f>IFERROR((IF(AND($G1268&lt;(VLOOKUP($J1269,'Medians, Hi-Lo SDs'!$B:$F,3,FALSE)),$G1269&gt;=(VLOOKUP($J1269,'Medians, Hi-Lo SDs'!$B:$F,3,FALSE))),(VLOOKUP($J1269,'Medians, Hi-Lo SDs'!$B:$F,3,FALSE))-$G1268,""))/($F1269)*($C1269-$C1268)+($C1268),"")</f>
        <v/>
      </c>
      <c r="R1269" s="65" t="str">
        <f t="shared" si="224"/>
        <v/>
      </c>
      <c r="S1269" s="65" t="str">
        <f>IF(R1269="","",R1269/VLOOKUP(VLOOKUP($J1269,'Medians, Hi-Lo SDs'!$B:$F,3,FALSE),$H:$I,2,FALSE))</f>
        <v/>
      </c>
      <c r="T1269" s="70" t="str">
        <f t="shared" si="227"/>
        <v/>
      </c>
      <c r="U1269" s="68" t="str">
        <f t="shared" si="228"/>
        <v/>
      </c>
      <c r="V1269" s="69" t="str">
        <f t="shared" si="222"/>
        <v/>
      </c>
      <c r="W1269" s="66" t="str">
        <f>IFERROR((IF(AND($G1268&lt;(VLOOKUP($J1269,'Medians, Hi-Lo SDs'!$B:$F,4,FALSE)),$G1269&gt;=(VLOOKUP($J1269,'Medians, Hi-Lo SDs'!$B:$F,4,FALSE))),(VLOOKUP($J1269,'Medians, Hi-Lo SDs'!$B:$F,4,FALSE))-$G1268,""))/($F1269)*($C1269-$C1268)+($C1268),"")</f>
        <v/>
      </c>
      <c r="X1269" s="65" t="str">
        <f t="shared" si="225"/>
        <v/>
      </c>
      <c r="Y1269" s="65" t="str">
        <f>IF(X1269="","",X1269/VLOOKUP(VLOOKUP($J1269,'Medians, Hi-Lo SDs'!$B:$F,4,FALSE),$H:$I,2,FALSE))</f>
        <v/>
      </c>
      <c r="Z1269" s="70" t="str">
        <f t="shared" si="229"/>
        <v/>
      </c>
      <c r="AA1269" s="68" t="str">
        <f t="shared" si="230"/>
        <v/>
      </c>
      <c r="AB1269" s="66" t="str">
        <f>IFERROR((IF(AND($G1268&lt;(VLOOKUP($J1269,'Medians, Hi-Lo SDs'!$B:$F,5,FALSE)),$G1269&gt;=(VLOOKUP($J1269,'Medians, Hi-Lo SDs'!$B:$F,5,FALSE))),(VLOOKUP($J1269,'Medians, Hi-Lo SDs'!$B:$F,5,FALSE))-$G1268,""))/($F1269)*($C1269-$C1268)+($C1268),"")</f>
        <v/>
      </c>
      <c r="AC1269" s="65" t="str">
        <f t="shared" si="226"/>
        <v/>
      </c>
      <c r="AD1269" s="65" t="str">
        <f>IF(AC1269="","",AC1269/VLOOKUP(VLOOKUP($J1269,'Medians, Hi-Lo SDs'!$B:$F,5,FALSE),$H:$I,2,FALSE))</f>
        <v/>
      </c>
      <c r="AE1269" s="59" t="s">
        <v>88</v>
      </c>
      <c r="AF1269" s="60" t="s">
        <v>88</v>
      </c>
    </row>
    <row r="1270" spans="10:32" x14ac:dyDescent="0.2">
      <c r="J1270" s="64" t="str">
        <f t="shared" si="220"/>
        <v>a1721</v>
      </c>
      <c r="K1270" s="71">
        <f t="shared" si="221"/>
        <v>2.1505376344086025</v>
      </c>
      <c r="L1270" s="65" t="str">
        <f>IFERROR((IF(AND($G1269&lt;(VLOOKUP($J1270,'Medians, Hi-Lo SDs'!$B:$F,2,FALSE)),$G1270&gt;=(VLOOKUP($J1270,'Medians, Hi-Lo SDs'!$B:$F,2,FALSE))),(VLOOKUP($J1270,'Medians, Hi-Lo SDs'!$B:$F,2,FALSE))-$G1269,""))/($F1270)*($C1270-$C1269)+($C1269),"")</f>
        <v/>
      </c>
      <c r="M1270" s="65" t="str">
        <f t="shared" si="223"/>
        <v/>
      </c>
      <c r="N1270" s="65" t="str">
        <f>IF(M1270="","",M1270/VLOOKUP(VLOOKUP($J1270,'Medians, Hi-Lo SDs'!$B:$F,2,FALSE),$H:$I,2,FALSE))</f>
        <v/>
      </c>
      <c r="O1270" s="59" t="s">
        <v>88</v>
      </c>
      <c r="P1270" s="60" t="s">
        <v>88</v>
      </c>
      <c r="Q1270" s="66" t="str">
        <f>IFERROR((IF(AND($G1269&lt;(VLOOKUP($J1270,'Medians, Hi-Lo SDs'!$B:$F,3,FALSE)),$G1270&gt;=(VLOOKUP($J1270,'Medians, Hi-Lo SDs'!$B:$F,3,FALSE))),(VLOOKUP($J1270,'Medians, Hi-Lo SDs'!$B:$F,3,FALSE))-$G1269,""))/($F1270)*($C1270-$C1269)+($C1269),"")</f>
        <v/>
      </c>
      <c r="R1270" s="65" t="str">
        <f t="shared" si="224"/>
        <v/>
      </c>
      <c r="S1270" s="65" t="str">
        <f>IF(R1270="","",R1270/VLOOKUP(VLOOKUP($J1270,'Medians, Hi-Lo SDs'!$B:$F,3,FALSE),$H:$I,2,FALSE))</f>
        <v/>
      </c>
      <c r="T1270" s="70" t="str">
        <f t="shared" si="227"/>
        <v/>
      </c>
      <c r="U1270" s="68" t="str">
        <f t="shared" si="228"/>
        <v/>
      </c>
      <c r="V1270" s="69" t="str">
        <f t="shared" si="222"/>
        <v/>
      </c>
      <c r="W1270" s="66" t="str">
        <f>IFERROR((IF(AND($G1269&lt;(VLOOKUP($J1270,'Medians, Hi-Lo SDs'!$B:$F,4,FALSE)),$G1270&gt;=(VLOOKUP($J1270,'Medians, Hi-Lo SDs'!$B:$F,4,FALSE))),(VLOOKUP($J1270,'Medians, Hi-Lo SDs'!$B:$F,4,FALSE))-$G1269,""))/($F1270)*($C1270-$C1269)+($C1269),"")</f>
        <v/>
      </c>
      <c r="X1270" s="65" t="str">
        <f t="shared" si="225"/>
        <v/>
      </c>
      <c r="Y1270" s="65" t="str">
        <f>IF(X1270="","",X1270/VLOOKUP(VLOOKUP($J1270,'Medians, Hi-Lo SDs'!$B:$F,4,FALSE),$H:$I,2,FALSE))</f>
        <v/>
      </c>
      <c r="Z1270" s="70" t="str">
        <f t="shared" si="229"/>
        <v/>
      </c>
      <c r="AA1270" s="68" t="str">
        <f t="shared" si="230"/>
        <v/>
      </c>
      <c r="AB1270" s="66" t="str">
        <f>IFERROR((IF(AND($G1269&lt;(VLOOKUP($J1270,'Medians, Hi-Lo SDs'!$B:$F,5,FALSE)),$G1270&gt;=(VLOOKUP($J1270,'Medians, Hi-Lo SDs'!$B:$F,5,FALSE))),(VLOOKUP($J1270,'Medians, Hi-Lo SDs'!$B:$F,5,FALSE))-$G1269,""))/($F1270)*($C1270-$C1269)+($C1269),"")</f>
        <v/>
      </c>
      <c r="AC1270" s="65" t="str">
        <f t="shared" si="226"/>
        <v/>
      </c>
      <c r="AD1270" s="65" t="str">
        <f>IF(AC1270="","",AC1270/VLOOKUP(VLOOKUP($J1270,'Medians, Hi-Lo SDs'!$B:$F,5,FALSE),$H:$I,2,FALSE))</f>
        <v/>
      </c>
      <c r="AE1270" s="59" t="s">
        <v>88</v>
      </c>
      <c r="AF1270" s="60" t="s">
        <v>88</v>
      </c>
    </row>
    <row r="1271" spans="10:32" x14ac:dyDescent="0.2">
      <c r="J1271" s="64" t="str">
        <f t="shared" si="220"/>
        <v>a1721</v>
      </c>
      <c r="K1271" s="71">
        <f t="shared" si="221"/>
        <v>2.1505376344086025</v>
      </c>
      <c r="L1271" s="65" t="str">
        <f>IFERROR((IF(AND($G1270&lt;(VLOOKUP($J1271,'Medians, Hi-Lo SDs'!$B:$F,2,FALSE)),$G1271&gt;=(VLOOKUP($J1271,'Medians, Hi-Lo SDs'!$B:$F,2,FALSE))),(VLOOKUP($J1271,'Medians, Hi-Lo SDs'!$B:$F,2,FALSE))-$G1270,""))/($F1271)*($C1271-$C1270)+($C1270),"")</f>
        <v/>
      </c>
      <c r="M1271" s="65" t="str">
        <f t="shared" si="223"/>
        <v/>
      </c>
      <c r="N1271" s="65" t="str">
        <f>IF(M1271="","",M1271/VLOOKUP(VLOOKUP($J1271,'Medians, Hi-Lo SDs'!$B:$F,2,FALSE),$H:$I,2,FALSE))</f>
        <v/>
      </c>
      <c r="O1271" s="59" t="s">
        <v>88</v>
      </c>
      <c r="P1271" s="60" t="s">
        <v>88</v>
      </c>
      <c r="Q1271" s="66" t="str">
        <f>IFERROR((IF(AND($G1270&lt;(VLOOKUP($J1271,'Medians, Hi-Lo SDs'!$B:$F,3,FALSE)),$G1271&gt;=(VLOOKUP($J1271,'Medians, Hi-Lo SDs'!$B:$F,3,FALSE))),(VLOOKUP($J1271,'Medians, Hi-Lo SDs'!$B:$F,3,FALSE))-$G1270,""))/($F1271)*($C1271-$C1270)+($C1270),"")</f>
        <v/>
      </c>
      <c r="R1271" s="65" t="str">
        <f t="shared" si="224"/>
        <v/>
      </c>
      <c r="S1271" s="65" t="str">
        <f>IF(R1271="","",R1271/VLOOKUP(VLOOKUP($J1271,'Medians, Hi-Lo SDs'!$B:$F,3,FALSE),$H:$I,2,FALSE))</f>
        <v/>
      </c>
      <c r="T1271" s="70" t="str">
        <f t="shared" si="227"/>
        <v/>
      </c>
      <c r="U1271" s="68" t="str">
        <f t="shared" si="228"/>
        <v/>
      </c>
      <c r="V1271" s="69" t="str">
        <f t="shared" si="222"/>
        <v/>
      </c>
      <c r="W1271" s="66" t="str">
        <f>IFERROR((IF(AND($G1270&lt;(VLOOKUP($J1271,'Medians, Hi-Lo SDs'!$B:$F,4,FALSE)),$G1271&gt;=(VLOOKUP($J1271,'Medians, Hi-Lo SDs'!$B:$F,4,FALSE))),(VLOOKUP($J1271,'Medians, Hi-Lo SDs'!$B:$F,4,FALSE))-$G1270,""))/($F1271)*($C1271-$C1270)+($C1270),"")</f>
        <v/>
      </c>
      <c r="X1271" s="65" t="str">
        <f t="shared" si="225"/>
        <v/>
      </c>
      <c r="Y1271" s="65" t="str">
        <f>IF(X1271="","",X1271/VLOOKUP(VLOOKUP($J1271,'Medians, Hi-Lo SDs'!$B:$F,4,FALSE),$H:$I,2,FALSE))</f>
        <v/>
      </c>
      <c r="Z1271" s="70" t="str">
        <f t="shared" si="229"/>
        <v/>
      </c>
      <c r="AA1271" s="68" t="str">
        <f t="shared" si="230"/>
        <v/>
      </c>
      <c r="AB1271" s="66" t="str">
        <f>IFERROR((IF(AND($G1270&lt;(VLOOKUP($J1271,'Medians, Hi-Lo SDs'!$B:$F,5,FALSE)),$G1271&gt;=(VLOOKUP($J1271,'Medians, Hi-Lo SDs'!$B:$F,5,FALSE))),(VLOOKUP($J1271,'Medians, Hi-Lo SDs'!$B:$F,5,FALSE))-$G1270,""))/($F1271)*($C1271-$C1270)+($C1270),"")</f>
        <v/>
      </c>
      <c r="AC1271" s="65" t="str">
        <f t="shared" si="226"/>
        <v/>
      </c>
      <c r="AD1271" s="65" t="str">
        <f>IF(AC1271="","",AC1271/VLOOKUP(VLOOKUP($J1271,'Medians, Hi-Lo SDs'!$B:$F,5,FALSE),$H:$I,2,FALSE))</f>
        <v/>
      </c>
      <c r="AE1271" s="59" t="s">
        <v>88</v>
      </c>
      <c r="AF1271" s="60" t="s">
        <v>88</v>
      </c>
    </row>
    <row r="1272" spans="10:32" x14ac:dyDescent="0.2">
      <c r="J1272" s="64" t="str">
        <f t="shared" si="220"/>
        <v>a1721</v>
      </c>
      <c r="K1272" s="71">
        <f t="shared" si="221"/>
        <v>2.1505376344086025</v>
      </c>
      <c r="L1272" s="65" t="str">
        <f>IFERROR((IF(AND($G1271&lt;(VLOOKUP($J1272,'Medians, Hi-Lo SDs'!$B:$F,2,FALSE)),$G1272&gt;=(VLOOKUP($J1272,'Medians, Hi-Lo SDs'!$B:$F,2,FALSE))),(VLOOKUP($J1272,'Medians, Hi-Lo SDs'!$B:$F,2,FALSE))-$G1271,""))/($F1272)*($C1272-$C1271)+($C1271),"")</f>
        <v/>
      </c>
      <c r="M1272" s="65" t="str">
        <f t="shared" si="223"/>
        <v/>
      </c>
      <c r="N1272" s="65" t="str">
        <f>IF(M1272="","",M1272/VLOOKUP(VLOOKUP($J1272,'Medians, Hi-Lo SDs'!$B:$F,2,FALSE),$H:$I,2,FALSE))</f>
        <v/>
      </c>
      <c r="O1272" s="59" t="s">
        <v>88</v>
      </c>
      <c r="P1272" s="60" t="s">
        <v>88</v>
      </c>
      <c r="Q1272" s="66" t="str">
        <f>IFERROR((IF(AND($G1271&lt;(VLOOKUP($J1272,'Medians, Hi-Lo SDs'!$B:$F,3,FALSE)),$G1272&gt;=(VLOOKUP($J1272,'Medians, Hi-Lo SDs'!$B:$F,3,FALSE))),(VLOOKUP($J1272,'Medians, Hi-Lo SDs'!$B:$F,3,FALSE))-$G1271,""))/($F1272)*($C1272-$C1271)+($C1271),"")</f>
        <v/>
      </c>
      <c r="R1272" s="65" t="str">
        <f t="shared" si="224"/>
        <v/>
      </c>
      <c r="S1272" s="65" t="str">
        <f>IF(R1272="","",R1272/VLOOKUP(VLOOKUP($J1272,'Medians, Hi-Lo SDs'!$B:$F,3,FALSE),$H:$I,2,FALSE))</f>
        <v/>
      </c>
      <c r="T1272" s="70" t="str">
        <f t="shared" si="227"/>
        <v/>
      </c>
      <c r="U1272" s="68" t="str">
        <f t="shared" si="228"/>
        <v/>
      </c>
      <c r="V1272" s="69" t="str">
        <f t="shared" si="222"/>
        <v/>
      </c>
      <c r="W1272" s="66" t="str">
        <f>IFERROR((IF(AND($G1271&lt;(VLOOKUP($J1272,'Medians, Hi-Lo SDs'!$B:$F,4,FALSE)),$G1272&gt;=(VLOOKUP($J1272,'Medians, Hi-Lo SDs'!$B:$F,4,FALSE))),(VLOOKUP($J1272,'Medians, Hi-Lo SDs'!$B:$F,4,FALSE))-$G1271,""))/($F1272)*($C1272-$C1271)+($C1271),"")</f>
        <v/>
      </c>
      <c r="X1272" s="65" t="str">
        <f t="shared" si="225"/>
        <v/>
      </c>
      <c r="Y1272" s="65" t="str">
        <f>IF(X1272="","",X1272/VLOOKUP(VLOOKUP($J1272,'Medians, Hi-Lo SDs'!$B:$F,4,FALSE),$H:$I,2,FALSE))</f>
        <v/>
      </c>
      <c r="Z1272" s="70" t="str">
        <f t="shared" si="229"/>
        <v/>
      </c>
      <c r="AA1272" s="68" t="str">
        <f t="shared" si="230"/>
        <v/>
      </c>
      <c r="AB1272" s="66" t="str">
        <f>IFERROR((IF(AND($G1271&lt;(VLOOKUP($J1272,'Medians, Hi-Lo SDs'!$B:$F,5,FALSE)),$G1272&gt;=(VLOOKUP($J1272,'Medians, Hi-Lo SDs'!$B:$F,5,FALSE))),(VLOOKUP($J1272,'Medians, Hi-Lo SDs'!$B:$F,5,FALSE))-$G1271,""))/($F1272)*($C1272-$C1271)+($C1271),"")</f>
        <v/>
      </c>
      <c r="AC1272" s="65" t="str">
        <f t="shared" si="226"/>
        <v/>
      </c>
      <c r="AD1272" s="65" t="str">
        <f>IF(AC1272="","",AC1272/VLOOKUP(VLOOKUP($J1272,'Medians, Hi-Lo SDs'!$B:$F,5,FALSE),$H:$I,2,FALSE))</f>
        <v/>
      </c>
      <c r="AE1272" s="59" t="s">
        <v>88</v>
      </c>
      <c r="AF1272" s="60" t="s">
        <v>88</v>
      </c>
    </row>
    <row r="1273" spans="10:32" x14ac:dyDescent="0.2">
      <c r="J1273" s="64" t="str">
        <f t="shared" si="220"/>
        <v>a1721</v>
      </c>
      <c r="K1273" s="71">
        <f t="shared" si="221"/>
        <v>2.1505376344086025</v>
      </c>
      <c r="L1273" s="65" t="str">
        <f>IFERROR((IF(AND($G1272&lt;(VLOOKUP($J1273,'Medians, Hi-Lo SDs'!$B:$F,2,FALSE)),$G1273&gt;=(VLOOKUP($J1273,'Medians, Hi-Lo SDs'!$B:$F,2,FALSE))),(VLOOKUP($J1273,'Medians, Hi-Lo SDs'!$B:$F,2,FALSE))-$G1272,""))/($F1273)*($C1273-$C1272)+($C1272),"")</f>
        <v/>
      </c>
      <c r="M1273" s="65" t="str">
        <f t="shared" si="223"/>
        <v/>
      </c>
      <c r="N1273" s="65" t="str">
        <f>IF(M1273="","",M1273/VLOOKUP(VLOOKUP($J1273,'Medians, Hi-Lo SDs'!$B:$F,2,FALSE),$H:$I,2,FALSE))</f>
        <v/>
      </c>
      <c r="O1273" s="59" t="s">
        <v>88</v>
      </c>
      <c r="P1273" s="60" t="s">
        <v>88</v>
      </c>
      <c r="Q1273" s="66" t="str">
        <f>IFERROR((IF(AND($G1272&lt;(VLOOKUP($J1273,'Medians, Hi-Lo SDs'!$B:$F,3,FALSE)),$G1273&gt;=(VLOOKUP($J1273,'Medians, Hi-Lo SDs'!$B:$F,3,FALSE))),(VLOOKUP($J1273,'Medians, Hi-Lo SDs'!$B:$F,3,FALSE))-$G1272,""))/($F1273)*($C1273-$C1272)+($C1272),"")</f>
        <v/>
      </c>
      <c r="R1273" s="65" t="str">
        <f t="shared" si="224"/>
        <v/>
      </c>
      <c r="S1273" s="65" t="str">
        <f>IF(R1273="","",R1273/VLOOKUP(VLOOKUP($J1273,'Medians, Hi-Lo SDs'!$B:$F,3,FALSE),$H:$I,2,FALSE))</f>
        <v/>
      </c>
      <c r="T1273" s="70" t="str">
        <f t="shared" si="227"/>
        <v/>
      </c>
      <c r="U1273" s="68" t="str">
        <f t="shared" si="228"/>
        <v/>
      </c>
      <c r="V1273" s="69" t="str">
        <f t="shared" si="222"/>
        <v/>
      </c>
      <c r="W1273" s="66" t="str">
        <f>IFERROR((IF(AND($G1272&lt;(VLOOKUP($J1273,'Medians, Hi-Lo SDs'!$B:$F,4,FALSE)),$G1273&gt;=(VLOOKUP($J1273,'Medians, Hi-Lo SDs'!$B:$F,4,FALSE))),(VLOOKUP($J1273,'Medians, Hi-Lo SDs'!$B:$F,4,FALSE))-$G1272,""))/($F1273)*($C1273-$C1272)+($C1272),"")</f>
        <v/>
      </c>
      <c r="X1273" s="65" t="str">
        <f t="shared" si="225"/>
        <v/>
      </c>
      <c r="Y1273" s="65" t="str">
        <f>IF(X1273="","",X1273/VLOOKUP(VLOOKUP($J1273,'Medians, Hi-Lo SDs'!$B:$F,4,FALSE),$H:$I,2,FALSE))</f>
        <v/>
      </c>
      <c r="Z1273" s="70" t="str">
        <f t="shared" si="229"/>
        <v/>
      </c>
      <c r="AA1273" s="68" t="str">
        <f t="shared" si="230"/>
        <v/>
      </c>
      <c r="AB1273" s="66" t="str">
        <f>IFERROR((IF(AND($G1272&lt;(VLOOKUP($J1273,'Medians, Hi-Lo SDs'!$B:$F,5,FALSE)),$G1273&gt;=(VLOOKUP($J1273,'Medians, Hi-Lo SDs'!$B:$F,5,FALSE))),(VLOOKUP($J1273,'Medians, Hi-Lo SDs'!$B:$F,5,FALSE))-$G1272,""))/($F1273)*($C1273-$C1272)+($C1272),"")</f>
        <v/>
      </c>
      <c r="AC1273" s="65" t="str">
        <f t="shared" si="226"/>
        <v/>
      </c>
      <c r="AD1273" s="65" t="str">
        <f>IF(AC1273="","",AC1273/VLOOKUP(VLOOKUP($J1273,'Medians, Hi-Lo SDs'!$B:$F,5,FALSE),$H:$I,2,FALSE))</f>
        <v/>
      </c>
      <c r="AE1273" s="59" t="s">
        <v>88</v>
      </c>
      <c r="AF1273" s="60" t="s">
        <v>88</v>
      </c>
    </row>
    <row r="1274" spans="10:32" x14ac:dyDescent="0.2">
      <c r="J1274" s="64" t="str">
        <f t="shared" si="220"/>
        <v>a1721</v>
      </c>
      <c r="K1274" s="71">
        <f t="shared" si="221"/>
        <v>2.1505376344086025</v>
      </c>
      <c r="L1274" s="65" t="str">
        <f>IFERROR((IF(AND($G1273&lt;(VLOOKUP($J1274,'Medians, Hi-Lo SDs'!$B:$F,2,FALSE)),$G1274&gt;=(VLOOKUP($J1274,'Medians, Hi-Lo SDs'!$B:$F,2,FALSE))),(VLOOKUP($J1274,'Medians, Hi-Lo SDs'!$B:$F,2,FALSE))-$G1273,""))/($F1274)*($C1274-$C1273)+($C1273),"")</f>
        <v/>
      </c>
      <c r="M1274" s="65" t="str">
        <f t="shared" si="223"/>
        <v/>
      </c>
      <c r="N1274" s="65" t="str">
        <f>IF(M1274="","",M1274/VLOOKUP(VLOOKUP($J1274,'Medians, Hi-Lo SDs'!$B:$F,2,FALSE),$H:$I,2,FALSE))</f>
        <v/>
      </c>
      <c r="O1274" s="59" t="s">
        <v>88</v>
      </c>
      <c r="P1274" s="60" t="s">
        <v>88</v>
      </c>
      <c r="Q1274" s="66" t="str">
        <f>IFERROR((IF(AND($G1273&lt;(VLOOKUP($J1274,'Medians, Hi-Lo SDs'!$B:$F,3,FALSE)),$G1274&gt;=(VLOOKUP($J1274,'Medians, Hi-Lo SDs'!$B:$F,3,FALSE))),(VLOOKUP($J1274,'Medians, Hi-Lo SDs'!$B:$F,3,FALSE))-$G1273,""))/($F1274)*($C1274-$C1273)+($C1273),"")</f>
        <v/>
      </c>
      <c r="R1274" s="65" t="str">
        <f t="shared" si="224"/>
        <v/>
      </c>
      <c r="S1274" s="65" t="str">
        <f>IF(R1274="","",R1274/VLOOKUP(VLOOKUP($J1274,'Medians, Hi-Lo SDs'!$B:$F,3,FALSE),$H:$I,2,FALSE))</f>
        <v/>
      </c>
      <c r="T1274" s="70" t="str">
        <f t="shared" si="227"/>
        <v/>
      </c>
      <c r="U1274" s="68" t="str">
        <f t="shared" si="228"/>
        <v/>
      </c>
      <c r="V1274" s="69" t="str">
        <f t="shared" si="222"/>
        <v/>
      </c>
      <c r="W1274" s="66" t="str">
        <f>IFERROR((IF(AND($G1273&lt;(VLOOKUP($J1274,'Medians, Hi-Lo SDs'!$B:$F,4,FALSE)),$G1274&gt;=(VLOOKUP($J1274,'Medians, Hi-Lo SDs'!$B:$F,4,FALSE))),(VLOOKUP($J1274,'Medians, Hi-Lo SDs'!$B:$F,4,FALSE))-$G1273,""))/($F1274)*($C1274-$C1273)+($C1273),"")</f>
        <v/>
      </c>
      <c r="X1274" s="65" t="str">
        <f t="shared" si="225"/>
        <v/>
      </c>
      <c r="Y1274" s="65" t="str">
        <f>IF(X1274="","",X1274/VLOOKUP(VLOOKUP($J1274,'Medians, Hi-Lo SDs'!$B:$F,4,FALSE),$H:$I,2,FALSE))</f>
        <v/>
      </c>
      <c r="Z1274" s="70" t="str">
        <f t="shared" si="229"/>
        <v/>
      </c>
      <c r="AA1274" s="68" t="str">
        <f t="shared" si="230"/>
        <v/>
      </c>
      <c r="AB1274" s="66" t="str">
        <f>IFERROR((IF(AND($G1273&lt;(VLOOKUP($J1274,'Medians, Hi-Lo SDs'!$B:$F,5,FALSE)),$G1274&gt;=(VLOOKUP($J1274,'Medians, Hi-Lo SDs'!$B:$F,5,FALSE))),(VLOOKUP($J1274,'Medians, Hi-Lo SDs'!$B:$F,5,FALSE))-$G1273,""))/($F1274)*($C1274-$C1273)+($C1273),"")</f>
        <v/>
      </c>
      <c r="AC1274" s="65" t="str">
        <f t="shared" si="226"/>
        <v/>
      </c>
      <c r="AD1274" s="65" t="str">
        <f>IF(AC1274="","",AC1274/VLOOKUP(VLOOKUP($J1274,'Medians, Hi-Lo SDs'!$B:$F,5,FALSE),$H:$I,2,FALSE))</f>
        <v/>
      </c>
      <c r="AE1274" s="59" t="s">
        <v>88</v>
      </c>
      <c r="AF1274" s="60" t="s">
        <v>88</v>
      </c>
    </row>
    <row r="1275" spans="10:32" x14ac:dyDescent="0.2">
      <c r="J1275" s="64" t="str">
        <f t="shared" si="220"/>
        <v>a1721</v>
      </c>
      <c r="K1275" s="71">
        <f t="shared" si="221"/>
        <v>2.1505376344086025</v>
      </c>
      <c r="L1275" s="65" t="str">
        <f>IFERROR((IF(AND($G1274&lt;(VLOOKUP($J1275,'Medians, Hi-Lo SDs'!$B:$F,2,FALSE)),$G1275&gt;=(VLOOKUP($J1275,'Medians, Hi-Lo SDs'!$B:$F,2,FALSE))),(VLOOKUP($J1275,'Medians, Hi-Lo SDs'!$B:$F,2,FALSE))-$G1274,""))/($F1275)*($C1275-$C1274)+($C1274),"")</f>
        <v/>
      </c>
      <c r="M1275" s="65" t="str">
        <f t="shared" si="223"/>
        <v/>
      </c>
      <c r="N1275" s="65" t="str">
        <f>IF(M1275="","",M1275/VLOOKUP(VLOOKUP($J1275,'Medians, Hi-Lo SDs'!$B:$F,2,FALSE),$H:$I,2,FALSE))</f>
        <v/>
      </c>
      <c r="O1275" s="59" t="s">
        <v>88</v>
      </c>
      <c r="P1275" s="60" t="s">
        <v>88</v>
      </c>
      <c r="Q1275" s="66" t="str">
        <f>IFERROR((IF(AND($G1274&lt;(VLOOKUP($J1275,'Medians, Hi-Lo SDs'!$B:$F,3,FALSE)),$G1275&gt;=(VLOOKUP($J1275,'Medians, Hi-Lo SDs'!$B:$F,3,FALSE))),(VLOOKUP($J1275,'Medians, Hi-Lo SDs'!$B:$F,3,FALSE))-$G1274,""))/($F1275)*($C1275-$C1274)+($C1274),"")</f>
        <v/>
      </c>
      <c r="R1275" s="65" t="str">
        <f t="shared" si="224"/>
        <v/>
      </c>
      <c r="S1275" s="65" t="str">
        <f>IF(R1275="","",R1275/VLOOKUP(VLOOKUP($J1275,'Medians, Hi-Lo SDs'!$B:$F,3,FALSE),$H:$I,2,FALSE))</f>
        <v/>
      </c>
      <c r="T1275" s="70" t="str">
        <f t="shared" si="227"/>
        <v/>
      </c>
      <c r="U1275" s="68" t="str">
        <f t="shared" si="228"/>
        <v/>
      </c>
      <c r="V1275" s="69" t="str">
        <f t="shared" si="222"/>
        <v/>
      </c>
      <c r="W1275" s="66" t="str">
        <f>IFERROR((IF(AND($G1274&lt;(VLOOKUP($J1275,'Medians, Hi-Lo SDs'!$B:$F,4,FALSE)),$G1275&gt;=(VLOOKUP($J1275,'Medians, Hi-Lo SDs'!$B:$F,4,FALSE))),(VLOOKUP($J1275,'Medians, Hi-Lo SDs'!$B:$F,4,FALSE))-$G1274,""))/($F1275)*($C1275-$C1274)+($C1274),"")</f>
        <v/>
      </c>
      <c r="X1275" s="65" t="str">
        <f t="shared" si="225"/>
        <v/>
      </c>
      <c r="Y1275" s="65" t="str">
        <f>IF(X1275="","",X1275/VLOOKUP(VLOOKUP($J1275,'Medians, Hi-Lo SDs'!$B:$F,4,FALSE),$H:$I,2,FALSE))</f>
        <v/>
      </c>
      <c r="Z1275" s="70" t="str">
        <f t="shared" si="229"/>
        <v/>
      </c>
      <c r="AA1275" s="68" t="str">
        <f t="shared" si="230"/>
        <v/>
      </c>
      <c r="AB1275" s="66" t="str">
        <f>IFERROR((IF(AND($G1274&lt;(VLOOKUP($J1275,'Medians, Hi-Lo SDs'!$B:$F,5,FALSE)),$G1275&gt;=(VLOOKUP($J1275,'Medians, Hi-Lo SDs'!$B:$F,5,FALSE))),(VLOOKUP($J1275,'Medians, Hi-Lo SDs'!$B:$F,5,FALSE))-$G1274,""))/($F1275)*($C1275-$C1274)+($C1274),"")</f>
        <v/>
      </c>
      <c r="AC1275" s="65" t="str">
        <f t="shared" si="226"/>
        <v/>
      </c>
      <c r="AD1275" s="65" t="str">
        <f>IF(AC1275="","",AC1275/VLOOKUP(VLOOKUP($J1275,'Medians, Hi-Lo SDs'!$B:$F,5,FALSE),$H:$I,2,FALSE))</f>
        <v/>
      </c>
      <c r="AE1275" s="59" t="s">
        <v>88</v>
      </c>
      <c r="AF1275" s="60" t="s">
        <v>88</v>
      </c>
    </row>
    <row r="1276" spans="10:32" x14ac:dyDescent="0.2">
      <c r="J1276" s="64" t="str">
        <f t="shared" si="220"/>
        <v>a1721</v>
      </c>
      <c r="K1276" s="71">
        <f t="shared" si="221"/>
        <v>2.1505376344086025</v>
      </c>
      <c r="L1276" s="65" t="str">
        <f>IFERROR((IF(AND($G1275&lt;(VLOOKUP($J1276,'Medians, Hi-Lo SDs'!$B:$F,2,FALSE)),$G1276&gt;=(VLOOKUP($J1276,'Medians, Hi-Lo SDs'!$B:$F,2,FALSE))),(VLOOKUP($J1276,'Medians, Hi-Lo SDs'!$B:$F,2,FALSE))-$G1275,""))/($F1276)*($C1276-$C1275)+($C1275),"")</f>
        <v/>
      </c>
      <c r="M1276" s="65" t="str">
        <f t="shared" si="223"/>
        <v/>
      </c>
      <c r="N1276" s="65" t="str">
        <f>IF(M1276="","",M1276/VLOOKUP(VLOOKUP($J1276,'Medians, Hi-Lo SDs'!$B:$F,2,FALSE),$H:$I,2,FALSE))</f>
        <v/>
      </c>
      <c r="O1276" s="59" t="s">
        <v>88</v>
      </c>
      <c r="P1276" s="60" t="s">
        <v>88</v>
      </c>
      <c r="Q1276" s="66" t="str">
        <f>IFERROR((IF(AND($G1275&lt;(VLOOKUP($J1276,'Medians, Hi-Lo SDs'!$B:$F,3,FALSE)),$G1276&gt;=(VLOOKUP($J1276,'Medians, Hi-Lo SDs'!$B:$F,3,FALSE))),(VLOOKUP($J1276,'Medians, Hi-Lo SDs'!$B:$F,3,FALSE))-$G1275,""))/($F1276)*($C1276-$C1275)+($C1275),"")</f>
        <v/>
      </c>
      <c r="R1276" s="65" t="str">
        <f t="shared" si="224"/>
        <v/>
      </c>
      <c r="S1276" s="65" t="str">
        <f>IF(R1276="","",R1276/VLOOKUP(VLOOKUP($J1276,'Medians, Hi-Lo SDs'!$B:$F,3,FALSE),$H:$I,2,FALSE))</f>
        <v/>
      </c>
      <c r="T1276" s="70" t="str">
        <f t="shared" si="227"/>
        <v/>
      </c>
      <c r="U1276" s="68" t="str">
        <f t="shared" si="228"/>
        <v/>
      </c>
      <c r="V1276" s="69" t="str">
        <f t="shared" si="222"/>
        <v/>
      </c>
      <c r="W1276" s="66" t="str">
        <f>IFERROR((IF(AND($G1275&lt;(VLOOKUP($J1276,'Medians, Hi-Lo SDs'!$B:$F,4,FALSE)),$G1276&gt;=(VLOOKUP($J1276,'Medians, Hi-Lo SDs'!$B:$F,4,FALSE))),(VLOOKUP($J1276,'Medians, Hi-Lo SDs'!$B:$F,4,FALSE))-$G1275,""))/($F1276)*($C1276-$C1275)+($C1275),"")</f>
        <v/>
      </c>
      <c r="X1276" s="65" t="str">
        <f t="shared" si="225"/>
        <v/>
      </c>
      <c r="Y1276" s="65" t="str">
        <f>IF(X1276="","",X1276/VLOOKUP(VLOOKUP($J1276,'Medians, Hi-Lo SDs'!$B:$F,4,FALSE),$H:$I,2,FALSE))</f>
        <v/>
      </c>
      <c r="Z1276" s="70" t="str">
        <f t="shared" si="229"/>
        <v/>
      </c>
      <c r="AA1276" s="68" t="str">
        <f t="shared" si="230"/>
        <v/>
      </c>
      <c r="AB1276" s="66" t="str">
        <f>IFERROR((IF(AND($G1275&lt;(VLOOKUP($J1276,'Medians, Hi-Lo SDs'!$B:$F,5,FALSE)),$G1276&gt;=(VLOOKUP($J1276,'Medians, Hi-Lo SDs'!$B:$F,5,FALSE))),(VLOOKUP($J1276,'Medians, Hi-Lo SDs'!$B:$F,5,FALSE))-$G1275,""))/($F1276)*($C1276-$C1275)+($C1275),"")</f>
        <v/>
      </c>
      <c r="AC1276" s="65" t="str">
        <f t="shared" si="226"/>
        <v/>
      </c>
      <c r="AD1276" s="65" t="str">
        <f>IF(AC1276="","",AC1276/VLOOKUP(VLOOKUP($J1276,'Medians, Hi-Lo SDs'!$B:$F,5,FALSE),$H:$I,2,FALSE))</f>
        <v/>
      </c>
      <c r="AE1276" s="59" t="s">
        <v>88</v>
      </c>
      <c r="AF1276" s="60" t="s">
        <v>88</v>
      </c>
    </row>
    <row r="1277" spans="10:32" x14ac:dyDescent="0.2">
      <c r="J1277" s="64" t="str">
        <f t="shared" si="220"/>
        <v>a1721</v>
      </c>
      <c r="K1277" s="71">
        <f t="shared" si="221"/>
        <v>2.1505376344086025</v>
      </c>
      <c r="L1277" s="65" t="str">
        <f>IFERROR((IF(AND($G1276&lt;(VLOOKUP($J1277,'Medians, Hi-Lo SDs'!$B:$F,2,FALSE)),$G1277&gt;=(VLOOKUP($J1277,'Medians, Hi-Lo SDs'!$B:$F,2,FALSE))),(VLOOKUP($J1277,'Medians, Hi-Lo SDs'!$B:$F,2,FALSE))-$G1276,""))/($F1277)*($C1277-$C1276)+($C1276),"")</f>
        <v/>
      </c>
      <c r="M1277" s="65" t="str">
        <f t="shared" si="223"/>
        <v/>
      </c>
      <c r="N1277" s="65" t="str">
        <f>IF(M1277="","",M1277/VLOOKUP(VLOOKUP($J1277,'Medians, Hi-Lo SDs'!$B:$F,2,FALSE),$H:$I,2,FALSE))</f>
        <v/>
      </c>
      <c r="O1277" s="59" t="s">
        <v>88</v>
      </c>
      <c r="P1277" s="60" t="s">
        <v>88</v>
      </c>
      <c r="Q1277" s="66" t="str">
        <f>IFERROR((IF(AND($G1276&lt;(VLOOKUP($J1277,'Medians, Hi-Lo SDs'!$B:$F,3,FALSE)),$G1277&gt;=(VLOOKUP($J1277,'Medians, Hi-Lo SDs'!$B:$F,3,FALSE))),(VLOOKUP($J1277,'Medians, Hi-Lo SDs'!$B:$F,3,FALSE))-$G1276,""))/($F1277)*($C1277-$C1276)+($C1276),"")</f>
        <v/>
      </c>
      <c r="R1277" s="65" t="str">
        <f t="shared" si="224"/>
        <v/>
      </c>
      <c r="S1277" s="65" t="str">
        <f>IF(R1277="","",R1277/VLOOKUP(VLOOKUP($J1277,'Medians, Hi-Lo SDs'!$B:$F,3,FALSE),$H:$I,2,FALSE))</f>
        <v/>
      </c>
      <c r="T1277" s="70" t="str">
        <f t="shared" si="227"/>
        <v/>
      </c>
      <c r="U1277" s="68" t="str">
        <f t="shared" si="228"/>
        <v/>
      </c>
      <c r="V1277" s="69" t="str">
        <f t="shared" si="222"/>
        <v/>
      </c>
      <c r="W1277" s="66" t="str">
        <f>IFERROR((IF(AND($G1276&lt;(VLOOKUP($J1277,'Medians, Hi-Lo SDs'!$B:$F,4,FALSE)),$G1277&gt;=(VLOOKUP($J1277,'Medians, Hi-Lo SDs'!$B:$F,4,FALSE))),(VLOOKUP($J1277,'Medians, Hi-Lo SDs'!$B:$F,4,FALSE))-$G1276,""))/($F1277)*($C1277-$C1276)+($C1276),"")</f>
        <v/>
      </c>
      <c r="X1277" s="65" t="str">
        <f t="shared" si="225"/>
        <v/>
      </c>
      <c r="Y1277" s="65" t="str">
        <f>IF(X1277="","",X1277/VLOOKUP(VLOOKUP($J1277,'Medians, Hi-Lo SDs'!$B:$F,4,FALSE),$H:$I,2,FALSE))</f>
        <v/>
      </c>
      <c r="Z1277" s="70" t="str">
        <f t="shared" si="229"/>
        <v/>
      </c>
      <c r="AA1277" s="68" t="str">
        <f t="shared" si="230"/>
        <v/>
      </c>
      <c r="AB1277" s="66" t="str">
        <f>IFERROR((IF(AND($G1276&lt;(VLOOKUP($J1277,'Medians, Hi-Lo SDs'!$B:$F,5,FALSE)),$G1277&gt;=(VLOOKUP($J1277,'Medians, Hi-Lo SDs'!$B:$F,5,FALSE))),(VLOOKUP($J1277,'Medians, Hi-Lo SDs'!$B:$F,5,FALSE))-$G1276,""))/($F1277)*($C1277-$C1276)+($C1276),"")</f>
        <v/>
      </c>
      <c r="AC1277" s="65" t="str">
        <f t="shared" si="226"/>
        <v/>
      </c>
      <c r="AD1277" s="65" t="str">
        <f>IF(AC1277="","",AC1277/VLOOKUP(VLOOKUP($J1277,'Medians, Hi-Lo SDs'!$B:$F,5,FALSE),$H:$I,2,FALSE))</f>
        <v/>
      </c>
      <c r="AE1277" s="59" t="s">
        <v>88</v>
      </c>
      <c r="AF1277" s="60" t="s">
        <v>88</v>
      </c>
    </row>
    <row r="1278" spans="10:32" x14ac:dyDescent="0.2">
      <c r="J1278" s="64" t="str">
        <f t="shared" si="220"/>
        <v>a1721</v>
      </c>
      <c r="K1278" s="71">
        <f t="shared" si="221"/>
        <v>2.1505376344086025</v>
      </c>
      <c r="L1278" s="65" t="str">
        <f>IFERROR((IF(AND($G1277&lt;(VLOOKUP($J1278,'Medians, Hi-Lo SDs'!$B:$F,2,FALSE)),$G1278&gt;=(VLOOKUP($J1278,'Medians, Hi-Lo SDs'!$B:$F,2,FALSE))),(VLOOKUP($J1278,'Medians, Hi-Lo SDs'!$B:$F,2,FALSE))-$G1277,""))/($F1278)*($C1278-$C1277)+($C1277),"")</f>
        <v/>
      </c>
      <c r="M1278" s="65" t="str">
        <f t="shared" si="223"/>
        <v/>
      </c>
      <c r="N1278" s="65" t="str">
        <f>IF(M1278="","",M1278/VLOOKUP(VLOOKUP($J1278,'Medians, Hi-Lo SDs'!$B:$F,2,FALSE),$H:$I,2,FALSE))</f>
        <v/>
      </c>
      <c r="O1278" s="59" t="s">
        <v>88</v>
      </c>
      <c r="P1278" s="60" t="s">
        <v>88</v>
      </c>
      <c r="Q1278" s="66" t="str">
        <f>IFERROR((IF(AND($G1277&lt;(VLOOKUP($J1278,'Medians, Hi-Lo SDs'!$B:$F,3,FALSE)),$G1278&gt;=(VLOOKUP($J1278,'Medians, Hi-Lo SDs'!$B:$F,3,FALSE))),(VLOOKUP($J1278,'Medians, Hi-Lo SDs'!$B:$F,3,FALSE))-$G1277,""))/($F1278)*($C1278-$C1277)+($C1277),"")</f>
        <v/>
      </c>
      <c r="R1278" s="65" t="str">
        <f t="shared" si="224"/>
        <v/>
      </c>
      <c r="S1278" s="65" t="str">
        <f>IF(R1278="","",R1278/VLOOKUP(VLOOKUP($J1278,'Medians, Hi-Lo SDs'!$B:$F,3,FALSE),$H:$I,2,FALSE))</f>
        <v/>
      </c>
      <c r="T1278" s="70" t="str">
        <f t="shared" si="227"/>
        <v/>
      </c>
      <c r="U1278" s="68" t="str">
        <f t="shared" si="228"/>
        <v/>
      </c>
      <c r="V1278" s="69" t="str">
        <f t="shared" si="222"/>
        <v/>
      </c>
      <c r="W1278" s="66" t="str">
        <f>IFERROR((IF(AND($G1277&lt;(VLOOKUP($J1278,'Medians, Hi-Lo SDs'!$B:$F,4,FALSE)),$G1278&gt;=(VLOOKUP($J1278,'Medians, Hi-Lo SDs'!$B:$F,4,FALSE))),(VLOOKUP($J1278,'Medians, Hi-Lo SDs'!$B:$F,4,FALSE))-$G1277,""))/($F1278)*($C1278-$C1277)+($C1277),"")</f>
        <v/>
      </c>
      <c r="X1278" s="65" t="str">
        <f t="shared" si="225"/>
        <v/>
      </c>
      <c r="Y1278" s="65" t="str">
        <f>IF(X1278="","",X1278/VLOOKUP(VLOOKUP($J1278,'Medians, Hi-Lo SDs'!$B:$F,4,FALSE),$H:$I,2,FALSE))</f>
        <v/>
      </c>
      <c r="Z1278" s="70" t="str">
        <f t="shared" si="229"/>
        <v/>
      </c>
      <c r="AA1278" s="68" t="str">
        <f t="shared" si="230"/>
        <v/>
      </c>
      <c r="AB1278" s="66" t="str">
        <f>IFERROR((IF(AND($G1277&lt;(VLOOKUP($J1278,'Medians, Hi-Lo SDs'!$B:$F,5,FALSE)),$G1278&gt;=(VLOOKUP($J1278,'Medians, Hi-Lo SDs'!$B:$F,5,FALSE))),(VLOOKUP($J1278,'Medians, Hi-Lo SDs'!$B:$F,5,FALSE))-$G1277,""))/($F1278)*($C1278-$C1277)+($C1277),"")</f>
        <v/>
      </c>
      <c r="AC1278" s="65" t="str">
        <f t="shared" si="226"/>
        <v/>
      </c>
      <c r="AD1278" s="65" t="str">
        <f>IF(AC1278="","",AC1278/VLOOKUP(VLOOKUP($J1278,'Medians, Hi-Lo SDs'!$B:$F,5,FALSE),$H:$I,2,FALSE))</f>
        <v/>
      </c>
      <c r="AE1278" s="59" t="s">
        <v>88</v>
      </c>
      <c r="AF1278" s="60" t="s">
        <v>88</v>
      </c>
    </row>
    <row r="1279" spans="10:32" x14ac:dyDescent="0.2">
      <c r="J1279" s="64" t="str">
        <f t="shared" si="220"/>
        <v>a1721</v>
      </c>
      <c r="K1279" s="71">
        <f t="shared" si="221"/>
        <v>2.1505376344086025</v>
      </c>
      <c r="L1279" s="65" t="str">
        <f>IFERROR((IF(AND($G1278&lt;(VLOOKUP($J1279,'Medians, Hi-Lo SDs'!$B:$F,2,FALSE)),$G1279&gt;=(VLOOKUP($J1279,'Medians, Hi-Lo SDs'!$B:$F,2,FALSE))),(VLOOKUP($J1279,'Medians, Hi-Lo SDs'!$B:$F,2,FALSE))-$G1278,""))/($F1279)*($C1279-$C1278)+($C1278),"")</f>
        <v/>
      </c>
      <c r="M1279" s="65" t="str">
        <f t="shared" si="223"/>
        <v/>
      </c>
      <c r="N1279" s="65" t="str">
        <f>IF(M1279="","",M1279/VLOOKUP(VLOOKUP($J1279,'Medians, Hi-Lo SDs'!$B:$F,2,FALSE),$H:$I,2,FALSE))</f>
        <v/>
      </c>
      <c r="O1279" s="59" t="s">
        <v>88</v>
      </c>
      <c r="P1279" s="60" t="s">
        <v>88</v>
      </c>
      <c r="Q1279" s="66" t="str">
        <f>IFERROR((IF(AND($G1278&lt;(VLOOKUP($J1279,'Medians, Hi-Lo SDs'!$B:$F,3,FALSE)),$G1279&gt;=(VLOOKUP($J1279,'Medians, Hi-Lo SDs'!$B:$F,3,FALSE))),(VLOOKUP($J1279,'Medians, Hi-Lo SDs'!$B:$F,3,FALSE))-$G1278,""))/($F1279)*($C1279-$C1278)+($C1278),"")</f>
        <v/>
      </c>
      <c r="R1279" s="65" t="str">
        <f t="shared" si="224"/>
        <v/>
      </c>
      <c r="S1279" s="65" t="str">
        <f>IF(R1279="","",R1279/VLOOKUP(VLOOKUP($J1279,'Medians, Hi-Lo SDs'!$B:$F,3,FALSE),$H:$I,2,FALSE))</f>
        <v/>
      </c>
      <c r="T1279" s="70" t="str">
        <f t="shared" si="227"/>
        <v/>
      </c>
      <c r="U1279" s="68" t="str">
        <f t="shared" si="228"/>
        <v/>
      </c>
      <c r="V1279" s="69" t="str">
        <f t="shared" si="222"/>
        <v/>
      </c>
      <c r="W1279" s="66" t="str">
        <f>IFERROR((IF(AND($G1278&lt;(VLOOKUP($J1279,'Medians, Hi-Lo SDs'!$B:$F,4,FALSE)),$G1279&gt;=(VLOOKUP($J1279,'Medians, Hi-Lo SDs'!$B:$F,4,FALSE))),(VLOOKUP($J1279,'Medians, Hi-Lo SDs'!$B:$F,4,FALSE))-$G1278,""))/($F1279)*($C1279-$C1278)+($C1278),"")</f>
        <v/>
      </c>
      <c r="X1279" s="65" t="str">
        <f t="shared" si="225"/>
        <v/>
      </c>
      <c r="Y1279" s="65" t="str">
        <f>IF(X1279="","",X1279/VLOOKUP(VLOOKUP($J1279,'Medians, Hi-Lo SDs'!$B:$F,4,FALSE),$H:$I,2,FALSE))</f>
        <v/>
      </c>
      <c r="Z1279" s="70" t="str">
        <f t="shared" si="229"/>
        <v/>
      </c>
      <c r="AA1279" s="68" t="str">
        <f t="shared" si="230"/>
        <v/>
      </c>
      <c r="AB1279" s="66" t="str">
        <f>IFERROR((IF(AND($G1278&lt;(VLOOKUP($J1279,'Medians, Hi-Lo SDs'!$B:$F,5,FALSE)),$G1279&gt;=(VLOOKUP($J1279,'Medians, Hi-Lo SDs'!$B:$F,5,FALSE))),(VLOOKUP($J1279,'Medians, Hi-Lo SDs'!$B:$F,5,FALSE))-$G1278,""))/($F1279)*($C1279-$C1278)+($C1278),"")</f>
        <v/>
      </c>
      <c r="AC1279" s="65" t="str">
        <f t="shared" si="226"/>
        <v/>
      </c>
      <c r="AD1279" s="65" t="str">
        <f>IF(AC1279="","",AC1279/VLOOKUP(VLOOKUP($J1279,'Medians, Hi-Lo SDs'!$B:$F,5,FALSE),$H:$I,2,FALSE))</f>
        <v/>
      </c>
      <c r="AE1279" s="59" t="s">
        <v>88</v>
      </c>
      <c r="AF1279" s="60" t="s">
        <v>88</v>
      </c>
    </row>
    <row r="1280" spans="10:32" x14ac:dyDescent="0.2">
      <c r="J1280" s="64" t="str">
        <f t="shared" si="220"/>
        <v>a1721</v>
      </c>
      <c r="K1280" s="71">
        <f t="shared" si="221"/>
        <v>2.1505376344086025</v>
      </c>
      <c r="L1280" s="65" t="str">
        <f>IFERROR((IF(AND($G1279&lt;(VLOOKUP($J1280,'Medians, Hi-Lo SDs'!$B:$F,2,FALSE)),$G1280&gt;=(VLOOKUP($J1280,'Medians, Hi-Lo SDs'!$B:$F,2,FALSE))),(VLOOKUP($J1280,'Medians, Hi-Lo SDs'!$B:$F,2,FALSE))-$G1279,""))/($F1280)*($C1280-$C1279)+($C1279),"")</f>
        <v/>
      </c>
      <c r="M1280" s="65" t="str">
        <f t="shared" si="223"/>
        <v/>
      </c>
      <c r="N1280" s="65" t="str">
        <f>IF(M1280="","",M1280/VLOOKUP(VLOOKUP($J1280,'Medians, Hi-Lo SDs'!$B:$F,2,FALSE),$H:$I,2,FALSE))</f>
        <v/>
      </c>
      <c r="O1280" s="59" t="s">
        <v>88</v>
      </c>
      <c r="P1280" s="60" t="s">
        <v>88</v>
      </c>
      <c r="Q1280" s="66" t="str">
        <f>IFERROR((IF(AND($G1279&lt;(VLOOKUP($J1280,'Medians, Hi-Lo SDs'!$B:$F,3,FALSE)),$G1280&gt;=(VLOOKUP($J1280,'Medians, Hi-Lo SDs'!$B:$F,3,FALSE))),(VLOOKUP($J1280,'Medians, Hi-Lo SDs'!$B:$F,3,FALSE))-$G1279,""))/($F1280)*($C1280-$C1279)+($C1279),"")</f>
        <v/>
      </c>
      <c r="R1280" s="65" t="str">
        <f t="shared" si="224"/>
        <v/>
      </c>
      <c r="S1280" s="65" t="str">
        <f>IF(R1280="","",R1280/VLOOKUP(VLOOKUP($J1280,'Medians, Hi-Lo SDs'!$B:$F,3,FALSE),$H:$I,2,FALSE))</f>
        <v/>
      </c>
      <c r="T1280" s="70" t="str">
        <f t="shared" si="227"/>
        <v/>
      </c>
      <c r="U1280" s="68" t="str">
        <f t="shared" si="228"/>
        <v/>
      </c>
      <c r="V1280" s="69" t="str">
        <f t="shared" si="222"/>
        <v/>
      </c>
      <c r="W1280" s="66" t="str">
        <f>IFERROR((IF(AND($G1279&lt;(VLOOKUP($J1280,'Medians, Hi-Lo SDs'!$B:$F,4,FALSE)),$G1280&gt;=(VLOOKUP($J1280,'Medians, Hi-Lo SDs'!$B:$F,4,FALSE))),(VLOOKUP($J1280,'Medians, Hi-Lo SDs'!$B:$F,4,FALSE))-$G1279,""))/($F1280)*($C1280-$C1279)+($C1279),"")</f>
        <v/>
      </c>
      <c r="X1280" s="65" t="str">
        <f t="shared" si="225"/>
        <v/>
      </c>
      <c r="Y1280" s="65" t="str">
        <f>IF(X1280="","",X1280/VLOOKUP(VLOOKUP($J1280,'Medians, Hi-Lo SDs'!$B:$F,4,FALSE),$H:$I,2,FALSE))</f>
        <v/>
      </c>
      <c r="Z1280" s="70" t="str">
        <f t="shared" si="229"/>
        <v/>
      </c>
      <c r="AA1280" s="68" t="str">
        <f t="shared" si="230"/>
        <v/>
      </c>
      <c r="AB1280" s="66" t="str">
        <f>IFERROR((IF(AND($G1279&lt;(VLOOKUP($J1280,'Medians, Hi-Lo SDs'!$B:$F,5,FALSE)),$G1280&gt;=(VLOOKUP($J1280,'Medians, Hi-Lo SDs'!$B:$F,5,FALSE))),(VLOOKUP($J1280,'Medians, Hi-Lo SDs'!$B:$F,5,FALSE))-$G1279,""))/($F1280)*($C1280-$C1279)+($C1279),"")</f>
        <v/>
      </c>
      <c r="AC1280" s="65" t="str">
        <f t="shared" si="226"/>
        <v/>
      </c>
      <c r="AD1280" s="65" t="str">
        <f>IF(AC1280="","",AC1280/VLOOKUP(VLOOKUP($J1280,'Medians, Hi-Lo SDs'!$B:$F,5,FALSE),$H:$I,2,FALSE))</f>
        <v/>
      </c>
      <c r="AE1280" s="59" t="s">
        <v>88</v>
      </c>
      <c r="AF1280" s="60" t="s">
        <v>88</v>
      </c>
    </row>
    <row r="1281" spans="10:32" x14ac:dyDescent="0.2">
      <c r="J1281" s="64" t="str">
        <f t="shared" si="220"/>
        <v>a1721</v>
      </c>
      <c r="K1281" s="71">
        <f t="shared" si="221"/>
        <v>2.1505376344086025</v>
      </c>
      <c r="L1281" s="65" t="str">
        <f>IFERROR((IF(AND($G1280&lt;(VLOOKUP($J1281,'Medians, Hi-Lo SDs'!$B:$F,2,FALSE)),$G1281&gt;=(VLOOKUP($J1281,'Medians, Hi-Lo SDs'!$B:$F,2,FALSE))),(VLOOKUP($J1281,'Medians, Hi-Lo SDs'!$B:$F,2,FALSE))-$G1280,""))/($F1281)*($C1281-$C1280)+($C1280),"")</f>
        <v/>
      </c>
      <c r="M1281" s="65" t="str">
        <f t="shared" si="223"/>
        <v/>
      </c>
      <c r="N1281" s="65" t="str">
        <f>IF(M1281="","",M1281/VLOOKUP(VLOOKUP($J1281,'Medians, Hi-Lo SDs'!$B:$F,2,FALSE),$H:$I,2,FALSE))</f>
        <v/>
      </c>
      <c r="O1281" s="59" t="s">
        <v>88</v>
      </c>
      <c r="P1281" s="60" t="s">
        <v>88</v>
      </c>
      <c r="Q1281" s="66" t="str">
        <f>IFERROR((IF(AND($G1280&lt;(VLOOKUP($J1281,'Medians, Hi-Lo SDs'!$B:$F,3,FALSE)),$G1281&gt;=(VLOOKUP($J1281,'Medians, Hi-Lo SDs'!$B:$F,3,FALSE))),(VLOOKUP($J1281,'Medians, Hi-Lo SDs'!$B:$F,3,FALSE))-$G1280,""))/($F1281)*($C1281-$C1280)+($C1280),"")</f>
        <v/>
      </c>
      <c r="R1281" s="65" t="str">
        <f t="shared" si="224"/>
        <v/>
      </c>
      <c r="S1281" s="65" t="str">
        <f>IF(R1281="","",R1281/VLOOKUP(VLOOKUP($J1281,'Medians, Hi-Lo SDs'!$B:$F,3,FALSE),$H:$I,2,FALSE))</f>
        <v/>
      </c>
      <c r="T1281" s="70" t="str">
        <f t="shared" si="227"/>
        <v/>
      </c>
      <c r="U1281" s="68" t="str">
        <f t="shared" si="228"/>
        <v/>
      </c>
      <c r="V1281" s="69" t="str">
        <f t="shared" si="222"/>
        <v/>
      </c>
      <c r="W1281" s="66" t="str">
        <f>IFERROR((IF(AND($G1280&lt;(VLOOKUP($J1281,'Medians, Hi-Lo SDs'!$B:$F,4,FALSE)),$G1281&gt;=(VLOOKUP($J1281,'Medians, Hi-Lo SDs'!$B:$F,4,FALSE))),(VLOOKUP($J1281,'Medians, Hi-Lo SDs'!$B:$F,4,FALSE))-$G1280,""))/($F1281)*($C1281-$C1280)+($C1280),"")</f>
        <v/>
      </c>
      <c r="X1281" s="65" t="str">
        <f t="shared" si="225"/>
        <v/>
      </c>
      <c r="Y1281" s="65" t="str">
        <f>IF(X1281="","",X1281/VLOOKUP(VLOOKUP($J1281,'Medians, Hi-Lo SDs'!$B:$F,4,FALSE),$H:$I,2,FALSE))</f>
        <v/>
      </c>
      <c r="Z1281" s="70" t="str">
        <f t="shared" si="229"/>
        <v/>
      </c>
      <c r="AA1281" s="68" t="str">
        <f t="shared" si="230"/>
        <v/>
      </c>
      <c r="AB1281" s="66" t="str">
        <f>IFERROR((IF(AND($G1280&lt;(VLOOKUP($J1281,'Medians, Hi-Lo SDs'!$B:$F,5,FALSE)),$G1281&gt;=(VLOOKUP($J1281,'Medians, Hi-Lo SDs'!$B:$F,5,FALSE))),(VLOOKUP($J1281,'Medians, Hi-Lo SDs'!$B:$F,5,FALSE))-$G1280,""))/($F1281)*($C1281-$C1280)+($C1280),"")</f>
        <v/>
      </c>
      <c r="AC1281" s="65" t="str">
        <f t="shared" si="226"/>
        <v/>
      </c>
      <c r="AD1281" s="65" t="str">
        <f>IF(AC1281="","",AC1281/VLOOKUP(VLOOKUP($J1281,'Medians, Hi-Lo SDs'!$B:$F,5,FALSE),$H:$I,2,FALSE))</f>
        <v/>
      </c>
      <c r="AE1281" s="59" t="s">
        <v>88</v>
      </c>
      <c r="AF1281" s="60" t="s">
        <v>88</v>
      </c>
    </row>
    <row r="1282" spans="10:32" x14ac:dyDescent="0.2">
      <c r="J1282" s="64" t="str">
        <f t="shared" si="220"/>
        <v>a1721</v>
      </c>
      <c r="K1282" s="71">
        <f t="shared" si="221"/>
        <v>2.1505376344086025</v>
      </c>
      <c r="L1282" s="65" t="str">
        <f>IFERROR((IF(AND($G1281&lt;(VLOOKUP($J1282,'Medians, Hi-Lo SDs'!$B:$F,2,FALSE)),$G1282&gt;=(VLOOKUP($J1282,'Medians, Hi-Lo SDs'!$B:$F,2,FALSE))),(VLOOKUP($J1282,'Medians, Hi-Lo SDs'!$B:$F,2,FALSE))-$G1281,""))/($F1282)*($C1282-$C1281)+($C1281),"")</f>
        <v/>
      </c>
      <c r="M1282" s="65" t="str">
        <f t="shared" si="223"/>
        <v/>
      </c>
      <c r="N1282" s="65" t="str">
        <f>IF(M1282="","",M1282/VLOOKUP(VLOOKUP($J1282,'Medians, Hi-Lo SDs'!$B:$F,2,FALSE),$H:$I,2,FALSE))</f>
        <v/>
      </c>
      <c r="O1282" s="59" t="s">
        <v>88</v>
      </c>
      <c r="P1282" s="60" t="s">
        <v>88</v>
      </c>
      <c r="Q1282" s="66" t="str">
        <f>IFERROR((IF(AND($G1281&lt;(VLOOKUP($J1282,'Medians, Hi-Lo SDs'!$B:$F,3,FALSE)),$G1282&gt;=(VLOOKUP($J1282,'Medians, Hi-Lo SDs'!$B:$F,3,FALSE))),(VLOOKUP($J1282,'Medians, Hi-Lo SDs'!$B:$F,3,FALSE))-$G1281,""))/($F1282)*($C1282-$C1281)+($C1281),"")</f>
        <v/>
      </c>
      <c r="R1282" s="65" t="str">
        <f t="shared" si="224"/>
        <v/>
      </c>
      <c r="S1282" s="65" t="str">
        <f>IF(R1282="","",R1282/VLOOKUP(VLOOKUP($J1282,'Medians, Hi-Lo SDs'!$B:$F,3,FALSE),$H:$I,2,FALSE))</f>
        <v/>
      </c>
      <c r="T1282" s="70" t="str">
        <f t="shared" si="227"/>
        <v/>
      </c>
      <c r="U1282" s="68" t="str">
        <f t="shared" si="228"/>
        <v/>
      </c>
      <c r="V1282" s="69" t="str">
        <f t="shared" si="222"/>
        <v/>
      </c>
      <c r="W1282" s="66" t="str">
        <f>IFERROR((IF(AND($G1281&lt;(VLOOKUP($J1282,'Medians, Hi-Lo SDs'!$B:$F,4,FALSE)),$G1282&gt;=(VLOOKUP($J1282,'Medians, Hi-Lo SDs'!$B:$F,4,FALSE))),(VLOOKUP($J1282,'Medians, Hi-Lo SDs'!$B:$F,4,FALSE))-$G1281,""))/($F1282)*($C1282-$C1281)+($C1281),"")</f>
        <v/>
      </c>
      <c r="X1282" s="65" t="str">
        <f t="shared" si="225"/>
        <v/>
      </c>
      <c r="Y1282" s="65" t="str">
        <f>IF(X1282="","",X1282/VLOOKUP(VLOOKUP($J1282,'Medians, Hi-Lo SDs'!$B:$F,4,FALSE),$H:$I,2,FALSE))</f>
        <v/>
      </c>
      <c r="Z1282" s="70" t="str">
        <f t="shared" si="229"/>
        <v/>
      </c>
      <c r="AA1282" s="68" t="str">
        <f t="shared" si="230"/>
        <v/>
      </c>
      <c r="AB1282" s="66" t="str">
        <f>IFERROR((IF(AND($G1281&lt;(VLOOKUP($J1282,'Medians, Hi-Lo SDs'!$B:$F,5,FALSE)),$G1282&gt;=(VLOOKUP($J1282,'Medians, Hi-Lo SDs'!$B:$F,5,FALSE))),(VLOOKUP($J1282,'Medians, Hi-Lo SDs'!$B:$F,5,FALSE))-$G1281,""))/($F1282)*($C1282-$C1281)+($C1281),"")</f>
        <v/>
      </c>
      <c r="AC1282" s="65" t="str">
        <f t="shared" si="226"/>
        <v/>
      </c>
      <c r="AD1282" s="65" t="str">
        <f>IF(AC1282="","",AC1282/VLOOKUP(VLOOKUP($J1282,'Medians, Hi-Lo SDs'!$B:$F,5,FALSE),$H:$I,2,FALSE))</f>
        <v/>
      </c>
      <c r="AE1282" s="59" t="s">
        <v>88</v>
      </c>
      <c r="AF1282" s="60" t="s">
        <v>88</v>
      </c>
    </row>
    <row r="1283" spans="10:32" x14ac:dyDescent="0.2">
      <c r="J1283" s="64" t="str">
        <f t="shared" si="220"/>
        <v>a1721</v>
      </c>
      <c r="K1283" s="71">
        <f t="shared" si="221"/>
        <v>2.1505376344086025</v>
      </c>
      <c r="L1283" s="65" t="str">
        <f>IFERROR((IF(AND($G1282&lt;(VLOOKUP($J1283,'Medians, Hi-Lo SDs'!$B:$F,2,FALSE)),$G1283&gt;=(VLOOKUP($J1283,'Medians, Hi-Lo SDs'!$B:$F,2,FALSE))),(VLOOKUP($J1283,'Medians, Hi-Lo SDs'!$B:$F,2,FALSE))-$G1282,""))/($F1283)*($C1283-$C1282)+($C1282),"")</f>
        <v/>
      </c>
      <c r="M1283" s="65" t="str">
        <f t="shared" si="223"/>
        <v/>
      </c>
      <c r="N1283" s="65" t="str">
        <f>IF(M1283="","",M1283/VLOOKUP(VLOOKUP($J1283,'Medians, Hi-Lo SDs'!$B:$F,2,FALSE),$H:$I,2,FALSE))</f>
        <v/>
      </c>
      <c r="O1283" s="59" t="s">
        <v>88</v>
      </c>
      <c r="P1283" s="60" t="s">
        <v>88</v>
      </c>
      <c r="Q1283" s="66" t="str">
        <f>IFERROR((IF(AND($G1282&lt;(VLOOKUP($J1283,'Medians, Hi-Lo SDs'!$B:$F,3,FALSE)),$G1283&gt;=(VLOOKUP($J1283,'Medians, Hi-Lo SDs'!$B:$F,3,FALSE))),(VLOOKUP($J1283,'Medians, Hi-Lo SDs'!$B:$F,3,FALSE))-$G1282,""))/($F1283)*($C1283-$C1282)+($C1282),"")</f>
        <v/>
      </c>
      <c r="R1283" s="65" t="str">
        <f t="shared" si="224"/>
        <v/>
      </c>
      <c r="S1283" s="65" t="str">
        <f>IF(R1283="","",R1283/VLOOKUP(VLOOKUP($J1283,'Medians, Hi-Lo SDs'!$B:$F,3,FALSE),$H:$I,2,FALSE))</f>
        <v/>
      </c>
      <c r="T1283" s="70" t="str">
        <f t="shared" si="227"/>
        <v/>
      </c>
      <c r="U1283" s="68" t="str">
        <f t="shared" si="228"/>
        <v/>
      </c>
      <c r="V1283" s="69" t="str">
        <f t="shared" si="222"/>
        <v/>
      </c>
      <c r="W1283" s="66" t="str">
        <f>IFERROR((IF(AND($G1282&lt;(VLOOKUP($J1283,'Medians, Hi-Lo SDs'!$B:$F,4,FALSE)),$G1283&gt;=(VLOOKUP($J1283,'Medians, Hi-Lo SDs'!$B:$F,4,FALSE))),(VLOOKUP($J1283,'Medians, Hi-Lo SDs'!$B:$F,4,FALSE))-$G1282,""))/($F1283)*($C1283-$C1282)+($C1282),"")</f>
        <v/>
      </c>
      <c r="X1283" s="65" t="str">
        <f t="shared" si="225"/>
        <v/>
      </c>
      <c r="Y1283" s="65" t="str">
        <f>IF(X1283="","",X1283/VLOOKUP(VLOOKUP($J1283,'Medians, Hi-Lo SDs'!$B:$F,4,FALSE),$H:$I,2,FALSE))</f>
        <v/>
      </c>
      <c r="Z1283" s="70" t="str">
        <f t="shared" si="229"/>
        <v/>
      </c>
      <c r="AA1283" s="68" t="str">
        <f t="shared" si="230"/>
        <v/>
      </c>
      <c r="AB1283" s="66" t="str">
        <f>IFERROR((IF(AND($G1282&lt;(VLOOKUP($J1283,'Medians, Hi-Lo SDs'!$B:$F,5,FALSE)),$G1283&gt;=(VLOOKUP($J1283,'Medians, Hi-Lo SDs'!$B:$F,5,FALSE))),(VLOOKUP($J1283,'Medians, Hi-Lo SDs'!$B:$F,5,FALSE))-$G1282,""))/($F1283)*($C1283-$C1282)+($C1282),"")</f>
        <v/>
      </c>
      <c r="AC1283" s="65" t="str">
        <f t="shared" si="226"/>
        <v/>
      </c>
      <c r="AD1283" s="65" t="str">
        <f>IF(AC1283="","",AC1283/VLOOKUP(VLOOKUP($J1283,'Medians, Hi-Lo SDs'!$B:$F,5,FALSE),$H:$I,2,FALSE))</f>
        <v/>
      </c>
      <c r="AE1283" s="59" t="s">
        <v>88</v>
      </c>
      <c r="AF1283" s="60" t="s">
        <v>88</v>
      </c>
    </row>
    <row r="1284" spans="10:32" x14ac:dyDescent="0.2">
      <c r="J1284" s="64" t="str">
        <f t="shared" si="220"/>
        <v>a1721</v>
      </c>
      <c r="K1284" s="71">
        <f t="shared" si="221"/>
        <v>2.1505376344086025</v>
      </c>
      <c r="L1284" s="65" t="str">
        <f>IFERROR((IF(AND($G1283&lt;(VLOOKUP($J1284,'Medians, Hi-Lo SDs'!$B:$F,2,FALSE)),$G1284&gt;=(VLOOKUP($J1284,'Medians, Hi-Lo SDs'!$B:$F,2,FALSE))),(VLOOKUP($J1284,'Medians, Hi-Lo SDs'!$B:$F,2,FALSE))-$G1283,""))/($F1284)*($C1284-$C1283)+($C1283),"")</f>
        <v/>
      </c>
      <c r="M1284" s="65" t="str">
        <f t="shared" si="223"/>
        <v/>
      </c>
      <c r="N1284" s="65" t="str">
        <f>IF(M1284="","",M1284/VLOOKUP(VLOOKUP($J1284,'Medians, Hi-Lo SDs'!$B:$F,2,FALSE),$H:$I,2,FALSE))</f>
        <v/>
      </c>
      <c r="O1284" s="59" t="s">
        <v>88</v>
      </c>
      <c r="P1284" s="60" t="s">
        <v>88</v>
      </c>
      <c r="Q1284" s="66" t="str">
        <f>IFERROR((IF(AND($G1283&lt;(VLOOKUP($J1284,'Medians, Hi-Lo SDs'!$B:$F,3,FALSE)),$G1284&gt;=(VLOOKUP($J1284,'Medians, Hi-Lo SDs'!$B:$F,3,FALSE))),(VLOOKUP($J1284,'Medians, Hi-Lo SDs'!$B:$F,3,FALSE))-$G1283,""))/($F1284)*($C1284-$C1283)+($C1283),"")</f>
        <v/>
      </c>
      <c r="R1284" s="65" t="str">
        <f t="shared" si="224"/>
        <v/>
      </c>
      <c r="S1284" s="65" t="str">
        <f>IF(R1284="","",R1284/VLOOKUP(VLOOKUP($J1284,'Medians, Hi-Lo SDs'!$B:$F,3,FALSE),$H:$I,2,FALSE))</f>
        <v/>
      </c>
      <c r="T1284" s="70" t="str">
        <f t="shared" si="227"/>
        <v/>
      </c>
      <c r="U1284" s="68" t="str">
        <f t="shared" si="228"/>
        <v/>
      </c>
      <c r="V1284" s="69" t="str">
        <f t="shared" si="222"/>
        <v/>
      </c>
      <c r="W1284" s="66" t="str">
        <f>IFERROR((IF(AND($G1283&lt;(VLOOKUP($J1284,'Medians, Hi-Lo SDs'!$B:$F,4,FALSE)),$G1284&gt;=(VLOOKUP($J1284,'Medians, Hi-Lo SDs'!$B:$F,4,FALSE))),(VLOOKUP($J1284,'Medians, Hi-Lo SDs'!$B:$F,4,FALSE))-$G1283,""))/($F1284)*($C1284-$C1283)+($C1283),"")</f>
        <v/>
      </c>
      <c r="X1284" s="65" t="str">
        <f t="shared" si="225"/>
        <v/>
      </c>
      <c r="Y1284" s="65" t="str">
        <f>IF(X1284="","",X1284/VLOOKUP(VLOOKUP($J1284,'Medians, Hi-Lo SDs'!$B:$F,4,FALSE),$H:$I,2,FALSE))</f>
        <v/>
      </c>
      <c r="Z1284" s="70" t="str">
        <f t="shared" si="229"/>
        <v/>
      </c>
      <c r="AA1284" s="68" t="str">
        <f t="shared" si="230"/>
        <v/>
      </c>
      <c r="AB1284" s="66" t="str">
        <f>IFERROR((IF(AND($G1283&lt;(VLOOKUP($J1284,'Medians, Hi-Lo SDs'!$B:$F,5,FALSE)),$G1284&gt;=(VLOOKUP($J1284,'Medians, Hi-Lo SDs'!$B:$F,5,FALSE))),(VLOOKUP($J1284,'Medians, Hi-Lo SDs'!$B:$F,5,FALSE))-$G1283,""))/($F1284)*($C1284-$C1283)+($C1283),"")</f>
        <v/>
      </c>
      <c r="AC1284" s="65" t="str">
        <f t="shared" si="226"/>
        <v/>
      </c>
      <c r="AD1284" s="65" t="str">
        <f>IF(AC1284="","",AC1284/VLOOKUP(VLOOKUP($J1284,'Medians, Hi-Lo SDs'!$B:$F,5,FALSE),$H:$I,2,FALSE))</f>
        <v/>
      </c>
      <c r="AE1284" s="59" t="s">
        <v>88</v>
      </c>
      <c r="AF1284" s="60" t="s">
        <v>88</v>
      </c>
    </row>
    <row r="1285" spans="10:32" x14ac:dyDescent="0.2">
      <c r="J1285" s="64" t="str">
        <f t="shared" si="220"/>
        <v>a1721</v>
      </c>
      <c r="K1285" s="71">
        <f t="shared" si="221"/>
        <v>2.1505376344086025</v>
      </c>
      <c r="L1285" s="65" t="str">
        <f>IFERROR((IF(AND($G1284&lt;(VLOOKUP($J1285,'Medians, Hi-Lo SDs'!$B:$F,2,FALSE)),$G1285&gt;=(VLOOKUP($J1285,'Medians, Hi-Lo SDs'!$B:$F,2,FALSE))),(VLOOKUP($J1285,'Medians, Hi-Lo SDs'!$B:$F,2,FALSE))-$G1284,""))/($F1285)*($C1285-$C1284)+($C1284),"")</f>
        <v/>
      </c>
      <c r="M1285" s="65" t="str">
        <f t="shared" si="223"/>
        <v/>
      </c>
      <c r="N1285" s="65" t="str">
        <f>IF(M1285="","",M1285/VLOOKUP(VLOOKUP($J1285,'Medians, Hi-Lo SDs'!$B:$F,2,FALSE),$H:$I,2,FALSE))</f>
        <v/>
      </c>
      <c r="O1285" s="59" t="s">
        <v>88</v>
      </c>
      <c r="P1285" s="60" t="s">
        <v>88</v>
      </c>
      <c r="Q1285" s="66" t="str">
        <f>IFERROR((IF(AND($G1284&lt;(VLOOKUP($J1285,'Medians, Hi-Lo SDs'!$B:$F,3,FALSE)),$G1285&gt;=(VLOOKUP($J1285,'Medians, Hi-Lo SDs'!$B:$F,3,FALSE))),(VLOOKUP($J1285,'Medians, Hi-Lo SDs'!$B:$F,3,FALSE))-$G1284,""))/($F1285)*($C1285-$C1284)+($C1284),"")</f>
        <v/>
      </c>
      <c r="R1285" s="65" t="str">
        <f t="shared" si="224"/>
        <v/>
      </c>
      <c r="S1285" s="65" t="str">
        <f>IF(R1285="","",R1285/VLOOKUP(VLOOKUP($J1285,'Medians, Hi-Lo SDs'!$B:$F,3,FALSE),$H:$I,2,FALSE))</f>
        <v/>
      </c>
      <c r="T1285" s="70" t="str">
        <f t="shared" si="227"/>
        <v/>
      </c>
      <c r="U1285" s="68" t="str">
        <f t="shared" si="228"/>
        <v/>
      </c>
      <c r="V1285" s="69" t="str">
        <f t="shared" si="222"/>
        <v/>
      </c>
      <c r="W1285" s="66" t="str">
        <f>IFERROR((IF(AND($G1284&lt;(VLOOKUP($J1285,'Medians, Hi-Lo SDs'!$B:$F,4,FALSE)),$G1285&gt;=(VLOOKUP($J1285,'Medians, Hi-Lo SDs'!$B:$F,4,FALSE))),(VLOOKUP($J1285,'Medians, Hi-Lo SDs'!$B:$F,4,FALSE))-$G1284,""))/($F1285)*($C1285-$C1284)+($C1284),"")</f>
        <v/>
      </c>
      <c r="X1285" s="65" t="str">
        <f t="shared" si="225"/>
        <v/>
      </c>
      <c r="Y1285" s="65" t="str">
        <f>IF(X1285="","",X1285/VLOOKUP(VLOOKUP($J1285,'Medians, Hi-Lo SDs'!$B:$F,4,FALSE),$H:$I,2,FALSE))</f>
        <v/>
      </c>
      <c r="Z1285" s="70" t="str">
        <f t="shared" si="229"/>
        <v/>
      </c>
      <c r="AA1285" s="68" t="str">
        <f t="shared" si="230"/>
        <v/>
      </c>
      <c r="AB1285" s="66" t="str">
        <f>IFERROR((IF(AND($G1284&lt;(VLOOKUP($J1285,'Medians, Hi-Lo SDs'!$B:$F,5,FALSE)),$G1285&gt;=(VLOOKUP($J1285,'Medians, Hi-Lo SDs'!$B:$F,5,FALSE))),(VLOOKUP($J1285,'Medians, Hi-Lo SDs'!$B:$F,5,FALSE))-$G1284,""))/($F1285)*($C1285-$C1284)+($C1284),"")</f>
        <v/>
      </c>
      <c r="AC1285" s="65" t="str">
        <f t="shared" si="226"/>
        <v/>
      </c>
      <c r="AD1285" s="65" t="str">
        <f>IF(AC1285="","",AC1285/VLOOKUP(VLOOKUP($J1285,'Medians, Hi-Lo SDs'!$B:$F,5,FALSE),$H:$I,2,FALSE))</f>
        <v/>
      </c>
      <c r="AE1285" s="59" t="s">
        <v>88</v>
      </c>
      <c r="AF1285" s="60" t="s">
        <v>88</v>
      </c>
    </row>
    <row r="1286" spans="10:32" x14ac:dyDescent="0.2">
      <c r="J1286" s="64" t="str">
        <f t="shared" si="220"/>
        <v>a1721</v>
      </c>
      <c r="K1286" s="71">
        <f t="shared" si="221"/>
        <v>2.1505376344086025</v>
      </c>
      <c r="L1286" s="65" t="str">
        <f>IFERROR((IF(AND($G1285&lt;(VLOOKUP($J1286,'Medians, Hi-Lo SDs'!$B:$F,2,FALSE)),$G1286&gt;=(VLOOKUP($J1286,'Medians, Hi-Lo SDs'!$B:$F,2,FALSE))),(VLOOKUP($J1286,'Medians, Hi-Lo SDs'!$B:$F,2,FALSE))-$G1285,""))/($F1286)*($C1286-$C1285)+($C1285),"")</f>
        <v/>
      </c>
      <c r="M1286" s="65" t="str">
        <f t="shared" si="223"/>
        <v/>
      </c>
      <c r="N1286" s="65" t="str">
        <f>IF(M1286="","",M1286/VLOOKUP(VLOOKUP($J1286,'Medians, Hi-Lo SDs'!$B:$F,2,FALSE),$H:$I,2,FALSE))</f>
        <v/>
      </c>
      <c r="O1286" s="59" t="s">
        <v>88</v>
      </c>
      <c r="P1286" s="60" t="s">
        <v>88</v>
      </c>
      <c r="Q1286" s="66" t="str">
        <f>IFERROR((IF(AND($G1285&lt;(VLOOKUP($J1286,'Medians, Hi-Lo SDs'!$B:$F,3,FALSE)),$G1286&gt;=(VLOOKUP($J1286,'Medians, Hi-Lo SDs'!$B:$F,3,FALSE))),(VLOOKUP($J1286,'Medians, Hi-Lo SDs'!$B:$F,3,FALSE))-$G1285,""))/($F1286)*($C1286-$C1285)+($C1285),"")</f>
        <v/>
      </c>
      <c r="R1286" s="65" t="str">
        <f t="shared" si="224"/>
        <v/>
      </c>
      <c r="S1286" s="65" t="str">
        <f>IF(R1286="","",R1286/VLOOKUP(VLOOKUP($J1286,'Medians, Hi-Lo SDs'!$B:$F,3,FALSE),$H:$I,2,FALSE))</f>
        <v/>
      </c>
      <c r="T1286" s="70" t="str">
        <f t="shared" si="227"/>
        <v/>
      </c>
      <c r="U1286" s="68" t="str">
        <f t="shared" si="228"/>
        <v/>
      </c>
      <c r="V1286" s="69" t="str">
        <f t="shared" si="222"/>
        <v/>
      </c>
      <c r="W1286" s="66" t="str">
        <f>IFERROR((IF(AND($G1285&lt;(VLOOKUP($J1286,'Medians, Hi-Lo SDs'!$B:$F,4,FALSE)),$G1286&gt;=(VLOOKUP($J1286,'Medians, Hi-Lo SDs'!$B:$F,4,FALSE))),(VLOOKUP($J1286,'Medians, Hi-Lo SDs'!$B:$F,4,FALSE))-$G1285,""))/($F1286)*($C1286-$C1285)+($C1285),"")</f>
        <v/>
      </c>
      <c r="X1286" s="65" t="str">
        <f t="shared" si="225"/>
        <v/>
      </c>
      <c r="Y1286" s="65" t="str">
        <f>IF(X1286="","",X1286/VLOOKUP(VLOOKUP($J1286,'Medians, Hi-Lo SDs'!$B:$F,4,FALSE),$H:$I,2,FALSE))</f>
        <v/>
      </c>
      <c r="Z1286" s="70" t="str">
        <f t="shared" si="229"/>
        <v/>
      </c>
      <c r="AA1286" s="68" t="str">
        <f t="shared" si="230"/>
        <v/>
      </c>
      <c r="AB1286" s="66" t="str">
        <f>IFERROR((IF(AND($G1285&lt;(VLOOKUP($J1286,'Medians, Hi-Lo SDs'!$B:$F,5,FALSE)),$G1286&gt;=(VLOOKUP($J1286,'Medians, Hi-Lo SDs'!$B:$F,5,FALSE))),(VLOOKUP($J1286,'Medians, Hi-Lo SDs'!$B:$F,5,FALSE))-$G1285,""))/($F1286)*($C1286-$C1285)+($C1285),"")</f>
        <v/>
      </c>
      <c r="AC1286" s="65" t="str">
        <f t="shared" si="226"/>
        <v/>
      </c>
      <c r="AD1286" s="65" t="str">
        <f>IF(AC1286="","",AC1286/VLOOKUP(VLOOKUP($J1286,'Medians, Hi-Lo SDs'!$B:$F,5,FALSE),$H:$I,2,FALSE))</f>
        <v/>
      </c>
      <c r="AE1286" s="59" t="s">
        <v>88</v>
      </c>
      <c r="AF1286" s="60" t="s">
        <v>88</v>
      </c>
    </row>
    <row r="1287" spans="10:32" x14ac:dyDescent="0.2">
      <c r="J1287" s="64" t="str">
        <f t="shared" si="220"/>
        <v>a1721</v>
      </c>
      <c r="K1287" s="71">
        <f t="shared" si="221"/>
        <v>2.1505376344086025</v>
      </c>
      <c r="L1287" s="65" t="str">
        <f>IFERROR((IF(AND($G1286&lt;(VLOOKUP($J1287,'Medians, Hi-Lo SDs'!$B:$F,2,FALSE)),$G1287&gt;=(VLOOKUP($J1287,'Medians, Hi-Lo SDs'!$B:$F,2,FALSE))),(VLOOKUP($J1287,'Medians, Hi-Lo SDs'!$B:$F,2,FALSE))-$G1286,""))/($F1287)*($C1287-$C1286)+($C1286),"")</f>
        <v/>
      </c>
      <c r="M1287" s="65" t="str">
        <f t="shared" si="223"/>
        <v/>
      </c>
      <c r="N1287" s="65" t="str">
        <f>IF(M1287="","",M1287/VLOOKUP(VLOOKUP($J1287,'Medians, Hi-Lo SDs'!$B:$F,2,FALSE),$H:$I,2,FALSE))</f>
        <v/>
      </c>
      <c r="O1287" s="59" t="s">
        <v>88</v>
      </c>
      <c r="P1287" s="60" t="s">
        <v>88</v>
      </c>
      <c r="Q1287" s="66" t="str">
        <f>IFERROR((IF(AND($G1286&lt;(VLOOKUP($J1287,'Medians, Hi-Lo SDs'!$B:$F,3,FALSE)),$G1287&gt;=(VLOOKUP($J1287,'Medians, Hi-Lo SDs'!$B:$F,3,FALSE))),(VLOOKUP($J1287,'Medians, Hi-Lo SDs'!$B:$F,3,FALSE))-$G1286,""))/($F1287)*($C1287-$C1286)+($C1286),"")</f>
        <v/>
      </c>
      <c r="R1287" s="65" t="str">
        <f t="shared" si="224"/>
        <v/>
      </c>
      <c r="S1287" s="65" t="str">
        <f>IF(R1287="","",R1287/VLOOKUP(VLOOKUP($J1287,'Medians, Hi-Lo SDs'!$B:$F,3,FALSE),$H:$I,2,FALSE))</f>
        <v/>
      </c>
      <c r="T1287" s="70" t="str">
        <f t="shared" si="227"/>
        <v/>
      </c>
      <c r="U1287" s="68" t="str">
        <f t="shared" si="228"/>
        <v/>
      </c>
      <c r="V1287" s="69" t="str">
        <f t="shared" si="222"/>
        <v/>
      </c>
      <c r="W1287" s="66" t="str">
        <f>IFERROR((IF(AND($G1286&lt;(VLOOKUP($J1287,'Medians, Hi-Lo SDs'!$B:$F,4,FALSE)),$G1287&gt;=(VLOOKUP($J1287,'Medians, Hi-Lo SDs'!$B:$F,4,FALSE))),(VLOOKUP($J1287,'Medians, Hi-Lo SDs'!$B:$F,4,FALSE))-$G1286,""))/($F1287)*($C1287-$C1286)+($C1286),"")</f>
        <v/>
      </c>
      <c r="X1287" s="65" t="str">
        <f t="shared" si="225"/>
        <v/>
      </c>
      <c r="Y1287" s="65" t="str">
        <f>IF(X1287="","",X1287/VLOOKUP(VLOOKUP($J1287,'Medians, Hi-Lo SDs'!$B:$F,4,FALSE),$H:$I,2,FALSE))</f>
        <v/>
      </c>
      <c r="Z1287" s="70" t="str">
        <f t="shared" si="229"/>
        <v/>
      </c>
      <c r="AA1287" s="68" t="str">
        <f t="shared" si="230"/>
        <v/>
      </c>
      <c r="AB1287" s="66" t="str">
        <f>IFERROR((IF(AND($G1286&lt;(VLOOKUP($J1287,'Medians, Hi-Lo SDs'!$B:$F,5,FALSE)),$G1287&gt;=(VLOOKUP($J1287,'Medians, Hi-Lo SDs'!$B:$F,5,FALSE))),(VLOOKUP($J1287,'Medians, Hi-Lo SDs'!$B:$F,5,FALSE))-$G1286,""))/($F1287)*($C1287-$C1286)+($C1286),"")</f>
        <v/>
      </c>
      <c r="AC1287" s="65" t="str">
        <f t="shared" si="226"/>
        <v/>
      </c>
      <c r="AD1287" s="65" t="str">
        <f>IF(AC1287="","",AC1287/VLOOKUP(VLOOKUP($J1287,'Medians, Hi-Lo SDs'!$B:$F,5,FALSE),$H:$I,2,FALSE))</f>
        <v/>
      </c>
      <c r="AE1287" s="59" t="s">
        <v>88</v>
      </c>
      <c r="AF1287" s="60" t="s">
        <v>88</v>
      </c>
    </row>
    <row r="1288" spans="10:32" x14ac:dyDescent="0.2">
      <c r="J1288" s="64" t="str">
        <f t="shared" si="220"/>
        <v>a1721</v>
      </c>
      <c r="K1288" s="71">
        <f t="shared" si="221"/>
        <v>2.1505376344086025</v>
      </c>
      <c r="L1288" s="65" t="str">
        <f>IFERROR((IF(AND($G1287&lt;(VLOOKUP($J1288,'Medians, Hi-Lo SDs'!$B:$F,2,FALSE)),$G1288&gt;=(VLOOKUP($J1288,'Medians, Hi-Lo SDs'!$B:$F,2,FALSE))),(VLOOKUP($J1288,'Medians, Hi-Lo SDs'!$B:$F,2,FALSE))-$G1287,""))/($F1288)*($C1288-$C1287)+($C1287),"")</f>
        <v/>
      </c>
      <c r="M1288" s="65" t="str">
        <f t="shared" si="223"/>
        <v/>
      </c>
      <c r="N1288" s="65" t="str">
        <f>IF(M1288="","",M1288/VLOOKUP(VLOOKUP($J1288,'Medians, Hi-Lo SDs'!$B:$F,2,FALSE),$H:$I,2,FALSE))</f>
        <v/>
      </c>
      <c r="O1288" s="59" t="s">
        <v>88</v>
      </c>
      <c r="P1288" s="60" t="s">
        <v>88</v>
      </c>
      <c r="Q1288" s="66" t="str">
        <f>IFERROR((IF(AND($G1287&lt;(VLOOKUP($J1288,'Medians, Hi-Lo SDs'!$B:$F,3,FALSE)),$G1288&gt;=(VLOOKUP($J1288,'Medians, Hi-Lo SDs'!$B:$F,3,FALSE))),(VLOOKUP($J1288,'Medians, Hi-Lo SDs'!$B:$F,3,FALSE))-$G1287,""))/($F1288)*($C1288-$C1287)+($C1287),"")</f>
        <v/>
      </c>
      <c r="R1288" s="65" t="str">
        <f t="shared" si="224"/>
        <v/>
      </c>
      <c r="S1288" s="65" t="str">
        <f>IF(R1288="","",R1288/VLOOKUP(VLOOKUP($J1288,'Medians, Hi-Lo SDs'!$B:$F,3,FALSE),$H:$I,2,FALSE))</f>
        <v/>
      </c>
      <c r="T1288" s="70" t="str">
        <f t="shared" si="227"/>
        <v/>
      </c>
      <c r="U1288" s="68" t="str">
        <f t="shared" si="228"/>
        <v/>
      </c>
      <c r="V1288" s="69" t="str">
        <f t="shared" si="222"/>
        <v/>
      </c>
      <c r="W1288" s="66" t="str">
        <f>IFERROR((IF(AND($G1287&lt;(VLOOKUP($J1288,'Medians, Hi-Lo SDs'!$B:$F,4,FALSE)),$G1288&gt;=(VLOOKUP($J1288,'Medians, Hi-Lo SDs'!$B:$F,4,FALSE))),(VLOOKUP($J1288,'Medians, Hi-Lo SDs'!$B:$F,4,FALSE))-$G1287,""))/($F1288)*($C1288-$C1287)+($C1287),"")</f>
        <v/>
      </c>
      <c r="X1288" s="65" t="str">
        <f t="shared" si="225"/>
        <v/>
      </c>
      <c r="Y1288" s="65" t="str">
        <f>IF(X1288="","",X1288/VLOOKUP(VLOOKUP($J1288,'Medians, Hi-Lo SDs'!$B:$F,4,FALSE),$H:$I,2,FALSE))</f>
        <v/>
      </c>
      <c r="Z1288" s="70" t="str">
        <f t="shared" si="229"/>
        <v/>
      </c>
      <c r="AA1288" s="68" t="str">
        <f t="shared" si="230"/>
        <v/>
      </c>
      <c r="AB1288" s="66" t="str">
        <f>IFERROR((IF(AND($G1287&lt;(VLOOKUP($J1288,'Medians, Hi-Lo SDs'!$B:$F,5,FALSE)),$G1288&gt;=(VLOOKUP($J1288,'Medians, Hi-Lo SDs'!$B:$F,5,FALSE))),(VLOOKUP($J1288,'Medians, Hi-Lo SDs'!$B:$F,5,FALSE))-$G1287,""))/($F1288)*($C1288-$C1287)+($C1287),"")</f>
        <v/>
      </c>
      <c r="AC1288" s="65" t="str">
        <f t="shared" si="226"/>
        <v/>
      </c>
      <c r="AD1288" s="65" t="str">
        <f>IF(AC1288="","",AC1288/VLOOKUP(VLOOKUP($J1288,'Medians, Hi-Lo SDs'!$B:$F,5,FALSE),$H:$I,2,FALSE))</f>
        <v/>
      </c>
      <c r="AE1288" s="59" t="s">
        <v>88</v>
      </c>
      <c r="AF1288" s="60" t="s">
        <v>88</v>
      </c>
    </row>
    <row r="1289" spans="10:32" x14ac:dyDescent="0.2">
      <c r="J1289" s="64" t="str">
        <f t="shared" si="220"/>
        <v>a1721</v>
      </c>
      <c r="K1289" s="71">
        <f t="shared" si="221"/>
        <v>2.1505376344086025</v>
      </c>
      <c r="L1289" s="65" t="str">
        <f>IFERROR((IF(AND($G1288&lt;(VLOOKUP($J1289,'Medians, Hi-Lo SDs'!$B:$F,2,FALSE)),$G1289&gt;=(VLOOKUP($J1289,'Medians, Hi-Lo SDs'!$B:$F,2,FALSE))),(VLOOKUP($J1289,'Medians, Hi-Lo SDs'!$B:$F,2,FALSE))-$G1288,""))/($F1289)*($C1289-$C1288)+($C1288),"")</f>
        <v/>
      </c>
      <c r="M1289" s="65" t="str">
        <f t="shared" si="223"/>
        <v/>
      </c>
      <c r="N1289" s="65" t="str">
        <f>IF(M1289="","",M1289/VLOOKUP(VLOOKUP($J1289,'Medians, Hi-Lo SDs'!$B:$F,2,FALSE),$H:$I,2,FALSE))</f>
        <v/>
      </c>
      <c r="O1289" s="59" t="s">
        <v>88</v>
      </c>
      <c r="P1289" s="60" t="s">
        <v>88</v>
      </c>
      <c r="Q1289" s="66" t="str">
        <f>IFERROR((IF(AND($G1288&lt;(VLOOKUP($J1289,'Medians, Hi-Lo SDs'!$B:$F,3,FALSE)),$G1289&gt;=(VLOOKUP($J1289,'Medians, Hi-Lo SDs'!$B:$F,3,FALSE))),(VLOOKUP($J1289,'Medians, Hi-Lo SDs'!$B:$F,3,FALSE))-$G1288,""))/($F1289)*($C1289-$C1288)+($C1288),"")</f>
        <v/>
      </c>
      <c r="R1289" s="65" t="str">
        <f t="shared" si="224"/>
        <v/>
      </c>
      <c r="S1289" s="65" t="str">
        <f>IF(R1289="","",R1289/VLOOKUP(VLOOKUP($J1289,'Medians, Hi-Lo SDs'!$B:$F,3,FALSE),$H:$I,2,FALSE))</f>
        <v/>
      </c>
      <c r="T1289" s="70" t="str">
        <f t="shared" si="227"/>
        <v/>
      </c>
      <c r="U1289" s="68" t="str">
        <f t="shared" si="228"/>
        <v/>
      </c>
      <c r="V1289" s="69" t="str">
        <f t="shared" si="222"/>
        <v/>
      </c>
      <c r="W1289" s="66" t="str">
        <f>IFERROR((IF(AND($G1288&lt;(VLOOKUP($J1289,'Medians, Hi-Lo SDs'!$B:$F,4,FALSE)),$G1289&gt;=(VLOOKUP($J1289,'Medians, Hi-Lo SDs'!$B:$F,4,FALSE))),(VLOOKUP($J1289,'Medians, Hi-Lo SDs'!$B:$F,4,FALSE))-$G1288,""))/($F1289)*($C1289-$C1288)+($C1288),"")</f>
        <v/>
      </c>
      <c r="X1289" s="65" t="str">
        <f t="shared" si="225"/>
        <v/>
      </c>
      <c r="Y1289" s="65" t="str">
        <f>IF(X1289="","",X1289/VLOOKUP(VLOOKUP($J1289,'Medians, Hi-Lo SDs'!$B:$F,4,FALSE),$H:$I,2,FALSE))</f>
        <v/>
      </c>
      <c r="Z1289" s="70" t="str">
        <f t="shared" si="229"/>
        <v/>
      </c>
      <c r="AA1289" s="68" t="str">
        <f t="shared" si="230"/>
        <v/>
      </c>
      <c r="AB1289" s="66" t="str">
        <f>IFERROR((IF(AND($G1288&lt;(VLOOKUP($J1289,'Medians, Hi-Lo SDs'!$B:$F,5,FALSE)),$G1289&gt;=(VLOOKUP($J1289,'Medians, Hi-Lo SDs'!$B:$F,5,FALSE))),(VLOOKUP($J1289,'Medians, Hi-Lo SDs'!$B:$F,5,FALSE))-$G1288,""))/($F1289)*($C1289-$C1288)+($C1288),"")</f>
        <v/>
      </c>
      <c r="AC1289" s="65" t="str">
        <f t="shared" si="226"/>
        <v/>
      </c>
      <c r="AD1289" s="65" t="str">
        <f>IF(AC1289="","",AC1289/VLOOKUP(VLOOKUP($J1289,'Medians, Hi-Lo SDs'!$B:$F,5,FALSE),$H:$I,2,FALSE))</f>
        <v/>
      </c>
      <c r="AE1289" s="59" t="s">
        <v>88</v>
      </c>
      <c r="AF1289" s="60" t="s">
        <v>88</v>
      </c>
    </row>
    <row r="1290" spans="10:32" x14ac:dyDescent="0.2">
      <c r="J1290" s="64" t="str">
        <f t="shared" si="220"/>
        <v>a1721</v>
      </c>
      <c r="K1290" s="71">
        <f t="shared" si="221"/>
        <v>2.1505376344086025</v>
      </c>
      <c r="L1290" s="65" t="str">
        <f>IFERROR((IF(AND($G1289&lt;(VLOOKUP($J1290,'Medians, Hi-Lo SDs'!$B:$F,2,FALSE)),$G1290&gt;=(VLOOKUP($J1290,'Medians, Hi-Lo SDs'!$B:$F,2,FALSE))),(VLOOKUP($J1290,'Medians, Hi-Lo SDs'!$B:$F,2,FALSE))-$G1289,""))/($F1290)*($C1290-$C1289)+($C1289),"")</f>
        <v/>
      </c>
      <c r="M1290" s="65" t="str">
        <f t="shared" si="223"/>
        <v/>
      </c>
      <c r="N1290" s="65" t="str">
        <f>IF(M1290="","",M1290/VLOOKUP(VLOOKUP($J1290,'Medians, Hi-Lo SDs'!$B:$F,2,FALSE),$H:$I,2,FALSE))</f>
        <v/>
      </c>
      <c r="O1290" s="59" t="s">
        <v>88</v>
      </c>
      <c r="P1290" s="60" t="s">
        <v>88</v>
      </c>
      <c r="Q1290" s="66" t="str">
        <f>IFERROR((IF(AND($G1289&lt;(VLOOKUP($J1290,'Medians, Hi-Lo SDs'!$B:$F,3,FALSE)),$G1290&gt;=(VLOOKUP($J1290,'Medians, Hi-Lo SDs'!$B:$F,3,FALSE))),(VLOOKUP($J1290,'Medians, Hi-Lo SDs'!$B:$F,3,FALSE))-$G1289,""))/($F1290)*($C1290-$C1289)+($C1289),"")</f>
        <v/>
      </c>
      <c r="R1290" s="65" t="str">
        <f t="shared" si="224"/>
        <v/>
      </c>
      <c r="S1290" s="65" t="str">
        <f>IF(R1290="","",R1290/VLOOKUP(VLOOKUP($J1290,'Medians, Hi-Lo SDs'!$B:$F,3,FALSE),$H:$I,2,FALSE))</f>
        <v/>
      </c>
      <c r="T1290" s="70" t="str">
        <f t="shared" si="227"/>
        <v/>
      </c>
      <c r="U1290" s="68" t="str">
        <f t="shared" si="228"/>
        <v/>
      </c>
      <c r="V1290" s="69" t="str">
        <f t="shared" si="222"/>
        <v/>
      </c>
      <c r="W1290" s="66" t="str">
        <f>IFERROR((IF(AND($G1289&lt;(VLOOKUP($J1290,'Medians, Hi-Lo SDs'!$B:$F,4,FALSE)),$G1290&gt;=(VLOOKUP($J1290,'Medians, Hi-Lo SDs'!$B:$F,4,FALSE))),(VLOOKUP($J1290,'Medians, Hi-Lo SDs'!$B:$F,4,FALSE))-$G1289,""))/($F1290)*($C1290-$C1289)+($C1289),"")</f>
        <v/>
      </c>
      <c r="X1290" s="65" t="str">
        <f t="shared" si="225"/>
        <v/>
      </c>
      <c r="Y1290" s="65" t="str">
        <f>IF(X1290="","",X1290/VLOOKUP(VLOOKUP($J1290,'Medians, Hi-Lo SDs'!$B:$F,4,FALSE),$H:$I,2,FALSE))</f>
        <v/>
      </c>
      <c r="Z1290" s="70" t="str">
        <f t="shared" si="229"/>
        <v/>
      </c>
      <c r="AA1290" s="68" t="str">
        <f t="shared" si="230"/>
        <v/>
      </c>
      <c r="AB1290" s="66" t="str">
        <f>IFERROR((IF(AND($G1289&lt;(VLOOKUP($J1290,'Medians, Hi-Lo SDs'!$B:$F,5,FALSE)),$G1290&gt;=(VLOOKUP($J1290,'Medians, Hi-Lo SDs'!$B:$F,5,FALSE))),(VLOOKUP($J1290,'Medians, Hi-Lo SDs'!$B:$F,5,FALSE))-$G1289,""))/($F1290)*($C1290-$C1289)+($C1289),"")</f>
        <v/>
      </c>
      <c r="AC1290" s="65" t="str">
        <f t="shared" si="226"/>
        <v/>
      </c>
      <c r="AD1290" s="65" t="str">
        <f>IF(AC1290="","",AC1290/VLOOKUP(VLOOKUP($J1290,'Medians, Hi-Lo SDs'!$B:$F,5,FALSE),$H:$I,2,FALSE))</f>
        <v/>
      </c>
      <c r="AE1290" s="59" t="s">
        <v>88</v>
      </c>
      <c r="AF1290" s="60" t="s">
        <v>88</v>
      </c>
    </row>
    <row r="1291" spans="10:32" x14ac:dyDescent="0.2">
      <c r="J1291" s="64" t="str">
        <f t="shared" si="220"/>
        <v>a1721</v>
      </c>
      <c r="K1291" s="71">
        <f t="shared" si="221"/>
        <v>2.1505376344086025</v>
      </c>
      <c r="L1291" s="65" t="str">
        <f>IFERROR((IF(AND($G1290&lt;(VLOOKUP($J1291,'Medians, Hi-Lo SDs'!$B:$F,2,FALSE)),$G1291&gt;=(VLOOKUP($J1291,'Medians, Hi-Lo SDs'!$B:$F,2,FALSE))),(VLOOKUP($J1291,'Medians, Hi-Lo SDs'!$B:$F,2,FALSE))-$G1290,""))/($F1291)*($C1291-$C1290)+($C1290),"")</f>
        <v/>
      </c>
      <c r="M1291" s="65" t="str">
        <f t="shared" si="223"/>
        <v/>
      </c>
      <c r="N1291" s="65" t="str">
        <f>IF(M1291="","",M1291/VLOOKUP(VLOOKUP($J1291,'Medians, Hi-Lo SDs'!$B:$F,2,FALSE),$H:$I,2,FALSE))</f>
        <v/>
      </c>
      <c r="O1291" s="59" t="s">
        <v>88</v>
      </c>
      <c r="P1291" s="60" t="s">
        <v>88</v>
      </c>
      <c r="Q1291" s="66" t="str">
        <f>IFERROR((IF(AND($G1290&lt;(VLOOKUP($J1291,'Medians, Hi-Lo SDs'!$B:$F,3,FALSE)),$G1291&gt;=(VLOOKUP($J1291,'Medians, Hi-Lo SDs'!$B:$F,3,FALSE))),(VLOOKUP($J1291,'Medians, Hi-Lo SDs'!$B:$F,3,FALSE))-$G1290,""))/($F1291)*($C1291-$C1290)+($C1290),"")</f>
        <v/>
      </c>
      <c r="R1291" s="65" t="str">
        <f t="shared" si="224"/>
        <v/>
      </c>
      <c r="S1291" s="65" t="str">
        <f>IF(R1291="","",R1291/VLOOKUP(VLOOKUP($J1291,'Medians, Hi-Lo SDs'!$B:$F,3,FALSE),$H:$I,2,FALSE))</f>
        <v/>
      </c>
      <c r="T1291" s="70" t="str">
        <f t="shared" si="227"/>
        <v/>
      </c>
      <c r="U1291" s="68" t="str">
        <f t="shared" si="228"/>
        <v/>
      </c>
      <c r="V1291" s="69" t="str">
        <f t="shared" si="222"/>
        <v/>
      </c>
      <c r="W1291" s="66" t="str">
        <f>IFERROR((IF(AND($G1290&lt;(VLOOKUP($J1291,'Medians, Hi-Lo SDs'!$B:$F,4,FALSE)),$G1291&gt;=(VLOOKUP($J1291,'Medians, Hi-Lo SDs'!$B:$F,4,FALSE))),(VLOOKUP($J1291,'Medians, Hi-Lo SDs'!$B:$F,4,FALSE))-$G1290,""))/($F1291)*($C1291-$C1290)+($C1290),"")</f>
        <v/>
      </c>
      <c r="X1291" s="65" t="str">
        <f t="shared" si="225"/>
        <v/>
      </c>
      <c r="Y1291" s="65" t="str">
        <f>IF(X1291="","",X1291/VLOOKUP(VLOOKUP($J1291,'Medians, Hi-Lo SDs'!$B:$F,4,FALSE),$H:$I,2,FALSE))</f>
        <v/>
      </c>
      <c r="Z1291" s="70" t="str">
        <f t="shared" si="229"/>
        <v/>
      </c>
      <c r="AA1291" s="68" t="str">
        <f t="shared" si="230"/>
        <v/>
      </c>
      <c r="AB1291" s="66" t="str">
        <f>IFERROR((IF(AND($G1290&lt;(VLOOKUP($J1291,'Medians, Hi-Lo SDs'!$B:$F,5,FALSE)),$G1291&gt;=(VLOOKUP($J1291,'Medians, Hi-Lo SDs'!$B:$F,5,FALSE))),(VLOOKUP($J1291,'Medians, Hi-Lo SDs'!$B:$F,5,FALSE))-$G1290,""))/($F1291)*($C1291-$C1290)+($C1290),"")</f>
        <v/>
      </c>
      <c r="AC1291" s="65" t="str">
        <f t="shared" si="226"/>
        <v/>
      </c>
      <c r="AD1291" s="65" t="str">
        <f>IF(AC1291="","",AC1291/VLOOKUP(VLOOKUP($J1291,'Medians, Hi-Lo SDs'!$B:$F,5,FALSE),$H:$I,2,FALSE))</f>
        <v/>
      </c>
      <c r="AE1291" s="59" t="s">
        <v>88</v>
      </c>
      <c r="AF1291" s="60" t="s">
        <v>88</v>
      </c>
    </row>
    <row r="1292" spans="10:32" x14ac:dyDescent="0.2">
      <c r="J1292" s="64" t="str">
        <f t="shared" si="220"/>
        <v>a1721</v>
      </c>
      <c r="K1292" s="71">
        <f t="shared" si="221"/>
        <v>2.1505376344086025</v>
      </c>
      <c r="L1292" s="65" t="str">
        <f>IFERROR((IF(AND($G1291&lt;(VLOOKUP($J1292,'Medians, Hi-Lo SDs'!$B:$F,2,FALSE)),$G1292&gt;=(VLOOKUP($J1292,'Medians, Hi-Lo SDs'!$B:$F,2,FALSE))),(VLOOKUP($J1292,'Medians, Hi-Lo SDs'!$B:$F,2,FALSE))-$G1291,""))/($F1292)*($C1292-$C1291)+($C1291),"")</f>
        <v/>
      </c>
      <c r="M1292" s="65" t="str">
        <f t="shared" si="223"/>
        <v/>
      </c>
      <c r="N1292" s="65" t="str">
        <f>IF(M1292="","",M1292/VLOOKUP(VLOOKUP($J1292,'Medians, Hi-Lo SDs'!$B:$F,2,FALSE),$H:$I,2,FALSE))</f>
        <v/>
      </c>
      <c r="O1292" s="59" t="s">
        <v>88</v>
      </c>
      <c r="P1292" s="60" t="s">
        <v>88</v>
      </c>
      <c r="Q1292" s="66" t="str">
        <f>IFERROR((IF(AND($G1291&lt;(VLOOKUP($J1292,'Medians, Hi-Lo SDs'!$B:$F,3,FALSE)),$G1292&gt;=(VLOOKUP($J1292,'Medians, Hi-Lo SDs'!$B:$F,3,FALSE))),(VLOOKUP($J1292,'Medians, Hi-Lo SDs'!$B:$F,3,FALSE))-$G1291,""))/($F1292)*($C1292-$C1291)+($C1291),"")</f>
        <v/>
      </c>
      <c r="R1292" s="65" t="str">
        <f t="shared" si="224"/>
        <v/>
      </c>
      <c r="S1292" s="65" t="str">
        <f>IF(R1292="","",R1292/VLOOKUP(VLOOKUP($J1292,'Medians, Hi-Lo SDs'!$B:$F,3,FALSE),$H:$I,2,FALSE))</f>
        <v/>
      </c>
      <c r="T1292" s="70" t="str">
        <f t="shared" si="227"/>
        <v/>
      </c>
      <c r="U1292" s="68" t="str">
        <f t="shared" si="228"/>
        <v/>
      </c>
      <c r="V1292" s="69" t="str">
        <f t="shared" si="222"/>
        <v/>
      </c>
      <c r="W1292" s="66" t="str">
        <f>IFERROR((IF(AND($G1291&lt;(VLOOKUP($J1292,'Medians, Hi-Lo SDs'!$B:$F,4,FALSE)),$G1292&gt;=(VLOOKUP($J1292,'Medians, Hi-Lo SDs'!$B:$F,4,FALSE))),(VLOOKUP($J1292,'Medians, Hi-Lo SDs'!$B:$F,4,FALSE))-$G1291,""))/($F1292)*($C1292-$C1291)+($C1291),"")</f>
        <v/>
      </c>
      <c r="X1292" s="65" t="str">
        <f t="shared" si="225"/>
        <v/>
      </c>
      <c r="Y1292" s="65" t="str">
        <f>IF(X1292="","",X1292/VLOOKUP(VLOOKUP($J1292,'Medians, Hi-Lo SDs'!$B:$F,4,FALSE),$H:$I,2,FALSE))</f>
        <v/>
      </c>
      <c r="Z1292" s="70" t="str">
        <f t="shared" si="229"/>
        <v/>
      </c>
      <c r="AA1292" s="68" t="str">
        <f t="shared" si="230"/>
        <v/>
      </c>
      <c r="AB1292" s="66" t="str">
        <f>IFERROR((IF(AND($G1291&lt;(VLOOKUP($J1292,'Medians, Hi-Lo SDs'!$B:$F,5,FALSE)),$G1292&gt;=(VLOOKUP($J1292,'Medians, Hi-Lo SDs'!$B:$F,5,FALSE))),(VLOOKUP($J1292,'Medians, Hi-Lo SDs'!$B:$F,5,FALSE))-$G1291,""))/($F1292)*($C1292-$C1291)+($C1291),"")</f>
        <v/>
      </c>
      <c r="AC1292" s="65" t="str">
        <f t="shared" si="226"/>
        <v/>
      </c>
      <c r="AD1292" s="65" t="str">
        <f>IF(AC1292="","",AC1292/VLOOKUP(VLOOKUP($J1292,'Medians, Hi-Lo SDs'!$B:$F,5,FALSE),$H:$I,2,FALSE))</f>
        <v/>
      </c>
      <c r="AE1292" s="59" t="s">
        <v>88</v>
      </c>
      <c r="AF1292" s="60" t="s">
        <v>88</v>
      </c>
    </row>
    <row r="1293" spans="10:32" x14ac:dyDescent="0.2">
      <c r="J1293" s="64" t="str">
        <f t="shared" ref="J1293:J1356" si="231">IF(LEFT(A1292,1)="a",A1292,J1292)</f>
        <v>a1721</v>
      </c>
      <c r="K1293" s="71">
        <f t="shared" ref="K1293:K1356" si="232">INDEX(G:G,MATCH(J1293,J:J,0))</f>
        <v>2.1505376344086025</v>
      </c>
      <c r="L1293" s="65" t="str">
        <f>IFERROR((IF(AND($G1292&lt;(VLOOKUP($J1293,'Medians, Hi-Lo SDs'!$B:$F,2,FALSE)),$G1293&gt;=(VLOOKUP($J1293,'Medians, Hi-Lo SDs'!$B:$F,2,FALSE))),(VLOOKUP($J1293,'Medians, Hi-Lo SDs'!$B:$F,2,FALSE))-$G1292,""))/($F1293)*($C1293-$C1292)+($C1292),"")</f>
        <v/>
      </c>
      <c r="M1293" s="65" t="str">
        <f t="shared" si="223"/>
        <v/>
      </c>
      <c r="N1293" s="65" t="str">
        <f>IF(M1293="","",M1293/VLOOKUP(VLOOKUP($J1293,'Medians, Hi-Lo SDs'!$B:$F,2,FALSE),$H:$I,2,FALSE))</f>
        <v/>
      </c>
      <c r="O1293" s="59" t="s">
        <v>88</v>
      </c>
      <c r="P1293" s="60" t="s">
        <v>88</v>
      </c>
      <c r="Q1293" s="66" t="str">
        <f>IFERROR((IF(AND($G1292&lt;(VLOOKUP($J1293,'Medians, Hi-Lo SDs'!$B:$F,3,FALSE)),$G1293&gt;=(VLOOKUP($J1293,'Medians, Hi-Lo SDs'!$B:$F,3,FALSE))),(VLOOKUP($J1293,'Medians, Hi-Lo SDs'!$B:$F,3,FALSE))-$G1292,""))/($F1293)*($C1293-$C1292)+($C1292),"")</f>
        <v/>
      </c>
      <c r="R1293" s="65" t="str">
        <f t="shared" si="224"/>
        <v/>
      </c>
      <c r="S1293" s="65" t="str">
        <f>IF(R1293="","",R1293/VLOOKUP(VLOOKUP($J1293,'Medians, Hi-Lo SDs'!$B:$F,3,FALSE),$H:$I,2,FALSE))</f>
        <v/>
      </c>
      <c r="T1293" s="70" t="str">
        <f t="shared" si="227"/>
        <v/>
      </c>
      <c r="U1293" s="68" t="str">
        <f t="shared" si="228"/>
        <v/>
      </c>
      <c r="V1293" s="69" t="str">
        <f t="shared" ref="V1293:V1356" si="233">IFERROR((IF(AND(G1292&lt;(50),G1293&gt;=(50)),(50)-G1292,""))/(F1293)*(C1293-C1292)+(C1292),"")</f>
        <v/>
      </c>
      <c r="W1293" s="66" t="str">
        <f>IFERROR((IF(AND($G1292&lt;(VLOOKUP($J1293,'Medians, Hi-Lo SDs'!$B:$F,4,FALSE)),$G1293&gt;=(VLOOKUP($J1293,'Medians, Hi-Lo SDs'!$B:$F,4,FALSE))),(VLOOKUP($J1293,'Medians, Hi-Lo SDs'!$B:$F,4,FALSE))-$G1292,""))/($F1293)*($C1293-$C1292)+($C1292),"")</f>
        <v/>
      </c>
      <c r="X1293" s="65" t="str">
        <f t="shared" si="225"/>
        <v/>
      </c>
      <c r="Y1293" s="65" t="str">
        <f>IF(X1293="","",X1293/VLOOKUP(VLOOKUP($J1293,'Medians, Hi-Lo SDs'!$B:$F,4,FALSE),$H:$I,2,FALSE))</f>
        <v/>
      </c>
      <c r="Z1293" s="70" t="str">
        <f t="shared" si="229"/>
        <v/>
      </c>
      <c r="AA1293" s="68" t="str">
        <f t="shared" si="230"/>
        <v/>
      </c>
      <c r="AB1293" s="66" t="str">
        <f>IFERROR((IF(AND($G1292&lt;(VLOOKUP($J1293,'Medians, Hi-Lo SDs'!$B:$F,5,FALSE)),$G1293&gt;=(VLOOKUP($J1293,'Medians, Hi-Lo SDs'!$B:$F,5,FALSE))),(VLOOKUP($J1293,'Medians, Hi-Lo SDs'!$B:$F,5,FALSE))-$G1292,""))/($F1293)*($C1293-$C1292)+($C1292),"")</f>
        <v/>
      </c>
      <c r="AC1293" s="65" t="str">
        <f t="shared" si="226"/>
        <v/>
      </c>
      <c r="AD1293" s="65" t="str">
        <f>IF(AC1293="","",AC1293/VLOOKUP(VLOOKUP($J1293,'Medians, Hi-Lo SDs'!$B:$F,5,FALSE),$H:$I,2,FALSE))</f>
        <v/>
      </c>
      <c r="AE1293" s="59" t="s">
        <v>88</v>
      </c>
      <c r="AF1293" s="60" t="s">
        <v>88</v>
      </c>
    </row>
    <row r="1294" spans="10:32" x14ac:dyDescent="0.2">
      <c r="J1294" s="64" t="str">
        <f t="shared" si="231"/>
        <v>a1721</v>
      </c>
      <c r="K1294" s="71">
        <f t="shared" si="232"/>
        <v>2.1505376344086025</v>
      </c>
      <c r="L1294" s="65" t="str">
        <f>IFERROR((IF(AND($G1293&lt;(VLOOKUP($J1294,'Medians, Hi-Lo SDs'!$B:$F,2,FALSE)),$G1294&gt;=(VLOOKUP($J1294,'Medians, Hi-Lo SDs'!$B:$F,2,FALSE))),(VLOOKUP($J1294,'Medians, Hi-Lo SDs'!$B:$F,2,FALSE))-$G1293,""))/($F1294)*($C1294-$C1293)+($C1293),"")</f>
        <v/>
      </c>
      <c r="M1294" s="65" t="str">
        <f t="shared" ref="M1294:M1357" si="234">IF(L1294="","",SUMIF($J:$J,$J1294,$V:$V)-L1294)</f>
        <v/>
      </c>
      <c r="N1294" s="65" t="str">
        <f>IF(M1294="","",M1294/VLOOKUP(VLOOKUP($J1294,'Medians, Hi-Lo SDs'!$B:$F,2,FALSE),$H:$I,2,FALSE))</f>
        <v/>
      </c>
      <c r="O1294" s="59" t="s">
        <v>88</v>
      </c>
      <c r="P1294" s="60" t="s">
        <v>88</v>
      </c>
      <c r="Q1294" s="66" t="str">
        <f>IFERROR((IF(AND($G1293&lt;(VLOOKUP($J1294,'Medians, Hi-Lo SDs'!$B:$F,3,FALSE)),$G1294&gt;=(VLOOKUP($J1294,'Medians, Hi-Lo SDs'!$B:$F,3,FALSE))),(VLOOKUP($J1294,'Medians, Hi-Lo SDs'!$B:$F,3,FALSE))-$G1293,""))/($F1294)*($C1294-$C1293)+($C1293),"")</f>
        <v/>
      </c>
      <c r="R1294" s="65" t="str">
        <f t="shared" ref="R1294:R1357" si="235">IF(Q1294="","",SUMIF($J:$J,$J1294,$V:$V)-Q1294)</f>
        <v/>
      </c>
      <c r="S1294" s="65" t="str">
        <f>IF(R1294="","",R1294/VLOOKUP(VLOOKUP($J1294,'Medians, Hi-Lo SDs'!$B:$F,3,FALSE),$H:$I,2,FALSE))</f>
        <v/>
      </c>
      <c r="T1294" s="70" t="str">
        <f t="shared" si="227"/>
        <v/>
      </c>
      <c r="U1294" s="68" t="str">
        <f t="shared" si="228"/>
        <v/>
      </c>
      <c r="V1294" s="69" t="str">
        <f t="shared" si="233"/>
        <v/>
      </c>
      <c r="W1294" s="66" t="str">
        <f>IFERROR((IF(AND($G1293&lt;(VLOOKUP($J1294,'Medians, Hi-Lo SDs'!$B:$F,4,FALSE)),$G1294&gt;=(VLOOKUP($J1294,'Medians, Hi-Lo SDs'!$B:$F,4,FALSE))),(VLOOKUP($J1294,'Medians, Hi-Lo SDs'!$B:$F,4,FALSE))-$G1293,""))/($F1294)*($C1294-$C1293)+($C1293),"")</f>
        <v/>
      </c>
      <c r="X1294" s="65" t="str">
        <f t="shared" ref="X1294:X1357" si="236">IF(W1294="","",W1294-SUMIF($J:$J,$J1294,$V:$V))</f>
        <v/>
      </c>
      <c r="Y1294" s="65" t="str">
        <f>IF(X1294="","",X1294/VLOOKUP(VLOOKUP($J1294,'Medians, Hi-Lo SDs'!$B:$F,4,FALSE),$H:$I,2,FALSE))</f>
        <v/>
      </c>
      <c r="Z1294" s="70" t="str">
        <f t="shared" si="229"/>
        <v/>
      </c>
      <c r="AA1294" s="68" t="str">
        <f t="shared" si="230"/>
        <v/>
      </c>
      <c r="AB1294" s="66" t="str">
        <f>IFERROR((IF(AND($G1293&lt;(VLOOKUP($J1294,'Medians, Hi-Lo SDs'!$B:$F,5,FALSE)),$G1294&gt;=(VLOOKUP($J1294,'Medians, Hi-Lo SDs'!$B:$F,5,FALSE))),(VLOOKUP($J1294,'Medians, Hi-Lo SDs'!$B:$F,5,FALSE))-$G1293,""))/($F1294)*($C1294-$C1293)+($C1293),"")</f>
        <v/>
      </c>
      <c r="AC1294" s="65" t="str">
        <f t="shared" ref="AC1294:AC1357" si="237">IF(AB1294="","",AB1294-SUMIF($J:$J,$J1294,$V:$V))</f>
        <v/>
      </c>
      <c r="AD1294" s="65" t="str">
        <f>IF(AC1294="","",AC1294/VLOOKUP(VLOOKUP($J1294,'Medians, Hi-Lo SDs'!$B:$F,5,FALSE),$H:$I,2,FALSE))</f>
        <v/>
      </c>
      <c r="AE1294" s="59" t="s">
        <v>88</v>
      </c>
      <c r="AF1294" s="60" t="s">
        <v>88</v>
      </c>
    </row>
    <row r="1295" spans="10:32" x14ac:dyDescent="0.2">
      <c r="J1295" s="64" t="str">
        <f t="shared" si="231"/>
        <v>a1721</v>
      </c>
      <c r="K1295" s="71">
        <f t="shared" si="232"/>
        <v>2.1505376344086025</v>
      </c>
      <c r="L1295" s="65" t="str">
        <f>IFERROR((IF(AND($G1294&lt;(VLOOKUP($J1295,'Medians, Hi-Lo SDs'!$B:$F,2,FALSE)),$G1295&gt;=(VLOOKUP($J1295,'Medians, Hi-Lo SDs'!$B:$F,2,FALSE))),(VLOOKUP($J1295,'Medians, Hi-Lo SDs'!$B:$F,2,FALSE))-$G1294,""))/($F1295)*($C1295-$C1294)+($C1294),"")</f>
        <v/>
      </c>
      <c r="M1295" s="65" t="str">
        <f t="shared" si="234"/>
        <v/>
      </c>
      <c r="N1295" s="65" t="str">
        <f>IF(M1295="","",M1295/VLOOKUP(VLOOKUP($J1295,'Medians, Hi-Lo SDs'!$B:$F,2,FALSE),$H:$I,2,FALSE))</f>
        <v/>
      </c>
      <c r="O1295" s="59" t="s">
        <v>88</v>
      </c>
      <c r="P1295" s="60" t="s">
        <v>88</v>
      </c>
      <c r="Q1295" s="66" t="str">
        <f>IFERROR((IF(AND($G1294&lt;(VLOOKUP($J1295,'Medians, Hi-Lo SDs'!$B:$F,3,FALSE)),$G1295&gt;=(VLOOKUP($J1295,'Medians, Hi-Lo SDs'!$B:$F,3,FALSE))),(VLOOKUP($J1295,'Medians, Hi-Lo SDs'!$B:$F,3,FALSE))-$G1294,""))/($F1295)*($C1295-$C1294)+($C1294),"")</f>
        <v/>
      </c>
      <c r="R1295" s="65" t="str">
        <f t="shared" si="235"/>
        <v/>
      </c>
      <c r="S1295" s="65" t="str">
        <f>IF(R1295="","",R1295/VLOOKUP(VLOOKUP($J1295,'Medians, Hi-Lo SDs'!$B:$F,3,FALSE),$H:$I,2,FALSE))</f>
        <v/>
      </c>
      <c r="T1295" s="70" t="str">
        <f t="shared" si="227"/>
        <v/>
      </c>
      <c r="U1295" s="68" t="str">
        <f t="shared" si="228"/>
        <v/>
      </c>
      <c r="V1295" s="69" t="str">
        <f t="shared" si="233"/>
        <v/>
      </c>
      <c r="W1295" s="66" t="str">
        <f>IFERROR((IF(AND($G1294&lt;(VLOOKUP($J1295,'Medians, Hi-Lo SDs'!$B:$F,4,FALSE)),$G1295&gt;=(VLOOKUP($J1295,'Medians, Hi-Lo SDs'!$B:$F,4,FALSE))),(VLOOKUP($J1295,'Medians, Hi-Lo SDs'!$B:$F,4,FALSE))-$G1294,""))/($F1295)*($C1295-$C1294)+($C1294),"")</f>
        <v/>
      </c>
      <c r="X1295" s="65" t="str">
        <f t="shared" si="236"/>
        <v/>
      </c>
      <c r="Y1295" s="65" t="str">
        <f>IF(X1295="","",X1295/VLOOKUP(VLOOKUP($J1295,'Medians, Hi-Lo SDs'!$B:$F,4,FALSE),$H:$I,2,FALSE))</f>
        <v/>
      </c>
      <c r="Z1295" s="70" t="str">
        <f t="shared" si="229"/>
        <v/>
      </c>
      <c r="AA1295" s="68" t="str">
        <f t="shared" si="230"/>
        <v/>
      </c>
      <c r="AB1295" s="66" t="str">
        <f>IFERROR((IF(AND($G1294&lt;(VLOOKUP($J1295,'Medians, Hi-Lo SDs'!$B:$F,5,FALSE)),$G1295&gt;=(VLOOKUP($J1295,'Medians, Hi-Lo SDs'!$B:$F,5,FALSE))),(VLOOKUP($J1295,'Medians, Hi-Lo SDs'!$B:$F,5,FALSE))-$G1294,""))/($F1295)*($C1295-$C1294)+($C1294),"")</f>
        <v/>
      </c>
      <c r="AC1295" s="65" t="str">
        <f t="shared" si="237"/>
        <v/>
      </c>
      <c r="AD1295" s="65" t="str">
        <f>IF(AC1295="","",AC1295/VLOOKUP(VLOOKUP($J1295,'Medians, Hi-Lo SDs'!$B:$F,5,FALSE),$H:$I,2,FALSE))</f>
        <v/>
      </c>
      <c r="AE1295" s="59" t="s">
        <v>88</v>
      </c>
      <c r="AF1295" s="60" t="s">
        <v>88</v>
      </c>
    </row>
    <row r="1296" spans="10:32" x14ac:dyDescent="0.2">
      <c r="J1296" s="64" t="str">
        <f t="shared" si="231"/>
        <v>a1721</v>
      </c>
      <c r="K1296" s="71">
        <f t="shared" si="232"/>
        <v>2.1505376344086025</v>
      </c>
      <c r="L1296" s="65" t="str">
        <f>IFERROR((IF(AND($G1295&lt;(VLOOKUP($J1296,'Medians, Hi-Lo SDs'!$B:$F,2,FALSE)),$G1296&gt;=(VLOOKUP($J1296,'Medians, Hi-Lo SDs'!$B:$F,2,FALSE))),(VLOOKUP($J1296,'Medians, Hi-Lo SDs'!$B:$F,2,FALSE))-$G1295,""))/($F1296)*($C1296-$C1295)+($C1295),"")</f>
        <v/>
      </c>
      <c r="M1296" s="65" t="str">
        <f t="shared" si="234"/>
        <v/>
      </c>
      <c r="N1296" s="65" t="str">
        <f>IF(M1296="","",M1296/VLOOKUP(VLOOKUP($J1296,'Medians, Hi-Lo SDs'!$B:$F,2,FALSE),$H:$I,2,FALSE))</f>
        <v/>
      </c>
      <c r="O1296" s="59" t="s">
        <v>88</v>
      </c>
      <c r="P1296" s="60" t="s">
        <v>88</v>
      </c>
      <c r="Q1296" s="66" t="str">
        <f>IFERROR((IF(AND($G1295&lt;(VLOOKUP($J1296,'Medians, Hi-Lo SDs'!$B:$F,3,FALSE)),$G1296&gt;=(VLOOKUP($J1296,'Medians, Hi-Lo SDs'!$B:$F,3,FALSE))),(VLOOKUP($J1296,'Medians, Hi-Lo SDs'!$B:$F,3,FALSE))-$G1295,""))/($F1296)*($C1296-$C1295)+($C1295),"")</f>
        <v/>
      </c>
      <c r="R1296" s="65" t="str">
        <f t="shared" si="235"/>
        <v/>
      </c>
      <c r="S1296" s="65" t="str">
        <f>IF(R1296="","",R1296/VLOOKUP(VLOOKUP($J1296,'Medians, Hi-Lo SDs'!$B:$F,3,FALSE),$H:$I,2,FALSE))</f>
        <v/>
      </c>
      <c r="T1296" s="70" t="str">
        <f t="shared" si="227"/>
        <v/>
      </c>
      <c r="U1296" s="68" t="str">
        <f t="shared" si="228"/>
        <v/>
      </c>
      <c r="V1296" s="69" t="str">
        <f t="shared" si="233"/>
        <v/>
      </c>
      <c r="W1296" s="66" t="str">
        <f>IFERROR((IF(AND($G1295&lt;(VLOOKUP($J1296,'Medians, Hi-Lo SDs'!$B:$F,4,FALSE)),$G1296&gt;=(VLOOKUP($J1296,'Medians, Hi-Lo SDs'!$B:$F,4,FALSE))),(VLOOKUP($J1296,'Medians, Hi-Lo SDs'!$B:$F,4,FALSE))-$G1295,""))/($F1296)*($C1296-$C1295)+($C1295),"")</f>
        <v/>
      </c>
      <c r="X1296" s="65" t="str">
        <f t="shared" si="236"/>
        <v/>
      </c>
      <c r="Y1296" s="65" t="str">
        <f>IF(X1296="","",X1296/VLOOKUP(VLOOKUP($J1296,'Medians, Hi-Lo SDs'!$B:$F,4,FALSE),$H:$I,2,FALSE))</f>
        <v/>
      </c>
      <c r="Z1296" s="70" t="str">
        <f t="shared" si="229"/>
        <v/>
      </c>
      <c r="AA1296" s="68" t="str">
        <f t="shared" si="230"/>
        <v/>
      </c>
      <c r="AB1296" s="66" t="str">
        <f>IFERROR((IF(AND($G1295&lt;(VLOOKUP($J1296,'Medians, Hi-Lo SDs'!$B:$F,5,FALSE)),$G1296&gt;=(VLOOKUP($J1296,'Medians, Hi-Lo SDs'!$B:$F,5,FALSE))),(VLOOKUP($J1296,'Medians, Hi-Lo SDs'!$B:$F,5,FALSE))-$G1295,""))/($F1296)*($C1296-$C1295)+($C1295),"")</f>
        <v/>
      </c>
      <c r="AC1296" s="65" t="str">
        <f t="shared" si="237"/>
        <v/>
      </c>
      <c r="AD1296" s="65" t="str">
        <f>IF(AC1296="","",AC1296/VLOOKUP(VLOOKUP($J1296,'Medians, Hi-Lo SDs'!$B:$F,5,FALSE),$H:$I,2,FALSE))</f>
        <v/>
      </c>
      <c r="AE1296" s="59" t="s">
        <v>88</v>
      </c>
      <c r="AF1296" s="60" t="s">
        <v>88</v>
      </c>
    </row>
    <row r="1297" spans="10:32" x14ac:dyDescent="0.2">
      <c r="J1297" s="64" t="str">
        <f t="shared" si="231"/>
        <v>a1721</v>
      </c>
      <c r="K1297" s="71">
        <f t="shared" si="232"/>
        <v>2.1505376344086025</v>
      </c>
      <c r="L1297" s="65" t="str">
        <f>IFERROR((IF(AND($G1296&lt;(VLOOKUP($J1297,'Medians, Hi-Lo SDs'!$B:$F,2,FALSE)),$G1297&gt;=(VLOOKUP($J1297,'Medians, Hi-Lo SDs'!$B:$F,2,FALSE))),(VLOOKUP($J1297,'Medians, Hi-Lo SDs'!$B:$F,2,FALSE))-$G1296,""))/($F1297)*($C1297-$C1296)+($C1296),"")</f>
        <v/>
      </c>
      <c r="M1297" s="65" t="str">
        <f t="shared" si="234"/>
        <v/>
      </c>
      <c r="N1297" s="65" t="str">
        <f>IF(M1297="","",M1297/VLOOKUP(VLOOKUP($J1297,'Medians, Hi-Lo SDs'!$B:$F,2,FALSE),$H:$I,2,FALSE))</f>
        <v/>
      </c>
      <c r="O1297" s="59" t="s">
        <v>88</v>
      </c>
      <c r="P1297" s="60" t="s">
        <v>88</v>
      </c>
      <c r="Q1297" s="66" t="str">
        <f>IFERROR((IF(AND($G1296&lt;(VLOOKUP($J1297,'Medians, Hi-Lo SDs'!$B:$F,3,FALSE)),$G1297&gt;=(VLOOKUP($J1297,'Medians, Hi-Lo SDs'!$B:$F,3,FALSE))),(VLOOKUP($J1297,'Medians, Hi-Lo SDs'!$B:$F,3,FALSE))-$G1296,""))/($F1297)*($C1297-$C1296)+($C1296),"")</f>
        <v/>
      </c>
      <c r="R1297" s="65" t="str">
        <f t="shared" si="235"/>
        <v/>
      </c>
      <c r="S1297" s="65" t="str">
        <f>IF(R1297="","",R1297/VLOOKUP(VLOOKUP($J1297,'Medians, Hi-Lo SDs'!$B:$F,3,FALSE),$H:$I,2,FALSE))</f>
        <v/>
      </c>
      <c r="T1297" s="70" t="str">
        <f t="shared" si="227"/>
        <v/>
      </c>
      <c r="U1297" s="68" t="str">
        <f t="shared" si="228"/>
        <v/>
      </c>
      <c r="V1297" s="69" t="str">
        <f t="shared" si="233"/>
        <v/>
      </c>
      <c r="W1297" s="66" t="str">
        <f>IFERROR((IF(AND($G1296&lt;(VLOOKUP($J1297,'Medians, Hi-Lo SDs'!$B:$F,4,FALSE)),$G1297&gt;=(VLOOKUP($J1297,'Medians, Hi-Lo SDs'!$B:$F,4,FALSE))),(VLOOKUP($J1297,'Medians, Hi-Lo SDs'!$B:$F,4,FALSE))-$G1296,""))/($F1297)*($C1297-$C1296)+($C1296),"")</f>
        <v/>
      </c>
      <c r="X1297" s="65" t="str">
        <f t="shared" si="236"/>
        <v/>
      </c>
      <c r="Y1297" s="65" t="str">
        <f>IF(X1297="","",X1297/VLOOKUP(VLOOKUP($J1297,'Medians, Hi-Lo SDs'!$B:$F,4,FALSE),$H:$I,2,FALSE))</f>
        <v/>
      </c>
      <c r="Z1297" s="70" t="str">
        <f t="shared" si="229"/>
        <v/>
      </c>
      <c r="AA1297" s="68" t="str">
        <f t="shared" si="230"/>
        <v/>
      </c>
      <c r="AB1297" s="66" t="str">
        <f>IFERROR((IF(AND($G1296&lt;(VLOOKUP($J1297,'Medians, Hi-Lo SDs'!$B:$F,5,FALSE)),$G1297&gt;=(VLOOKUP($J1297,'Medians, Hi-Lo SDs'!$B:$F,5,FALSE))),(VLOOKUP($J1297,'Medians, Hi-Lo SDs'!$B:$F,5,FALSE))-$G1296,""))/($F1297)*($C1297-$C1296)+($C1296),"")</f>
        <v/>
      </c>
      <c r="AC1297" s="65" t="str">
        <f t="shared" si="237"/>
        <v/>
      </c>
      <c r="AD1297" s="65" t="str">
        <f>IF(AC1297="","",AC1297/VLOOKUP(VLOOKUP($J1297,'Medians, Hi-Lo SDs'!$B:$F,5,FALSE),$H:$I,2,FALSE))</f>
        <v/>
      </c>
      <c r="AE1297" s="59" t="s">
        <v>88</v>
      </c>
      <c r="AF1297" s="60" t="s">
        <v>88</v>
      </c>
    </row>
    <row r="1298" spans="10:32" x14ac:dyDescent="0.2">
      <c r="J1298" s="64" t="str">
        <f t="shared" si="231"/>
        <v>a1721</v>
      </c>
      <c r="K1298" s="71">
        <f t="shared" si="232"/>
        <v>2.1505376344086025</v>
      </c>
      <c r="L1298" s="65" t="str">
        <f>IFERROR((IF(AND($G1297&lt;(VLOOKUP($J1298,'Medians, Hi-Lo SDs'!$B:$F,2,FALSE)),$G1298&gt;=(VLOOKUP($J1298,'Medians, Hi-Lo SDs'!$B:$F,2,FALSE))),(VLOOKUP($J1298,'Medians, Hi-Lo SDs'!$B:$F,2,FALSE))-$G1297,""))/($F1298)*($C1298-$C1297)+($C1297),"")</f>
        <v/>
      </c>
      <c r="M1298" s="65" t="str">
        <f t="shared" si="234"/>
        <v/>
      </c>
      <c r="N1298" s="65" t="str">
        <f>IF(M1298="","",M1298/VLOOKUP(VLOOKUP($J1298,'Medians, Hi-Lo SDs'!$B:$F,2,FALSE),$H:$I,2,FALSE))</f>
        <v/>
      </c>
      <c r="O1298" s="59" t="s">
        <v>88</v>
      </c>
      <c r="P1298" s="60" t="s">
        <v>88</v>
      </c>
      <c r="Q1298" s="66" t="str">
        <f>IFERROR((IF(AND($G1297&lt;(VLOOKUP($J1298,'Medians, Hi-Lo SDs'!$B:$F,3,FALSE)),$G1298&gt;=(VLOOKUP($J1298,'Medians, Hi-Lo SDs'!$B:$F,3,FALSE))),(VLOOKUP($J1298,'Medians, Hi-Lo SDs'!$B:$F,3,FALSE))-$G1297,""))/($F1298)*($C1298-$C1297)+($C1297),"")</f>
        <v/>
      </c>
      <c r="R1298" s="65" t="str">
        <f t="shared" si="235"/>
        <v/>
      </c>
      <c r="S1298" s="65" t="str">
        <f>IF(R1298="","",R1298/VLOOKUP(VLOOKUP($J1298,'Medians, Hi-Lo SDs'!$B:$F,3,FALSE),$H:$I,2,FALSE))</f>
        <v/>
      </c>
      <c r="T1298" s="70" t="str">
        <f t="shared" si="227"/>
        <v/>
      </c>
      <c r="U1298" s="68" t="str">
        <f t="shared" si="228"/>
        <v/>
      </c>
      <c r="V1298" s="69" t="str">
        <f t="shared" si="233"/>
        <v/>
      </c>
      <c r="W1298" s="66" t="str">
        <f>IFERROR((IF(AND($G1297&lt;(VLOOKUP($J1298,'Medians, Hi-Lo SDs'!$B:$F,4,FALSE)),$G1298&gt;=(VLOOKUP($J1298,'Medians, Hi-Lo SDs'!$B:$F,4,FALSE))),(VLOOKUP($J1298,'Medians, Hi-Lo SDs'!$B:$F,4,FALSE))-$G1297,""))/($F1298)*($C1298-$C1297)+($C1297),"")</f>
        <v/>
      </c>
      <c r="X1298" s="65" t="str">
        <f t="shared" si="236"/>
        <v/>
      </c>
      <c r="Y1298" s="65" t="str">
        <f>IF(X1298="","",X1298/VLOOKUP(VLOOKUP($J1298,'Medians, Hi-Lo SDs'!$B:$F,4,FALSE),$H:$I,2,FALSE))</f>
        <v/>
      </c>
      <c r="Z1298" s="70" t="str">
        <f t="shared" si="229"/>
        <v/>
      </c>
      <c r="AA1298" s="68" t="str">
        <f t="shared" si="230"/>
        <v/>
      </c>
      <c r="AB1298" s="66" t="str">
        <f>IFERROR((IF(AND($G1297&lt;(VLOOKUP($J1298,'Medians, Hi-Lo SDs'!$B:$F,5,FALSE)),$G1298&gt;=(VLOOKUP($J1298,'Medians, Hi-Lo SDs'!$B:$F,5,FALSE))),(VLOOKUP($J1298,'Medians, Hi-Lo SDs'!$B:$F,5,FALSE))-$G1297,""))/($F1298)*($C1298-$C1297)+($C1297),"")</f>
        <v/>
      </c>
      <c r="AC1298" s="65" t="str">
        <f t="shared" si="237"/>
        <v/>
      </c>
      <c r="AD1298" s="65" t="str">
        <f>IF(AC1298="","",AC1298/VLOOKUP(VLOOKUP($J1298,'Medians, Hi-Lo SDs'!$B:$F,5,FALSE),$H:$I,2,FALSE))</f>
        <v/>
      </c>
      <c r="AE1298" s="59" t="s">
        <v>88</v>
      </c>
      <c r="AF1298" s="60" t="s">
        <v>88</v>
      </c>
    </row>
    <row r="1299" spans="10:32" x14ac:dyDescent="0.2">
      <c r="J1299" s="64" t="str">
        <f t="shared" si="231"/>
        <v>a1721</v>
      </c>
      <c r="K1299" s="71">
        <f t="shared" si="232"/>
        <v>2.1505376344086025</v>
      </c>
      <c r="L1299" s="65" t="str">
        <f>IFERROR((IF(AND($G1298&lt;(VLOOKUP($J1299,'Medians, Hi-Lo SDs'!$B:$F,2,FALSE)),$G1299&gt;=(VLOOKUP($J1299,'Medians, Hi-Lo SDs'!$B:$F,2,FALSE))),(VLOOKUP($J1299,'Medians, Hi-Lo SDs'!$B:$F,2,FALSE))-$G1298,""))/($F1299)*($C1299-$C1298)+($C1298),"")</f>
        <v/>
      </c>
      <c r="M1299" s="65" t="str">
        <f t="shared" si="234"/>
        <v/>
      </c>
      <c r="N1299" s="65" t="str">
        <f>IF(M1299="","",M1299/VLOOKUP(VLOOKUP($J1299,'Medians, Hi-Lo SDs'!$B:$F,2,FALSE),$H:$I,2,FALSE))</f>
        <v/>
      </c>
      <c r="O1299" s="59" t="s">
        <v>88</v>
      </c>
      <c r="P1299" s="60" t="s">
        <v>88</v>
      </c>
      <c r="Q1299" s="66" t="str">
        <f>IFERROR((IF(AND($G1298&lt;(VLOOKUP($J1299,'Medians, Hi-Lo SDs'!$B:$F,3,FALSE)),$G1299&gt;=(VLOOKUP($J1299,'Medians, Hi-Lo SDs'!$B:$F,3,FALSE))),(VLOOKUP($J1299,'Medians, Hi-Lo SDs'!$B:$F,3,FALSE))-$G1298,""))/($F1299)*($C1299-$C1298)+($C1298),"")</f>
        <v/>
      </c>
      <c r="R1299" s="65" t="str">
        <f t="shared" si="235"/>
        <v/>
      </c>
      <c r="S1299" s="65" t="str">
        <f>IF(R1299="","",R1299/VLOOKUP(VLOOKUP($J1299,'Medians, Hi-Lo SDs'!$B:$F,3,FALSE),$H:$I,2,FALSE))</f>
        <v/>
      </c>
      <c r="T1299" s="70" t="str">
        <f t="shared" si="227"/>
        <v/>
      </c>
      <c r="U1299" s="68" t="str">
        <f t="shared" si="228"/>
        <v/>
      </c>
      <c r="V1299" s="69" t="str">
        <f t="shared" si="233"/>
        <v/>
      </c>
      <c r="W1299" s="66" t="str">
        <f>IFERROR((IF(AND($G1298&lt;(VLOOKUP($J1299,'Medians, Hi-Lo SDs'!$B:$F,4,FALSE)),$G1299&gt;=(VLOOKUP($J1299,'Medians, Hi-Lo SDs'!$B:$F,4,FALSE))),(VLOOKUP($J1299,'Medians, Hi-Lo SDs'!$B:$F,4,FALSE))-$G1298,""))/($F1299)*($C1299-$C1298)+($C1298),"")</f>
        <v/>
      </c>
      <c r="X1299" s="65" t="str">
        <f t="shared" si="236"/>
        <v/>
      </c>
      <c r="Y1299" s="65" t="str">
        <f>IF(X1299="","",X1299/VLOOKUP(VLOOKUP($J1299,'Medians, Hi-Lo SDs'!$B:$F,4,FALSE),$H:$I,2,FALSE))</f>
        <v/>
      </c>
      <c r="Z1299" s="70" t="str">
        <f t="shared" si="229"/>
        <v/>
      </c>
      <c r="AA1299" s="68" t="str">
        <f t="shared" si="230"/>
        <v/>
      </c>
      <c r="AB1299" s="66" t="str">
        <f>IFERROR((IF(AND($G1298&lt;(VLOOKUP($J1299,'Medians, Hi-Lo SDs'!$B:$F,5,FALSE)),$G1299&gt;=(VLOOKUP($J1299,'Medians, Hi-Lo SDs'!$B:$F,5,FALSE))),(VLOOKUP($J1299,'Medians, Hi-Lo SDs'!$B:$F,5,FALSE))-$G1298,""))/($F1299)*($C1299-$C1298)+($C1298),"")</f>
        <v/>
      </c>
      <c r="AC1299" s="65" t="str">
        <f t="shared" si="237"/>
        <v/>
      </c>
      <c r="AD1299" s="65" t="str">
        <f>IF(AC1299="","",AC1299/VLOOKUP(VLOOKUP($J1299,'Medians, Hi-Lo SDs'!$B:$F,5,FALSE),$H:$I,2,FALSE))</f>
        <v/>
      </c>
      <c r="AE1299" s="59" t="s">
        <v>88</v>
      </c>
      <c r="AF1299" s="60" t="s">
        <v>88</v>
      </c>
    </row>
    <row r="1300" spans="10:32" x14ac:dyDescent="0.2">
      <c r="J1300" s="64" t="str">
        <f t="shared" si="231"/>
        <v>a1721</v>
      </c>
      <c r="K1300" s="71">
        <f t="shared" si="232"/>
        <v>2.1505376344086025</v>
      </c>
      <c r="L1300" s="65" t="str">
        <f>IFERROR((IF(AND($G1299&lt;(VLOOKUP($J1300,'Medians, Hi-Lo SDs'!$B:$F,2,FALSE)),$G1300&gt;=(VLOOKUP($J1300,'Medians, Hi-Lo SDs'!$B:$F,2,FALSE))),(VLOOKUP($J1300,'Medians, Hi-Lo SDs'!$B:$F,2,FALSE))-$G1299,""))/($F1300)*($C1300-$C1299)+($C1299),"")</f>
        <v/>
      </c>
      <c r="M1300" s="65" t="str">
        <f t="shared" si="234"/>
        <v/>
      </c>
      <c r="N1300" s="65" t="str">
        <f>IF(M1300="","",M1300/VLOOKUP(VLOOKUP($J1300,'Medians, Hi-Lo SDs'!$B:$F,2,FALSE),$H:$I,2,FALSE))</f>
        <v/>
      </c>
      <c r="O1300" s="59" t="s">
        <v>88</v>
      </c>
      <c r="P1300" s="60" t="s">
        <v>88</v>
      </c>
      <c r="Q1300" s="66" t="str">
        <f>IFERROR((IF(AND($G1299&lt;(VLOOKUP($J1300,'Medians, Hi-Lo SDs'!$B:$F,3,FALSE)),$G1300&gt;=(VLOOKUP($J1300,'Medians, Hi-Lo SDs'!$B:$F,3,FALSE))),(VLOOKUP($J1300,'Medians, Hi-Lo SDs'!$B:$F,3,FALSE))-$G1299,""))/($F1300)*($C1300-$C1299)+($C1299),"")</f>
        <v/>
      </c>
      <c r="R1300" s="65" t="str">
        <f t="shared" si="235"/>
        <v/>
      </c>
      <c r="S1300" s="65" t="str">
        <f>IF(R1300="","",R1300/VLOOKUP(VLOOKUP($J1300,'Medians, Hi-Lo SDs'!$B:$F,3,FALSE),$H:$I,2,FALSE))</f>
        <v/>
      </c>
      <c r="T1300" s="70" t="str">
        <f t="shared" si="227"/>
        <v/>
      </c>
      <c r="U1300" s="68" t="str">
        <f t="shared" si="228"/>
        <v/>
      </c>
      <c r="V1300" s="69" t="str">
        <f t="shared" si="233"/>
        <v/>
      </c>
      <c r="W1300" s="66" t="str">
        <f>IFERROR((IF(AND($G1299&lt;(VLOOKUP($J1300,'Medians, Hi-Lo SDs'!$B:$F,4,FALSE)),$G1300&gt;=(VLOOKUP($J1300,'Medians, Hi-Lo SDs'!$B:$F,4,FALSE))),(VLOOKUP($J1300,'Medians, Hi-Lo SDs'!$B:$F,4,FALSE))-$G1299,""))/($F1300)*($C1300-$C1299)+($C1299),"")</f>
        <v/>
      </c>
      <c r="X1300" s="65" t="str">
        <f t="shared" si="236"/>
        <v/>
      </c>
      <c r="Y1300" s="65" t="str">
        <f>IF(X1300="","",X1300/VLOOKUP(VLOOKUP($J1300,'Medians, Hi-Lo SDs'!$B:$F,4,FALSE),$H:$I,2,FALSE))</f>
        <v/>
      </c>
      <c r="Z1300" s="70" t="str">
        <f t="shared" si="229"/>
        <v/>
      </c>
      <c r="AA1300" s="68" t="str">
        <f t="shared" si="230"/>
        <v/>
      </c>
      <c r="AB1300" s="66" t="str">
        <f>IFERROR((IF(AND($G1299&lt;(VLOOKUP($J1300,'Medians, Hi-Lo SDs'!$B:$F,5,FALSE)),$G1300&gt;=(VLOOKUP($J1300,'Medians, Hi-Lo SDs'!$B:$F,5,FALSE))),(VLOOKUP($J1300,'Medians, Hi-Lo SDs'!$B:$F,5,FALSE))-$G1299,""))/($F1300)*($C1300-$C1299)+($C1299),"")</f>
        <v/>
      </c>
      <c r="AC1300" s="65" t="str">
        <f t="shared" si="237"/>
        <v/>
      </c>
      <c r="AD1300" s="65" t="str">
        <f>IF(AC1300="","",AC1300/VLOOKUP(VLOOKUP($J1300,'Medians, Hi-Lo SDs'!$B:$F,5,FALSE),$H:$I,2,FALSE))</f>
        <v/>
      </c>
      <c r="AE1300" s="59" t="s">
        <v>88</v>
      </c>
      <c r="AF1300" s="60" t="s">
        <v>88</v>
      </c>
    </row>
    <row r="1301" spans="10:32" x14ac:dyDescent="0.2">
      <c r="J1301" s="64" t="str">
        <f t="shared" si="231"/>
        <v>a1721</v>
      </c>
      <c r="K1301" s="71">
        <f t="shared" si="232"/>
        <v>2.1505376344086025</v>
      </c>
      <c r="L1301" s="65" t="str">
        <f>IFERROR((IF(AND($G1300&lt;(VLOOKUP($J1301,'Medians, Hi-Lo SDs'!$B:$F,2,FALSE)),$G1301&gt;=(VLOOKUP($J1301,'Medians, Hi-Lo SDs'!$B:$F,2,FALSE))),(VLOOKUP($J1301,'Medians, Hi-Lo SDs'!$B:$F,2,FALSE))-$G1300,""))/($F1301)*($C1301-$C1300)+($C1300),"")</f>
        <v/>
      </c>
      <c r="M1301" s="65" t="str">
        <f t="shared" si="234"/>
        <v/>
      </c>
      <c r="N1301" s="65" t="str">
        <f>IF(M1301="","",M1301/VLOOKUP(VLOOKUP($J1301,'Medians, Hi-Lo SDs'!$B:$F,2,FALSE),$H:$I,2,FALSE))</f>
        <v/>
      </c>
      <c r="O1301" s="59" t="s">
        <v>88</v>
      </c>
      <c r="P1301" s="60" t="s">
        <v>88</v>
      </c>
      <c r="Q1301" s="66" t="str">
        <f>IFERROR((IF(AND($G1300&lt;(VLOOKUP($J1301,'Medians, Hi-Lo SDs'!$B:$F,3,FALSE)),$G1301&gt;=(VLOOKUP($J1301,'Medians, Hi-Lo SDs'!$B:$F,3,FALSE))),(VLOOKUP($J1301,'Medians, Hi-Lo SDs'!$B:$F,3,FALSE))-$G1300,""))/($F1301)*($C1301-$C1300)+($C1300),"")</f>
        <v/>
      </c>
      <c r="R1301" s="65" t="str">
        <f t="shared" si="235"/>
        <v/>
      </c>
      <c r="S1301" s="65" t="str">
        <f>IF(R1301="","",R1301/VLOOKUP(VLOOKUP($J1301,'Medians, Hi-Lo SDs'!$B:$F,3,FALSE),$H:$I,2,FALSE))</f>
        <v/>
      </c>
      <c r="T1301" s="70" t="str">
        <f t="shared" si="227"/>
        <v/>
      </c>
      <c r="U1301" s="68" t="str">
        <f t="shared" si="228"/>
        <v/>
      </c>
      <c r="V1301" s="69" t="str">
        <f t="shared" si="233"/>
        <v/>
      </c>
      <c r="W1301" s="66" t="str">
        <f>IFERROR((IF(AND($G1300&lt;(VLOOKUP($J1301,'Medians, Hi-Lo SDs'!$B:$F,4,FALSE)),$G1301&gt;=(VLOOKUP($J1301,'Medians, Hi-Lo SDs'!$B:$F,4,FALSE))),(VLOOKUP($J1301,'Medians, Hi-Lo SDs'!$B:$F,4,FALSE))-$G1300,""))/($F1301)*($C1301-$C1300)+($C1300),"")</f>
        <v/>
      </c>
      <c r="X1301" s="65" t="str">
        <f t="shared" si="236"/>
        <v/>
      </c>
      <c r="Y1301" s="65" t="str">
        <f>IF(X1301="","",X1301/VLOOKUP(VLOOKUP($J1301,'Medians, Hi-Lo SDs'!$B:$F,4,FALSE),$H:$I,2,FALSE))</f>
        <v/>
      </c>
      <c r="Z1301" s="70" t="str">
        <f t="shared" si="229"/>
        <v/>
      </c>
      <c r="AA1301" s="68" t="str">
        <f t="shared" si="230"/>
        <v/>
      </c>
      <c r="AB1301" s="66" t="str">
        <f>IFERROR((IF(AND($G1300&lt;(VLOOKUP($J1301,'Medians, Hi-Lo SDs'!$B:$F,5,FALSE)),$G1301&gt;=(VLOOKUP($J1301,'Medians, Hi-Lo SDs'!$B:$F,5,FALSE))),(VLOOKUP($J1301,'Medians, Hi-Lo SDs'!$B:$F,5,FALSE))-$G1300,""))/($F1301)*($C1301-$C1300)+($C1300),"")</f>
        <v/>
      </c>
      <c r="AC1301" s="65" t="str">
        <f t="shared" si="237"/>
        <v/>
      </c>
      <c r="AD1301" s="65" t="str">
        <f>IF(AC1301="","",AC1301/VLOOKUP(VLOOKUP($J1301,'Medians, Hi-Lo SDs'!$B:$F,5,FALSE),$H:$I,2,FALSE))</f>
        <v/>
      </c>
      <c r="AE1301" s="59" t="s">
        <v>88</v>
      </c>
      <c r="AF1301" s="60" t="s">
        <v>88</v>
      </c>
    </row>
    <row r="1302" spans="10:32" x14ac:dyDescent="0.2">
      <c r="J1302" s="64" t="str">
        <f t="shared" si="231"/>
        <v>a1721</v>
      </c>
      <c r="K1302" s="71">
        <f t="shared" si="232"/>
        <v>2.1505376344086025</v>
      </c>
      <c r="L1302" s="65" t="str">
        <f>IFERROR((IF(AND($G1301&lt;(VLOOKUP($J1302,'Medians, Hi-Lo SDs'!$B:$F,2,FALSE)),$G1302&gt;=(VLOOKUP($J1302,'Medians, Hi-Lo SDs'!$B:$F,2,FALSE))),(VLOOKUP($J1302,'Medians, Hi-Lo SDs'!$B:$F,2,FALSE))-$G1301,""))/($F1302)*($C1302-$C1301)+($C1301),"")</f>
        <v/>
      </c>
      <c r="M1302" s="65" t="str">
        <f t="shared" si="234"/>
        <v/>
      </c>
      <c r="N1302" s="65" t="str">
        <f>IF(M1302="","",M1302/VLOOKUP(VLOOKUP($J1302,'Medians, Hi-Lo SDs'!$B:$F,2,FALSE),$H:$I,2,FALSE))</f>
        <v/>
      </c>
      <c r="O1302" s="59" t="s">
        <v>88</v>
      </c>
      <c r="P1302" s="60" t="s">
        <v>88</v>
      </c>
      <c r="Q1302" s="66" t="str">
        <f>IFERROR((IF(AND($G1301&lt;(VLOOKUP($J1302,'Medians, Hi-Lo SDs'!$B:$F,3,FALSE)),$G1302&gt;=(VLOOKUP($J1302,'Medians, Hi-Lo SDs'!$B:$F,3,FALSE))),(VLOOKUP($J1302,'Medians, Hi-Lo SDs'!$B:$F,3,FALSE))-$G1301,""))/($F1302)*($C1302-$C1301)+($C1301),"")</f>
        <v/>
      </c>
      <c r="R1302" s="65" t="str">
        <f t="shared" si="235"/>
        <v/>
      </c>
      <c r="S1302" s="65" t="str">
        <f>IF(R1302="","",R1302/VLOOKUP(VLOOKUP($J1302,'Medians, Hi-Lo SDs'!$B:$F,3,FALSE),$H:$I,2,FALSE))</f>
        <v/>
      </c>
      <c r="T1302" s="70" t="str">
        <f t="shared" si="227"/>
        <v/>
      </c>
      <c r="U1302" s="68" t="str">
        <f t="shared" si="228"/>
        <v/>
      </c>
      <c r="V1302" s="69" t="str">
        <f t="shared" si="233"/>
        <v/>
      </c>
      <c r="W1302" s="66" t="str">
        <f>IFERROR((IF(AND($G1301&lt;(VLOOKUP($J1302,'Medians, Hi-Lo SDs'!$B:$F,4,FALSE)),$G1302&gt;=(VLOOKUP($J1302,'Medians, Hi-Lo SDs'!$B:$F,4,FALSE))),(VLOOKUP($J1302,'Medians, Hi-Lo SDs'!$B:$F,4,FALSE))-$G1301,""))/($F1302)*($C1302-$C1301)+($C1301),"")</f>
        <v/>
      </c>
      <c r="X1302" s="65" t="str">
        <f t="shared" si="236"/>
        <v/>
      </c>
      <c r="Y1302" s="65" t="str">
        <f>IF(X1302="","",X1302/VLOOKUP(VLOOKUP($J1302,'Medians, Hi-Lo SDs'!$B:$F,4,FALSE),$H:$I,2,FALSE))</f>
        <v/>
      </c>
      <c r="Z1302" s="70" t="str">
        <f t="shared" si="229"/>
        <v/>
      </c>
      <c r="AA1302" s="68" t="str">
        <f t="shared" si="230"/>
        <v/>
      </c>
      <c r="AB1302" s="66" t="str">
        <f>IFERROR((IF(AND($G1301&lt;(VLOOKUP($J1302,'Medians, Hi-Lo SDs'!$B:$F,5,FALSE)),$G1302&gt;=(VLOOKUP($J1302,'Medians, Hi-Lo SDs'!$B:$F,5,FALSE))),(VLOOKUP($J1302,'Medians, Hi-Lo SDs'!$B:$F,5,FALSE))-$G1301,""))/($F1302)*($C1302-$C1301)+($C1301),"")</f>
        <v/>
      </c>
      <c r="AC1302" s="65" t="str">
        <f t="shared" si="237"/>
        <v/>
      </c>
      <c r="AD1302" s="65" t="str">
        <f>IF(AC1302="","",AC1302/VLOOKUP(VLOOKUP($J1302,'Medians, Hi-Lo SDs'!$B:$F,5,FALSE),$H:$I,2,FALSE))</f>
        <v/>
      </c>
      <c r="AE1302" s="59" t="s">
        <v>88</v>
      </c>
      <c r="AF1302" s="60" t="s">
        <v>88</v>
      </c>
    </row>
    <row r="1303" spans="10:32" x14ac:dyDescent="0.2">
      <c r="J1303" s="64" t="str">
        <f t="shared" si="231"/>
        <v>a1721</v>
      </c>
      <c r="K1303" s="71">
        <f t="shared" si="232"/>
        <v>2.1505376344086025</v>
      </c>
      <c r="L1303" s="65" t="str">
        <f>IFERROR((IF(AND($G1302&lt;(VLOOKUP($J1303,'Medians, Hi-Lo SDs'!$B:$F,2,FALSE)),$G1303&gt;=(VLOOKUP($J1303,'Medians, Hi-Lo SDs'!$B:$F,2,FALSE))),(VLOOKUP($J1303,'Medians, Hi-Lo SDs'!$B:$F,2,FALSE))-$G1302,""))/($F1303)*($C1303-$C1302)+($C1302),"")</f>
        <v/>
      </c>
      <c r="M1303" s="65" t="str">
        <f t="shared" si="234"/>
        <v/>
      </c>
      <c r="N1303" s="65" t="str">
        <f>IF(M1303="","",M1303/VLOOKUP(VLOOKUP($J1303,'Medians, Hi-Lo SDs'!$B:$F,2,FALSE),$H:$I,2,FALSE))</f>
        <v/>
      </c>
      <c r="O1303" s="59" t="s">
        <v>88</v>
      </c>
      <c r="P1303" s="60" t="s">
        <v>88</v>
      </c>
      <c r="Q1303" s="66" t="str">
        <f>IFERROR((IF(AND($G1302&lt;(VLOOKUP($J1303,'Medians, Hi-Lo SDs'!$B:$F,3,FALSE)),$G1303&gt;=(VLOOKUP($J1303,'Medians, Hi-Lo SDs'!$B:$F,3,FALSE))),(VLOOKUP($J1303,'Medians, Hi-Lo SDs'!$B:$F,3,FALSE))-$G1302,""))/($F1303)*($C1303-$C1302)+($C1302),"")</f>
        <v/>
      </c>
      <c r="R1303" s="65" t="str">
        <f t="shared" si="235"/>
        <v/>
      </c>
      <c r="S1303" s="65" t="str">
        <f>IF(R1303="","",R1303/VLOOKUP(VLOOKUP($J1303,'Medians, Hi-Lo SDs'!$B:$F,3,FALSE),$H:$I,2,FALSE))</f>
        <v/>
      </c>
      <c r="T1303" s="70" t="str">
        <f t="shared" si="227"/>
        <v/>
      </c>
      <c r="U1303" s="68" t="str">
        <f t="shared" si="228"/>
        <v/>
      </c>
      <c r="V1303" s="69" t="str">
        <f t="shared" si="233"/>
        <v/>
      </c>
      <c r="W1303" s="66" t="str">
        <f>IFERROR((IF(AND($G1302&lt;(VLOOKUP($J1303,'Medians, Hi-Lo SDs'!$B:$F,4,FALSE)),$G1303&gt;=(VLOOKUP($J1303,'Medians, Hi-Lo SDs'!$B:$F,4,FALSE))),(VLOOKUP($J1303,'Medians, Hi-Lo SDs'!$B:$F,4,FALSE))-$G1302,""))/($F1303)*($C1303-$C1302)+($C1302),"")</f>
        <v/>
      </c>
      <c r="X1303" s="65" t="str">
        <f t="shared" si="236"/>
        <v/>
      </c>
      <c r="Y1303" s="65" t="str">
        <f>IF(X1303="","",X1303/VLOOKUP(VLOOKUP($J1303,'Medians, Hi-Lo SDs'!$B:$F,4,FALSE),$H:$I,2,FALSE))</f>
        <v/>
      </c>
      <c r="Z1303" s="70" t="str">
        <f t="shared" si="229"/>
        <v/>
      </c>
      <c r="AA1303" s="68" t="str">
        <f t="shared" si="230"/>
        <v/>
      </c>
      <c r="AB1303" s="66" t="str">
        <f>IFERROR((IF(AND($G1302&lt;(VLOOKUP($J1303,'Medians, Hi-Lo SDs'!$B:$F,5,FALSE)),$G1303&gt;=(VLOOKUP($J1303,'Medians, Hi-Lo SDs'!$B:$F,5,FALSE))),(VLOOKUP($J1303,'Medians, Hi-Lo SDs'!$B:$F,5,FALSE))-$G1302,""))/($F1303)*($C1303-$C1302)+($C1302),"")</f>
        <v/>
      </c>
      <c r="AC1303" s="65" t="str">
        <f t="shared" si="237"/>
        <v/>
      </c>
      <c r="AD1303" s="65" t="str">
        <f>IF(AC1303="","",AC1303/VLOOKUP(VLOOKUP($J1303,'Medians, Hi-Lo SDs'!$B:$F,5,FALSE),$H:$I,2,FALSE))</f>
        <v/>
      </c>
      <c r="AE1303" s="59" t="s">
        <v>88</v>
      </c>
      <c r="AF1303" s="60" t="s">
        <v>88</v>
      </c>
    </row>
    <row r="1304" spans="10:32" x14ac:dyDescent="0.2">
      <c r="J1304" s="64" t="str">
        <f t="shared" si="231"/>
        <v>a1721</v>
      </c>
      <c r="K1304" s="71">
        <f t="shared" si="232"/>
        <v>2.1505376344086025</v>
      </c>
      <c r="L1304" s="65" t="str">
        <f>IFERROR((IF(AND($G1303&lt;(VLOOKUP($J1304,'Medians, Hi-Lo SDs'!$B:$F,2,FALSE)),$G1304&gt;=(VLOOKUP($J1304,'Medians, Hi-Lo SDs'!$B:$F,2,FALSE))),(VLOOKUP($J1304,'Medians, Hi-Lo SDs'!$B:$F,2,FALSE))-$G1303,""))/($F1304)*($C1304-$C1303)+($C1303),"")</f>
        <v/>
      </c>
      <c r="M1304" s="65" t="str">
        <f t="shared" si="234"/>
        <v/>
      </c>
      <c r="N1304" s="65" t="str">
        <f>IF(M1304="","",M1304/VLOOKUP(VLOOKUP($J1304,'Medians, Hi-Lo SDs'!$B:$F,2,FALSE),$H:$I,2,FALSE))</f>
        <v/>
      </c>
      <c r="O1304" s="59" t="s">
        <v>88</v>
      </c>
      <c r="P1304" s="60" t="s">
        <v>88</v>
      </c>
      <c r="Q1304" s="66" t="str">
        <f>IFERROR((IF(AND($G1303&lt;(VLOOKUP($J1304,'Medians, Hi-Lo SDs'!$B:$F,3,FALSE)),$G1304&gt;=(VLOOKUP($J1304,'Medians, Hi-Lo SDs'!$B:$F,3,FALSE))),(VLOOKUP($J1304,'Medians, Hi-Lo SDs'!$B:$F,3,FALSE))-$G1303,""))/($F1304)*($C1304-$C1303)+($C1303),"")</f>
        <v/>
      </c>
      <c r="R1304" s="65" t="str">
        <f t="shared" si="235"/>
        <v/>
      </c>
      <c r="S1304" s="65" t="str">
        <f>IF(R1304="","",R1304/VLOOKUP(VLOOKUP($J1304,'Medians, Hi-Lo SDs'!$B:$F,3,FALSE),$H:$I,2,FALSE))</f>
        <v/>
      </c>
      <c r="T1304" s="70" t="str">
        <f t="shared" si="227"/>
        <v/>
      </c>
      <c r="U1304" s="68" t="str">
        <f t="shared" si="228"/>
        <v/>
      </c>
      <c r="V1304" s="69" t="str">
        <f t="shared" si="233"/>
        <v/>
      </c>
      <c r="W1304" s="66" t="str">
        <f>IFERROR((IF(AND($G1303&lt;(VLOOKUP($J1304,'Medians, Hi-Lo SDs'!$B:$F,4,FALSE)),$G1304&gt;=(VLOOKUP($J1304,'Medians, Hi-Lo SDs'!$B:$F,4,FALSE))),(VLOOKUP($J1304,'Medians, Hi-Lo SDs'!$B:$F,4,FALSE))-$G1303,""))/($F1304)*($C1304-$C1303)+($C1303),"")</f>
        <v/>
      </c>
      <c r="X1304" s="65" t="str">
        <f t="shared" si="236"/>
        <v/>
      </c>
      <c r="Y1304" s="65" t="str">
        <f>IF(X1304="","",X1304/VLOOKUP(VLOOKUP($J1304,'Medians, Hi-Lo SDs'!$B:$F,4,FALSE),$H:$I,2,FALSE))</f>
        <v/>
      </c>
      <c r="Z1304" s="70" t="str">
        <f t="shared" si="229"/>
        <v/>
      </c>
      <c r="AA1304" s="68" t="str">
        <f t="shared" si="230"/>
        <v/>
      </c>
      <c r="AB1304" s="66" t="str">
        <f>IFERROR((IF(AND($G1303&lt;(VLOOKUP($J1304,'Medians, Hi-Lo SDs'!$B:$F,5,FALSE)),$G1304&gt;=(VLOOKUP($J1304,'Medians, Hi-Lo SDs'!$B:$F,5,FALSE))),(VLOOKUP($J1304,'Medians, Hi-Lo SDs'!$B:$F,5,FALSE))-$G1303,""))/($F1304)*($C1304-$C1303)+($C1303),"")</f>
        <v/>
      </c>
      <c r="AC1304" s="65" t="str">
        <f t="shared" si="237"/>
        <v/>
      </c>
      <c r="AD1304" s="65" t="str">
        <f>IF(AC1304="","",AC1304/VLOOKUP(VLOOKUP($J1304,'Medians, Hi-Lo SDs'!$B:$F,5,FALSE),$H:$I,2,FALSE))</f>
        <v/>
      </c>
      <c r="AE1304" s="59" t="s">
        <v>88</v>
      </c>
      <c r="AF1304" s="60" t="s">
        <v>88</v>
      </c>
    </row>
    <row r="1305" spans="10:32" x14ac:dyDescent="0.2">
      <c r="J1305" s="64" t="str">
        <f t="shared" si="231"/>
        <v>a1721</v>
      </c>
      <c r="K1305" s="71">
        <f t="shared" si="232"/>
        <v>2.1505376344086025</v>
      </c>
      <c r="L1305" s="65" t="str">
        <f>IFERROR((IF(AND($G1304&lt;(VLOOKUP($J1305,'Medians, Hi-Lo SDs'!$B:$F,2,FALSE)),$G1305&gt;=(VLOOKUP($J1305,'Medians, Hi-Lo SDs'!$B:$F,2,FALSE))),(VLOOKUP($J1305,'Medians, Hi-Lo SDs'!$B:$F,2,FALSE))-$G1304,""))/($F1305)*($C1305-$C1304)+($C1304),"")</f>
        <v/>
      </c>
      <c r="M1305" s="65" t="str">
        <f t="shared" si="234"/>
        <v/>
      </c>
      <c r="N1305" s="65" t="str">
        <f>IF(M1305="","",M1305/VLOOKUP(VLOOKUP($J1305,'Medians, Hi-Lo SDs'!$B:$F,2,FALSE),$H:$I,2,FALSE))</f>
        <v/>
      </c>
      <c r="O1305" s="59" t="s">
        <v>88</v>
      </c>
      <c r="P1305" s="60" t="s">
        <v>88</v>
      </c>
      <c r="Q1305" s="66" t="str">
        <f>IFERROR((IF(AND($G1304&lt;(VLOOKUP($J1305,'Medians, Hi-Lo SDs'!$B:$F,3,FALSE)),$G1305&gt;=(VLOOKUP($J1305,'Medians, Hi-Lo SDs'!$B:$F,3,FALSE))),(VLOOKUP($J1305,'Medians, Hi-Lo SDs'!$B:$F,3,FALSE))-$G1304,""))/($F1305)*($C1305-$C1304)+($C1304),"")</f>
        <v/>
      </c>
      <c r="R1305" s="65" t="str">
        <f t="shared" si="235"/>
        <v/>
      </c>
      <c r="S1305" s="65" t="str">
        <f>IF(R1305="","",R1305/VLOOKUP(VLOOKUP($J1305,'Medians, Hi-Lo SDs'!$B:$F,3,FALSE),$H:$I,2,FALSE))</f>
        <v/>
      </c>
      <c r="T1305" s="70" t="str">
        <f t="shared" si="227"/>
        <v/>
      </c>
      <c r="U1305" s="68" t="str">
        <f t="shared" si="228"/>
        <v/>
      </c>
      <c r="V1305" s="69" t="str">
        <f t="shared" si="233"/>
        <v/>
      </c>
      <c r="W1305" s="66" t="str">
        <f>IFERROR((IF(AND($G1304&lt;(VLOOKUP($J1305,'Medians, Hi-Lo SDs'!$B:$F,4,FALSE)),$G1305&gt;=(VLOOKUP($J1305,'Medians, Hi-Lo SDs'!$B:$F,4,FALSE))),(VLOOKUP($J1305,'Medians, Hi-Lo SDs'!$B:$F,4,FALSE))-$G1304,""))/($F1305)*($C1305-$C1304)+($C1304),"")</f>
        <v/>
      </c>
      <c r="X1305" s="65" t="str">
        <f t="shared" si="236"/>
        <v/>
      </c>
      <c r="Y1305" s="65" t="str">
        <f>IF(X1305="","",X1305/VLOOKUP(VLOOKUP($J1305,'Medians, Hi-Lo SDs'!$B:$F,4,FALSE),$H:$I,2,FALSE))</f>
        <v/>
      </c>
      <c r="Z1305" s="70" t="str">
        <f t="shared" si="229"/>
        <v/>
      </c>
      <c r="AA1305" s="68" t="str">
        <f t="shared" si="230"/>
        <v/>
      </c>
      <c r="AB1305" s="66" t="str">
        <f>IFERROR((IF(AND($G1304&lt;(VLOOKUP($J1305,'Medians, Hi-Lo SDs'!$B:$F,5,FALSE)),$G1305&gt;=(VLOOKUP($J1305,'Medians, Hi-Lo SDs'!$B:$F,5,FALSE))),(VLOOKUP($J1305,'Medians, Hi-Lo SDs'!$B:$F,5,FALSE))-$G1304,""))/($F1305)*($C1305-$C1304)+($C1304),"")</f>
        <v/>
      </c>
      <c r="AC1305" s="65" t="str">
        <f t="shared" si="237"/>
        <v/>
      </c>
      <c r="AD1305" s="65" t="str">
        <f>IF(AC1305="","",AC1305/VLOOKUP(VLOOKUP($J1305,'Medians, Hi-Lo SDs'!$B:$F,5,FALSE),$H:$I,2,FALSE))</f>
        <v/>
      </c>
      <c r="AE1305" s="59" t="s">
        <v>88</v>
      </c>
      <c r="AF1305" s="60" t="s">
        <v>88</v>
      </c>
    </row>
    <row r="1306" spans="10:32" x14ac:dyDescent="0.2">
      <c r="J1306" s="64" t="str">
        <f t="shared" si="231"/>
        <v>a1721</v>
      </c>
      <c r="K1306" s="71">
        <f t="shared" si="232"/>
        <v>2.1505376344086025</v>
      </c>
      <c r="L1306" s="65" t="str">
        <f>IFERROR((IF(AND($G1305&lt;(VLOOKUP($J1306,'Medians, Hi-Lo SDs'!$B:$F,2,FALSE)),$G1306&gt;=(VLOOKUP($J1306,'Medians, Hi-Lo SDs'!$B:$F,2,FALSE))),(VLOOKUP($J1306,'Medians, Hi-Lo SDs'!$B:$F,2,FALSE))-$G1305,""))/($F1306)*($C1306-$C1305)+($C1305),"")</f>
        <v/>
      </c>
      <c r="M1306" s="65" t="str">
        <f t="shared" si="234"/>
        <v/>
      </c>
      <c r="N1306" s="65" t="str">
        <f>IF(M1306="","",M1306/VLOOKUP(VLOOKUP($J1306,'Medians, Hi-Lo SDs'!$B:$F,2,FALSE),$H:$I,2,FALSE))</f>
        <v/>
      </c>
      <c r="O1306" s="59" t="s">
        <v>88</v>
      </c>
      <c r="P1306" s="60" t="s">
        <v>88</v>
      </c>
      <c r="Q1306" s="66" t="str">
        <f>IFERROR((IF(AND($G1305&lt;(VLOOKUP($J1306,'Medians, Hi-Lo SDs'!$B:$F,3,FALSE)),$G1306&gt;=(VLOOKUP($J1306,'Medians, Hi-Lo SDs'!$B:$F,3,FALSE))),(VLOOKUP($J1306,'Medians, Hi-Lo SDs'!$B:$F,3,FALSE))-$G1305,""))/($F1306)*($C1306-$C1305)+($C1305),"")</f>
        <v/>
      </c>
      <c r="R1306" s="65" t="str">
        <f t="shared" si="235"/>
        <v/>
      </c>
      <c r="S1306" s="65" t="str">
        <f>IF(R1306="","",R1306/VLOOKUP(VLOOKUP($J1306,'Medians, Hi-Lo SDs'!$B:$F,3,FALSE),$H:$I,2,FALSE))</f>
        <v/>
      </c>
      <c r="T1306" s="70" t="str">
        <f t="shared" si="227"/>
        <v/>
      </c>
      <c r="U1306" s="68" t="str">
        <f t="shared" si="228"/>
        <v/>
      </c>
      <c r="V1306" s="69" t="str">
        <f t="shared" si="233"/>
        <v/>
      </c>
      <c r="W1306" s="66" t="str">
        <f>IFERROR((IF(AND($G1305&lt;(VLOOKUP($J1306,'Medians, Hi-Lo SDs'!$B:$F,4,FALSE)),$G1306&gt;=(VLOOKUP($J1306,'Medians, Hi-Lo SDs'!$B:$F,4,FALSE))),(VLOOKUP($J1306,'Medians, Hi-Lo SDs'!$B:$F,4,FALSE))-$G1305,""))/($F1306)*($C1306-$C1305)+($C1305),"")</f>
        <v/>
      </c>
      <c r="X1306" s="65" t="str">
        <f t="shared" si="236"/>
        <v/>
      </c>
      <c r="Y1306" s="65" t="str">
        <f>IF(X1306="","",X1306/VLOOKUP(VLOOKUP($J1306,'Medians, Hi-Lo SDs'!$B:$F,4,FALSE),$H:$I,2,FALSE))</f>
        <v/>
      </c>
      <c r="Z1306" s="70" t="str">
        <f t="shared" si="229"/>
        <v/>
      </c>
      <c r="AA1306" s="68" t="str">
        <f t="shared" si="230"/>
        <v/>
      </c>
      <c r="AB1306" s="66" t="str">
        <f>IFERROR((IF(AND($G1305&lt;(VLOOKUP($J1306,'Medians, Hi-Lo SDs'!$B:$F,5,FALSE)),$G1306&gt;=(VLOOKUP($J1306,'Medians, Hi-Lo SDs'!$B:$F,5,FALSE))),(VLOOKUP($J1306,'Medians, Hi-Lo SDs'!$B:$F,5,FALSE))-$G1305,""))/($F1306)*($C1306-$C1305)+($C1305),"")</f>
        <v/>
      </c>
      <c r="AC1306" s="65" t="str">
        <f t="shared" si="237"/>
        <v/>
      </c>
      <c r="AD1306" s="65" t="str">
        <f>IF(AC1306="","",AC1306/VLOOKUP(VLOOKUP($J1306,'Medians, Hi-Lo SDs'!$B:$F,5,FALSE),$H:$I,2,FALSE))</f>
        <v/>
      </c>
      <c r="AE1306" s="59" t="s">
        <v>88</v>
      </c>
      <c r="AF1306" s="60" t="s">
        <v>88</v>
      </c>
    </row>
    <row r="1307" spans="10:32" x14ac:dyDescent="0.2">
      <c r="J1307" s="64" t="str">
        <f t="shared" si="231"/>
        <v>a1721</v>
      </c>
      <c r="K1307" s="71">
        <f t="shared" si="232"/>
        <v>2.1505376344086025</v>
      </c>
      <c r="L1307" s="65" t="str">
        <f>IFERROR((IF(AND($G1306&lt;(VLOOKUP($J1307,'Medians, Hi-Lo SDs'!$B:$F,2,FALSE)),$G1307&gt;=(VLOOKUP($J1307,'Medians, Hi-Lo SDs'!$B:$F,2,FALSE))),(VLOOKUP($J1307,'Medians, Hi-Lo SDs'!$B:$F,2,FALSE))-$G1306,""))/($F1307)*($C1307-$C1306)+($C1306),"")</f>
        <v/>
      </c>
      <c r="M1307" s="65" t="str">
        <f t="shared" si="234"/>
        <v/>
      </c>
      <c r="N1307" s="65" t="str">
        <f>IF(M1307="","",M1307/VLOOKUP(VLOOKUP($J1307,'Medians, Hi-Lo SDs'!$B:$F,2,FALSE),$H:$I,2,FALSE))</f>
        <v/>
      </c>
      <c r="O1307" s="59" t="s">
        <v>88</v>
      </c>
      <c r="P1307" s="60" t="s">
        <v>88</v>
      </c>
      <c r="Q1307" s="66" t="str">
        <f>IFERROR((IF(AND($G1306&lt;(VLOOKUP($J1307,'Medians, Hi-Lo SDs'!$B:$F,3,FALSE)),$G1307&gt;=(VLOOKUP($J1307,'Medians, Hi-Lo SDs'!$B:$F,3,FALSE))),(VLOOKUP($J1307,'Medians, Hi-Lo SDs'!$B:$F,3,FALSE))-$G1306,""))/($F1307)*($C1307-$C1306)+($C1306),"")</f>
        <v/>
      </c>
      <c r="R1307" s="65" t="str">
        <f t="shared" si="235"/>
        <v/>
      </c>
      <c r="S1307" s="65" t="str">
        <f>IF(R1307="","",R1307/VLOOKUP(VLOOKUP($J1307,'Medians, Hi-Lo SDs'!$B:$F,3,FALSE),$H:$I,2,FALSE))</f>
        <v/>
      </c>
      <c r="T1307" s="70" t="str">
        <f t="shared" si="227"/>
        <v/>
      </c>
      <c r="U1307" s="68" t="str">
        <f t="shared" si="228"/>
        <v/>
      </c>
      <c r="V1307" s="69" t="str">
        <f t="shared" si="233"/>
        <v/>
      </c>
      <c r="W1307" s="66" t="str">
        <f>IFERROR((IF(AND($G1306&lt;(VLOOKUP($J1307,'Medians, Hi-Lo SDs'!$B:$F,4,FALSE)),$G1307&gt;=(VLOOKUP($J1307,'Medians, Hi-Lo SDs'!$B:$F,4,FALSE))),(VLOOKUP($J1307,'Medians, Hi-Lo SDs'!$B:$F,4,FALSE))-$G1306,""))/($F1307)*($C1307-$C1306)+($C1306),"")</f>
        <v/>
      </c>
      <c r="X1307" s="65" t="str">
        <f t="shared" si="236"/>
        <v/>
      </c>
      <c r="Y1307" s="65" t="str">
        <f>IF(X1307="","",X1307/VLOOKUP(VLOOKUP($J1307,'Medians, Hi-Lo SDs'!$B:$F,4,FALSE),$H:$I,2,FALSE))</f>
        <v/>
      </c>
      <c r="Z1307" s="70" t="str">
        <f t="shared" si="229"/>
        <v/>
      </c>
      <c r="AA1307" s="68" t="str">
        <f t="shared" si="230"/>
        <v/>
      </c>
      <c r="AB1307" s="66" t="str">
        <f>IFERROR((IF(AND($G1306&lt;(VLOOKUP($J1307,'Medians, Hi-Lo SDs'!$B:$F,5,FALSE)),$G1307&gt;=(VLOOKUP($J1307,'Medians, Hi-Lo SDs'!$B:$F,5,FALSE))),(VLOOKUP($J1307,'Medians, Hi-Lo SDs'!$B:$F,5,FALSE))-$G1306,""))/($F1307)*($C1307-$C1306)+($C1306),"")</f>
        <v/>
      </c>
      <c r="AC1307" s="65" t="str">
        <f t="shared" si="237"/>
        <v/>
      </c>
      <c r="AD1307" s="65" t="str">
        <f>IF(AC1307="","",AC1307/VLOOKUP(VLOOKUP($J1307,'Medians, Hi-Lo SDs'!$B:$F,5,FALSE),$H:$I,2,FALSE))</f>
        <v/>
      </c>
      <c r="AE1307" s="59" t="s">
        <v>88</v>
      </c>
      <c r="AF1307" s="60" t="s">
        <v>88</v>
      </c>
    </row>
    <row r="1308" spans="10:32" x14ac:dyDescent="0.2">
      <c r="J1308" s="64" t="str">
        <f t="shared" si="231"/>
        <v>a1721</v>
      </c>
      <c r="K1308" s="71">
        <f t="shared" si="232"/>
        <v>2.1505376344086025</v>
      </c>
      <c r="L1308" s="65" t="str">
        <f>IFERROR((IF(AND($G1307&lt;(VLOOKUP($J1308,'Medians, Hi-Lo SDs'!$B:$F,2,FALSE)),$G1308&gt;=(VLOOKUP($J1308,'Medians, Hi-Lo SDs'!$B:$F,2,FALSE))),(VLOOKUP($J1308,'Medians, Hi-Lo SDs'!$B:$F,2,FALSE))-$G1307,""))/($F1308)*($C1308-$C1307)+($C1307),"")</f>
        <v/>
      </c>
      <c r="M1308" s="65" t="str">
        <f t="shared" si="234"/>
        <v/>
      </c>
      <c r="N1308" s="65" t="str">
        <f>IF(M1308="","",M1308/VLOOKUP(VLOOKUP($J1308,'Medians, Hi-Lo SDs'!$B:$F,2,FALSE),$H:$I,2,FALSE))</f>
        <v/>
      </c>
      <c r="O1308" s="59" t="s">
        <v>88</v>
      </c>
      <c r="P1308" s="60" t="s">
        <v>88</v>
      </c>
      <c r="Q1308" s="66" t="str">
        <f>IFERROR((IF(AND($G1307&lt;(VLOOKUP($J1308,'Medians, Hi-Lo SDs'!$B:$F,3,FALSE)),$G1308&gt;=(VLOOKUP($J1308,'Medians, Hi-Lo SDs'!$B:$F,3,FALSE))),(VLOOKUP($J1308,'Medians, Hi-Lo SDs'!$B:$F,3,FALSE))-$G1307,""))/($F1308)*($C1308-$C1307)+($C1307),"")</f>
        <v/>
      </c>
      <c r="R1308" s="65" t="str">
        <f t="shared" si="235"/>
        <v/>
      </c>
      <c r="S1308" s="65" t="str">
        <f>IF(R1308="","",R1308/VLOOKUP(VLOOKUP($J1308,'Medians, Hi-Lo SDs'!$B:$F,3,FALSE),$H:$I,2,FALSE))</f>
        <v/>
      </c>
      <c r="T1308" s="70" t="str">
        <f t="shared" si="227"/>
        <v/>
      </c>
      <c r="U1308" s="68" t="str">
        <f t="shared" si="228"/>
        <v/>
      </c>
      <c r="V1308" s="69" t="str">
        <f t="shared" si="233"/>
        <v/>
      </c>
      <c r="W1308" s="66" t="str">
        <f>IFERROR((IF(AND($G1307&lt;(VLOOKUP($J1308,'Medians, Hi-Lo SDs'!$B:$F,4,FALSE)),$G1308&gt;=(VLOOKUP($J1308,'Medians, Hi-Lo SDs'!$B:$F,4,FALSE))),(VLOOKUP($J1308,'Medians, Hi-Lo SDs'!$B:$F,4,FALSE))-$G1307,""))/($F1308)*($C1308-$C1307)+($C1307),"")</f>
        <v/>
      </c>
      <c r="X1308" s="65" t="str">
        <f t="shared" si="236"/>
        <v/>
      </c>
      <c r="Y1308" s="65" t="str">
        <f>IF(X1308="","",X1308/VLOOKUP(VLOOKUP($J1308,'Medians, Hi-Lo SDs'!$B:$F,4,FALSE),$H:$I,2,FALSE))</f>
        <v/>
      </c>
      <c r="Z1308" s="70" t="str">
        <f t="shared" si="229"/>
        <v/>
      </c>
      <c r="AA1308" s="68" t="str">
        <f t="shared" si="230"/>
        <v/>
      </c>
      <c r="AB1308" s="66" t="str">
        <f>IFERROR((IF(AND($G1307&lt;(VLOOKUP($J1308,'Medians, Hi-Lo SDs'!$B:$F,5,FALSE)),$G1308&gt;=(VLOOKUP($J1308,'Medians, Hi-Lo SDs'!$B:$F,5,FALSE))),(VLOOKUP($J1308,'Medians, Hi-Lo SDs'!$B:$F,5,FALSE))-$G1307,""))/($F1308)*($C1308-$C1307)+($C1307),"")</f>
        <v/>
      </c>
      <c r="AC1308" s="65" t="str">
        <f t="shared" si="237"/>
        <v/>
      </c>
      <c r="AD1308" s="65" t="str">
        <f>IF(AC1308="","",AC1308/VLOOKUP(VLOOKUP($J1308,'Medians, Hi-Lo SDs'!$B:$F,5,FALSE),$H:$I,2,FALSE))</f>
        <v/>
      </c>
      <c r="AE1308" s="59" t="s">
        <v>88</v>
      </c>
      <c r="AF1308" s="60" t="s">
        <v>88</v>
      </c>
    </row>
    <row r="1309" spans="10:32" x14ac:dyDescent="0.2">
      <c r="J1309" s="64" t="str">
        <f t="shared" si="231"/>
        <v>a1721</v>
      </c>
      <c r="K1309" s="71">
        <f t="shared" si="232"/>
        <v>2.1505376344086025</v>
      </c>
      <c r="L1309" s="65" t="str">
        <f>IFERROR((IF(AND($G1308&lt;(VLOOKUP($J1309,'Medians, Hi-Lo SDs'!$B:$F,2,FALSE)),$G1309&gt;=(VLOOKUP($J1309,'Medians, Hi-Lo SDs'!$B:$F,2,FALSE))),(VLOOKUP($J1309,'Medians, Hi-Lo SDs'!$B:$F,2,FALSE))-$G1308,""))/($F1309)*($C1309-$C1308)+($C1308),"")</f>
        <v/>
      </c>
      <c r="M1309" s="65" t="str">
        <f t="shared" si="234"/>
        <v/>
      </c>
      <c r="N1309" s="65" t="str">
        <f>IF(M1309="","",M1309/VLOOKUP(VLOOKUP($J1309,'Medians, Hi-Lo SDs'!$B:$F,2,FALSE),$H:$I,2,FALSE))</f>
        <v/>
      </c>
      <c r="O1309" s="59" t="s">
        <v>88</v>
      </c>
      <c r="P1309" s="60" t="s">
        <v>88</v>
      </c>
      <c r="Q1309" s="66" t="str">
        <f>IFERROR((IF(AND($G1308&lt;(VLOOKUP($J1309,'Medians, Hi-Lo SDs'!$B:$F,3,FALSE)),$G1309&gt;=(VLOOKUP($J1309,'Medians, Hi-Lo SDs'!$B:$F,3,FALSE))),(VLOOKUP($J1309,'Medians, Hi-Lo SDs'!$B:$F,3,FALSE))-$G1308,""))/($F1309)*($C1309-$C1308)+($C1308),"")</f>
        <v/>
      </c>
      <c r="R1309" s="65" t="str">
        <f t="shared" si="235"/>
        <v/>
      </c>
      <c r="S1309" s="65" t="str">
        <f>IF(R1309="","",R1309/VLOOKUP(VLOOKUP($J1309,'Medians, Hi-Lo SDs'!$B:$F,3,FALSE),$H:$I,2,FALSE))</f>
        <v/>
      </c>
      <c r="T1309" s="70" t="str">
        <f t="shared" si="227"/>
        <v/>
      </c>
      <c r="U1309" s="68" t="str">
        <f t="shared" si="228"/>
        <v/>
      </c>
      <c r="V1309" s="69" t="str">
        <f t="shared" si="233"/>
        <v/>
      </c>
      <c r="W1309" s="66" t="str">
        <f>IFERROR((IF(AND($G1308&lt;(VLOOKUP($J1309,'Medians, Hi-Lo SDs'!$B:$F,4,FALSE)),$G1309&gt;=(VLOOKUP($J1309,'Medians, Hi-Lo SDs'!$B:$F,4,FALSE))),(VLOOKUP($J1309,'Medians, Hi-Lo SDs'!$B:$F,4,FALSE))-$G1308,""))/($F1309)*($C1309-$C1308)+($C1308),"")</f>
        <v/>
      </c>
      <c r="X1309" s="65" t="str">
        <f t="shared" si="236"/>
        <v/>
      </c>
      <c r="Y1309" s="65" t="str">
        <f>IF(X1309="","",X1309/VLOOKUP(VLOOKUP($J1309,'Medians, Hi-Lo SDs'!$B:$F,4,FALSE),$H:$I,2,FALSE))</f>
        <v/>
      </c>
      <c r="Z1309" s="70" t="str">
        <f t="shared" si="229"/>
        <v/>
      </c>
      <c r="AA1309" s="68" t="str">
        <f t="shared" si="230"/>
        <v/>
      </c>
      <c r="AB1309" s="66" t="str">
        <f>IFERROR((IF(AND($G1308&lt;(VLOOKUP($J1309,'Medians, Hi-Lo SDs'!$B:$F,5,FALSE)),$G1309&gt;=(VLOOKUP($J1309,'Medians, Hi-Lo SDs'!$B:$F,5,FALSE))),(VLOOKUP($J1309,'Medians, Hi-Lo SDs'!$B:$F,5,FALSE))-$G1308,""))/($F1309)*($C1309-$C1308)+($C1308),"")</f>
        <v/>
      </c>
      <c r="AC1309" s="65" t="str">
        <f t="shared" si="237"/>
        <v/>
      </c>
      <c r="AD1309" s="65" t="str">
        <f>IF(AC1309="","",AC1309/VLOOKUP(VLOOKUP($J1309,'Medians, Hi-Lo SDs'!$B:$F,5,FALSE),$H:$I,2,FALSE))</f>
        <v/>
      </c>
      <c r="AE1309" s="59" t="s">
        <v>88</v>
      </c>
      <c r="AF1309" s="60" t="s">
        <v>88</v>
      </c>
    </row>
    <row r="1310" spans="10:32" x14ac:dyDescent="0.2">
      <c r="J1310" s="64" t="str">
        <f t="shared" si="231"/>
        <v>a1721</v>
      </c>
      <c r="K1310" s="71">
        <f t="shared" si="232"/>
        <v>2.1505376344086025</v>
      </c>
      <c r="L1310" s="65" t="str">
        <f>IFERROR((IF(AND($G1309&lt;(VLOOKUP($J1310,'Medians, Hi-Lo SDs'!$B:$F,2,FALSE)),$G1310&gt;=(VLOOKUP($J1310,'Medians, Hi-Lo SDs'!$B:$F,2,FALSE))),(VLOOKUP($J1310,'Medians, Hi-Lo SDs'!$B:$F,2,FALSE))-$G1309,""))/($F1310)*($C1310-$C1309)+($C1309),"")</f>
        <v/>
      </c>
      <c r="M1310" s="65" t="str">
        <f t="shared" si="234"/>
        <v/>
      </c>
      <c r="N1310" s="65" t="str">
        <f>IF(M1310="","",M1310/VLOOKUP(VLOOKUP($J1310,'Medians, Hi-Lo SDs'!$B:$F,2,FALSE),$H:$I,2,FALSE))</f>
        <v/>
      </c>
      <c r="O1310" s="59" t="s">
        <v>88</v>
      </c>
      <c r="P1310" s="60" t="s">
        <v>88</v>
      </c>
      <c r="Q1310" s="66" t="str">
        <f>IFERROR((IF(AND($G1309&lt;(VLOOKUP($J1310,'Medians, Hi-Lo SDs'!$B:$F,3,FALSE)),$G1310&gt;=(VLOOKUP($J1310,'Medians, Hi-Lo SDs'!$B:$F,3,FALSE))),(VLOOKUP($J1310,'Medians, Hi-Lo SDs'!$B:$F,3,FALSE))-$G1309,""))/($F1310)*($C1310-$C1309)+($C1309),"")</f>
        <v/>
      </c>
      <c r="R1310" s="65" t="str">
        <f t="shared" si="235"/>
        <v/>
      </c>
      <c r="S1310" s="65" t="str">
        <f>IF(R1310="","",R1310/VLOOKUP(VLOOKUP($J1310,'Medians, Hi-Lo SDs'!$B:$F,3,FALSE),$H:$I,2,FALSE))</f>
        <v/>
      </c>
      <c r="T1310" s="70" t="str">
        <f t="shared" si="227"/>
        <v/>
      </c>
      <c r="U1310" s="68" t="str">
        <f t="shared" si="228"/>
        <v/>
      </c>
      <c r="V1310" s="69" t="str">
        <f t="shared" si="233"/>
        <v/>
      </c>
      <c r="W1310" s="66" t="str">
        <f>IFERROR((IF(AND($G1309&lt;(VLOOKUP($J1310,'Medians, Hi-Lo SDs'!$B:$F,4,FALSE)),$G1310&gt;=(VLOOKUP($J1310,'Medians, Hi-Lo SDs'!$B:$F,4,FALSE))),(VLOOKUP($J1310,'Medians, Hi-Lo SDs'!$B:$F,4,FALSE))-$G1309,""))/($F1310)*($C1310-$C1309)+($C1309),"")</f>
        <v/>
      </c>
      <c r="X1310" s="65" t="str">
        <f t="shared" si="236"/>
        <v/>
      </c>
      <c r="Y1310" s="65" t="str">
        <f>IF(X1310="","",X1310/VLOOKUP(VLOOKUP($J1310,'Medians, Hi-Lo SDs'!$B:$F,4,FALSE),$H:$I,2,FALSE))</f>
        <v/>
      </c>
      <c r="Z1310" s="70" t="str">
        <f t="shared" si="229"/>
        <v/>
      </c>
      <c r="AA1310" s="68" t="str">
        <f t="shared" si="230"/>
        <v/>
      </c>
      <c r="AB1310" s="66" t="str">
        <f>IFERROR((IF(AND($G1309&lt;(VLOOKUP($J1310,'Medians, Hi-Lo SDs'!$B:$F,5,FALSE)),$G1310&gt;=(VLOOKUP($J1310,'Medians, Hi-Lo SDs'!$B:$F,5,FALSE))),(VLOOKUP($J1310,'Medians, Hi-Lo SDs'!$B:$F,5,FALSE))-$G1309,""))/($F1310)*($C1310-$C1309)+($C1309),"")</f>
        <v/>
      </c>
      <c r="AC1310" s="65" t="str">
        <f t="shared" si="237"/>
        <v/>
      </c>
      <c r="AD1310" s="65" t="str">
        <f>IF(AC1310="","",AC1310/VLOOKUP(VLOOKUP($J1310,'Medians, Hi-Lo SDs'!$B:$F,5,FALSE),$H:$I,2,FALSE))</f>
        <v/>
      </c>
      <c r="AE1310" s="59" t="s">
        <v>88</v>
      </c>
      <c r="AF1310" s="60" t="s">
        <v>88</v>
      </c>
    </row>
    <row r="1311" spans="10:32" x14ac:dyDescent="0.2">
      <c r="J1311" s="64" t="str">
        <f t="shared" si="231"/>
        <v>a1721</v>
      </c>
      <c r="K1311" s="71">
        <f t="shared" si="232"/>
        <v>2.1505376344086025</v>
      </c>
      <c r="L1311" s="65" t="str">
        <f>IFERROR((IF(AND($G1310&lt;(VLOOKUP($J1311,'Medians, Hi-Lo SDs'!$B:$F,2,FALSE)),$G1311&gt;=(VLOOKUP($J1311,'Medians, Hi-Lo SDs'!$B:$F,2,FALSE))),(VLOOKUP($J1311,'Medians, Hi-Lo SDs'!$B:$F,2,FALSE))-$G1310,""))/($F1311)*($C1311-$C1310)+($C1310),"")</f>
        <v/>
      </c>
      <c r="M1311" s="65" t="str">
        <f t="shared" si="234"/>
        <v/>
      </c>
      <c r="N1311" s="65" t="str">
        <f>IF(M1311="","",M1311/VLOOKUP(VLOOKUP($J1311,'Medians, Hi-Lo SDs'!$B:$F,2,FALSE),$H:$I,2,FALSE))</f>
        <v/>
      </c>
      <c r="O1311" s="59" t="s">
        <v>88</v>
      </c>
      <c r="P1311" s="60" t="s">
        <v>88</v>
      </c>
      <c r="Q1311" s="66" t="str">
        <f>IFERROR((IF(AND($G1310&lt;(VLOOKUP($J1311,'Medians, Hi-Lo SDs'!$B:$F,3,FALSE)),$G1311&gt;=(VLOOKUP($J1311,'Medians, Hi-Lo SDs'!$B:$F,3,FALSE))),(VLOOKUP($J1311,'Medians, Hi-Lo SDs'!$B:$F,3,FALSE))-$G1310,""))/($F1311)*($C1311-$C1310)+($C1310),"")</f>
        <v/>
      </c>
      <c r="R1311" s="65" t="str">
        <f t="shared" si="235"/>
        <v/>
      </c>
      <c r="S1311" s="65" t="str">
        <f>IF(R1311="","",R1311/VLOOKUP(VLOOKUP($J1311,'Medians, Hi-Lo SDs'!$B:$F,3,FALSE),$H:$I,2,FALSE))</f>
        <v/>
      </c>
      <c r="T1311" s="70" t="str">
        <f t="shared" si="227"/>
        <v/>
      </c>
      <c r="U1311" s="68" t="str">
        <f t="shared" si="228"/>
        <v/>
      </c>
      <c r="V1311" s="69" t="str">
        <f t="shared" si="233"/>
        <v/>
      </c>
      <c r="W1311" s="66" t="str">
        <f>IFERROR((IF(AND($G1310&lt;(VLOOKUP($J1311,'Medians, Hi-Lo SDs'!$B:$F,4,FALSE)),$G1311&gt;=(VLOOKUP($J1311,'Medians, Hi-Lo SDs'!$B:$F,4,FALSE))),(VLOOKUP($J1311,'Medians, Hi-Lo SDs'!$B:$F,4,FALSE))-$G1310,""))/($F1311)*($C1311-$C1310)+($C1310),"")</f>
        <v/>
      </c>
      <c r="X1311" s="65" t="str">
        <f t="shared" si="236"/>
        <v/>
      </c>
      <c r="Y1311" s="65" t="str">
        <f>IF(X1311="","",X1311/VLOOKUP(VLOOKUP($J1311,'Medians, Hi-Lo SDs'!$B:$F,4,FALSE),$H:$I,2,FALSE))</f>
        <v/>
      </c>
      <c r="Z1311" s="70" t="str">
        <f t="shared" si="229"/>
        <v/>
      </c>
      <c r="AA1311" s="68" t="str">
        <f t="shared" si="230"/>
        <v/>
      </c>
      <c r="AB1311" s="66" t="str">
        <f>IFERROR((IF(AND($G1310&lt;(VLOOKUP($J1311,'Medians, Hi-Lo SDs'!$B:$F,5,FALSE)),$G1311&gt;=(VLOOKUP($J1311,'Medians, Hi-Lo SDs'!$B:$F,5,FALSE))),(VLOOKUP($J1311,'Medians, Hi-Lo SDs'!$B:$F,5,FALSE))-$G1310,""))/($F1311)*($C1311-$C1310)+($C1310),"")</f>
        <v/>
      </c>
      <c r="AC1311" s="65" t="str">
        <f t="shared" si="237"/>
        <v/>
      </c>
      <c r="AD1311" s="65" t="str">
        <f>IF(AC1311="","",AC1311/VLOOKUP(VLOOKUP($J1311,'Medians, Hi-Lo SDs'!$B:$F,5,FALSE),$H:$I,2,FALSE))</f>
        <v/>
      </c>
      <c r="AE1311" s="59" t="s">
        <v>88</v>
      </c>
      <c r="AF1311" s="60" t="s">
        <v>88</v>
      </c>
    </row>
    <row r="1312" spans="10:32" x14ac:dyDescent="0.2">
      <c r="J1312" s="64" t="str">
        <f t="shared" si="231"/>
        <v>a1721</v>
      </c>
      <c r="K1312" s="71">
        <f t="shared" si="232"/>
        <v>2.1505376344086025</v>
      </c>
      <c r="L1312" s="65" t="str">
        <f>IFERROR((IF(AND($G1311&lt;(VLOOKUP($J1312,'Medians, Hi-Lo SDs'!$B:$F,2,FALSE)),$G1312&gt;=(VLOOKUP($J1312,'Medians, Hi-Lo SDs'!$B:$F,2,FALSE))),(VLOOKUP($J1312,'Medians, Hi-Lo SDs'!$B:$F,2,FALSE))-$G1311,""))/($F1312)*($C1312-$C1311)+($C1311),"")</f>
        <v/>
      </c>
      <c r="M1312" s="65" t="str">
        <f t="shared" si="234"/>
        <v/>
      </c>
      <c r="N1312" s="65" t="str">
        <f>IF(M1312="","",M1312/VLOOKUP(VLOOKUP($J1312,'Medians, Hi-Lo SDs'!$B:$F,2,FALSE),$H:$I,2,FALSE))</f>
        <v/>
      </c>
      <c r="O1312" s="59" t="s">
        <v>88</v>
      </c>
      <c r="P1312" s="60" t="s">
        <v>88</v>
      </c>
      <c r="Q1312" s="66" t="str">
        <f>IFERROR((IF(AND($G1311&lt;(VLOOKUP($J1312,'Medians, Hi-Lo SDs'!$B:$F,3,FALSE)),$G1312&gt;=(VLOOKUP($J1312,'Medians, Hi-Lo SDs'!$B:$F,3,FALSE))),(VLOOKUP($J1312,'Medians, Hi-Lo SDs'!$B:$F,3,FALSE))-$G1311,""))/($F1312)*($C1312-$C1311)+($C1311),"")</f>
        <v/>
      </c>
      <c r="R1312" s="65" t="str">
        <f t="shared" si="235"/>
        <v/>
      </c>
      <c r="S1312" s="65" t="str">
        <f>IF(R1312="","",R1312/VLOOKUP(VLOOKUP($J1312,'Medians, Hi-Lo SDs'!$B:$F,3,FALSE),$H:$I,2,FALSE))</f>
        <v/>
      </c>
      <c r="T1312" s="70" t="str">
        <f t="shared" si="227"/>
        <v/>
      </c>
      <c r="U1312" s="68" t="str">
        <f t="shared" si="228"/>
        <v/>
      </c>
      <c r="V1312" s="69" t="str">
        <f t="shared" si="233"/>
        <v/>
      </c>
      <c r="W1312" s="66" t="str">
        <f>IFERROR((IF(AND($G1311&lt;(VLOOKUP($J1312,'Medians, Hi-Lo SDs'!$B:$F,4,FALSE)),$G1312&gt;=(VLOOKUP($J1312,'Medians, Hi-Lo SDs'!$B:$F,4,FALSE))),(VLOOKUP($J1312,'Medians, Hi-Lo SDs'!$B:$F,4,FALSE))-$G1311,""))/($F1312)*($C1312-$C1311)+($C1311),"")</f>
        <v/>
      </c>
      <c r="X1312" s="65" t="str">
        <f t="shared" si="236"/>
        <v/>
      </c>
      <c r="Y1312" s="65" t="str">
        <f>IF(X1312="","",X1312/VLOOKUP(VLOOKUP($J1312,'Medians, Hi-Lo SDs'!$B:$F,4,FALSE),$H:$I,2,FALSE))</f>
        <v/>
      </c>
      <c r="Z1312" s="70" t="str">
        <f t="shared" si="229"/>
        <v/>
      </c>
      <c r="AA1312" s="68" t="str">
        <f t="shared" si="230"/>
        <v/>
      </c>
      <c r="AB1312" s="66" t="str">
        <f>IFERROR((IF(AND($G1311&lt;(VLOOKUP($J1312,'Medians, Hi-Lo SDs'!$B:$F,5,FALSE)),$G1312&gt;=(VLOOKUP($J1312,'Medians, Hi-Lo SDs'!$B:$F,5,FALSE))),(VLOOKUP($J1312,'Medians, Hi-Lo SDs'!$B:$F,5,FALSE))-$G1311,""))/($F1312)*($C1312-$C1311)+($C1311),"")</f>
        <v/>
      </c>
      <c r="AC1312" s="65" t="str">
        <f t="shared" si="237"/>
        <v/>
      </c>
      <c r="AD1312" s="65" t="str">
        <f>IF(AC1312="","",AC1312/VLOOKUP(VLOOKUP($J1312,'Medians, Hi-Lo SDs'!$B:$F,5,FALSE),$H:$I,2,FALSE))</f>
        <v/>
      </c>
      <c r="AE1312" s="59" t="s">
        <v>88</v>
      </c>
      <c r="AF1312" s="60" t="s">
        <v>88</v>
      </c>
    </row>
    <row r="1313" spans="10:32" x14ac:dyDescent="0.2">
      <c r="J1313" s="64" t="str">
        <f t="shared" si="231"/>
        <v>a1721</v>
      </c>
      <c r="K1313" s="71">
        <f t="shared" si="232"/>
        <v>2.1505376344086025</v>
      </c>
      <c r="L1313" s="65" t="str">
        <f>IFERROR((IF(AND($G1312&lt;(VLOOKUP($J1313,'Medians, Hi-Lo SDs'!$B:$F,2,FALSE)),$G1313&gt;=(VLOOKUP($J1313,'Medians, Hi-Lo SDs'!$B:$F,2,FALSE))),(VLOOKUP($J1313,'Medians, Hi-Lo SDs'!$B:$F,2,FALSE))-$G1312,""))/($F1313)*($C1313-$C1312)+($C1312),"")</f>
        <v/>
      </c>
      <c r="M1313" s="65" t="str">
        <f t="shared" si="234"/>
        <v/>
      </c>
      <c r="N1313" s="65" t="str">
        <f>IF(M1313="","",M1313/VLOOKUP(VLOOKUP($J1313,'Medians, Hi-Lo SDs'!$B:$F,2,FALSE),$H:$I,2,FALSE))</f>
        <v/>
      </c>
      <c r="O1313" s="59" t="s">
        <v>88</v>
      </c>
      <c r="P1313" s="60" t="s">
        <v>88</v>
      </c>
      <c r="Q1313" s="66" t="str">
        <f>IFERROR((IF(AND($G1312&lt;(VLOOKUP($J1313,'Medians, Hi-Lo SDs'!$B:$F,3,FALSE)),$G1313&gt;=(VLOOKUP($J1313,'Medians, Hi-Lo SDs'!$B:$F,3,FALSE))),(VLOOKUP($J1313,'Medians, Hi-Lo SDs'!$B:$F,3,FALSE))-$G1312,""))/($F1313)*($C1313-$C1312)+($C1312),"")</f>
        <v/>
      </c>
      <c r="R1313" s="65" t="str">
        <f t="shared" si="235"/>
        <v/>
      </c>
      <c r="S1313" s="65" t="str">
        <f>IF(R1313="","",R1313/VLOOKUP(VLOOKUP($J1313,'Medians, Hi-Lo SDs'!$B:$F,3,FALSE),$H:$I,2,FALSE))</f>
        <v/>
      </c>
      <c r="T1313" s="70" t="str">
        <f t="shared" si="227"/>
        <v/>
      </c>
      <c r="U1313" s="68" t="str">
        <f t="shared" si="228"/>
        <v/>
      </c>
      <c r="V1313" s="69" t="str">
        <f t="shared" si="233"/>
        <v/>
      </c>
      <c r="W1313" s="66" t="str">
        <f>IFERROR((IF(AND($G1312&lt;(VLOOKUP($J1313,'Medians, Hi-Lo SDs'!$B:$F,4,FALSE)),$G1313&gt;=(VLOOKUP($J1313,'Medians, Hi-Lo SDs'!$B:$F,4,FALSE))),(VLOOKUP($J1313,'Medians, Hi-Lo SDs'!$B:$F,4,FALSE))-$G1312,""))/($F1313)*($C1313-$C1312)+($C1312),"")</f>
        <v/>
      </c>
      <c r="X1313" s="65" t="str">
        <f t="shared" si="236"/>
        <v/>
      </c>
      <c r="Y1313" s="65" t="str">
        <f>IF(X1313="","",X1313/VLOOKUP(VLOOKUP($J1313,'Medians, Hi-Lo SDs'!$B:$F,4,FALSE),$H:$I,2,FALSE))</f>
        <v/>
      </c>
      <c r="Z1313" s="70" t="str">
        <f t="shared" si="229"/>
        <v/>
      </c>
      <c r="AA1313" s="68" t="str">
        <f t="shared" si="230"/>
        <v/>
      </c>
      <c r="AB1313" s="66" t="str">
        <f>IFERROR((IF(AND($G1312&lt;(VLOOKUP($J1313,'Medians, Hi-Lo SDs'!$B:$F,5,FALSE)),$G1313&gt;=(VLOOKUP($J1313,'Medians, Hi-Lo SDs'!$B:$F,5,FALSE))),(VLOOKUP($J1313,'Medians, Hi-Lo SDs'!$B:$F,5,FALSE))-$G1312,""))/($F1313)*($C1313-$C1312)+($C1312),"")</f>
        <v/>
      </c>
      <c r="AC1313" s="65" t="str">
        <f t="shared" si="237"/>
        <v/>
      </c>
      <c r="AD1313" s="65" t="str">
        <f>IF(AC1313="","",AC1313/VLOOKUP(VLOOKUP($J1313,'Medians, Hi-Lo SDs'!$B:$F,5,FALSE),$H:$I,2,FALSE))</f>
        <v/>
      </c>
      <c r="AE1313" s="59" t="s">
        <v>88</v>
      </c>
      <c r="AF1313" s="60" t="s">
        <v>88</v>
      </c>
    </row>
    <row r="1314" spans="10:32" x14ac:dyDescent="0.2">
      <c r="J1314" s="64" t="str">
        <f t="shared" si="231"/>
        <v>a1721</v>
      </c>
      <c r="K1314" s="71">
        <f t="shared" si="232"/>
        <v>2.1505376344086025</v>
      </c>
      <c r="L1314" s="65" t="str">
        <f>IFERROR((IF(AND($G1313&lt;(VLOOKUP($J1314,'Medians, Hi-Lo SDs'!$B:$F,2,FALSE)),$G1314&gt;=(VLOOKUP($J1314,'Medians, Hi-Lo SDs'!$B:$F,2,FALSE))),(VLOOKUP($J1314,'Medians, Hi-Lo SDs'!$B:$F,2,FALSE))-$G1313,""))/($F1314)*($C1314-$C1313)+($C1313),"")</f>
        <v/>
      </c>
      <c r="M1314" s="65" t="str">
        <f t="shared" si="234"/>
        <v/>
      </c>
      <c r="N1314" s="65" t="str">
        <f>IF(M1314="","",M1314/VLOOKUP(VLOOKUP($J1314,'Medians, Hi-Lo SDs'!$B:$F,2,FALSE),$H:$I,2,FALSE))</f>
        <v/>
      </c>
      <c r="O1314" s="59" t="s">
        <v>88</v>
      </c>
      <c r="P1314" s="60" t="s">
        <v>88</v>
      </c>
      <c r="Q1314" s="66" t="str">
        <f>IFERROR((IF(AND($G1313&lt;(VLOOKUP($J1314,'Medians, Hi-Lo SDs'!$B:$F,3,FALSE)),$G1314&gt;=(VLOOKUP($J1314,'Medians, Hi-Lo SDs'!$B:$F,3,FALSE))),(VLOOKUP($J1314,'Medians, Hi-Lo SDs'!$B:$F,3,FALSE))-$G1313,""))/($F1314)*($C1314-$C1313)+($C1313),"")</f>
        <v/>
      </c>
      <c r="R1314" s="65" t="str">
        <f t="shared" si="235"/>
        <v/>
      </c>
      <c r="S1314" s="65" t="str">
        <f>IF(R1314="","",R1314/VLOOKUP(VLOOKUP($J1314,'Medians, Hi-Lo SDs'!$B:$F,3,FALSE),$H:$I,2,FALSE))</f>
        <v/>
      </c>
      <c r="T1314" s="70" t="str">
        <f t="shared" si="227"/>
        <v/>
      </c>
      <c r="U1314" s="68" t="str">
        <f t="shared" si="228"/>
        <v/>
      </c>
      <c r="V1314" s="69" t="str">
        <f t="shared" si="233"/>
        <v/>
      </c>
      <c r="W1314" s="66" t="str">
        <f>IFERROR((IF(AND($G1313&lt;(VLOOKUP($J1314,'Medians, Hi-Lo SDs'!$B:$F,4,FALSE)),$G1314&gt;=(VLOOKUP($J1314,'Medians, Hi-Lo SDs'!$B:$F,4,FALSE))),(VLOOKUP($J1314,'Medians, Hi-Lo SDs'!$B:$F,4,FALSE))-$G1313,""))/($F1314)*($C1314-$C1313)+($C1313),"")</f>
        <v/>
      </c>
      <c r="X1314" s="65" t="str">
        <f t="shared" si="236"/>
        <v/>
      </c>
      <c r="Y1314" s="65" t="str">
        <f>IF(X1314="","",X1314/VLOOKUP(VLOOKUP($J1314,'Medians, Hi-Lo SDs'!$B:$F,4,FALSE),$H:$I,2,FALSE))</f>
        <v/>
      </c>
      <c r="Z1314" s="70" t="str">
        <f t="shared" si="229"/>
        <v/>
      </c>
      <c r="AA1314" s="68" t="str">
        <f t="shared" si="230"/>
        <v/>
      </c>
      <c r="AB1314" s="66" t="str">
        <f>IFERROR((IF(AND($G1313&lt;(VLOOKUP($J1314,'Medians, Hi-Lo SDs'!$B:$F,5,FALSE)),$G1314&gt;=(VLOOKUP($J1314,'Medians, Hi-Lo SDs'!$B:$F,5,FALSE))),(VLOOKUP($J1314,'Medians, Hi-Lo SDs'!$B:$F,5,FALSE))-$G1313,""))/($F1314)*($C1314-$C1313)+($C1313),"")</f>
        <v/>
      </c>
      <c r="AC1314" s="65" t="str">
        <f t="shared" si="237"/>
        <v/>
      </c>
      <c r="AD1314" s="65" t="str">
        <f>IF(AC1314="","",AC1314/VLOOKUP(VLOOKUP($J1314,'Medians, Hi-Lo SDs'!$B:$F,5,FALSE),$H:$I,2,FALSE))</f>
        <v/>
      </c>
      <c r="AE1314" s="59" t="s">
        <v>88</v>
      </c>
      <c r="AF1314" s="60" t="s">
        <v>88</v>
      </c>
    </row>
    <row r="1315" spans="10:32" x14ac:dyDescent="0.2">
      <c r="J1315" s="64" t="str">
        <f t="shared" si="231"/>
        <v>a1721</v>
      </c>
      <c r="K1315" s="71">
        <f t="shared" si="232"/>
        <v>2.1505376344086025</v>
      </c>
      <c r="L1315" s="65" t="str">
        <f>IFERROR((IF(AND($G1314&lt;(VLOOKUP($J1315,'Medians, Hi-Lo SDs'!$B:$F,2,FALSE)),$G1315&gt;=(VLOOKUP($J1315,'Medians, Hi-Lo SDs'!$B:$F,2,FALSE))),(VLOOKUP($J1315,'Medians, Hi-Lo SDs'!$B:$F,2,FALSE))-$G1314,""))/($F1315)*($C1315-$C1314)+($C1314),"")</f>
        <v/>
      </c>
      <c r="M1315" s="65" t="str">
        <f t="shared" si="234"/>
        <v/>
      </c>
      <c r="N1315" s="65" t="str">
        <f>IF(M1315="","",M1315/VLOOKUP(VLOOKUP($J1315,'Medians, Hi-Lo SDs'!$B:$F,2,FALSE),$H:$I,2,FALSE))</f>
        <v/>
      </c>
      <c r="O1315" s="59" t="s">
        <v>88</v>
      </c>
      <c r="P1315" s="60" t="s">
        <v>88</v>
      </c>
      <c r="Q1315" s="66" t="str">
        <f>IFERROR((IF(AND($G1314&lt;(VLOOKUP($J1315,'Medians, Hi-Lo SDs'!$B:$F,3,FALSE)),$G1315&gt;=(VLOOKUP($J1315,'Medians, Hi-Lo SDs'!$B:$F,3,FALSE))),(VLOOKUP($J1315,'Medians, Hi-Lo SDs'!$B:$F,3,FALSE))-$G1314,""))/($F1315)*($C1315-$C1314)+($C1314),"")</f>
        <v/>
      </c>
      <c r="R1315" s="65" t="str">
        <f t="shared" si="235"/>
        <v/>
      </c>
      <c r="S1315" s="65" t="str">
        <f>IF(R1315="","",R1315/VLOOKUP(VLOOKUP($J1315,'Medians, Hi-Lo SDs'!$B:$F,3,FALSE),$H:$I,2,FALSE))</f>
        <v/>
      </c>
      <c r="T1315" s="70" t="str">
        <f t="shared" si="227"/>
        <v/>
      </c>
      <c r="U1315" s="68" t="str">
        <f t="shared" si="228"/>
        <v/>
      </c>
      <c r="V1315" s="69" t="str">
        <f t="shared" si="233"/>
        <v/>
      </c>
      <c r="W1315" s="66" t="str">
        <f>IFERROR((IF(AND($G1314&lt;(VLOOKUP($J1315,'Medians, Hi-Lo SDs'!$B:$F,4,FALSE)),$G1315&gt;=(VLOOKUP($J1315,'Medians, Hi-Lo SDs'!$B:$F,4,FALSE))),(VLOOKUP($J1315,'Medians, Hi-Lo SDs'!$B:$F,4,FALSE))-$G1314,""))/($F1315)*($C1315-$C1314)+($C1314),"")</f>
        <v/>
      </c>
      <c r="X1315" s="65" t="str">
        <f t="shared" si="236"/>
        <v/>
      </c>
      <c r="Y1315" s="65" t="str">
        <f>IF(X1315="","",X1315/VLOOKUP(VLOOKUP($J1315,'Medians, Hi-Lo SDs'!$B:$F,4,FALSE),$H:$I,2,FALSE))</f>
        <v/>
      </c>
      <c r="Z1315" s="70" t="str">
        <f t="shared" si="229"/>
        <v/>
      </c>
      <c r="AA1315" s="68" t="str">
        <f t="shared" si="230"/>
        <v/>
      </c>
      <c r="AB1315" s="66" t="str">
        <f>IFERROR((IF(AND($G1314&lt;(VLOOKUP($J1315,'Medians, Hi-Lo SDs'!$B:$F,5,FALSE)),$G1315&gt;=(VLOOKUP($J1315,'Medians, Hi-Lo SDs'!$B:$F,5,FALSE))),(VLOOKUP($J1315,'Medians, Hi-Lo SDs'!$B:$F,5,FALSE))-$G1314,""))/($F1315)*($C1315-$C1314)+($C1314),"")</f>
        <v/>
      </c>
      <c r="AC1315" s="65" t="str">
        <f t="shared" si="237"/>
        <v/>
      </c>
      <c r="AD1315" s="65" t="str">
        <f>IF(AC1315="","",AC1315/VLOOKUP(VLOOKUP($J1315,'Medians, Hi-Lo SDs'!$B:$F,5,FALSE),$H:$I,2,FALSE))</f>
        <v/>
      </c>
      <c r="AE1315" s="59" t="s">
        <v>88</v>
      </c>
      <c r="AF1315" s="60" t="s">
        <v>88</v>
      </c>
    </row>
    <row r="1316" spans="10:32" x14ac:dyDescent="0.2">
      <c r="J1316" s="64" t="str">
        <f t="shared" si="231"/>
        <v>a1721</v>
      </c>
      <c r="K1316" s="71">
        <f t="shared" si="232"/>
        <v>2.1505376344086025</v>
      </c>
      <c r="L1316" s="65" t="str">
        <f>IFERROR((IF(AND($G1315&lt;(VLOOKUP($J1316,'Medians, Hi-Lo SDs'!$B:$F,2,FALSE)),$G1316&gt;=(VLOOKUP($J1316,'Medians, Hi-Lo SDs'!$B:$F,2,FALSE))),(VLOOKUP($J1316,'Medians, Hi-Lo SDs'!$B:$F,2,FALSE))-$G1315,""))/($F1316)*($C1316-$C1315)+($C1315),"")</f>
        <v/>
      </c>
      <c r="M1316" s="65" t="str">
        <f t="shared" si="234"/>
        <v/>
      </c>
      <c r="N1316" s="65" t="str">
        <f>IF(M1316="","",M1316/VLOOKUP(VLOOKUP($J1316,'Medians, Hi-Lo SDs'!$B:$F,2,FALSE),$H:$I,2,FALSE))</f>
        <v/>
      </c>
      <c r="O1316" s="59" t="s">
        <v>88</v>
      </c>
      <c r="P1316" s="60" t="s">
        <v>88</v>
      </c>
      <c r="Q1316" s="66" t="str">
        <f>IFERROR((IF(AND($G1315&lt;(VLOOKUP($J1316,'Medians, Hi-Lo SDs'!$B:$F,3,FALSE)),$G1316&gt;=(VLOOKUP($J1316,'Medians, Hi-Lo SDs'!$B:$F,3,FALSE))),(VLOOKUP($J1316,'Medians, Hi-Lo SDs'!$B:$F,3,FALSE))-$G1315,""))/($F1316)*($C1316-$C1315)+($C1315),"")</f>
        <v/>
      </c>
      <c r="R1316" s="65" t="str">
        <f t="shared" si="235"/>
        <v/>
      </c>
      <c r="S1316" s="65" t="str">
        <f>IF(R1316="","",R1316/VLOOKUP(VLOOKUP($J1316,'Medians, Hi-Lo SDs'!$B:$F,3,FALSE),$H:$I,2,FALSE))</f>
        <v/>
      </c>
      <c r="T1316" s="70" t="str">
        <f t="shared" si="227"/>
        <v/>
      </c>
      <c r="U1316" s="68" t="str">
        <f t="shared" si="228"/>
        <v/>
      </c>
      <c r="V1316" s="69" t="str">
        <f t="shared" si="233"/>
        <v/>
      </c>
      <c r="W1316" s="66" t="str">
        <f>IFERROR((IF(AND($G1315&lt;(VLOOKUP($J1316,'Medians, Hi-Lo SDs'!$B:$F,4,FALSE)),$G1316&gt;=(VLOOKUP($J1316,'Medians, Hi-Lo SDs'!$B:$F,4,FALSE))),(VLOOKUP($J1316,'Medians, Hi-Lo SDs'!$B:$F,4,FALSE))-$G1315,""))/($F1316)*($C1316-$C1315)+($C1315),"")</f>
        <v/>
      </c>
      <c r="X1316" s="65" t="str">
        <f t="shared" si="236"/>
        <v/>
      </c>
      <c r="Y1316" s="65" t="str">
        <f>IF(X1316="","",X1316/VLOOKUP(VLOOKUP($J1316,'Medians, Hi-Lo SDs'!$B:$F,4,FALSE),$H:$I,2,FALSE))</f>
        <v/>
      </c>
      <c r="Z1316" s="70" t="str">
        <f t="shared" si="229"/>
        <v/>
      </c>
      <c r="AA1316" s="68" t="str">
        <f t="shared" si="230"/>
        <v/>
      </c>
      <c r="AB1316" s="66" t="str">
        <f>IFERROR((IF(AND($G1315&lt;(VLOOKUP($J1316,'Medians, Hi-Lo SDs'!$B:$F,5,FALSE)),$G1316&gt;=(VLOOKUP($J1316,'Medians, Hi-Lo SDs'!$B:$F,5,FALSE))),(VLOOKUP($J1316,'Medians, Hi-Lo SDs'!$B:$F,5,FALSE))-$G1315,""))/($F1316)*($C1316-$C1315)+($C1315),"")</f>
        <v/>
      </c>
      <c r="AC1316" s="65" t="str">
        <f t="shared" si="237"/>
        <v/>
      </c>
      <c r="AD1316" s="65" t="str">
        <f>IF(AC1316="","",AC1316/VLOOKUP(VLOOKUP($J1316,'Medians, Hi-Lo SDs'!$B:$F,5,FALSE),$H:$I,2,FALSE))</f>
        <v/>
      </c>
      <c r="AE1316" s="59" t="s">
        <v>88</v>
      </c>
      <c r="AF1316" s="60" t="s">
        <v>88</v>
      </c>
    </row>
    <row r="1317" spans="10:32" x14ac:dyDescent="0.2">
      <c r="J1317" s="64" t="str">
        <f t="shared" si="231"/>
        <v>a1721</v>
      </c>
      <c r="K1317" s="71">
        <f t="shared" si="232"/>
        <v>2.1505376344086025</v>
      </c>
      <c r="L1317" s="65" t="str">
        <f>IFERROR((IF(AND($G1316&lt;(VLOOKUP($J1317,'Medians, Hi-Lo SDs'!$B:$F,2,FALSE)),$G1317&gt;=(VLOOKUP($J1317,'Medians, Hi-Lo SDs'!$B:$F,2,FALSE))),(VLOOKUP($J1317,'Medians, Hi-Lo SDs'!$B:$F,2,FALSE))-$G1316,""))/($F1317)*($C1317-$C1316)+($C1316),"")</f>
        <v/>
      </c>
      <c r="M1317" s="65" t="str">
        <f t="shared" si="234"/>
        <v/>
      </c>
      <c r="N1317" s="65" t="str">
        <f>IF(M1317="","",M1317/VLOOKUP(VLOOKUP($J1317,'Medians, Hi-Lo SDs'!$B:$F,2,FALSE),$H:$I,2,FALSE))</f>
        <v/>
      </c>
      <c r="O1317" s="59" t="s">
        <v>88</v>
      </c>
      <c r="P1317" s="60" t="s">
        <v>88</v>
      </c>
      <c r="Q1317" s="66" t="str">
        <f>IFERROR((IF(AND($G1316&lt;(VLOOKUP($J1317,'Medians, Hi-Lo SDs'!$B:$F,3,FALSE)),$G1317&gt;=(VLOOKUP($J1317,'Medians, Hi-Lo SDs'!$B:$F,3,FALSE))),(VLOOKUP($J1317,'Medians, Hi-Lo SDs'!$B:$F,3,FALSE))-$G1316,""))/($F1317)*($C1317-$C1316)+($C1316),"")</f>
        <v/>
      </c>
      <c r="R1317" s="65" t="str">
        <f t="shared" si="235"/>
        <v/>
      </c>
      <c r="S1317" s="65" t="str">
        <f>IF(R1317="","",R1317/VLOOKUP(VLOOKUP($J1317,'Medians, Hi-Lo SDs'!$B:$F,3,FALSE),$H:$I,2,FALSE))</f>
        <v/>
      </c>
      <c r="T1317" s="70" t="str">
        <f t="shared" si="227"/>
        <v/>
      </c>
      <c r="U1317" s="68" t="str">
        <f t="shared" si="228"/>
        <v/>
      </c>
      <c r="V1317" s="69" t="str">
        <f t="shared" si="233"/>
        <v/>
      </c>
      <c r="W1317" s="66" t="str">
        <f>IFERROR((IF(AND($G1316&lt;(VLOOKUP($J1317,'Medians, Hi-Lo SDs'!$B:$F,4,FALSE)),$G1317&gt;=(VLOOKUP($J1317,'Medians, Hi-Lo SDs'!$B:$F,4,FALSE))),(VLOOKUP($J1317,'Medians, Hi-Lo SDs'!$B:$F,4,FALSE))-$G1316,""))/($F1317)*($C1317-$C1316)+($C1316),"")</f>
        <v/>
      </c>
      <c r="X1317" s="65" t="str">
        <f t="shared" si="236"/>
        <v/>
      </c>
      <c r="Y1317" s="65" t="str">
        <f>IF(X1317="","",X1317/VLOOKUP(VLOOKUP($J1317,'Medians, Hi-Lo SDs'!$B:$F,4,FALSE),$H:$I,2,FALSE))</f>
        <v/>
      </c>
      <c r="Z1317" s="70" t="str">
        <f t="shared" si="229"/>
        <v/>
      </c>
      <c r="AA1317" s="68" t="str">
        <f t="shared" si="230"/>
        <v/>
      </c>
      <c r="AB1317" s="66" t="str">
        <f>IFERROR((IF(AND($G1316&lt;(VLOOKUP($J1317,'Medians, Hi-Lo SDs'!$B:$F,5,FALSE)),$G1317&gt;=(VLOOKUP($J1317,'Medians, Hi-Lo SDs'!$B:$F,5,FALSE))),(VLOOKUP($J1317,'Medians, Hi-Lo SDs'!$B:$F,5,FALSE))-$G1316,""))/($F1317)*($C1317-$C1316)+($C1316),"")</f>
        <v/>
      </c>
      <c r="AC1317" s="65" t="str">
        <f t="shared" si="237"/>
        <v/>
      </c>
      <c r="AD1317" s="65" t="str">
        <f>IF(AC1317="","",AC1317/VLOOKUP(VLOOKUP($J1317,'Medians, Hi-Lo SDs'!$B:$F,5,FALSE),$H:$I,2,FALSE))</f>
        <v/>
      </c>
      <c r="AE1317" s="59" t="s">
        <v>88</v>
      </c>
      <c r="AF1317" s="60" t="s">
        <v>88</v>
      </c>
    </row>
    <row r="1318" spans="10:32" x14ac:dyDescent="0.2">
      <c r="J1318" s="64" t="str">
        <f t="shared" si="231"/>
        <v>a1721</v>
      </c>
      <c r="K1318" s="71">
        <f t="shared" si="232"/>
        <v>2.1505376344086025</v>
      </c>
      <c r="L1318" s="65" t="str">
        <f>IFERROR((IF(AND($G1317&lt;(VLOOKUP($J1318,'Medians, Hi-Lo SDs'!$B:$F,2,FALSE)),$G1318&gt;=(VLOOKUP($J1318,'Medians, Hi-Lo SDs'!$B:$F,2,FALSE))),(VLOOKUP($J1318,'Medians, Hi-Lo SDs'!$B:$F,2,FALSE))-$G1317,""))/($F1318)*($C1318-$C1317)+($C1317),"")</f>
        <v/>
      </c>
      <c r="M1318" s="65" t="str">
        <f t="shared" si="234"/>
        <v/>
      </c>
      <c r="N1318" s="65" t="str">
        <f>IF(M1318="","",M1318/VLOOKUP(VLOOKUP($J1318,'Medians, Hi-Lo SDs'!$B:$F,2,FALSE),$H:$I,2,FALSE))</f>
        <v/>
      </c>
      <c r="O1318" s="59" t="s">
        <v>88</v>
      </c>
      <c r="P1318" s="60" t="s">
        <v>88</v>
      </c>
      <c r="Q1318" s="66" t="str">
        <f>IFERROR((IF(AND($G1317&lt;(VLOOKUP($J1318,'Medians, Hi-Lo SDs'!$B:$F,3,FALSE)),$G1318&gt;=(VLOOKUP($J1318,'Medians, Hi-Lo SDs'!$B:$F,3,FALSE))),(VLOOKUP($J1318,'Medians, Hi-Lo SDs'!$B:$F,3,FALSE))-$G1317,""))/($F1318)*($C1318-$C1317)+($C1317),"")</f>
        <v/>
      </c>
      <c r="R1318" s="65" t="str">
        <f t="shared" si="235"/>
        <v/>
      </c>
      <c r="S1318" s="65" t="str">
        <f>IF(R1318="","",R1318/VLOOKUP(VLOOKUP($J1318,'Medians, Hi-Lo SDs'!$B:$F,3,FALSE),$H:$I,2,FALSE))</f>
        <v/>
      </c>
      <c r="T1318" s="70" t="str">
        <f t="shared" si="227"/>
        <v/>
      </c>
      <c r="U1318" s="68" t="str">
        <f t="shared" si="228"/>
        <v/>
      </c>
      <c r="V1318" s="69" t="str">
        <f t="shared" si="233"/>
        <v/>
      </c>
      <c r="W1318" s="66" t="str">
        <f>IFERROR((IF(AND($G1317&lt;(VLOOKUP($J1318,'Medians, Hi-Lo SDs'!$B:$F,4,FALSE)),$G1318&gt;=(VLOOKUP($J1318,'Medians, Hi-Lo SDs'!$B:$F,4,FALSE))),(VLOOKUP($J1318,'Medians, Hi-Lo SDs'!$B:$F,4,FALSE))-$G1317,""))/($F1318)*($C1318-$C1317)+($C1317),"")</f>
        <v/>
      </c>
      <c r="X1318" s="65" t="str">
        <f t="shared" si="236"/>
        <v/>
      </c>
      <c r="Y1318" s="65" t="str">
        <f>IF(X1318="","",X1318/VLOOKUP(VLOOKUP($J1318,'Medians, Hi-Lo SDs'!$B:$F,4,FALSE),$H:$I,2,FALSE))</f>
        <v/>
      </c>
      <c r="Z1318" s="70" t="str">
        <f t="shared" si="229"/>
        <v/>
      </c>
      <c r="AA1318" s="68" t="str">
        <f t="shared" si="230"/>
        <v/>
      </c>
      <c r="AB1318" s="66" t="str">
        <f>IFERROR((IF(AND($G1317&lt;(VLOOKUP($J1318,'Medians, Hi-Lo SDs'!$B:$F,5,FALSE)),$G1318&gt;=(VLOOKUP($J1318,'Medians, Hi-Lo SDs'!$B:$F,5,FALSE))),(VLOOKUP($J1318,'Medians, Hi-Lo SDs'!$B:$F,5,FALSE))-$G1317,""))/($F1318)*($C1318-$C1317)+($C1317),"")</f>
        <v/>
      </c>
      <c r="AC1318" s="65" t="str">
        <f t="shared" si="237"/>
        <v/>
      </c>
      <c r="AD1318" s="65" t="str">
        <f>IF(AC1318="","",AC1318/VLOOKUP(VLOOKUP($J1318,'Medians, Hi-Lo SDs'!$B:$F,5,FALSE),$H:$I,2,FALSE))</f>
        <v/>
      </c>
      <c r="AE1318" s="59" t="s">
        <v>88</v>
      </c>
      <c r="AF1318" s="60" t="s">
        <v>88</v>
      </c>
    </row>
    <row r="1319" spans="10:32" x14ac:dyDescent="0.2">
      <c r="J1319" s="64" t="str">
        <f t="shared" si="231"/>
        <v>a1721</v>
      </c>
      <c r="K1319" s="71">
        <f t="shared" si="232"/>
        <v>2.1505376344086025</v>
      </c>
      <c r="L1319" s="65" t="str">
        <f>IFERROR((IF(AND($G1318&lt;(VLOOKUP($J1319,'Medians, Hi-Lo SDs'!$B:$F,2,FALSE)),$G1319&gt;=(VLOOKUP($J1319,'Medians, Hi-Lo SDs'!$B:$F,2,FALSE))),(VLOOKUP($J1319,'Medians, Hi-Lo SDs'!$B:$F,2,FALSE))-$G1318,""))/($F1319)*($C1319-$C1318)+($C1318),"")</f>
        <v/>
      </c>
      <c r="M1319" s="65" t="str">
        <f t="shared" si="234"/>
        <v/>
      </c>
      <c r="N1319" s="65" t="str">
        <f>IF(M1319="","",M1319/VLOOKUP(VLOOKUP($J1319,'Medians, Hi-Lo SDs'!$B:$F,2,FALSE),$H:$I,2,FALSE))</f>
        <v/>
      </c>
      <c r="O1319" s="59" t="s">
        <v>88</v>
      </c>
      <c r="P1319" s="60" t="s">
        <v>88</v>
      </c>
      <c r="Q1319" s="66" t="str">
        <f>IFERROR((IF(AND($G1318&lt;(VLOOKUP($J1319,'Medians, Hi-Lo SDs'!$B:$F,3,FALSE)),$G1319&gt;=(VLOOKUP($J1319,'Medians, Hi-Lo SDs'!$B:$F,3,FALSE))),(VLOOKUP($J1319,'Medians, Hi-Lo SDs'!$B:$F,3,FALSE))-$G1318,""))/($F1319)*($C1319-$C1318)+($C1318),"")</f>
        <v/>
      </c>
      <c r="R1319" s="65" t="str">
        <f t="shared" si="235"/>
        <v/>
      </c>
      <c r="S1319" s="65" t="str">
        <f>IF(R1319="","",R1319/VLOOKUP(VLOOKUP($J1319,'Medians, Hi-Lo SDs'!$B:$F,3,FALSE),$H:$I,2,FALSE))</f>
        <v/>
      </c>
      <c r="T1319" s="70" t="str">
        <f t="shared" si="227"/>
        <v/>
      </c>
      <c r="U1319" s="68" t="str">
        <f t="shared" si="228"/>
        <v/>
      </c>
      <c r="V1319" s="69" t="str">
        <f t="shared" si="233"/>
        <v/>
      </c>
      <c r="W1319" s="66" t="str">
        <f>IFERROR((IF(AND($G1318&lt;(VLOOKUP($J1319,'Medians, Hi-Lo SDs'!$B:$F,4,FALSE)),$G1319&gt;=(VLOOKUP($J1319,'Medians, Hi-Lo SDs'!$B:$F,4,FALSE))),(VLOOKUP($J1319,'Medians, Hi-Lo SDs'!$B:$F,4,FALSE))-$G1318,""))/($F1319)*($C1319-$C1318)+($C1318),"")</f>
        <v/>
      </c>
      <c r="X1319" s="65" t="str">
        <f t="shared" si="236"/>
        <v/>
      </c>
      <c r="Y1319" s="65" t="str">
        <f>IF(X1319="","",X1319/VLOOKUP(VLOOKUP($J1319,'Medians, Hi-Lo SDs'!$B:$F,4,FALSE),$H:$I,2,FALSE))</f>
        <v/>
      </c>
      <c r="Z1319" s="70" t="str">
        <f t="shared" si="229"/>
        <v/>
      </c>
      <c r="AA1319" s="68" t="str">
        <f t="shared" si="230"/>
        <v/>
      </c>
      <c r="AB1319" s="66" t="str">
        <f>IFERROR((IF(AND($G1318&lt;(VLOOKUP($J1319,'Medians, Hi-Lo SDs'!$B:$F,5,FALSE)),$G1319&gt;=(VLOOKUP($J1319,'Medians, Hi-Lo SDs'!$B:$F,5,FALSE))),(VLOOKUP($J1319,'Medians, Hi-Lo SDs'!$B:$F,5,FALSE))-$G1318,""))/($F1319)*($C1319-$C1318)+($C1318),"")</f>
        <v/>
      </c>
      <c r="AC1319" s="65" t="str">
        <f t="shared" si="237"/>
        <v/>
      </c>
      <c r="AD1319" s="65" t="str">
        <f>IF(AC1319="","",AC1319/VLOOKUP(VLOOKUP($J1319,'Medians, Hi-Lo SDs'!$B:$F,5,FALSE),$H:$I,2,FALSE))</f>
        <v/>
      </c>
      <c r="AE1319" s="59" t="s">
        <v>88</v>
      </c>
      <c r="AF1319" s="60" t="s">
        <v>88</v>
      </c>
    </row>
    <row r="1320" spans="10:32" x14ac:dyDescent="0.2">
      <c r="J1320" s="64" t="str">
        <f t="shared" si="231"/>
        <v>a1721</v>
      </c>
      <c r="K1320" s="71">
        <f t="shared" si="232"/>
        <v>2.1505376344086025</v>
      </c>
      <c r="L1320" s="65" t="str">
        <f>IFERROR((IF(AND($G1319&lt;(VLOOKUP($J1320,'Medians, Hi-Lo SDs'!$B:$F,2,FALSE)),$G1320&gt;=(VLOOKUP($J1320,'Medians, Hi-Lo SDs'!$B:$F,2,FALSE))),(VLOOKUP($J1320,'Medians, Hi-Lo SDs'!$B:$F,2,FALSE))-$G1319,""))/($F1320)*($C1320-$C1319)+($C1319),"")</f>
        <v/>
      </c>
      <c r="M1320" s="65" t="str">
        <f t="shared" si="234"/>
        <v/>
      </c>
      <c r="N1320" s="65" t="str">
        <f>IF(M1320="","",M1320/VLOOKUP(VLOOKUP($J1320,'Medians, Hi-Lo SDs'!$B:$F,2,FALSE),$H:$I,2,FALSE))</f>
        <v/>
      </c>
      <c r="O1320" s="59" t="s">
        <v>88</v>
      </c>
      <c r="P1320" s="60" t="s">
        <v>88</v>
      </c>
      <c r="Q1320" s="66" t="str">
        <f>IFERROR((IF(AND($G1319&lt;(VLOOKUP($J1320,'Medians, Hi-Lo SDs'!$B:$F,3,FALSE)),$G1320&gt;=(VLOOKUP($J1320,'Medians, Hi-Lo SDs'!$B:$F,3,FALSE))),(VLOOKUP($J1320,'Medians, Hi-Lo SDs'!$B:$F,3,FALSE))-$G1319,""))/($F1320)*($C1320-$C1319)+($C1319),"")</f>
        <v/>
      </c>
      <c r="R1320" s="65" t="str">
        <f t="shared" si="235"/>
        <v/>
      </c>
      <c r="S1320" s="65" t="str">
        <f>IF(R1320="","",R1320/VLOOKUP(VLOOKUP($J1320,'Medians, Hi-Lo SDs'!$B:$F,3,FALSE),$H:$I,2,FALSE))</f>
        <v/>
      </c>
      <c r="T1320" s="70" t="str">
        <f t="shared" si="227"/>
        <v/>
      </c>
      <c r="U1320" s="68" t="str">
        <f t="shared" si="228"/>
        <v/>
      </c>
      <c r="V1320" s="69" t="str">
        <f t="shared" si="233"/>
        <v/>
      </c>
      <c r="W1320" s="66" t="str">
        <f>IFERROR((IF(AND($G1319&lt;(VLOOKUP($J1320,'Medians, Hi-Lo SDs'!$B:$F,4,FALSE)),$G1320&gt;=(VLOOKUP($J1320,'Medians, Hi-Lo SDs'!$B:$F,4,FALSE))),(VLOOKUP($J1320,'Medians, Hi-Lo SDs'!$B:$F,4,FALSE))-$G1319,""))/($F1320)*($C1320-$C1319)+($C1319),"")</f>
        <v/>
      </c>
      <c r="X1320" s="65" t="str">
        <f t="shared" si="236"/>
        <v/>
      </c>
      <c r="Y1320" s="65" t="str">
        <f>IF(X1320="","",X1320/VLOOKUP(VLOOKUP($J1320,'Medians, Hi-Lo SDs'!$B:$F,4,FALSE),$H:$I,2,FALSE))</f>
        <v/>
      </c>
      <c r="Z1320" s="70" t="str">
        <f t="shared" si="229"/>
        <v/>
      </c>
      <c r="AA1320" s="68" t="str">
        <f t="shared" si="230"/>
        <v/>
      </c>
      <c r="AB1320" s="66" t="str">
        <f>IFERROR((IF(AND($G1319&lt;(VLOOKUP($J1320,'Medians, Hi-Lo SDs'!$B:$F,5,FALSE)),$G1320&gt;=(VLOOKUP($J1320,'Medians, Hi-Lo SDs'!$B:$F,5,FALSE))),(VLOOKUP($J1320,'Medians, Hi-Lo SDs'!$B:$F,5,FALSE))-$G1319,""))/($F1320)*($C1320-$C1319)+($C1319),"")</f>
        <v/>
      </c>
      <c r="AC1320" s="65" t="str">
        <f t="shared" si="237"/>
        <v/>
      </c>
      <c r="AD1320" s="65" t="str">
        <f>IF(AC1320="","",AC1320/VLOOKUP(VLOOKUP($J1320,'Medians, Hi-Lo SDs'!$B:$F,5,FALSE),$H:$I,2,FALSE))</f>
        <v/>
      </c>
      <c r="AE1320" s="59" t="s">
        <v>88</v>
      </c>
      <c r="AF1320" s="60" t="s">
        <v>88</v>
      </c>
    </row>
    <row r="1321" spans="10:32" x14ac:dyDescent="0.2">
      <c r="J1321" s="64" t="str">
        <f t="shared" si="231"/>
        <v>a1721</v>
      </c>
      <c r="K1321" s="71">
        <f t="shared" si="232"/>
        <v>2.1505376344086025</v>
      </c>
      <c r="L1321" s="65" t="str">
        <f>IFERROR((IF(AND($G1320&lt;(VLOOKUP($J1321,'Medians, Hi-Lo SDs'!$B:$F,2,FALSE)),$G1321&gt;=(VLOOKUP($J1321,'Medians, Hi-Lo SDs'!$B:$F,2,FALSE))),(VLOOKUP($J1321,'Medians, Hi-Lo SDs'!$B:$F,2,FALSE))-$G1320,""))/($F1321)*($C1321-$C1320)+($C1320),"")</f>
        <v/>
      </c>
      <c r="M1321" s="65" t="str">
        <f t="shared" si="234"/>
        <v/>
      </c>
      <c r="N1321" s="65" t="str">
        <f>IF(M1321="","",M1321/VLOOKUP(VLOOKUP($J1321,'Medians, Hi-Lo SDs'!$B:$F,2,FALSE),$H:$I,2,FALSE))</f>
        <v/>
      </c>
      <c r="O1321" s="59" t="s">
        <v>88</v>
      </c>
      <c r="P1321" s="60" t="s">
        <v>88</v>
      </c>
      <c r="Q1321" s="66" t="str">
        <f>IFERROR((IF(AND($G1320&lt;(VLOOKUP($J1321,'Medians, Hi-Lo SDs'!$B:$F,3,FALSE)),$G1321&gt;=(VLOOKUP($J1321,'Medians, Hi-Lo SDs'!$B:$F,3,FALSE))),(VLOOKUP($J1321,'Medians, Hi-Lo SDs'!$B:$F,3,FALSE))-$G1320,""))/($F1321)*($C1321-$C1320)+($C1320),"")</f>
        <v/>
      </c>
      <c r="R1321" s="65" t="str">
        <f t="shared" si="235"/>
        <v/>
      </c>
      <c r="S1321" s="65" t="str">
        <f>IF(R1321="","",R1321/VLOOKUP(VLOOKUP($J1321,'Medians, Hi-Lo SDs'!$B:$F,3,FALSE),$H:$I,2,FALSE))</f>
        <v/>
      </c>
      <c r="T1321" s="70" t="str">
        <f t="shared" si="227"/>
        <v/>
      </c>
      <c r="U1321" s="68" t="str">
        <f t="shared" si="228"/>
        <v/>
      </c>
      <c r="V1321" s="69" t="str">
        <f t="shared" si="233"/>
        <v/>
      </c>
      <c r="W1321" s="66" t="str">
        <f>IFERROR((IF(AND($G1320&lt;(VLOOKUP($J1321,'Medians, Hi-Lo SDs'!$B:$F,4,FALSE)),$G1321&gt;=(VLOOKUP($J1321,'Medians, Hi-Lo SDs'!$B:$F,4,FALSE))),(VLOOKUP($J1321,'Medians, Hi-Lo SDs'!$B:$F,4,FALSE))-$G1320,""))/($F1321)*($C1321-$C1320)+($C1320),"")</f>
        <v/>
      </c>
      <c r="X1321" s="65" t="str">
        <f t="shared" si="236"/>
        <v/>
      </c>
      <c r="Y1321" s="65" t="str">
        <f>IF(X1321="","",X1321/VLOOKUP(VLOOKUP($J1321,'Medians, Hi-Lo SDs'!$B:$F,4,FALSE),$H:$I,2,FALSE))</f>
        <v/>
      </c>
      <c r="Z1321" s="70" t="str">
        <f t="shared" si="229"/>
        <v/>
      </c>
      <c r="AA1321" s="68" t="str">
        <f t="shared" si="230"/>
        <v/>
      </c>
      <c r="AB1321" s="66" t="str">
        <f>IFERROR((IF(AND($G1320&lt;(VLOOKUP($J1321,'Medians, Hi-Lo SDs'!$B:$F,5,FALSE)),$G1321&gt;=(VLOOKUP($J1321,'Medians, Hi-Lo SDs'!$B:$F,5,FALSE))),(VLOOKUP($J1321,'Medians, Hi-Lo SDs'!$B:$F,5,FALSE))-$G1320,""))/($F1321)*($C1321-$C1320)+($C1320),"")</f>
        <v/>
      </c>
      <c r="AC1321" s="65" t="str">
        <f t="shared" si="237"/>
        <v/>
      </c>
      <c r="AD1321" s="65" t="str">
        <f>IF(AC1321="","",AC1321/VLOOKUP(VLOOKUP($J1321,'Medians, Hi-Lo SDs'!$B:$F,5,FALSE),$H:$I,2,FALSE))</f>
        <v/>
      </c>
      <c r="AE1321" s="59" t="s">
        <v>88</v>
      </c>
      <c r="AF1321" s="60" t="s">
        <v>88</v>
      </c>
    </row>
    <row r="1322" spans="10:32" x14ac:dyDescent="0.2">
      <c r="J1322" s="64" t="str">
        <f t="shared" si="231"/>
        <v>a1721</v>
      </c>
      <c r="K1322" s="71">
        <f t="shared" si="232"/>
        <v>2.1505376344086025</v>
      </c>
      <c r="L1322" s="65" t="str">
        <f>IFERROR((IF(AND($G1321&lt;(VLOOKUP($J1322,'Medians, Hi-Lo SDs'!$B:$F,2,FALSE)),$G1322&gt;=(VLOOKUP($J1322,'Medians, Hi-Lo SDs'!$B:$F,2,FALSE))),(VLOOKUP($J1322,'Medians, Hi-Lo SDs'!$B:$F,2,FALSE))-$G1321,""))/($F1322)*($C1322-$C1321)+($C1321),"")</f>
        <v/>
      </c>
      <c r="M1322" s="65" t="str">
        <f t="shared" si="234"/>
        <v/>
      </c>
      <c r="N1322" s="65" t="str">
        <f>IF(M1322="","",M1322/VLOOKUP(VLOOKUP($J1322,'Medians, Hi-Lo SDs'!$B:$F,2,FALSE),$H:$I,2,FALSE))</f>
        <v/>
      </c>
      <c r="O1322" s="59" t="s">
        <v>88</v>
      </c>
      <c r="P1322" s="60" t="s">
        <v>88</v>
      </c>
      <c r="Q1322" s="66" t="str">
        <f>IFERROR((IF(AND($G1321&lt;(VLOOKUP($J1322,'Medians, Hi-Lo SDs'!$B:$F,3,FALSE)),$G1322&gt;=(VLOOKUP($J1322,'Medians, Hi-Lo SDs'!$B:$F,3,FALSE))),(VLOOKUP($J1322,'Medians, Hi-Lo SDs'!$B:$F,3,FALSE))-$G1321,""))/($F1322)*($C1322-$C1321)+($C1321),"")</f>
        <v/>
      </c>
      <c r="R1322" s="65" t="str">
        <f t="shared" si="235"/>
        <v/>
      </c>
      <c r="S1322" s="65" t="str">
        <f>IF(R1322="","",R1322/VLOOKUP(VLOOKUP($J1322,'Medians, Hi-Lo SDs'!$B:$F,3,FALSE),$H:$I,2,FALSE))</f>
        <v/>
      </c>
      <c r="T1322" s="70" t="str">
        <f t="shared" si="227"/>
        <v/>
      </c>
      <c r="U1322" s="68" t="str">
        <f t="shared" si="228"/>
        <v/>
      </c>
      <c r="V1322" s="69" t="str">
        <f t="shared" si="233"/>
        <v/>
      </c>
      <c r="W1322" s="66" t="str">
        <f>IFERROR((IF(AND($G1321&lt;(VLOOKUP($J1322,'Medians, Hi-Lo SDs'!$B:$F,4,FALSE)),$G1322&gt;=(VLOOKUP($J1322,'Medians, Hi-Lo SDs'!$B:$F,4,FALSE))),(VLOOKUP($J1322,'Medians, Hi-Lo SDs'!$B:$F,4,FALSE))-$G1321,""))/($F1322)*($C1322-$C1321)+($C1321),"")</f>
        <v/>
      </c>
      <c r="X1322" s="65" t="str">
        <f t="shared" si="236"/>
        <v/>
      </c>
      <c r="Y1322" s="65" t="str">
        <f>IF(X1322="","",X1322/VLOOKUP(VLOOKUP($J1322,'Medians, Hi-Lo SDs'!$B:$F,4,FALSE),$H:$I,2,FALSE))</f>
        <v/>
      </c>
      <c r="Z1322" s="70" t="str">
        <f t="shared" si="229"/>
        <v/>
      </c>
      <c r="AA1322" s="68" t="str">
        <f t="shared" si="230"/>
        <v/>
      </c>
      <c r="AB1322" s="66" t="str">
        <f>IFERROR((IF(AND($G1321&lt;(VLOOKUP($J1322,'Medians, Hi-Lo SDs'!$B:$F,5,FALSE)),$G1322&gt;=(VLOOKUP($J1322,'Medians, Hi-Lo SDs'!$B:$F,5,FALSE))),(VLOOKUP($J1322,'Medians, Hi-Lo SDs'!$B:$F,5,FALSE))-$G1321,""))/($F1322)*($C1322-$C1321)+($C1321),"")</f>
        <v/>
      </c>
      <c r="AC1322" s="65" t="str">
        <f t="shared" si="237"/>
        <v/>
      </c>
      <c r="AD1322" s="65" t="str">
        <f>IF(AC1322="","",AC1322/VLOOKUP(VLOOKUP($J1322,'Medians, Hi-Lo SDs'!$B:$F,5,FALSE),$H:$I,2,FALSE))</f>
        <v/>
      </c>
      <c r="AE1322" s="59" t="s">
        <v>88</v>
      </c>
      <c r="AF1322" s="60" t="s">
        <v>88</v>
      </c>
    </row>
    <row r="1323" spans="10:32" x14ac:dyDescent="0.2">
      <c r="J1323" s="64" t="str">
        <f t="shared" si="231"/>
        <v>a1721</v>
      </c>
      <c r="K1323" s="71">
        <f t="shared" si="232"/>
        <v>2.1505376344086025</v>
      </c>
      <c r="L1323" s="65" t="str">
        <f>IFERROR((IF(AND($G1322&lt;(VLOOKUP($J1323,'Medians, Hi-Lo SDs'!$B:$F,2,FALSE)),$G1323&gt;=(VLOOKUP($J1323,'Medians, Hi-Lo SDs'!$B:$F,2,FALSE))),(VLOOKUP($J1323,'Medians, Hi-Lo SDs'!$B:$F,2,FALSE))-$G1322,""))/($F1323)*($C1323-$C1322)+($C1322),"")</f>
        <v/>
      </c>
      <c r="M1323" s="65" t="str">
        <f t="shared" si="234"/>
        <v/>
      </c>
      <c r="N1323" s="65" t="str">
        <f>IF(M1323="","",M1323/VLOOKUP(VLOOKUP($J1323,'Medians, Hi-Lo SDs'!$B:$F,2,FALSE),$H:$I,2,FALSE))</f>
        <v/>
      </c>
      <c r="O1323" s="59" t="s">
        <v>88</v>
      </c>
      <c r="P1323" s="60" t="s">
        <v>88</v>
      </c>
      <c r="Q1323" s="66" t="str">
        <f>IFERROR((IF(AND($G1322&lt;(VLOOKUP($J1323,'Medians, Hi-Lo SDs'!$B:$F,3,FALSE)),$G1323&gt;=(VLOOKUP($J1323,'Medians, Hi-Lo SDs'!$B:$F,3,FALSE))),(VLOOKUP($J1323,'Medians, Hi-Lo SDs'!$B:$F,3,FALSE))-$G1322,""))/($F1323)*($C1323-$C1322)+($C1322),"")</f>
        <v/>
      </c>
      <c r="R1323" s="65" t="str">
        <f t="shared" si="235"/>
        <v/>
      </c>
      <c r="S1323" s="65" t="str">
        <f>IF(R1323="","",R1323/VLOOKUP(VLOOKUP($J1323,'Medians, Hi-Lo SDs'!$B:$F,3,FALSE),$H:$I,2,FALSE))</f>
        <v/>
      </c>
      <c r="T1323" s="70" t="str">
        <f t="shared" si="227"/>
        <v/>
      </c>
      <c r="U1323" s="68" t="str">
        <f t="shared" si="228"/>
        <v/>
      </c>
      <c r="V1323" s="69" t="str">
        <f t="shared" si="233"/>
        <v/>
      </c>
      <c r="W1323" s="66" t="str">
        <f>IFERROR((IF(AND($G1322&lt;(VLOOKUP($J1323,'Medians, Hi-Lo SDs'!$B:$F,4,FALSE)),$G1323&gt;=(VLOOKUP($J1323,'Medians, Hi-Lo SDs'!$B:$F,4,FALSE))),(VLOOKUP($J1323,'Medians, Hi-Lo SDs'!$B:$F,4,FALSE))-$G1322,""))/($F1323)*($C1323-$C1322)+($C1322),"")</f>
        <v/>
      </c>
      <c r="X1323" s="65" t="str">
        <f t="shared" si="236"/>
        <v/>
      </c>
      <c r="Y1323" s="65" t="str">
        <f>IF(X1323="","",X1323/VLOOKUP(VLOOKUP($J1323,'Medians, Hi-Lo SDs'!$B:$F,4,FALSE),$H:$I,2,FALSE))</f>
        <v/>
      </c>
      <c r="Z1323" s="70" t="str">
        <f t="shared" si="229"/>
        <v/>
      </c>
      <c r="AA1323" s="68" t="str">
        <f t="shared" si="230"/>
        <v/>
      </c>
      <c r="AB1323" s="66" t="str">
        <f>IFERROR((IF(AND($G1322&lt;(VLOOKUP($J1323,'Medians, Hi-Lo SDs'!$B:$F,5,FALSE)),$G1323&gt;=(VLOOKUP($J1323,'Medians, Hi-Lo SDs'!$B:$F,5,FALSE))),(VLOOKUP($J1323,'Medians, Hi-Lo SDs'!$B:$F,5,FALSE))-$G1322,""))/($F1323)*($C1323-$C1322)+($C1322),"")</f>
        <v/>
      </c>
      <c r="AC1323" s="65" t="str">
        <f t="shared" si="237"/>
        <v/>
      </c>
      <c r="AD1323" s="65" t="str">
        <f>IF(AC1323="","",AC1323/VLOOKUP(VLOOKUP($J1323,'Medians, Hi-Lo SDs'!$B:$F,5,FALSE),$H:$I,2,FALSE))</f>
        <v/>
      </c>
      <c r="AE1323" s="59" t="s">
        <v>88</v>
      </c>
      <c r="AF1323" s="60" t="s">
        <v>88</v>
      </c>
    </row>
    <row r="1324" spans="10:32" x14ac:dyDescent="0.2">
      <c r="J1324" s="64" t="str">
        <f t="shared" si="231"/>
        <v>a1721</v>
      </c>
      <c r="K1324" s="71">
        <f t="shared" si="232"/>
        <v>2.1505376344086025</v>
      </c>
      <c r="L1324" s="65" t="str">
        <f>IFERROR((IF(AND($G1323&lt;(VLOOKUP($J1324,'Medians, Hi-Lo SDs'!$B:$F,2,FALSE)),$G1324&gt;=(VLOOKUP($J1324,'Medians, Hi-Lo SDs'!$B:$F,2,FALSE))),(VLOOKUP($J1324,'Medians, Hi-Lo SDs'!$B:$F,2,FALSE))-$G1323,""))/($F1324)*($C1324-$C1323)+($C1323),"")</f>
        <v/>
      </c>
      <c r="M1324" s="65" t="str">
        <f t="shared" si="234"/>
        <v/>
      </c>
      <c r="N1324" s="65" t="str">
        <f>IF(M1324="","",M1324/VLOOKUP(VLOOKUP($J1324,'Medians, Hi-Lo SDs'!$B:$F,2,FALSE),$H:$I,2,FALSE))</f>
        <v/>
      </c>
      <c r="O1324" s="59" t="s">
        <v>88</v>
      </c>
      <c r="P1324" s="60" t="s">
        <v>88</v>
      </c>
      <c r="Q1324" s="66" t="str">
        <f>IFERROR((IF(AND($G1323&lt;(VLOOKUP($J1324,'Medians, Hi-Lo SDs'!$B:$F,3,FALSE)),$G1324&gt;=(VLOOKUP($J1324,'Medians, Hi-Lo SDs'!$B:$F,3,FALSE))),(VLOOKUP($J1324,'Medians, Hi-Lo SDs'!$B:$F,3,FALSE))-$G1323,""))/($F1324)*($C1324-$C1323)+($C1323),"")</f>
        <v/>
      </c>
      <c r="R1324" s="65" t="str">
        <f t="shared" si="235"/>
        <v/>
      </c>
      <c r="S1324" s="65" t="str">
        <f>IF(R1324="","",R1324/VLOOKUP(VLOOKUP($J1324,'Medians, Hi-Lo SDs'!$B:$F,3,FALSE),$H:$I,2,FALSE))</f>
        <v/>
      </c>
      <c r="T1324" s="70" t="str">
        <f t="shared" ref="T1324:T1387" si="238">IF(S1324="","",IF(SUMIF($J:$J,$J1324,N:N)=0,1/0,(SUMIF($J:$J,$J1324,N:N)+SUMIF($J:$J,$J1324,S:S))/2))</f>
        <v/>
      </c>
      <c r="U1324" s="68" t="str">
        <f t="shared" ref="U1324:U1387" si="239">N1324</f>
        <v/>
      </c>
      <c r="V1324" s="69" t="str">
        <f t="shared" si="233"/>
        <v/>
      </c>
      <c r="W1324" s="66" t="str">
        <f>IFERROR((IF(AND($G1323&lt;(VLOOKUP($J1324,'Medians, Hi-Lo SDs'!$B:$F,4,FALSE)),$G1324&gt;=(VLOOKUP($J1324,'Medians, Hi-Lo SDs'!$B:$F,4,FALSE))),(VLOOKUP($J1324,'Medians, Hi-Lo SDs'!$B:$F,4,FALSE))-$G1323,""))/($F1324)*($C1324-$C1323)+($C1323),"")</f>
        <v/>
      </c>
      <c r="X1324" s="65" t="str">
        <f t="shared" si="236"/>
        <v/>
      </c>
      <c r="Y1324" s="65" t="str">
        <f>IF(X1324="","",X1324/VLOOKUP(VLOOKUP($J1324,'Medians, Hi-Lo SDs'!$B:$F,4,FALSE),$H:$I,2,FALSE))</f>
        <v/>
      </c>
      <c r="Z1324" s="70" t="str">
        <f t="shared" ref="Z1324:Z1387" si="240">IF(Y1324="","",(SUMIF($J:$J,$J1324,Y:Y)+SUMIF($J:$J,$J1324,AD:AD))/2)</f>
        <v/>
      </c>
      <c r="AA1324" s="68" t="str">
        <f t="shared" ref="AA1324:AA1387" si="241">AD1324</f>
        <v/>
      </c>
      <c r="AB1324" s="66" t="str">
        <f>IFERROR((IF(AND($G1323&lt;(VLOOKUP($J1324,'Medians, Hi-Lo SDs'!$B:$F,5,FALSE)),$G1324&gt;=(VLOOKUP($J1324,'Medians, Hi-Lo SDs'!$B:$F,5,FALSE))),(VLOOKUP($J1324,'Medians, Hi-Lo SDs'!$B:$F,5,FALSE))-$G1323,""))/($F1324)*($C1324-$C1323)+($C1323),"")</f>
        <v/>
      </c>
      <c r="AC1324" s="65" t="str">
        <f t="shared" si="237"/>
        <v/>
      </c>
      <c r="AD1324" s="65" t="str">
        <f>IF(AC1324="","",AC1324/VLOOKUP(VLOOKUP($J1324,'Medians, Hi-Lo SDs'!$B:$F,5,FALSE),$H:$I,2,FALSE))</f>
        <v/>
      </c>
      <c r="AE1324" s="59" t="s">
        <v>88</v>
      </c>
      <c r="AF1324" s="60" t="s">
        <v>88</v>
      </c>
    </row>
    <row r="1325" spans="10:32" x14ac:dyDescent="0.2">
      <c r="J1325" s="64" t="str">
        <f t="shared" si="231"/>
        <v>a1721</v>
      </c>
      <c r="K1325" s="71">
        <f t="shared" si="232"/>
        <v>2.1505376344086025</v>
      </c>
      <c r="L1325" s="65" t="str">
        <f>IFERROR((IF(AND($G1324&lt;(VLOOKUP($J1325,'Medians, Hi-Lo SDs'!$B:$F,2,FALSE)),$G1325&gt;=(VLOOKUP($J1325,'Medians, Hi-Lo SDs'!$B:$F,2,FALSE))),(VLOOKUP($J1325,'Medians, Hi-Lo SDs'!$B:$F,2,FALSE))-$G1324,""))/($F1325)*($C1325-$C1324)+($C1324),"")</f>
        <v/>
      </c>
      <c r="M1325" s="65" t="str">
        <f t="shared" si="234"/>
        <v/>
      </c>
      <c r="N1325" s="65" t="str">
        <f>IF(M1325="","",M1325/VLOOKUP(VLOOKUP($J1325,'Medians, Hi-Lo SDs'!$B:$F,2,FALSE),$H:$I,2,FALSE))</f>
        <v/>
      </c>
      <c r="O1325" s="59" t="s">
        <v>88</v>
      </c>
      <c r="P1325" s="60" t="s">
        <v>88</v>
      </c>
      <c r="Q1325" s="66" t="str">
        <f>IFERROR((IF(AND($G1324&lt;(VLOOKUP($J1325,'Medians, Hi-Lo SDs'!$B:$F,3,FALSE)),$G1325&gt;=(VLOOKUP($J1325,'Medians, Hi-Lo SDs'!$B:$F,3,FALSE))),(VLOOKUP($J1325,'Medians, Hi-Lo SDs'!$B:$F,3,FALSE))-$G1324,""))/($F1325)*($C1325-$C1324)+($C1324),"")</f>
        <v/>
      </c>
      <c r="R1325" s="65" t="str">
        <f t="shared" si="235"/>
        <v/>
      </c>
      <c r="S1325" s="65" t="str">
        <f>IF(R1325="","",R1325/VLOOKUP(VLOOKUP($J1325,'Medians, Hi-Lo SDs'!$B:$F,3,FALSE),$H:$I,2,FALSE))</f>
        <v/>
      </c>
      <c r="T1325" s="70" t="str">
        <f t="shared" si="238"/>
        <v/>
      </c>
      <c r="U1325" s="68" t="str">
        <f t="shared" si="239"/>
        <v/>
      </c>
      <c r="V1325" s="69" t="str">
        <f t="shared" si="233"/>
        <v/>
      </c>
      <c r="W1325" s="66" t="str">
        <f>IFERROR((IF(AND($G1324&lt;(VLOOKUP($J1325,'Medians, Hi-Lo SDs'!$B:$F,4,FALSE)),$G1325&gt;=(VLOOKUP($J1325,'Medians, Hi-Lo SDs'!$B:$F,4,FALSE))),(VLOOKUP($J1325,'Medians, Hi-Lo SDs'!$B:$F,4,FALSE))-$G1324,""))/($F1325)*($C1325-$C1324)+($C1324),"")</f>
        <v/>
      </c>
      <c r="X1325" s="65" t="str">
        <f t="shared" si="236"/>
        <v/>
      </c>
      <c r="Y1325" s="65" t="str">
        <f>IF(X1325="","",X1325/VLOOKUP(VLOOKUP($J1325,'Medians, Hi-Lo SDs'!$B:$F,4,FALSE),$H:$I,2,FALSE))</f>
        <v/>
      </c>
      <c r="Z1325" s="70" t="str">
        <f t="shared" si="240"/>
        <v/>
      </c>
      <c r="AA1325" s="68" t="str">
        <f t="shared" si="241"/>
        <v/>
      </c>
      <c r="AB1325" s="66" t="str">
        <f>IFERROR((IF(AND($G1324&lt;(VLOOKUP($J1325,'Medians, Hi-Lo SDs'!$B:$F,5,FALSE)),$G1325&gt;=(VLOOKUP($J1325,'Medians, Hi-Lo SDs'!$B:$F,5,FALSE))),(VLOOKUP($J1325,'Medians, Hi-Lo SDs'!$B:$F,5,FALSE))-$G1324,""))/($F1325)*($C1325-$C1324)+($C1324),"")</f>
        <v/>
      </c>
      <c r="AC1325" s="65" t="str">
        <f t="shared" si="237"/>
        <v/>
      </c>
      <c r="AD1325" s="65" t="str">
        <f>IF(AC1325="","",AC1325/VLOOKUP(VLOOKUP($J1325,'Medians, Hi-Lo SDs'!$B:$F,5,FALSE),$H:$I,2,FALSE))</f>
        <v/>
      </c>
      <c r="AE1325" s="59" t="s">
        <v>88</v>
      </c>
      <c r="AF1325" s="60" t="s">
        <v>88</v>
      </c>
    </row>
    <row r="1326" spans="10:32" x14ac:dyDescent="0.2">
      <c r="J1326" s="64" t="str">
        <f t="shared" si="231"/>
        <v>a1721</v>
      </c>
      <c r="K1326" s="71">
        <f t="shared" si="232"/>
        <v>2.1505376344086025</v>
      </c>
      <c r="L1326" s="65" t="str">
        <f>IFERROR((IF(AND($G1325&lt;(VLOOKUP($J1326,'Medians, Hi-Lo SDs'!$B:$F,2,FALSE)),$G1326&gt;=(VLOOKUP($J1326,'Medians, Hi-Lo SDs'!$B:$F,2,FALSE))),(VLOOKUP($J1326,'Medians, Hi-Lo SDs'!$B:$F,2,FALSE))-$G1325,""))/($F1326)*($C1326-$C1325)+($C1325),"")</f>
        <v/>
      </c>
      <c r="M1326" s="65" t="str">
        <f t="shared" si="234"/>
        <v/>
      </c>
      <c r="N1326" s="65" t="str">
        <f>IF(M1326="","",M1326/VLOOKUP(VLOOKUP($J1326,'Medians, Hi-Lo SDs'!$B:$F,2,FALSE),$H:$I,2,FALSE))</f>
        <v/>
      </c>
      <c r="O1326" s="59" t="s">
        <v>88</v>
      </c>
      <c r="P1326" s="60" t="s">
        <v>88</v>
      </c>
      <c r="Q1326" s="66" t="str">
        <f>IFERROR((IF(AND($G1325&lt;(VLOOKUP($J1326,'Medians, Hi-Lo SDs'!$B:$F,3,FALSE)),$G1326&gt;=(VLOOKUP($J1326,'Medians, Hi-Lo SDs'!$B:$F,3,FALSE))),(VLOOKUP($J1326,'Medians, Hi-Lo SDs'!$B:$F,3,FALSE))-$G1325,""))/($F1326)*($C1326-$C1325)+($C1325),"")</f>
        <v/>
      </c>
      <c r="R1326" s="65" t="str">
        <f t="shared" si="235"/>
        <v/>
      </c>
      <c r="S1326" s="65" t="str">
        <f>IF(R1326="","",R1326/VLOOKUP(VLOOKUP($J1326,'Medians, Hi-Lo SDs'!$B:$F,3,FALSE),$H:$I,2,FALSE))</f>
        <v/>
      </c>
      <c r="T1326" s="70" t="str">
        <f t="shared" si="238"/>
        <v/>
      </c>
      <c r="U1326" s="68" t="str">
        <f t="shared" si="239"/>
        <v/>
      </c>
      <c r="V1326" s="69" t="str">
        <f t="shared" si="233"/>
        <v/>
      </c>
      <c r="W1326" s="66" t="str">
        <f>IFERROR((IF(AND($G1325&lt;(VLOOKUP($J1326,'Medians, Hi-Lo SDs'!$B:$F,4,FALSE)),$G1326&gt;=(VLOOKUP($J1326,'Medians, Hi-Lo SDs'!$B:$F,4,FALSE))),(VLOOKUP($J1326,'Medians, Hi-Lo SDs'!$B:$F,4,FALSE))-$G1325,""))/($F1326)*($C1326-$C1325)+($C1325),"")</f>
        <v/>
      </c>
      <c r="X1326" s="65" t="str">
        <f t="shared" si="236"/>
        <v/>
      </c>
      <c r="Y1326" s="65" t="str">
        <f>IF(X1326="","",X1326/VLOOKUP(VLOOKUP($J1326,'Medians, Hi-Lo SDs'!$B:$F,4,FALSE),$H:$I,2,FALSE))</f>
        <v/>
      </c>
      <c r="Z1326" s="70" t="str">
        <f t="shared" si="240"/>
        <v/>
      </c>
      <c r="AA1326" s="68" t="str">
        <f t="shared" si="241"/>
        <v/>
      </c>
      <c r="AB1326" s="66" t="str">
        <f>IFERROR((IF(AND($G1325&lt;(VLOOKUP($J1326,'Medians, Hi-Lo SDs'!$B:$F,5,FALSE)),$G1326&gt;=(VLOOKUP($J1326,'Medians, Hi-Lo SDs'!$B:$F,5,FALSE))),(VLOOKUP($J1326,'Medians, Hi-Lo SDs'!$B:$F,5,FALSE))-$G1325,""))/($F1326)*($C1326-$C1325)+($C1325),"")</f>
        <v/>
      </c>
      <c r="AC1326" s="65" t="str">
        <f t="shared" si="237"/>
        <v/>
      </c>
      <c r="AD1326" s="65" t="str">
        <f>IF(AC1326="","",AC1326/VLOOKUP(VLOOKUP($J1326,'Medians, Hi-Lo SDs'!$B:$F,5,FALSE),$H:$I,2,FALSE))</f>
        <v/>
      </c>
      <c r="AE1326" s="59" t="s">
        <v>88</v>
      </c>
      <c r="AF1326" s="60" t="s">
        <v>88</v>
      </c>
    </row>
    <row r="1327" spans="10:32" x14ac:dyDescent="0.2">
      <c r="J1327" s="64" t="str">
        <f t="shared" si="231"/>
        <v>a1721</v>
      </c>
      <c r="K1327" s="71">
        <f t="shared" si="232"/>
        <v>2.1505376344086025</v>
      </c>
      <c r="L1327" s="65" t="str">
        <f>IFERROR((IF(AND($G1326&lt;(VLOOKUP($J1327,'Medians, Hi-Lo SDs'!$B:$F,2,FALSE)),$G1327&gt;=(VLOOKUP($J1327,'Medians, Hi-Lo SDs'!$B:$F,2,FALSE))),(VLOOKUP($J1327,'Medians, Hi-Lo SDs'!$B:$F,2,FALSE))-$G1326,""))/($F1327)*($C1327-$C1326)+($C1326),"")</f>
        <v/>
      </c>
      <c r="M1327" s="65" t="str">
        <f t="shared" si="234"/>
        <v/>
      </c>
      <c r="N1327" s="65" t="str">
        <f>IF(M1327="","",M1327/VLOOKUP(VLOOKUP($J1327,'Medians, Hi-Lo SDs'!$B:$F,2,FALSE),$H:$I,2,FALSE))</f>
        <v/>
      </c>
      <c r="O1327" s="59" t="s">
        <v>88</v>
      </c>
      <c r="P1327" s="60" t="s">
        <v>88</v>
      </c>
      <c r="Q1327" s="66" t="str">
        <f>IFERROR((IF(AND($G1326&lt;(VLOOKUP($J1327,'Medians, Hi-Lo SDs'!$B:$F,3,FALSE)),$G1327&gt;=(VLOOKUP($J1327,'Medians, Hi-Lo SDs'!$B:$F,3,FALSE))),(VLOOKUP($J1327,'Medians, Hi-Lo SDs'!$B:$F,3,FALSE))-$G1326,""))/($F1327)*($C1327-$C1326)+($C1326),"")</f>
        <v/>
      </c>
      <c r="R1327" s="65" t="str">
        <f t="shared" si="235"/>
        <v/>
      </c>
      <c r="S1327" s="65" t="str">
        <f>IF(R1327="","",R1327/VLOOKUP(VLOOKUP($J1327,'Medians, Hi-Lo SDs'!$B:$F,3,FALSE),$H:$I,2,FALSE))</f>
        <v/>
      </c>
      <c r="T1327" s="70" t="str">
        <f t="shared" si="238"/>
        <v/>
      </c>
      <c r="U1327" s="68" t="str">
        <f t="shared" si="239"/>
        <v/>
      </c>
      <c r="V1327" s="69" t="str">
        <f t="shared" si="233"/>
        <v/>
      </c>
      <c r="W1327" s="66" t="str">
        <f>IFERROR((IF(AND($G1326&lt;(VLOOKUP($J1327,'Medians, Hi-Lo SDs'!$B:$F,4,FALSE)),$G1327&gt;=(VLOOKUP($J1327,'Medians, Hi-Lo SDs'!$B:$F,4,FALSE))),(VLOOKUP($J1327,'Medians, Hi-Lo SDs'!$B:$F,4,FALSE))-$G1326,""))/($F1327)*($C1327-$C1326)+($C1326),"")</f>
        <v/>
      </c>
      <c r="X1327" s="65" t="str">
        <f t="shared" si="236"/>
        <v/>
      </c>
      <c r="Y1327" s="65" t="str">
        <f>IF(X1327="","",X1327/VLOOKUP(VLOOKUP($J1327,'Medians, Hi-Lo SDs'!$B:$F,4,FALSE),$H:$I,2,FALSE))</f>
        <v/>
      </c>
      <c r="Z1327" s="70" t="str">
        <f t="shared" si="240"/>
        <v/>
      </c>
      <c r="AA1327" s="68" t="str">
        <f t="shared" si="241"/>
        <v/>
      </c>
      <c r="AB1327" s="66" t="str">
        <f>IFERROR((IF(AND($G1326&lt;(VLOOKUP($J1327,'Medians, Hi-Lo SDs'!$B:$F,5,FALSE)),$G1327&gt;=(VLOOKUP($J1327,'Medians, Hi-Lo SDs'!$B:$F,5,FALSE))),(VLOOKUP($J1327,'Medians, Hi-Lo SDs'!$B:$F,5,FALSE))-$G1326,""))/($F1327)*($C1327-$C1326)+($C1326),"")</f>
        <v/>
      </c>
      <c r="AC1327" s="65" t="str">
        <f t="shared" si="237"/>
        <v/>
      </c>
      <c r="AD1327" s="65" t="str">
        <f>IF(AC1327="","",AC1327/VLOOKUP(VLOOKUP($J1327,'Medians, Hi-Lo SDs'!$B:$F,5,FALSE),$H:$I,2,FALSE))</f>
        <v/>
      </c>
      <c r="AE1327" s="59" t="s">
        <v>88</v>
      </c>
      <c r="AF1327" s="60" t="s">
        <v>88</v>
      </c>
    </row>
    <row r="1328" spans="10:32" x14ac:dyDescent="0.2">
      <c r="J1328" s="64" t="str">
        <f t="shared" si="231"/>
        <v>a1721</v>
      </c>
      <c r="K1328" s="71">
        <f t="shared" si="232"/>
        <v>2.1505376344086025</v>
      </c>
      <c r="L1328" s="65" t="str">
        <f>IFERROR((IF(AND($G1327&lt;(VLOOKUP($J1328,'Medians, Hi-Lo SDs'!$B:$F,2,FALSE)),$G1328&gt;=(VLOOKUP($J1328,'Medians, Hi-Lo SDs'!$B:$F,2,FALSE))),(VLOOKUP($J1328,'Medians, Hi-Lo SDs'!$B:$F,2,FALSE))-$G1327,""))/($F1328)*($C1328-$C1327)+($C1327),"")</f>
        <v/>
      </c>
      <c r="M1328" s="65" t="str">
        <f t="shared" si="234"/>
        <v/>
      </c>
      <c r="N1328" s="65" t="str">
        <f>IF(M1328="","",M1328/VLOOKUP(VLOOKUP($J1328,'Medians, Hi-Lo SDs'!$B:$F,2,FALSE),$H:$I,2,FALSE))</f>
        <v/>
      </c>
      <c r="O1328" s="59" t="s">
        <v>88</v>
      </c>
      <c r="P1328" s="60" t="s">
        <v>88</v>
      </c>
      <c r="Q1328" s="66" t="str">
        <f>IFERROR((IF(AND($G1327&lt;(VLOOKUP($J1328,'Medians, Hi-Lo SDs'!$B:$F,3,FALSE)),$G1328&gt;=(VLOOKUP($J1328,'Medians, Hi-Lo SDs'!$B:$F,3,FALSE))),(VLOOKUP($J1328,'Medians, Hi-Lo SDs'!$B:$F,3,FALSE))-$G1327,""))/($F1328)*($C1328-$C1327)+($C1327),"")</f>
        <v/>
      </c>
      <c r="R1328" s="65" t="str">
        <f t="shared" si="235"/>
        <v/>
      </c>
      <c r="S1328" s="65" t="str">
        <f>IF(R1328="","",R1328/VLOOKUP(VLOOKUP($J1328,'Medians, Hi-Lo SDs'!$B:$F,3,FALSE),$H:$I,2,FALSE))</f>
        <v/>
      </c>
      <c r="T1328" s="70" t="str">
        <f t="shared" si="238"/>
        <v/>
      </c>
      <c r="U1328" s="68" t="str">
        <f t="shared" si="239"/>
        <v/>
      </c>
      <c r="V1328" s="69" t="str">
        <f t="shared" si="233"/>
        <v/>
      </c>
      <c r="W1328" s="66" t="str">
        <f>IFERROR((IF(AND($G1327&lt;(VLOOKUP($J1328,'Medians, Hi-Lo SDs'!$B:$F,4,FALSE)),$G1328&gt;=(VLOOKUP($J1328,'Medians, Hi-Lo SDs'!$B:$F,4,FALSE))),(VLOOKUP($J1328,'Medians, Hi-Lo SDs'!$B:$F,4,FALSE))-$G1327,""))/($F1328)*($C1328-$C1327)+($C1327),"")</f>
        <v/>
      </c>
      <c r="X1328" s="65" t="str">
        <f t="shared" si="236"/>
        <v/>
      </c>
      <c r="Y1328" s="65" t="str">
        <f>IF(X1328="","",X1328/VLOOKUP(VLOOKUP($J1328,'Medians, Hi-Lo SDs'!$B:$F,4,FALSE),$H:$I,2,FALSE))</f>
        <v/>
      </c>
      <c r="Z1328" s="70" t="str">
        <f t="shared" si="240"/>
        <v/>
      </c>
      <c r="AA1328" s="68" t="str">
        <f t="shared" si="241"/>
        <v/>
      </c>
      <c r="AB1328" s="66" t="str">
        <f>IFERROR((IF(AND($G1327&lt;(VLOOKUP($J1328,'Medians, Hi-Lo SDs'!$B:$F,5,FALSE)),$G1328&gt;=(VLOOKUP($J1328,'Medians, Hi-Lo SDs'!$B:$F,5,FALSE))),(VLOOKUP($J1328,'Medians, Hi-Lo SDs'!$B:$F,5,FALSE))-$G1327,""))/($F1328)*($C1328-$C1327)+($C1327),"")</f>
        <v/>
      </c>
      <c r="AC1328" s="65" t="str">
        <f t="shared" si="237"/>
        <v/>
      </c>
      <c r="AD1328" s="65" t="str">
        <f>IF(AC1328="","",AC1328/VLOOKUP(VLOOKUP($J1328,'Medians, Hi-Lo SDs'!$B:$F,5,FALSE),$H:$I,2,FALSE))</f>
        <v/>
      </c>
      <c r="AE1328" s="59" t="s">
        <v>88</v>
      </c>
      <c r="AF1328" s="60" t="s">
        <v>88</v>
      </c>
    </row>
    <row r="1329" spans="10:32" x14ac:dyDescent="0.2">
      <c r="J1329" s="64" t="str">
        <f t="shared" si="231"/>
        <v>a1721</v>
      </c>
      <c r="K1329" s="71">
        <f t="shared" si="232"/>
        <v>2.1505376344086025</v>
      </c>
      <c r="L1329" s="65" t="str">
        <f>IFERROR((IF(AND($G1328&lt;(VLOOKUP($J1329,'Medians, Hi-Lo SDs'!$B:$F,2,FALSE)),$G1329&gt;=(VLOOKUP($J1329,'Medians, Hi-Lo SDs'!$B:$F,2,FALSE))),(VLOOKUP($J1329,'Medians, Hi-Lo SDs'!$B:$F,2,FALSE))-$G1328,""))/($F1329)*($C1329-$C1328)+($C1328),"")</f>
        <v/>
      </c>
      <c r="M1329" s="65" t="str">
        <f t="shared" si="234"/>
        <v/>
      </c>
      <c r="N1329" s="65" t="str">
        <f>IF(M1329="","",M1329/VLOOKUP(VLOOKUP($J1329,'Medians, Hi-Lo SDs'!$B:$F,2,FALSE),$H:$I,2,FALSE))</f>
        <v/>
      </c>
      <c r="O1329" s="59" t="s">
        <v>88</v>
      </c>
      <c r="P1329" s="60" t="s">
        <v>88</v>
      </c>
      <c r="Q1329" s="66" t="str">
        <f>IFERROR((IF(AND($G1328&lt;(VLOOKUP($J1329,'Medians, Hi-Lo SDs'!$B:$F,3,FALSE)),$G1329&gt;=(VLOOKUP($J1329,'Medians, Hi-Lo SDs'!$B:$F,3,FALSE))),(VLOOKUP($J1329,'Medians, Hi-Lo SDs'!$B:$F,3,FALSE))-$G1328,""))/($F1329)*($C1329-$C1328)+($C1328),"")</f>
        <v/>
      </c>
      <c r="R1329" s="65" t="str">
        <f t="shared" si="235"/>
        <v/>
      </c>
      <c r="S1329" s="65" t="str">
        <f>IF(R1329="","",R1329/VLOOKUP(VLOOKUP($J1329,'Medians, Hi-Lo SDs'!$B:$F,3,FALSE),$H:$I,2,FALSE))</f>
        <v/>
      </c>
      <c r="T1329" s="70" t="str">
        <f t="shared" si="238"/>
        <v/>
      </c>
      <c r="U1329" s="68" t="str">
        <f t="shared" si="239"/>
        <v/>
      </c>
      <c r="V1329" s="69" t="str">
        <f t="shared" si="233"/>
        <v/>
      </c>
      <c r="W1329" s="66" t="str">
        <f>IFERROR((IF(AND($G1328&lt;(VLOOKUP($J1329,'Medians, Hi-Lo SDs'!$B:$F,4,FALSE)),$G1329&gt;=(VLOOKUP($J1329,'Medians, Hi-Lo SDs'!$B:$F,4,FALSE))),(VLOOKUP($J1329,'Medians, Hi-Lo SDs'!$B:$F,4,FALSE))-$G1328,""))/($F1329)*($C1329-$C1328)+($C1328),"")</f>
        <v/>
      </c>
      <c r="X1329" s="65" t="str">
        <f t="shared" si="236"/>
        <v/>
      </c>
      <c r="Y1329" s="65" t="str">
        <f>IF(X1329="","",X1329/VLOOKUP(VLOOKUP($J1329,'Medians, Hi-Lo SDs'!$B:$F,4,FALSE),$H:$I,2,FALSE))</f>
        <v/>
      </c>
      <c r="Z1329" s="70" t="str">
        <f t="shared" si="240"/>
        <v/>
      </c>
      <c r="AA1329" s="68" t="str">
        <f t="shared" si="241"/>
        <v/>
      </c>
      <c r="AB1329" s="66" t="str">
        <f>IFERROR((IF(AND($G1328&lt;(VLOOKUP($J1329,'Medians, Hi-Lo SDs'!$B:$F,5,FALSE)),$G1329&gt;=(VLOOKUP($J1329,'Medians, Hi-Lo SDs'!$B:$F,5,FALSE))),(VLOOKUP($J1329,'Medians, Hi-Lo SDs'!$B:$F,5,FALSE))-$G1328,""))/($F1329)*($C1329-$C1328)+($C1328),"")</f>
        <v/>
      </c>
      <c r="AC1329" s="65" t="str">
        <f t="shared" si="237"/>
        <v/>
      </c>
      <c r="AD1329" s="65" t="str">
        <f>IF(AC1329="","",AC1329/VLOOKUP(VLOOKUP($J1329,'Medians, Hi-Lo SDs'!$B:$F,5,FALSE),$H:$I,2,FALSE))</f>
        <v/>
      </c>
      <c r="AE1329" s="59" t="s">
        <v>88</v>
      </c>
      <c r="AF1329" s="60" t="s">
        <v>88</v>
      </c>
    </row>
    <row r="1330" spans="10:32" x14ac:dyDescent="0.2">
      <c r="J1330" s="64" t="str">
        <f t="shared" si="231"/>
        <v>a1721</v>
      </c>
      <c r="K1330" s="71">
        <f t="shared" si="232"/>
        <v>2.1505376344086025</v>
      </c>
      <c r="L1330" s="65" t="str">
        <f>IFERROR((IF(AND($G1329&lt;(VLOOKUP($J1330,'Medians, Hi-Lo SDs'!$B:$F,2,FALSE)),$G1330&gt;=(VLOOKUP($J1330,'Medians, Hi-Lo SDs'!$B:$F,2,FALSE))),(VLOOKUP($J1330,'Medians, Hi-Lo SDs'!$B:$F,2,FALSE))-$G1329,""))/($F1330)*($C1330-$C1329)+($C1329),"")</f>
        <v/>
      </c>
      <c r="M1330" s="65" t="str">
        <f t="shared" si="234"/>
        <v/>
      </c>
      <c r="N1330" s="65" t="str">
        <f>IF(M1330="","",M1330/VLOOKUP(VLOOKUP($J1330,'Medians, Hi-Lo SDs'!$B:$F,2,FALSE),$H:$I,2,FALSE))</f>
        <v/>
      </c>
      <c r="O1330" s="59" t="s">
        <v>88</v>
      </c>
      <c r="P1330" s="60" t="s">
        <v>88</v>
      </c>
      <c r="Q1330" s="66" t="str">
        <f>IFERROR((IF(AND($G1329&lt;(VLOOKUP($J1330,'Medians, Hi-Lo SDs'!$B:$F,3,FALSE)),$G1330&gt;=(VLOOKUP($J1330,'Medians, Hi-Lo SDs'!$B:$F,3,FALSE))),(VLOOKUP($J1330,'Medians, Hi-Lo SDs'!$B:$F,3,FALSE))-$G1329,""))/($F1330)*($C1330-$C1329)+($C1329),"")</f>
        <v/>
      </c>
      <c r="R1330" s="65" t="str">
        <f t="shared" si="235"/>
        <v/>
      </c>
      <c r="S1330" s="65" t="str">
        <f>IF(R1330="","",R1330/VLOOKUP(VLOOKUP($J1330,'Medians, Hi-Lo SDs'!$B:$F,3,FALSE),$H:$I,2,FALSE))</f>
        <v/>
      </c>
      <c r="T1330" s="70" t="str">
        <f t="shared" si="238"/>
        <v/>
      </c>
      <c r="U1330" s="68" t="str">
        <f t="shared" si="239"/>
        <v/>
      </c>
      <c r="V1330" s="69" t="str">
        <f t="shared" si="233"/>
        <v/>
      </c>
      <c r="W1330" s="66" t="str">
        <f>IFERROR((IF(AND($G1329&lt;(VLOOKUP($J1330,'Medians, Hi-Lo SDs'!$B:$F,4,FALSE)),$G1330&gt;=(VLOOKUP($J1330,'Medians, Hi-Lo SDs'!$B:$F,4,FALSE))),(VLOOKUP($J1330,'Medians, Hi-Lo SDs'!$B:$F,4,FALSE))-$G1329,""))/($F1330)*($C1330-$C1329)+($C1329),"")</f>
        <v/>
      </c>
      <c r="X1330" s="65" t="str">
        <f t="shared" si="236"/>
        <v/>
      </c>
      <c r="Y1330" s="65" t="str">
        <f>IF(X1330="","",X1330/VLOOKUP(VLOOKUP($J1330,'Medians, Hi-Lo SDs'!$B:$F,4,FALSE),$H:$I,2,FALSE))</f>
        <v/>
      </c>
      <c r="Z1330" s="70" t="str">
        <f t="shared" si="240"/>
        <v/>
      </c>
      <c r="AA1330" s="68" t="str">
        <f t="shared" si="241"/>
        <v/>
      </c>
      <c r="AB1330" s="66" t="str">
        <f>IFERROR((IF(AND($G1329&lt;(VLOOKUP($J1330,'Medians, Hi-Lo SDs'!$B:$F,5,FALSE)),$G1330&gt;=(VLOOKUP($J1330,'Medians, Hi-Lo SDs'!$B:$F,5,FALSE))),(VLOOKUP($J1330,'Medians, Hi-Lo SDs'!$B:$F,5,FALSE))-$G1329,""))/($F1330)*($C1330-$C1329)+($C1329),"")</f>
        <v/>
      </c>
      <c r="AC1330" s="65" t="str">
        <f t="shared" si="237"/>
        <v/>
      </c>
      <c r="AD1330" s="65" t="str">
        <f>IF(AC1330="","",AC1330/VLOOKUP(VLOOKUP($J1330,'Medians, Hi-Lo SDs'!$B:$F,5,FALSE),$H:$I,2,FALSE))</f>
        <v/>
      </c>
      <c r="AE1330" s="59" t="s">
        <v>88</v>
      </c>
      <c r="AF1330" s="60" t="s">
        <v>88</v>
      </c>
    </row>
    <row r="1331" spans="10:32" x14ac:dyDescent="0.2">
      <c r="J1331" s="64" t="str">
        <f t="shared" si="231"/>
        <v>a1721</v>
      </c>
      <c r="K1331" s="71">
        <f t="shared" si="232"/>
        <v>2.1505376344086025</v>
      </c>
      <c r="L1331" s="65" t="str">
        <f>IFERROR((IF(AND($G1330&lt;(VLOOKUP($J1331,'Medians, Hi-Lo SDs'!$B:$F,2,FALSE)),$G1331&gt;=(VLOOKUP($J1331,'Medians, Hi-Lo SDs'!$B:$F,2,FALSE))),(VLOOKUP($J1331,'Medians, Hi-Lo SDs'!$B:$F,2,FALSE))-$G1330,""))/($F1331)*($C1331-$C1330)+($C1330),"")</f>
        <v/>
      </c>
      <c r="M1331" s="65" t="str">
        <f t="shared" si="234"/>
        <v/>
      </c>
      <c r="N1331" s="65" t="str">
        <f>IF(M1331="","",M1331/VLOOKUP(VLOOKUP($J1331,'Medians, Hi-Lo SDs'!$B:$F,2,FALSE),$H:$I,2,FALSE))</f>
        <v/>
      </c>
      <c r="O1331" s="59" t="s">
        <v>88</v>
      </c>
      <c r="P1331" s="60" t="s">
        <v>88</v>
      </c>
      <c r="Q1331" s="66" t="str">
        <f>IFERROR((IF(AND($G1330&lt;(VLOOKUP($J1331,'Medians, Hi-Lo SDs'!$B:$F,3,FALSE)),$G1331&gt;=(VLOOKUP($J1331,'Medians, Hi-Lo SDs'!$B:$F,3,FALSE))),(VLOOKUP($J1331,'Medians, Hi-Lo SDs'!$B:$F,3,FALSE))-$G1330,""))/($F1331)*($C1331-$C1330)+($C1330),"")</f>
        <v/>
      </c>
      <c r="R1331" s="65" t="str">
        <f t="shared" si="235"/>
        <v/>
      </c>
      <c r="S1331" s="65" t="str">
        <f>IF(R1331="","",R1331/VLOOKUP(VLOOKUP($J1331,'Medians, Hi-Lo SDs'!$B:$F,3,FALSE),$H:$I,2,FALSE))</f>
        <v/>
      </c>
      <c r="T1331" s="70" t="str">
        <f t="shared" si="238"/>
        <v/>
      </c>
      <c r="U1331" s="68" t="str">
        <f t="shared" si="239"/>
        <v/>
      </c>
      <c r="V1331" s="69" t="str">
        <f t="shared" si="233"/>
        <v/>
      </c>
      <c r="W1331" s="66" t="str">
        <f>IFERROR((IF(AND($G1330&lt;(VLOOKUP($J1331,'Medians, Hi-Lo SDs'!$B:$F,4,FALSE)),$G1331&gt;=(VLOOKUP($J1331,'Medians, Hi-Lo SDs'!$B:$F,4,FALSE))),(VLOOKUP($J1331,'Medians, Hi-Lo SDs'!$B:$F,4,FALSE))-$G1330,""))/($F1331)*($C1331-$C1330)+($C1330),"")</f>
        <v/>
      </c>
      <c r="X1331" s="65" t="str">
        <f t="shared" si="236"/>
        <v/>
      </c>
      <c r="Y1331" s="65" t="str">
        <f>IF(X1331="","",X1331/VLOOKUP(VLOOKUP($J1331,'Medians, Hi-Lo SDs'!$B:$F,4,FALSE),$H:$I,2,FALSE))</f>
        <v/>
      </c>
      <c r="Z1331" s="70" t="str">
        <f t="shared" si="240"/>
        <v/>
      </c>
      <c r="AA1331" s="68" t="str">
        <f t="shared" si="241"/>
        <v/>
      </c>
      <c r="AB1331" s="66" t="str">
        <f>IFERROR((IF(AND($G1330&lt;(VLOOKUP($J1331,'Medians, Hi-Lo SDs'!$B:$F,5,FALSE)),$G1331&gt;=(VLOOKUP($J1331,'Medians, Hi-Lo SDs'!$B:$F,5,FALSE))),(VLOOKUP($J1331,'Medians, Hi-Lo SDs'!$B:$F,5,FALSE))-$G1330,""))/($F1331)*($C1331-$C1330)+($C1330),"")</f>
        <v/>
      </c>
      <c r="AC1331" s="65" t="str">
        <f t="shared" si="237"/>
        <v/>
      </c>
      <c r="AD1331" s="65" t="str">
        <f>IF(AC1331="","",AC1331/VLOOKUP(VLOOKUP($J1331,'Medians, Hi-Lo SDs'!$B:$F,5,FALSE),$H:$I,2,FALSE))</f>
        <v/>
      </c>
      <c r="AE1331" s="59" t="s">
        <v>88</v>
      </c>
      <c r="AF1331" s="60" t="s">
        <v>88</v>
      </c>
    </row>
    <row r="1332" spans="10:32" x14ac:dyDescent="0.2">
      <c r="J1332" s="64" t="str">
        <f t="shared" si="231"/>
        <v>a1721</v>
      </c>
      <c r="K1332" s="71">
        <f t="shared" si="232"/>
        <v>2.1505376344086025</v>
      </c>
      <c r="L1332" s="65" t="str">
        <f>IFERROR((IF(AND($G1331&lt;(VLOOKUP($J1332,'Medians, Hi-Lo SDs'!$B:$F,2,FALSE)),$G1332&gt;=(VLOOKUP($J1332,'Medians, Hi-Lo SDs'!$B:$F,2,FALSE))),(VLOOKUP($J1332,'Medians, Hi-Lo SDs'!$B:$F,2,FALSE))-$G1331,""))/($F1332)*($C1332-$C1331)+($C1331),"")</f>
        <v/>
      </c>
      <c r="M1332" s="65" t="str">
        <f t="shared" si="234"/>
        <v/>
      </c>
      <c r="N1332" s="65" t="str">
        <f>IF(M1332="","",M1332/VLOOKUP(VLOOKUP($J1332,'Medians, Hi-Lo SDs'!$B:$F,2,FALSE),$H:$I,2,FALSE))</f>
        <v/>
      </c>
      <c r="O1332" s="59" t="s">
        <v>88</v>
      </c>
      <c r="P1332" s="60" t="s">
        <v>88</v>
      </c>
      <c r="Q1332" s="66" t="str">
        <f>IFERROR((IF(AND($G1331&lt;(VLOOKUP($J1332,'Medians, Hi-Lo SDs'!$B:$F,3,FALSE)),$G1332&gt;=(VLOOKUP($J1332,'Medians, Hi-Lo SDs'!$B:$F,3,FALSE))),(VLOOKUP($J1332,'Medians, Hi-Lo SDs'!$B:$F,3,FALSE))-$G1331,""))/($F1332)*($C1332-$C1331)+($C1331),"")</f>
        <v/>
      </c>
      <c r="R1332" s="65" t="str">
        <f t="shared" si="235"/>
        <v/>
      </c>
      <c r="S1332" s="65" t="str">
        <f>IF(R1332="","",R1332/VLOOKUP(VLOOKUP($J1332,'Medians, Hi-Lo SDs'!$B:$F,3,FALSE),$H:$I,2,FALSE))</f>
        <v/>
      </c>
      <c r="T1332" s="70" t="str">
        <f t="shared" si="238"/>
        <v/>
      </c>
      <c r="U1332" s="68" t="str">
        <f t="shared" si="239"/>
        <v/>
      </c>
      <c r="V1332" s="69" t="str">
        <f t="shared" si="233"/>
        <v/>
      </c>
      <c r="W1332" s="66" t="str">
        <f>IFERROR((IF(AND($G1331&lt;(VLOOKUP($J1332,'Medians, Hi-Lo SDs'!$B:$F,4,FALSE)),$G1332&gt;=(VLOOKUP($J1332,'Medians, Hi-Lo SDs'!$B:$F,4,FALSE))),(VLOOKUP($J1332,'Medians, Hi-Lo SDs'!$B:$F,4,FALSE))-$G1331,""))/($F1332)*($C1332-$C1331)+($C1331),"")</f>
        <v/>
      </c>
      <c r="X1332" s="65" t="str">
        <f t="shared" si="236"/>
        <v/>
      </c>
      <c r="Y1332" s="65" t="str">
        <f>IF(X1332="","",X1332/VLOOKUP(VLOOKUP($J1332,'Medians, Hi-Lo SDs'!$B:$F,4,FALSE),$H:$I,2,FALSE))</f>
        <v/>
      </c>
      <c r="Z1332" s="70" t="str">
        <f t="shared" si="240"/>
        <v/>
      </c>
      <c r="AA1332" s="68" t="str">
        <f t="shared" si="241"/>
        <v/>
      </c>
      <c r="AB1332" s="66" t="str">
        <f>IFERROR((IF(AND($G1331&lt;(VLOOKUP($J1332,'Medians, Hi-Lo SDs'!$B:$F,5,FALSE)),$G1332&gt;=(VLOOKUP($J1332,'Medians, Hi-Lo SDs'!$B:$F,5,FALSE))),(VLOOKUP($J1332,'Medians, Hi-Lo SDs'!$B:$F,5,FALSE))-$G1331,""))/($F1332)*($C1332-$C1331)+($C1331),"")</f>
        <v/>
      </c>
      <c r="AC1332" s="65" t="str">
        <f t="shared" si="237"/>
        <v/>
      </c>
      <c r="AD1332" s="65" t="str">
        <f>IF(AC1332="","",AC1332/VLOOKUP(VLOOKUP($J1332,'Medians, Hi-Lo SDs'!$B:$F,5,FALSE),$H:$I,2,FALSE))</f>
        <v/>
      </c>
      <c r="AE1332" s="59" t="s">
        <v>88</v>
      </c>
      <c r="AF1332" s="60" t="s">
        <v>88</v>
      </c>
    </row>
    <row r="1333" spans="10:32" x14ac:dyDescent="0.2">
      <c r="J1333" s="64" t="str">
        <f t="shared" si="231"/>
        <v>a1721</v>
      </c>
      <c r="K1333" s="71">
        <f t="shared" si="232"/>
        <v>2.1505376344086025</v>
      </c>
      <c r="L1333" s="65" t="str">
        <f>IFERROR((IF(AND($G1332&lt;(VLOOKUP($J1333,'Medians, Hi-Lo SDs'!$B:$F,2,FALSE)),$G1333&gt;=(VLOOKUP($J1333,'Medians, Hi-Lo SDs'!$B:$F,2,FALSE))),(VLOOKUP($J1333,'Medians, Hi-Lo SDs'!$B:$F,2,FALSE))-$G1332,""))/($F1333)*($C1333-$C1332)+($C1332),"")</f>
        <v/>
      </c>
      <c r="M1333" s="65" t="str">
        <f t="shared" si="234"/>
        <v/>
      </c>
      <c r="N1333" s="65" t="str">
        <f>IF(M1333="","",M1333/VLOOKUP(VLOOKUP($J1333,'Medians, Hi-Lo SDs'!$B:$F,2,FALSE),$H:$I,2,FALSE))</f>
        <v/>
      </c>
      <c r="O1333" s="59" t="s">
        <v>88</v>
      </c>
      <c r="P1333" s="60" t="s">
        <v>88</v>
      </c>
      <c r="Q1333" s="66" t="str">
        <f>IFERROR((IF(AND($G1332&lt;(VLOOKUP($J1333,'Medians, Hi-Lo SDs'!$B:$F,3,FALSE)),$G1333&gt;=(VLOOKUP($J1333,'Medians, Hi-Lo SDs'!$B:$F,3,FALSE))),(VLOOKUP($J1333,'Medians, Hi-Lo SDs'!$B:$F,3,FALSE))-$G1332,""))/($F1333)*($C1333-$C1332)+($C1332),"")</f>
        <v/>
      </c>
      <c r="R1333" s="65" t="str">
        <f t="shared" si="235"/>
        <v/>
      </c>
      <c r="S1333" s="65" t="str">
        <f>IF(R1333="","",R1333/VLOOKUP(VLOOKUP($J1333,'Medians, Hi-Lo SDs'!$B:$F,3,FALSE),$H:$I,2,FALSE))</f>
        <v/>
      </c>
      <c r="T1333" s="70" t="str">
        <f t="shared" si="238"/>
        <v/>
      </c>
      <c r="U1333" s="68" t="str">
        <f t="shared" si="239"/>
        <v/>
      </c>
      <c r="V1333" s="69" t="str">
        <f t="shared" si="233"/>
        <v/>
      </c>
      <c r="W1333" s="66" t="str">
        <f>IFERROR((IF(AND($G1332&lt;(VLOOKUP($J1333,'Medians, Hi-Lo SDs'!$B:$F,4,FALSE)),$G1333&gt;=(VLOOKUP($J1333,'Medians, Hi-Lo SDs'!$B:$F,4,FALSE))),(VLOOKUP($J1333,'Medians, Hi-Lo SDs'!$B:$F,4,FALSE))-$G1332,""))/($F1333)*($C1333-$C1332)+($C1332),"")</f>
        <v/>
      </c>
      <c r="X1333" s="65" t="str">
        <f t="shared" si="236"/>
        <v/>
      </c>
      <c r="Y1333" s="65" t="str">
        <f>IF(X1333="","",X1333/VLOOKUP(VLOOKUP($J1333,'Medians, Hi-Lo SDs'!$B:$F,4,FALSE),$H:$I,2,FALSE))</f>
        <v/>
      </c>
      <c r="Z1333" s="70" t="str">
        <f t="shared" si="240"/>
        <v/>
      </c>
      <c r="AA1333" s="68" t="str">
        <f t="shared" si="241"/>
        <v/>
      </c>
      <c r="AB1333" s="66" t="str">
        <f>IFERROR((IF(AND($G1332&lt;(VLOOKUP($J1333,'Medians, Hi-Lo SDs'!$B:$F,5,FALSE)),$G1333&gt;=(VLOOKUP($J1333,'Medians, Hi-Lo SDs'!$B:$F,5,FALSE))),(VLOOKUP($J1333,'Medians, Hi-Lo SDs'!$B:$F,5,FALSE))-$G1332,""))/($F1333)*($C1333-$C1332)+($C1332),"")</f>
        <v/>
      </c>
      <c r="AC1333" s="65" t="str">
        <f t="shared" si="237"/>
        <v/>
      </c>
      <c r="AD1333" s="65" t="str">
        <f>IF(AC1333="","",AC1333/VLOOKUP(VLOOKUP($J1333,'Medians, Hi-Lo SDs'!$B:$F,5,FALSE),$H:$I,2,FALSE))</f>
        <v/>
      </c>
      <c r="AE1333" s="59" t="s">
        <v>88</v>
      </c>
      <c r="AF1333" s="60" t="s">
        <v>88</v>
      </c>
    </row>
    <row r="1334" spans="10:32" x14ac:dyDescent="0.2">
      <c r="J1334" s="64" t="str">
        <f t="shared" si="231"/>
        <v>a1721</v>
      </c>
      <c r="K1334" s="71">
        <f t="shared" si="232"/>
        <v>2.1505376344086025</v>
      </c>
      <c r="L1334" s="65" t="str">
        <f>IFERROR((IF(AND($G1333&lt;(VLOOKUP($J1334,'Medians, Hi-Lo SDs'!$B:$F,2,FALSE)),$G1334&gt;=(VLOOKUP($J1334,'Medians, Hi-Lo SDs'!$B:$F,2,FALSE))),(VLOOKUP($J1334,'Medians, Hi-Lo SDs'!$B:$F,2,FALSE))-$G1333,""))/($F1334)*($C1334-$C1333)+($C1333),"")</f>
        <v/>
      </c>
      <c r="M1334" s="65" t="str">
        <f t="shared" si="234"/>
        <v/>
      </c>
      <c r="N1334" s="65" t="str">
        <f>IF(M1334="","",M1334/VLOOKUP(VLOOKUP($J1334,'Medians, Hi-Lo SDs'!$B:$F,2,FALSE),$H:$I,2,FALSE))</f>
        <v/>
      </c>
      <c r="O1334" s="59" t="s">
        <v>88</v>
      </c>
      <c r="P1334" s="60" t="s">
        <v>88</v>
      </c>
      <c r="Q1334" s="66" t="str">
        <f>IFERROR((IF(AND($G1333&lt;(VLOOKUP($J1334,'Medians, Hi-Lo SDs'!$B:$F,3,FALSE)),$G1334&gt;=(VLOOKUP($J1334,'Medians, Hi-Lo SDs'!$B:$F,3,FALSE))),(VLOOKUP($J1334,'Medians, Hi-Lo SDs'!$B:$F,3,FALSE))-$G1333,""))/($F1334)*($C1334-$C1333)+($C1333),"")</f>
        <v/>
      </c>
      <c r="R1334" s="65" t="str">
        <f t="shared" si="235"/>
        <v/>
      </c>
      <c r="S1334" s="65" t="str">
        <f>IF(R1334="","",R1334/VLOOKUP(VLOOKUP($J1334,'Medians, Hi-Lo SDs'!$B:$F,3,FALSE),$H:$I,2,FALSE))</f>
        <v/>
      </c>
      <c r="T1334" s="70" t="str">
        <f t="shared" si="238"/>
        <v/>
      </c>
      <c r="U1334" s="68" t="str">
        <f t="shared" si="239"/>
        <v/>
      </c>
      <c r="V1334" s="69" t="str">
        <f t="shared" si="233"/>
        <v/>
      </c>
      <c r="W1334" s="66" t="str">
        <f>IFERROR((IF(AND($G1333&lt;(VLOOKUP($J1334,'Medians, Hi-Lo SDs'!$B:$F,4,FALSE)),$G1334&gt;=(VLOOKUP($J1334,'Medians, Hi-Lo SDs'!$B:$F,4,FALSE))),(VLOOKUP($J1334,'Medians, Hi-Lo SDs'!$B:$F,4,FALSE))-$G1333,""))/($F1334)*($C1334-$C1333)+($C1333),"")</f>
        <v/>
      </c>
      <c r="X1334" s="65" t="str">
        <f t="shared" si="236"/>
        <v/>
      </c>
      <c r="Y1334" s="65" t="str">
        <f>IF(X1334="","",X1334/VLOOKUP(VLOOKUP($J1334,'Medians, Hi-Lo SDs'!$B:$F,4,FALSE),$H:$I,2,FALSE))</f>
        <v/>
      </c>
      <c r="Z1334" s="70" t="str">
        <f t="shared" si="240"/>
        <v/>
      </c>
      <c r="AA1334" s="68" t="str">
        <f t="shared" si="241"/>
        <v/>
      </c>
      <c r="AB1334" s="66" t="str">
        <f>IFERROR((IF(AND($G1333&lt;(VLOOKUP($J1334,'Medians, Hi-Lo SDs'!$B:$F,5,FALSE)),$G1334&gt;=(VLOOKUP($J1334,'Medians, Hi-Lo SDs'!$B:$F,5,FALSE))),(VLOOKUP($J1334,'Medians, Hi-Lo SDs'!$B:$F,5,FALSE))-$G1333,""))/($F1334)*($C1334-$C1333)+($C1333),"")</f>
        <v/>
      </c>
      <c r="AC1334" s="65" t="str">
        <f t="shared" si="237"/>
        <v/>
      </c>
      <c r="AD1334" s="65" t="str">
        <f>IF(AC1334="","",AC1334/VLOOKUP(VLOOKUP($J1334,'Medians, Hi-Lo SDs'!$B:$F,5,FALSE),$H:$I,2,FALSE))</f>
        <v/>
      </c>
      <c r="AE1334" s="59" t="s">
        <v>88</v>
      </c>
      <c r="AF1334" s="60" t="s">
        <v>88</v>
      </c>
    </row>
    <row r="1335" spans="10:32" x14ac:dyDescent="0.2">
      <c r="J1335" s="64" t="str">
        <f t="shared" si="231"/>
        <v>a1721</v>
      </c>
      <c r="K1335" s="71">
        <f t="shared" si="232"/>
        <v>2.1505376344086025</v>
      </c>
      <c r="L1335" s="65" t="str">
        <f>IFERROR((IF(AND($G1334&lt;(VLOOKUP($J1335,'Medians, Hi-Lo SDs'!$B:$F,2,FALSE)),$G1335&gt;=(VLOOKUP($J1335,'Medians, Hi-Lo SDs'!$B:$F,2,FALSE))),(VLOOKUP($J1335,'Medians, Hi-Lo SDs'!$B:$F,2,FALSE))-$G1334,""))/($F1335)*($C1335-$C1334)+($C1334),"")</f>
        <v/>
      </c>
      <c r="M1335" s="65" t="str">
        <f t="shared" si="234"/>
        <v/>
      </c>
      <c r="N1335" s="65" t="str">
        <f>IF(M1335="","",M1335/VLOOKUP(VLOOKUP($J1335,'Medians, Hi-Lo SDs'!$B:$F,2,FALSE),$H:$I,2,FALSE))</f>
        <v/>
      </c>
      <c r="O1335" s="59" t="s">
        <v>88</v>
      </c>
      <c r="P1335" s="60" t="s">
        <v>88</v>
      </c>
      <c r="Q1335" s="66" t="str">
        <f>IFERROR((IF(AND($G1334&lt;(VLOOKUP($J1335,'Medians, Hi-Lo SDs'!$B:$F,3,FALSE)),$G1335&gt;=(VLOOKUP($J1335,'Medians, Hi-Lo SDs'!$B:$F,3,FALSE))),(VLOOKUP($J1335,'Medians, Hi-Lo SDs'!$B:$F,3,FALSE))-$G1334,""))/($F1335)*($C1335-$C1334)+($C1334),"")</f>
        <v/>
      </c>
      <c r="R1335" s="65" t="str">
        <f t="shared" si="235"/>
        <v/>
      </c>
      <c r="S1335" s="65" t="str">
        <f>IF(R1335="","",R1335/VLOOKUP(VLOOKUP($J1335,'Medians, Hi-Lo SDs'!$B:$F,3,FALSE),$H:$I,2,FALSE))</f>
        <v/>
      </c>
      <c r="T1335" s="70" t="str">
        <f t="shared" si="238"/>
        <v/>
      </c>
      <c r="U1335" s="68" t="str">
        <f t="shared" si="239"/>
        <v/>
      </c>
      <c r="V1335" s="69" t="str">
        <f t="shared" si="233"/>
        <v/>
      </c>
      <c r="W1335" s="66" t="str">
        <f>IFERROR((IF(AND($G1334&lt;(VLOOKUP($J1335,'Medians, Hi-Lo SDs'!$B:$F,4,FALSE)),$G1335&gt;=(VLOOKUP($J1335,'Medians, Hi-Lo SDs'!$B:$F,4,FALSE))),(VLOOKUP($J1335,'Medians, Hi-Lo SDs'!$B:$F,4,FALSE))-$G1334,""))/($F1335)*($C1335-$C1334)+($C1334),"")</f>
        <v/>
      </c>
      <c r="X1335" s="65" t="str">
        <f t="shared" si="236"/>
        <v/>
      </c>
      <c r="Y1335" s="65" t="str">
        <f>IF(X1335="","",X1335/VLOOKUP(VLOOKUP($J1335,'Medians, Hi-Lo SDs'!$B:$F,4,FALSE),$H:$I,2,FALSE))</f>
        <v/>
      </c>
      <c r="Z1335" s="70" t="str">
        <f t="shared" si="240"/>
        <v/>
      </c>
      <c r="AA1335" s="68" t="str">
        <f t="shared" si="241"/>
        <v/>
      </c>
      <c r="AB1335" s="66" t="str">
        <f>IFERROR((IF(AND($G1334&lt;(VLOOKUP($J1335,'Medians, Hi-Lo SDs'!$B:$F,5,FALSE)),$G1335&gt;=(VLOOKUP($J1335,'Medians, Hi-Lo SDs'!$B:$F,5,FALSE))),(VLOOKUP($J1335,'Medians, Hi-Lo SDs'!$B:$F,5,FALSE))-$G1334,""))/($F1335)*($C1335-$C1334)+($C1334),"")</f>
        <v/>
      </c>
      <c r="AC1335" s="65" t="str">
        <f t="shared" si="237"/>
        <v/>
      </c>
      <c r="AD1335" s="65" t="str">
        <f>IF(AC1335="","",AC1335/VLOOKUP(VLOOKUP($J1335,'Medians, Hi-Lo SDs'!$B:$F,5,FALSE),$H:$I,2,FALSE))</f>
        <v/>
      </c>
      <c r="AE1335" s="59" t="s">
        <v>88</v>
      </c>
      <c r="AF1335" s="60" t="s">
        <v>88</v>
      </c>
    </row>
    <row r="1336" spans="10:32" x14ac:dyDescent="0.2">
      <c r="J1336" s="64" t="str">
        <f t="shared" si="231"/>
        <v>a1721</v>
      </c>
      <c r="K1336" s="71">
        <f t="shared" si="232"/>
        <v>2.1505376344086025</v>
      </c>
      <c r="L1336" s="65" t="str">
        <f>IFERROR((IF(AND($G1335&lt;(VLOOKUP($J1336,'Medians, Hi-Lo SDs'!$B:$F,2,FALSE)),$G1336&gt;=(VLOOKUP($J1336,'Medians, Hi-Lo SDs'!$B:$F,2,FALSE))),(VLOOKUP($J1336,'Medians, Hi-Lo SDs'!$B:$F,2,FALSE))-$G1335,""))/($F1336)*($C1336-$C1335)+($C1335),"")</f>
        <v/>
      </c>
      <c r="M1336" s="65" t="str">
        <f t="shared" si="234"/>
        <v/>
      </c>
      <c r="N1336" s="65" t="str">
        <f>IF(M1336="","",M1336/VLOOKUP(VLOOKUP($J1336,'Medians, Hi-Lo SDs'!$B:$F,2,FALSE),$H:$I,2,FALSE))</f>
        <v/>
      </c>
      <c r="O1336" s="59" t="s">
        <v>88</v>
      </c>
      <c r="P1336" s="60" t="s">
        <v>88</v>
      </c>
      <c r="Q1336" s="66" t="str">
        <f>IFERROR((IF(AND($G1335&lt;(VLOOKUP($J1336,'Medians, Hi-Lo SDs'!$B:$F,3,FALSE)),$G1336&gt;=(VLOOKUP($J1336,'Medians, Hi-Lo SDs'!$B:$F,3,FALSE))),(VLOOKUP($J1336,'Medians, Hi-Lo SDs'!$B:$F,3,FALSE))-$G1335,""))/($F1336)*($C1336-$C1335)+($C1335),"")</f>
        <v/>
      </c>
      <c r="R1336" s="65" t="str">
        <f t="shared" si="235"/>
        <v/>
      </c>
      <c r="S1336" s="65" t="str">
        <f>IF(R1336="","",R1336/VLOOKUP(VLOOKUP($J1336,'Medians, Hi-Lo SDs'!$B:$F,3,FALSE),$H:$I,2,FALSE))</f>
        <v/>
      </c>
      <c r="T1336" s="70" t="str">
        <f t="shared" si="238"/>
        <v/>
      </c>
      <c r="U1336" s="68" t="str">
        <f t="shared" si="239"/>
        <v/>
      </c>
      <c r="V1336" s="69" t="str">
        <f t="shared" si="233"/>
        <v/>
      </c>
      <c r="W1336" s="66" t="str">
        <f>IFERROR((IF(AND($G1335&lt;(VLOOKUP($J1336,'Medians, Hi-Lo SDs'!$B:$F,4,FALSE)),$G1336&gt;=(VLOOKUP($J1336,'Medians, Hi-Lo SDs'!$B:$F,4,FALSE))),(VLOOKUP($J1336,'Medians, Hi-Lo SDs'!$B:$F,4,FALSE))-$G1335,""))/($F1336)*($C1336-$C1335)+($C1335),"")</f>
        <v/>
      </c>
      <c r="X1336" s="65" t="str">
        <f t="shared" si="236"/>
        <v/>
      </c>
      <c r="Y1336" s="65" t="str">
        <f>IF(X1336="","",X1336/VLOOKUP(VLOOKUP($J1336,'Medians, Hi-Lo SDs'!$B:$F,4,FALSE),$H:$I,2,FALSE))</f>
        <v/>
      </c>
      <c r="Z1336" s="70" t="str">
        <f t="shared" si="240"/>
        <v/>
      </c>
      <c r="AA1336" s="68" t="str">
        <f t="shared" si="241"/>
        <v/>
      </c>
      <c r="AB1336" s="66" t="str">
        <f>IFERROR((IF(AND($G1335&lt;(VLOOKUP($J1336,'Medians, Hi-Lo SDs'!$B:$F,5,FALSE)),$G1336&gt;=(VLOOKUP($J1336,'Medians, Hi-Lo SDs'!$B:$F,5,FALSE))),(VLOOKUP($J1336,'Medians, Hi-Lo SDs'!$B:$F,5,FALSE))-$G1335,""))/($F1336)*($C1336-$C1335)+($C1335),"")</f>
        <v/>
      </c>
      <c r="AC1336" s="65" t="str">
        <f t="shared" si="237"/>
        <v/>
      </c>
      <c r="AD1336" s="65" t="str">
        <f>IF(AC1336="","",AC1336/VLOOKUP(VLOOKUP($J1336,'Medians, Hi-Lo SDs'!$B:$F,5,FALSE),$H:$I,2,FALSE))</f>
        <v/>
      </c>
      <c r="AE1336" s="59" t="s">
        <v>88</v>
      </c>
      <c r="AF1336" s="60" t="s">
        <v>88</v>
      </c>
    </row>
    <row r="1337" spans="10:32" x14ac:dyDescent="0.2">
      <c r="J1337" s="64" t="str">
        <f t="shared" si="231"/>
        <v>a1721</v>
      </c>
      <c r="K1337" s="71">
        <f t="shared" si="232"/>
        <v>2.1505376344086025</v>
      </c>
      <c r="L1337" s="65" t="str">
        <f>IFERROR((IF(AND($G1336&lt;(VLOOKUP($J1337,'Medians, Hi-Lo SDs'!$B:$F,2,FALSE)),$G1337&gt;=(VLOOKUP($J1337,'Medians, Hi-Lo SDs'!$B:$F,2,FALSE))),(VLOOKUP($J1337,'Medians, Hi-Lo SDs'!$B:$F,2,FALSE))-$G1336,""))/($F1337)*($C1337-$C1336)+($C1336),"")</f>
        <v/>
      </c>
      <c r="M1337" s="65" t="str">
        <f t="shared" si="234"/>
        <v/>
      </c>
      <c r="N1337" s="65" t="str">
        <f>IF(M1337="","",M1337/VLOOKUP(VLOOKUP($J1337,'Medians, Hi-Lo SDs'!$B:$F,2,FALSE),$H:$I,2,FALSE))</f>
        <v/>
      </c>
      <c r="O1337" s="59" t="s">
        <v>88</v>
      </c>
      <c r="P1337" s="60" t="s">
        <v>88</v>
      </c>
      <c r="Q1337" s="66" t="str">
        <f>IFERROR((IF(AND($G1336&lt;(VLOOKUP($J1337,'Medians, Hi-Lo SDs'!$B:$F,3,FALSE)),$G1337&gt;=(VLOOKUP($J1337,'Medians, Hi-Lo SDs'!$B:$F,3,FALSE))),(VLOOKUP($J1337,'Medians, Hi-Lo SDs'!$B:$F,3,FALSE))-$G1336,""))/($F1337)*($C1337-$C1336)+($C1336),"")</f>
        <v/>
      </c>
      <c r="R1337" s="65" t="str">
        <f t="shared" si="235"/>
        <v/>
      </c>
      <c r="S1337" s="65" t="str">
        <f>IF(R1337="","",R1337/VLOOKUP(VLOOKUP($J1337,'Medians, Hi-Lo SDs'!$B:$F,3,FALSE),$H:$I,2,FALSE))</f>
        <v/>
      </c>
      <c r="T1337" s="70" t="str">
        <f t="shared" si="238"/>
        <v/>
      </c>
      <c r="U1337" s="68" t="str">
        <f t="shared" si="239"/>
        <v/>
      </c>
      <c r="V1337" s="69" t="str">
        <f t="shared" si="233"/>
        <v/>
      </c>
      <c r="W1337" s="66" t="str">
        <f>IFERROR((IF(AND($G1336&lt;(VLOOKUP($J1337,'Medians, Hi-Lo SDs'!$B:$F,4,FALSE)),$G1337&gt;=(VLOOKUP($J1337,'Medians, Hi-Lo SDs'!$B:$F,4,FALSE))),(VLOOKUP($J1337,'Medians, Hi-Lo SDs'!$B:$F,4,FALSE))-$G1336,""))/($F1337)*($C1337-$C1336)+($C1336),"")</f>
        <v/>
      </c>
      <c r="X1337" s="65" t="str">
        <f t="shared" si="236"/>
        <v/>
      </c>
      <c r="Y1337" s="65" t="str">
        <f>IF(X1337="","",X1337/VLOOKUP(VLOOKUP($J1337,'Medians, Hi-Lo SDs'!$B:$F,4,FALSE),$H:$I,2,FALSE))</f>
        <v/>
      </c>
      <c r="Z1337" s="70" t="str">
        <f t="shared" si="240"/>
        <v/>
      </c>
      <c r="AA1337" s="68" t="str">
        <f t="shared" si="241"/>
        <v/>
      </c>
      <c r="AB1337" s="66" t="str">
        <f>IFERROR((IF(AND($G1336&lt;(VLOOKUP($J1337,'Medians, Hi-Lo SDs'!$B:$F,5,FALSE)),$G1337&gt;=(VLOOKUP($J1337,'Medians, Hi-Lo SDs'!$B:$F,5,FALSE))),(VLOOKUP($J1337,'Medians, Hi-Lo SDs'!$B:$F,5,FALSE))-$G1336,""))/($F1337)*($C1337-$C1336)+($C1336),"")</f>
        <v/>
      </c>
      <c r="AC1337" s="65" t="str">
        <f t="shared" si="237"/>
        <v/>
      </c>
      <c r="AD1337" s="65" t="str">
        <f>IF(AC1337="","",AC1337/VLOOKUP(VLOOKUP($J1337,'Medians, Hi-Lo SDs'!$B:$F,5,FALSE),$H:$I,2,FALSE))</f>
        <v/>
      </c>
      <c r="AE1337" s="59" t="s">
        <v>88</v>
      </c>
      <c r="AF1337" s="60" t="s">
        <v>88</v>
      </c>
    </row>
    <row r="1338" spans="10:32" x14ac:dyDescent="0.2">
      <c r="J1338" s="64" t="str">
        <f t="shared" si="231"/>
        <v>a1721</v>
      </c>
      <c r="K1338" s="71">
        <f t="shared" si="232"/>
        <v>2.1505376344086025</v>
      </c>
      <c r="L1338" s="65" t="str">
        <f>IFERROR((IF(AND($G1337&lt;(VLOOKUP($J1338,'Medians, Hi-Lo SDs'!$B:$F,2,FALSE)),$G1338&gt;=(VLOOKUP($J1338,'Medians, Hi-Lo SDs'!$B:$F,2,FALSE))),(VLOOKUP($J1338,'Medians, Hi-Lo SDs'!$B:$F,2,FALSE))-$G1337,""))/($F1338)*($C1338-$C1337)+($C1337),"")</f>
        <v/>
      </c>
      <c r="M1338" s="65" t="str">
        <f t="shared" si="234"/>
        <v/>
      </c>
      <c r="N1338" s="65" t="str">
        <f>IF(M1338="","",M1338/VLOOKUP(VLOOKUP($J1338,'Medians, Hi-Lo SDs'!$B:$F,2,FALSE),$H:$I,2,FALSE))</f>
        <v/>
      </c>
      <c r="O1338" s="59" t="s">
        <v>88</v>
      </c>
      <c r="P1338" s="60" t="s">
        <v>88</v>
      </c>
      <c r="Q1338" s="66" t="str">
        <f>IFERROR((IF(AND($G1337&lt;(VLOOKUP($J1338,'Medians, Hi-Lo SDs'!$B:$F,3,FALSE)),$G1338&gt;=(VLOOKUP($J1338,'Medians, Hi-Lo SDs'!$B:$F,3,FALSE))),(VLOOKUP($J1338,'Medians, Hi-Lo SDs'!$B:$F,3,FALSE))-$G1337,""))/($F1338)*($C1338-$C1337)+($C1337),"")</f>
        <v/>
      </c>
      <c r="R1338" s="65" t="str">
        <f t="shared" si="235"/>
        <v/>
      </c>
      <c r="S1338" s="65" t="str">
        <f>IF(R1338="","",R1338/VLOOKUP(VLOOKUP($J1338,'Medians, Hi-Lo SDs'!$B:$F,3,FALSE),$H:$I,2,FALSE))</f>
        <v/>
      </c>
      <c r="T1338" s="70" t="str">
        <f t="shared" si="238"/>
        <v/>
      </c>
      <c r="U1338" s="68" t="str">
        <f t="shared" si="239"/>
        <v/>
      </c>
      <c r="V1338" s="69" t="str">
        <f t="shared" si="233"/>
        <v/>
      </c>
      <c r="W1338" s="66" t="str">
        <f>IFERROR((IF(AND($G1337&lt;(VLOOKUP($J1338,'Medians, Hi-Lo SDs'!$B:$F,4,FALSE)),$G1338&gt;=(VLOOKUP($J1338,'Medians, Hi-Lo SDs'!$B:$F,4,FALSE))),(VLOOKUP($J1338,'Medians, Hi-Lo SDs'!$B:$F,4,FALSE))-$G1337,""))/($F1338)*($C1338-$C1337)+($C1337),"")</f>
        <v/>
      </c>
      <c r="X1338" s="65" t="str">
        <f t="shared" si="236"/>
        <v/>
      </c>
      <c r="Y1338" s="65" t="str">
        <f>IF(X1338="","",X1338/VLOOKUP(VLOOKUP($J1338,'Medians, Hi-Lo SDs'!$B:$F,4,FALSE),$H:$I,2,FALSE))</f>
        <v/>
      </c>
      <c r="Z1338" s="70" t="str">
        <f t="shared" si="240"/>
        <v/>
      </c>
      <c r="AA1338" s="68" t="str">
        <f t="shared" si="241"/>
        <v/>
      </c>
      <c r="AB1338" s="66" t="str">
        <f>IFERROR((IF(AND($G1337&lt;(VLOOKUP($J1338,'Medians, Hi-Lo SDs'!$B:$F,5,FALSE)),$G1338&gt;=(VLOOKUP($J1338,'Medians, Hi-Lo SDs'!$B:$F,5,FALSE))),(VLOOKUP($J1338,'Medians, Hi-Lo SDs'!$B:$F,5,FALSE))-$G1337,""))/($F1338)*($C1338-$C1337)+($C1337),"")</f>
        <v/>
      </c>
      <c r="AC1338" s="65" t="str">
        <f t="shared" si="237"/>
        <v/>
      </c>
      <c r="AD1338" s="65" t="str">
        <f>IF(AC1338="","",AC1338/VLOOKUP(VLOOKUP($J1338,'Medians, Hi-Lo SDs'!$B:$F,5,FALSE),$H:$I,2,FALSE))</f>
        <v/>
      </c>
      <c r="AE1338" s="59" t="s">
        <v>88</v>
      </c>
      <c r="AF1338" s="60" t="s">
        <v>88</v>
      </c>
    </row>
    <row r="1339" spans="10:32" x14ac:dyDescent="0.2">
      <c r="J1339" s="64" t="str">
        <f t="shared" si="231"/>
        <v>a1721</v>
      </c>
      <c r="K1339" s="71">
        <f t="shared" si="232"/>
        <v>2.1505376344086025</v>
      </c>
      <c r="L1339" s="65" t="str">
        <f>IFERROR((IF(AND($G1338&lt;(VLOOKUP($J1339,'Medians, Hi-Lo SDs'!$B:$F,2,FALSE)),$G1339&gt;=(VLOOKUP($J1339,'Medians, Hi-Lo SDs'!$B:$F,2,FALSE))),(VLOOKUP($J1339,'Medians, Hi-Lo SDs'!$B:$F,2,FALSE))-$G1338,""))/($F1339)*($C1339-$C1338)+($C1338),"")</f>
        <v/>
      </c>
      <c r="M1339" s="65" t="str">
        <f t="shared" si="234"/>
        <v/>
      </c>
      <c r="N1339" s="65" t="str">
        <f>IF(M1339="","",M1339/VLOOKUP(VLOOKUP($J1339,'Medians, Hi-Lo SDs'!$B:$F,2,FALSE),$H:$I,2,FALSE))</f>
        <v/>
      </c>
      <c r="O1339" s="59" t="s">
        <v>88</v>
      </c>
      <c r="P1339" s="60" t="s">
        <v>88</v>
      </c>
      <c r="Q1339" s="66" t="str">
        <f>IFERROR((IF(AND($G1338&lt;(VLOOKUP($J1339,'Medians, Hi-Lo SDs'!$B:$F,3,FALSE)),$G1339&gt;=(VLOOKUP($J1339,'Medians, Hi-Lo SDs'!$B:$F,3,FALSE))),(VLOOKUP($J1339,'Medians, Hi-Lo SDs'!$B:$F,3,FALSE))-$G1338,""))/($F1339)*($C1339-$C1338)+($C1338),"")</f>
        <v/>
      </c>
      <c r="R1339" s="65" t="str">
        <f t="shared" si="235"/>
        <v/>
      </c>
      <c r="S1339" s="65" t="str">
        <f>IF(R1339="","",R1339/VLOOKUP(VLOOKUP($J1339,'Medians, Hi-Lo SDs'!$B:$F,3,FALSE),$H:$I,2,FALSE))</f>
        <v/>
      </c>
      <c r="T1339" s="70" t="str">
        <f t="shared" si="238"/>
        <v/>
      </c>
      <c r="U1339" s="68" t="str">
        <f t="shared" si="239"/>
        <v/>
      </c>
      <c r="V1339" s="69" t="str">
        <f t="shared" si="233"/>
        <v/>
      </c>
      <c r="W1339" s="66" t="str">
        <f>IFERROR((IF(AND($G1338&lt;(VLOOKUP($J1339,'Medians, Hi-Lo SDs'!$B:$F,4,FALSE)),$G1339&gt;=(VLOOKUP($J1339,'Medians, Hi-Lo SDs'!$B:$F,4,FALSE))),(VLOOKUP($J1339,'Medians, Hi-Lo SDs'!$B:$F,4,FALSE))-$G1338,""))/($F1339)*($C1339-$C1338)+($C1338),"")</f>
        <v/>
      </c>
      <c r="X1339" s="65" t="str">
        <f t="shared" si="236"/>
        <v/>
      </c>
      <c r="Y1339" s="65" t="str">
        <f>IF(X1339="","",X1339/VLOOKUP(VLOOKUP($J1339,'Medians, Hi-Lo SDs'!$B:$F,4,FALSE),$H:$I,2,FALSE))</f>
        <v/>
      </c>
      <c r="Z1339" s="70" t="str">
        <f t="shared" si="240"/>
        <v/>
      </c>
      <c r="AA1339" s="68" t="str">
        <f t="shared" si="241"/>
        <v/>
      </c>
      <c r="AB1339" s="66" t="str">
        <f>IFERROR((IF(AND($G1338&lt;(VLOOKUP($J1339,'Medians, Hi-Lo SDs'!$B:$F,5,FALSE)),$G1339&gt;=(VLOOKUP($J1339,'Medians, Hi-Lo SDs'!$B:$F,5,FALSE))),(VLOOKUP($J1339,'Medians, Hi-Lo SDs'!$B:$F,5,FALSE))-$G1338,""))/($F1339)*($C1339-$C1338)+($C1338),"")</f>
        <v/>
      </c>
      <c r="AC1339" s="65" t="str">
        <f t="shared" si="237"/>
        <v/>
      </c>
      <c r="AD1339" s="65" t="str">
        <f>IF(AC1339="","",AC1339/VLOOKUP(VLOOKUP($J1339,'Medians, Hi-Lo SDs'!$B:$F,5,FALSE),$H:$I,2,FALSE))</f>
        <v/>
      </c>
      <c r="AE1339" s="59" t="s">
        <v>88</v>
      </c>
      <c r="AF1339" s="60" t="s">
        <v>88</v>
      </c>
    </row>
    <row r="1340" spans="10:32" x14ac:dyDescent="0.2">
      <c r="J1340" s="64" t="str">
        <f t="shared" si="231"/>
        <v>a1721</v>
      </c>
      <c r="K1340" s="71">
        <f t="shared" si="232"/>
        <v>2.1505376344086025</v>
      </c>
      <c r="L1340" s="65" t="str">
        <f>IFERROR((IF(AND($G1339&lt;(VLOOKUP($J1340,'Medians, Hi-Lo SDs'!$B:$F,2,FALSE)),$G1340&gt;=(VLOOKUP($J1340,'Medians, Hi-Lo SDs'!$B:$F,2,FALSE))),(VLOOKUP($J1340,'Medians, Hi-Lo SDs'!$B:$F,2,FALSE))-$G1339,""))/($F1340)*($C1340-$C1339)+($C1339),"")</f>
        <v/>
      </c>
      <c r="M1340" s="65" t="str">
        <f t="shared" si="234"/>
        <v/>
      </c>
      <c r="N1340" s="65" t="str">
        <f>IF(M1340="","",M1340/VLOOKUP(VLOOKUP($J1340,'Medians, Hi-Lo SDs'!$B:$F,2,FALSE),$H:$I,2,FALSE))</f>
        <v/>
      </c>
      <c r="O1340" s="59" t="s">
        <v>88</v>
      </c>
      <c r="P1340" s="60" t="s">
        <v>88</v>
      </c>
      <c r="Q1340" s="66" t="str">
        <f>IFERROR((IF(AND($G1339&lt;(VLOOKUP($J1340,'Medians, Hi-Lo SDs'!$B:$F,3,FALSE)),$G1340&gt;=(VLOOKUP($J1340,'Medians, Hi-Lo SDs'!$B:$F,3,FALSE))),(VLOOKUP($J1340,'Medians, Hi-Lo SDs'!$B:$F,3,FALSE))-$G1339,""))/($F1340)*($C1340-$C1339)+($C1339),"")</f>
        <v/>
      </c>
      <c r="R1340" s="65" t="str">
        <f t="shared" si="235"/>
        <v/>
      </c>
      <c r="S1340" s="65" t="str">
        <f>IF(R1340="","",R1340/VLOOKUP(VLOOKUP($J1340,'Medians, Hi-Lo SDs'!$B:$F,3,FALSE),$H:$I,2,FALSE))</f>
        <v/>
      </c>
      <c r="T1340" s="70" t="str">
        <f t="shared" si="238"/>
        <v/>
      </c>
      <c r="U1340" s="68" t="str">
        <f t="shared" si="239"/>
        <v/>
      </c>
      <c r="V1340" s="69" t="str">
        <f t="shared" si="233"/>
        <v/>
      </c>
      <c r="W1340" s="66" t="str">
        <f>IFERROR((IF(AND($G1339&lt;(VLOOKUP($J1340,'Medians, Hi-Lo SDs'!$B:$F,4,FALSE)),$G1340&gt;=(VLOOKUP($J1340,'Medians, Hi-Lo SDs'!$B:$F,4,FALSE))),(VLOOKUP($J1340,'Medians, Hi-Lo SDs'!$B:$F,4,FALSE))-$G1339,""))/($F1340)*($C1340-$C1339)+($C1339),"")</f>
        <v/>
      </c>
      <c r="X1340" s="65" t="str">
        <f t="shared" si="236"/>
        <v/>
      </c>
      <c r="Y1340" s="65" t="str">
        <f>IF(X1340="","",X1340/VLOOKUP(VLOOKUP($J1340,'Medians, Hi-Lo SDs'!$B:$F,4,FALSE),$H:$I,2,FALSE))</f>
        <v/>
      </c>
      <c r="Z1340" s="70" t="str">
        <f t="shared" si="240"/>
        <v/>
      </c>
      <c r="AA1340" s="68" t="str">
        <f t="shared" si="241"/>
        <v/>
      </c>
      <c r="AB1340" s="66" t="str">
        <f>IFERROR((IF(AND($G1339&lt;(VLOOKUP($J1340,'Medians, Hi-Lo SDs'!$B:$F,5,FALSE)),$G1340&gt;=(VLOOKUP($J1340,'Medians, Hi-Lo SDs'!$B:$F,5,FALSE))),(VLOOKUP($J1340,'Medians, Hi-Lo SDs'!$B:$F,5,FALSE))-$G1339,""))/($F1340)*($C1340-$C1339)+($C1339),"")</f>
        <v/>
      </c>
      <c r="AC1340" s="65" t="str">
        <f t="shared" si="237"/>
        <v/>
      </c>
      <c r="AD1340" s="65" t="str">
        <f>IF(AC1340="","",AC1340/VLOOKUP(VLOOKUP($J1340,'Medians, Hi-Lo SDs'!$B:$F,5,FALSE),$H:$I,2,FALSE))</f>
        <v/>
      </c>
      <c r="AE1340" s="59" t="s">
        <v>88</v>
      </c>
      <c r="AF1340" s="60" t="s">
        <v>88</v>
      </c>
    </row>
    <row r="1341" spans="10:32" x14ac:dyDescent="0.2">
      <c r="J1341" s="64" t="str">
        <f t="shared" si="231"/>
        <v>a1721</v>
      </c>
      <c r="K1341" s="71">
        <f t="shared" si="232"/>
        <v>2.1505376344086025</v>
      </c>
      <c r="L1341" s="65" t="str">
        <f>IFERROR((IF(AND($G1340&lt;(VLOOKUP($J1341,'Medians, Hi-Lo SDs'!$B:$F,2,FALSE)),$G1341&gt;=(VLOOKUP($J1341,'Medians, Hi-Lo SDs'!$B:$F,2,FALSE))),(VLOOKUP($J1341,'Medians, Hi-Lo SDs'!$B:$F,2,FALSE))-$G1340,""))/($F1341)*($C1341-$C1340)+($C1340),"")</f>
        <v/>
      </c>
      <c r="M1341" s="65" t="str">
        <f t="shared" si="234"/>
        <v/>
      </c>
      <c r="N1341" s="65" t="str">
        <f>IF(M1341="","",M1341/VLOOKUP(VLOOKUP($J1341,'Medians, Hi-Lo SDs'!$B:$F,2,FALSE),$H:$I,2,FALSE))</f>
        <v/>
      </c>
      <c r="O1341" s="59" t="s">
        <v>88</v>
      </c>
      <c r="P1341" s="60" t="s">
        <v>88</v>
      </c>
      <c r="Q1341" s="66" t="str">
        <f>IFERROR((IF(AND($G1340&lt;(VLOOKUP($J1341,'Medians, Hi-Lo SDs'!$B:$F,3,FALSE)),$G1341&gt;=(VLOOKUP($J1341,'Medians, Hi-Lo SDs'!$B:$F,3,FALSE))),(VLOOKUP($J1341,'Medians, Hi-Lo SDs'!$B:$F,3,FALSE))-$G1340,""))/($F1341)*($C1341-$C1340)+($C1340),"")</f>
        <v/>
      </c>
      <c r="R1341" s="65" t="str">
        <f t="shared" si="235"/>
        <v/>
      </c>
      <c r="S1341" s="65" t="str">
        <f>IF(R1341="","",R1341/VLOOKUP(VLOOKUP($J1341,'Medians, Hi-Lo SDs'!$B:$F,3,FALSE),$H:$I,2,FALSE))</f>
        <v/>
      </c>
      <c r="T1341" s="70" t="str">
        <f t="shared" si="238"/>
        <v/>
      </c>
      <c r="U1341" s="68" t="str">
        <f t="shared" si="239"/>
        <v/>
      </c>
      <c r="V1341" s="69" t="str">
        <f t="shared" si="233"/>
        <v/>
      </c>
      <c r="W1341" s="66" t="str">
        <f>IFERROR((IF(AND($G1340&lt;(VLOOKUP($J1341,'Medians, Hi-Lo SDs'!$B:$F,4,FALSE)),$G1341&gt;=(VLOOKUP($J1341,'Medians, Hi-Lo SDs'!$B:$F,4,FALSE))),(VLOOKUP($J1341,'Medians, Hi-Lo SDs'!$B:$F,4,FALSE))-$G1340,""))/($F1341)*($C1341-$C1340)+($C1340),"")</f>
        <v/>
      </c>
      <c r="X1341" s="65" t="str">
        <f t="shared" si="236"/>
        <v/>
      </c>
      <c r="Y1341" s="65" t="str">
        <f>IF(X1341="","",X1341/VLOOKUP(VLOOKUP($J1341,'Medians, Hi-Lo SDs'!$B:$F,4,FALSE),$H:$I,2,FALSE))</f>
        <v/>
      </c>
      <c r="Z1341" s="70" t="str">
        <f t="shared" si="240"/>
        <v/>
      </c>
      <c r="AA1341" s="68" t="str">
        <f t="shared" si="241"/>
        <v/>
      </c>
      <c r="AB1341" s="66" t="str">
        <f>IFERROR((IF(AND($G1340&lt;(VLOOKUP($J1341,'Medians, Hi-Lo SDs'!$B:$F,5,FALSE)),$G1341&gt;=(VLOOKUP($J1341,'Medians, Hi-Lo SDs'!$B:$F,5,FALSE))),(VLOOKUP($J1341,'Medians, Hi-Lo SDs'!$B:$F,5,FALSE))-$G1340,""))/($F1341)*($C1341-$C1340)+($C1340),"")</f>
        <v/>
      </c>
      <c r="AC1341" s="65" t="str">
        <f t="shared" si="237"/>
        <v/>
      </c>
      <c r="AD1341" s="65" t="str">
        <f>IF(AC1341="","",AC1341/VLOOKUP(VLOOKUP($J1341,'Medians, Hi-Lo SDs'!$B:$F,5,FALSE),$H:$I,2,FALSE))</f>
        <v/>
      </c>
      <c r="AE1341" s="59" t="s">
        <v>88</v>
      </c>
      <c r="AF1341" s="60" t="s">
        <v>88</v>
      </c>
    </row>
    <row r="1342" spans="10:32" x14ac:dyDescent="0.2">
      <c r="J1342" s="64" t="str">
        <f t="shared" si="231"/>
        <v>a1721</v>
      </c>
      <c r="K1342" s="71">
        <f t="shared" si="232"/>
        <v>2.1505376344086025</v>
      </c>
      <c r="L1342" s="65" t="str">
        <f>IFERROR((IF(AND($G1341&lt;(VLOOKUP($J1342,'Medians, Hi-Lo SDs'!$B:$F,2,FALSE)),$G1342&gt;=(VLOOKUP($J1342,'Medians, Hi-Lo SDs'!$B:$F,2,FALSE))),(VLOOKUP($J1342,'Medians, Hi-Lo SDs'!$B:$F,2,FALSE))-$G1341,""))/($F1342)*($C1342-$C1341)+($C1341),"")</f>
        <v/>
      </c>
      <c r="M1342" s="65" t="str">
        <f t="shared" si="234"/>
        <v/>
      </c>
      <c r="N1342" s="65" t="str">
        <f>IF(M1342="","",M1342/VLOOKUP(VLOOKUP($J1342,'Medians, Hi-Lo SDs'!$B:$F,2,FALSE),$H:$I,2,FALSE))</f>
        <v/>
      </c>
      <c r="O1342" s="59" t="s">
        <v>88</v>
      </c>
      <c r="P1342" s="60" t="s">
        <v>88</v>
      </c>
      <c r="Q1342" s="66" t="str">
        <f>IFERROR((IF(AND($G1341&lt;(VLOOKUP($J1342,'Medians, Hi-Lo SDs'!$B:$F,3,FALSE)),$G1342&gt;=(VLOOKUP($J1342,'Medians, Hi-Lo SDs'!$B:$F,3,FALSE))),(VLOOKUP($J1342,'Medians, Hi-Lo SDs'!$B:$F,3,FALSE))-$G1341,""))/($F1342)*($C1342-$C1341)+($C1341),"")</f>
        <v/>
      </c>
      <c r="R1342" s="65" t="str">
        <f t="shared" si="235"/>
        <v/>
      </c>
      <c r="S1342" s="65" t="str">
        <f>IF(R1342="","",R1342/VLOOKUP(VLOOKUP($J1342,'Medians, Hi-Lo SDs'!$B:$F,3,FALSE),$H:$I,2,FALSE))</f>
        <v/>
      </c>
      <c r="T1342" s="70" t="str">
        <f t="shared" si="238"/>
        <v/>
      </c>
      <c r="U1342" s="68" t="str">
        <f t="shared" si="239"/>
        <v/>
      </c>
      <c r="V1342" s="69" t="str">
        <f t="shared" si="233"/>
        <v/>
      </c>
      <c r="W1342" s="66" t="str">
        <f>IFERROR((IF(AND($G1341&lt;(VLOOKUP($J1342,'Medians, Hi-Lo SDs'!$B:$F,4,FALSE)),$G1342&gt;=(VLOOKUP($J1342,'Medians, Hi-Lo SDs'!$B:$F,4,FALSE))),(VLOOKUP($J1342,'Medians, Hi-Lo SDs'!$B:$F,4,FALSE))-$G1341,""))/($F1342)*($C1342-$C1341)+($C1341),"")</f>
        <v/>
      </c>
      <c r="X1342" s="65" t="str">
        <f t="shared" si="236"/>
        <v/>
      </c>
      <c r="Y1342" s="65" t="str">
        <f>IF(X1342="","",X1342/VLOOKUP(VLOOKUP($J1342,'Medians, Hi-Lo SDs'!$B:$F,4,FALSE),$H:$I,2,FALSE))</f>
        <v/>
      </c>
      <c r="Z1342" s="70" t="str">
        <f t="shared" si="240"/>
        <v/>
      </c>
      <c r="AA1342" s="68" t="str">
        <f t="shared" si="241"/>
        <v/>
      </c>
      <c r="AB1342" s="66" t="str">
        <f>IFERROR((IF(AND($G1341&lt;(VLOOKUP($J1342,'Medians, Hi-Lo SDs'!$B:$F,5,FALSE)),$G1342&gt;=(VLOOKUP($J1342,'Medians, Hi-Lo SDs'!$B:$F,5,FALSE))),(VLOOKUP($J1342,'Medians, Hi-Lo SDs'!$B:$F,5,FALSE))-$G1341,""))/($F1342)*($C1342-$C1341)+($C1341),"")</f>
        <v/>
      </c>
      <c r="AC1342" s="65" t="str">
        <f t="shared" si="237"/>
        <v/>
      </c>
      <c r="AD1342" s="65" t="str">
        <f>IF(AC1342="","",AC1342/VLOOKUP(VLOOKUP($J1342,'Medians, Hi-Lo SDs'!$B:$F,5,FALSE),$H:$I,2,FALSE))</f>
        <v/>
      </c>
      <c r="AE1342" s="59" t="s">
        <v>88</v>
      </c>
      <c r="AF1342" s="60" t="s">
        <v>88</v>
      </c>
    </row>
    <row r="1343" spans="10:32" x14ac:dyDescent="0.2">
      <c r="J1343" s="64" t="str">
        <f t="shared" si="231"/>
        <v>a1721</v>
      </c>
      <c r="K1343" s="71">
        <f t="shared" si="232"/>
        <v>2.1505376344086025</v>
      </c>
      <c r="L1343" s="65" t="str">
        <f>IFERROR((IF(AND($G1342&lt;(VLOOKUP($J1343,'Medians, Hi-Lo SDs'!$B:$F,2,FALSE)),$G1343&gt;=(VLOOKUP($J1343,'Medians, Hi-Lo SDs'!$B:$F,2,FALSE))),(VLOOKUP($J1343,'Medians, Hi-Lo SDs'!$B:$F,2,FALSE))-$G1342,""))/($F1343)*($C1343-$C1342)+($C1342),"")</f>
        <v/>
      </c>
      <c r="M1343" s="65" t="str">
        <f t="shared" si="234"/>
        <v/>
      </c>
      <c r="N1343" s="65" t="str">
        <f>IF(M1343="","",M1343/VLOOKUP(VLOOKUP($J1343,'Medians, Hi-Lo SDs'!$B:$F,2,FALSE),$H:$I,2,FALSE))</f>
        <v/>
      </c>
      <c r="O1343" s="59" t="s">
        <v>88</v>
      </c>
      <c r="P1343" s="60" t="s">
        <v>88</v>
      </c>
      <c r="Q1343" s="66" t="str">
        <f>IFERROR((IF(AND($G1342&lt;(VLOOKUP($J1343,'Medians, Hi-Lo SDs'!$B:$F,3,FALSE)),$G1343&gt;=(VLOOKUP($J1343,'Medians, Hi-Lo SDs'!$B:$F,3,FALSE))),(VLOOKUP($J1343,'Medians, Hi-Lo SDs'!$B:$F,3,FALSE))-$G1342,""))/($F1343)*($C1343-$C1342)+($C1342),"")</f>
        <v/>
      </c>
      <c r="R1343" s="65" t="str">
        <f t="shared" si="235"/>
        <v/>
      </c>
      <c r="S1343" s="65" t="str">
        <f>IF(R1343="","",R1343/VLOOKUP(VLOOKUP($J1343,'Medians, Hi-Lo SDs'!$B:$F,3,FALSE),$H:$I,2,FALSE))</f>
        <v/>
      </c>
      <c r="T1343" s="70" t="str">
        <f t="shared" si="238"/>
        <v/>
      </c>
      <c r="U1343" s="68" t="str">
        <f t="shared" si="239"/>
        <v/>
      </c>
      <c r="V1343" s="69" t="str">
        <f t="shared" si="233"/>
        <v/>
      </c>
      <c r="W1343" s="66" t="str">
        <f>IFERROR((IF(AND($G1342&lt;(VLOOKUP($J1343,'Medians, Hi-Lo SDs'!$B:$F,4,FALSE)),$G1343&gt;=(VLOOKUP($J1343,'Medians, Hi-Lo SDs'!$B:$F,4,FALSE))),(VLOOKUP($J1343,'Medians, Hi-Lo SDs'!$B:$F,4,FALSE))-$G1342,""))/($F1343)*($C1343-$C1342)+($C1342),"")</f>
        <v/>
      </c>
      <c r="X1343" s="65" t="str">
        <f t="shared" si="236"/>
        <v/>
      </c>
      <c r="Y1343" s="65" t="str">
        <f>IF(X1343="","",X1343/VLOOKUP(VLOOKUP($J1343,'Medians, Hi-Lo SDs'!$B:$F,4,FALSE),$H:$I,2,FALSE))</f>
        <v/>
      </c>
      <c r="Z1343" s="70" t="str">
        <f t="shared" si="240"/>
        <v/>
      </c>
      <c r="AA1343" s="68" t="str">
        <f t="shared" si="241"/>
        <v/>
      </c>
      <c r="AB1343" s="66" t="str">
        <f>IFERROR((IF(AND($G1342&lt;(VLOOKUP($J1343,'Medians, Hi-Lo SDs'!$B:$F,5,FALSE)),$G1343&gt;=(VLOOKUP($J1343,'Medians, Hi-Lo SDs'!$B:$F,5,FALSE))),(VLOOKUP($J1343,'Medians, Hi-Lo SDs'!$B:$F,5,FALSE))-$G1342,""))/($F1343)*($C1343-$C1342)+($C1342),"")</f>
        <v/>
      </c>
      <c r="AC1343" s="65" t="str">
        <f t="shared" si="237"/>
        <v/>
      </c>
      <c r="AD1343" s="65" t="str">
        <f>IF(AC1343="","",AC1343/VLOOKUP(VLOOKUP($J1343,'Medians, Hi-Lo SDs'!$B:$F,5,FALSE),$H:$I,2,FALSE))</f>
        <v/>
      </c>
      <c r="AE1343" s="59" t="s">
        <v>88</v>
      </c>
      <c r="AF1343" s="60" t="s">
        <v>88</v>
      </c>
    </row>
    <row r="1344" spans="10:32" x14ac:dyDescent="0.2">
      <c r="J1344" s="64" t="str">
        <f t="shared" si="231"/>
        <v>a1721</v>
      </c>
      <c r="K1344" s="71">
        <f t="shared" si="232"/>
        <v>2.1505376344086025</v>
      </c>
      <c r="L1344" s="65" t="str">
        <f>IFERROR((IF(AND($G1343&lt;(VLOOKUP($J1344,'Medians, Hi-Lo SDs'!$B:$F,2,FALSE)),$G1344&gt;=(VLOOKUP($J1344,'Medians, Hi-Lo SDs'!$B:$F,2,FALSE))),(VLOOKUP($J1344,'Medians, Hi-Lo SDs'!$B:$F,2,FALSE))-$G1343,""))/($F1344)*($C1344-$C1343)+($C1343),"")</f>
        <v/>
      </c>
      <c r="M1344" s="65" t="str">
        <f t="shared" si="234"/>
        <v/>
      </c>
      <c r="N1344" s="65" t="str">
        <f>IF(M1344="","",M1344/VLOOKUP(VLOOKUP($J1344,'Medians, Hi-Lo SDs'!$B:$F,2,FALSE),$H:$I,2,FALSE))</f>
        <v/>
      </c>
      <c r="O1344" s="59" t="s">
        <v>88</v>
      </c>
      <c r="P1344" s="60" t="s">
        <v>88</v>
      </c>
      <c r="Q1344" s="66" t="str">
        <f>IFERROR((IF(AND($G1343&lt;(VLOOKUP($J1344,'Medians, Hi-Lo SDs'!$B:$F,3,FALSE)),$G1344&gt;=(VLOOKUP($J1344,'Medians, Hi-Lo SDs'!$B:$F,3,FALSE))),(VLOOKUP($J1344,'Medians, Hi-Lo SDs'!$B:$F,3,FALSE))-$G1343,""))/($F1344)*($C1344-$C1343)+($C1343),"")</f>
        <v/>
      </c>
      <c r="R1344" s="65" t="str">
        <f t="shared" si="235"/>
        <v/>
      </c>
      <c r="S1344" s="65" t="str">
        <f>IF(R1344="","",R1344/VLOOKUP(VLOOKUP($J1344,'Medians, Hi-Lo SDs'!$B:$F,3,FALSE),$H:$I,2,FALSE))</f>
        <v/>
      </c>
      <c r="T1344" s="70" t="str">
        <f t="shared" si="238"/>
        <v/>
      </c>
      <c r="U1344" s="68" t="str">
        <f t="shared" si="239"/>
        <v/>
      </c>
      <c r="V1344" s="69" t="str">
        <f t="shared" si="233"/>
        <v/>
      </c>
      <c r="W1344" s="66" t="str">
        <f>IFERROR((IF(AND($G1343&lt;(VLOOKUP($J1344,'Medians, Hi-Lo SDs'!$B:$F,4,FALSE)),$G1344&gt;=(VLOOKUP($J1344,'Medians, Hi-Lo SDs'!$B:$F,4,FALSE))),(VLOOKUP($J1344,'Medians, Hi-Lo SDs'!$B:$F,4,FALSE))-$G1343,""))/($F1344)*($C1344-$C1343)+($C1343),"")</f>
        <v/>
      </c>
      <c r="X1344" s="65" t="str">
        <f t="shared" si="236"/>
        <v/>
      </c>
      <c r="Y1344" s="65" t="str">
        <f>IF(X1344="","",X1344/VLOOKUP(VLOOKUP($J1344,'Medians, Hi-Lo SDs'!$B:$F,4,FALSE),$H:$I,2,FALSE))</f>
        <v/>
      </c>
      <c r="Z1344" s="70" t="str">
        <f t="shared" si="240"/>
        <v/>
      </c>
      <c r="AA1344" s="68" t="str">
        <f t="shared" si="241"/>
        <v/>
      </c>
      <c r="AB1344" s="66" t="str">
        <f>IFERROR((IF(AND($G1343&lt;(VLOOKUP($J1344,'Medians, Hi-Lo SDs'!$B:$F,5,FALSE)),$G1344&gt;=(VLOOKUP($J1344,'Medians, Hi-Lo SDs'!$B:$F,5,FALSE))),(VLOOKUP($J1344,'Medians, Hi-Lo SDs'!$B:$F,5,FALSE))-$G1343,""))/($F1344)*($C1344-$C1343)+($C1343),"")</f>
        <v/>
      </c>
      <c r="AC1344" s="65" t="str">
        <f t="shared" si="237"/>
        <v/>
      </c>
      <c r="AD1344" s="65" t="str">
        <f>IF(AC1344="","",AC1344/VLOOKUP(VLOOKUP($J1344,'Medians, Hi-Lo SDs'!$B:$F,5,FALSE),$H:$I,2,FALSE))</f>
        <v/>
      </c>
      <c r="AE1344" s="59" t="s">
        <v>88</v>
      </c>
      <c r="AF1344" s="60" t="s">
        <v>88</v>
      </c>
    </row>
    <row r="1345" spans="10:32" x14ac:dyDescent="0.2">
      <c r="J1345" s="64" t="str">
        <f t="shared" si="231"/>
        <v>a1721</v>
      </c>
      <c r="K1345" s="71">
        <f t="shared" si="232"/>
        <v>2.1505376344086025</v>
      </c>
      <c r="L1345" s="65" t="str">
        <f>IFERROR((IF(AND($G1344&lt;(VLOOKUP($J1345,'Medians, Hi-Lo SDs'!$B:$F,2,FALSE)),$G1345&gt;=(VLOOKUP($J1345,'Medians, Hi-Lo SDs'!$B:$F,2,FALSE))),(VLOOKUP($J1345,'Medians, Hi-Lo SDs'!$B:$F,2,FALSE))-$G1344,""))/($F1345)*($C1345-$C1344)+($C1344),"")</f>
        <v/>
      </c>
      <c r="M1345" s="65" t="str">
        <f t="shared" si="234"/>
        <v/>
      </c>
      <c r="N1345" s="65" t="str">
        <f>IF(M1345="","",M1345/VLOOKUP(VLOOKUP($J1345,'Medians, Hi-Lo SDs'!$B:$F,2,FALSE),$H:$I,2,FALSE))</f>
        <v/>
      </c>
      <c r="O1345" s="59" t="s">
        <v>88</v>
      </c>
      <c r="P1345" s="60" t="s">
        <v>88</v>
      </c>
      <c r="Q1345" s="66" t="str">
        <f>IFERROR((IF(AND($G1344&lt;(VLOOKUP($J1345,'Medians, Hi-Lo SDs'!$B:$F,3,FALSE)),$G1345&gt;=(VLOOKUP($J1345,'Medians, Hi-Lo SDs'!$B:$F,3,FALSE))),(VLOOKUP($J1345,'Medians, Hi-Lo SDs'!$B:$F,3,FALSE))-$G1344,""))/($F1345)*($C1345-$C1344)+($C1344),"")</f>
        <v/>
      </c>
      <c r="R1345" s="65" t="str">
        <f t="shared" si="235"/>
        <v/>
      </c>
      <c r="S1345" s="65" t="str">
        <f>IF(R1345="","",R1345/VLOOKUP(VLOOKUP($J1345,'Medians, Hi-Lo SDs'!$B:$F,3,FALSE),$H:$I,2,FALSE))</f>
        <v/>
      </c>
      <c r="T1345" s="70" t="str">
        <f t="shared" si="238"/>
        <v/>
      </c>
      <c r="U1345" s="68" t="str">
        <f t="shared" si="239"/>
        <v/>
      </c>
      <c r="V1345" s="69" t="str">
        <f t="shared" si="233"/>
        <v/>
      </c>
      <c r="W1345" s="66" t="str">
        <f>IFERROR((IF(AND($G1344&lt;(VLOOKUP($J1345,'Medians, Hi-Lo SDs'!$B:$F,4,FALSE)),$G1345&gt;=(VLOOKUP($J1345,'Medians, Hi-Lo SDs'!$B:$F,4,FALSE))),(VLOOKUP($J1345,'Medians, Hi-Lo SDs'!$B:$F,4,FALSE))-$G1344,""))/($F1345)*($C1345-$C1344)+($C1344),"")</f>
        <v/>
      </c>
      <c r="X1345" s="65" t="str">
        <f t="shared" si="236"/>
        <v/>
      </c>
      <c r="Y1345" s="65" t="str">
        <f>IF(X1345="","",X1345/VLOOKUP(VLOOKUP($J1345,'Medians, Hi-Lo SDs'!$B:$F,4,FALSE),$H:$I,2,FALSE))</f>
        <v/>
      </c>
      <c r="Z1345" s="70" t="str">
        <f t="shared" si="240"/>
        <v/>
      </c>
      <c r="AA1345" s="68" t="str">
        <f t="shared" si="241"/>
        <v/>
      </c>
      <c r="AB1345" s="66" t="str">
        <f>IFERROR((IF(AND($G1344&lt;(VLOOKUP($J1345,'Medians, Hi-Lo SDs'!$B:$F,5,FALSE)),$G1345&gt;=(VLOOKUP($J1345,'Medians, Hi-Lo SDs'!$B:$F,5,FALSE))),(VLOOKUP($J1345,'Medians, Hi-Lo SDs'!$B:$F,5,FALSE))-$G1344,""))/($F1345)*($C1345-$C1344)+($C1344),"")</f>
        <v/>
      </c>
      <c r="AC1345" s="65" t="str">
        <f t="shared" si="237"/>
        <v/>
      </c>
      <c r="AD1345" s="65" t="str">
        <f>IF(AC1345="","",AC1345/VLOOKUP(VLOOKUP($J1345,'Medians, Hi-Lo SDs'!$B:$F,5,FALSE),$H:$I,2,FALSE))</f>
        <v/>
      </c>
      <c r="AE1345" s="59" t="s">
        <v>88</v>
      </c>
      <c r="AF1345" s="60" t="s">
        <v>88</v>
      </c>
    </row>
    <row r="1346" spans="10:32" x14ac:dyDescent="0.2">
      <c r="J1346" s="64" t="str">
        <f t="shared" si="231"/>
        <v>a1721</v>
      </c>
      <c r="K1346" s="71">
        <f t="shared" si="232"/>
        <v>2.1505376344086025</v>
      </c>
      <c r="L1346" s="65" t="str">
        <f>IFERROR((IF(AND($G1345&lt;(VLOOKUP($J1346,'Medians, Hi-Lo SDs'!$B:$F,2,FALSE)),$G1346&gt;=(VLOOKUP($J1346,'Medians, Hi-Lo SDs'!$B:$F,2,FALSE))),(VLOOKUP($J1346,'Medians, Hi-Lo SDs'!$B:$F,2,FALSE))-$G1345,""))/($F1346)*($C1346-$C1345)+($C1345),"")</f>
        <v/>
      </c>
      <c r="M1346" s="65" t="str">
        <f t="shared" si="234"/>
        <v/>
      </c>
      <c r="N1346" s="65" t="str">
        <f>IF(M1346="","",M1346/VLOOKUP(VLOOKUP($J1346,'Medians, Hi-Lo SDs'!$B:$F,2,FALSE),$H:$I,2,FALSE))</f>
        <v/>
      </c>
      <c r="O1346" s="59" t="s">
        <v>88</v>
      </c>
      <c r="P1346" s="60" t="s">
        <v>88</v>
      </c>
      <c r="Q1346" s="66" t="str">
        <f>IFERROR((IF(AND($G1345&lt;(VLOOKUP($J1346,'Medians, Hi-Lo SDs'!$B:$F,3,FALSE)),$G1346&gt;=(VLOOKUP($J1346,'Medians, Hi-Lo SDs'!$B:$F,3,FALSE))),(VLOOKUP($J1346,'Medians, Hi-Lo SDs'!$B:$F,3,FALSE))-$G1345,""))/($F1346)*($C1346-$C1345)+($C1345),"")</f>
        <v/>
      </c>
      <c r="R1346" s="65" t="str">
        <f t="shared" si="235"/>
        <v/>
      </c>
      <c r="S1346" s="65" t="str">
        <f>IF(R1346="","",R1346/VLOOKUP(VLOOKUP($J1346,'Medians, Hi-Lo SDs'!$B:$F,3,FALSE),$H:$I,2,FALSE))</f>
        <v/>
      </c>
      <c r="T1346" s="70" t="str">
        <f t="shared" si="238"/>
        <v/>
      </c>
      <c r="U1346" s="68" t="str">
        <f t="shared" si="239"/>
        <v/>
      </c>
      <c r="V1346" s="69" t="str">
        <f t="shared" si="233"/>
        <v/>
      </c>
      <c r="W1346" s="66" t="str">
        <f>IFERROR((IF(AND($G1345&lt;(VLOOKUP($J1346,'Medians, Hi-Lo SDs'!$B:$F,4,FALSE)),$G1346&gt;=(VLOOKUP($J1346,'Medians, Hi-Lo SDs'!$B:$F,4,FALSE))),(VLOOKUP($J1346,'Medians, Hi-Lo SDs'!$B:$F,4,FALSE))-$G1345,""))/($F1346)*($C1346-$C1345)+($C1345),"")</f>
        <v/>
      </c>
      <c r="X1346" s="65" t="str">
        <f t="shared" si="236"/>
        <v/>
      </c>
      <c r="Y1346" s="65" t="str">
        <f>IF(X1346="","",X1346/VLOOKUP(VLOOKUP($J1346,'Medians, Hi-Lo SDs'!$B:$F,4,FALSE),$H:$I,2,FALSE))</f>
        <v/>
      </c>
      <c r="Z1346" s="70" t="str">
        <f t="shared" si="240"/>
        <v/>
      </c>
      <c r="AA1346" s="68" t="str">
        <f t="shared" si="241"/>
        <v/>
      </c>
      <c r="AB1346" s="66" t="str">
        <f>IFERROR((IF(AND($G1345&lt;(VLOOKUP($J1346,'Medians, Hi-Lo SDs'!$B:$F,5,FALSE)),$G1346&gt;=(VLOOKUP($J1346,'Medians, Hi-Lo SDs'!$B:$F,5,FALSE))),(VLOOKUP($J1346,'Medians, Hi-Lo SDs'!$B:$F,5,FALSE))-$G1345,""))/($F1346)*($C1346-$C1345)+($C1345),"")</f>
        <v/>
      </c>
      <c r="AC1346" s="65" t="str">
        <f t="shared" si="237"/>
        <v/>
      </c>
      <c r="AD1346" s="65" t="str">
        <f>IF(AC1346="","",AC1346/VLOOKUP(VLOOKUP($J1346,'Medians, Hi-Lo SDs'!$B:$F,5,FALSE),$H:$I,2,FALSE))</f>
        <v/>
      </c>
      <c r="AE1346" s="59" t="s">
        <v>88</v>
      </c>
      <c r="AF1346" s="60" t="s">
        <v>88</v>
      </c>
    </row>
    <row r="1347" spans="10:32" x14ac:dyDescent="0.2">
      <c r="J1347" s="64" t="str">
        <f t="shared" si="231"/>
        <v>a1721</v>
      </c>
      <c r="K1347" s="71">
        <f t="shared" si="232"/>
        <v>2.1505376344086025</v>
      </c>
      <c r="L1347" s="65" t="str">
        <f>IFERROR((IF(AND($G1346&lt;(VLOOKUP($J1347,'Medians, Hi-Lo SDs'!$B:$F,2,FALSE)),$G1347&gt;=(VLOOKUP($J1347,'Medians, Hi-Lo SDs'!$B:$F,2,FALSE))),(VLOOKUP($J1347,'Medians, Hi-Lo SDs'!$B:$F,2,FALSE))-$G1346,""))/($F1347)*($C1347-$C1346)+($C1346),"")</f>
        <v/>
      </c>
      <c r="M1347" s="65" t="str">
        <f t="shared" si="234"/>
        <v/>
      </c>
      <c r="N1347" s="65" t="str">
        <f>IF(M1347="","",M1347/VLOOKUP(VLOOKUP($J1347,'Medians, Hi-Lo SDs'!$B:$F,2,FALSE),$H:$I,2,FALSE))</f>
        <v/>
      </c>
      <c r="O1347" s="59" t="s">
        <v>88</v>
      </c>
      <c r="P1347" s="60" t="s">
        <v>88</v>
      </c>
      <c r="Q1347" s="66" t="str">
        <f>IFERROR((IF(AND($G1346&lt;(VLOOKUP($J1347,'Medians, Hi-Lo SDs'!$B:$F,3,FALSE)),$G1347&gt;=(VLOOKUP($J1347,'Medians, Hi-Lo SDs'!$B:$F,3,FALSE))),(VLOOKUP($J1347,'Medians, Hi-Lo SDs'!$B:$F,3,FALSE))-$G1346,""))/($F1347)*($C1347-$C1346)+($C1346),"")</f>
        <v/>
      </c>
      <c r="R1347" s="65" t="str">
        <f t="shared" si="235"/>
        <v/>
      </c>
      <c r="S1347" s="65" t="str">
        <f>IF(R1347="","",R1347/VLOOKUP(VLOOKUP($J1347,'Medians, Hi-Lo SDs'!$B:$F,3,FALSE),$H:$I,2,FALSE))</f>
        <v/>
      </c>
      <c r="T1347" s="70" t="str">
        <f t="shared" si="238"/>
        <v/>
      </c>
      <c r="U1347" s="68" t="str">
        <f t="shared" si="239"/>
        <v/>
      </c>
      <c r="V1347" s="69" t="str">
        <f t="shared" si="233"/>
        <v/>
      </c>
      <c r="W1347" s="66" t="str">
        <f>IFERROR((IF(AND($G1346&lt;(VLOOKUP($J1347,'Medians, Hi-Lo SDs'!$B:$F,4,FALSE)),$G1347&gt;=(VLOOKUP($J1347,'Medians, Hi-Lo SDs'!$B:$F,4,FALSE))),(VLOOKUP($J1347,'Medians, Hi-Lo SDs'!$B:$F,4,FALSE))-$G1346,""))/($F1347)*($C1347-$C1346)+($C1346),"")</f>
        <v/>
      </c>
      <c r="X1347" s="65" t="str">
        <f t="shared" si="236"/>
        <v/>
      </c>
      <c r="Y1347" s="65" t="str">
        <f>IF(X1347="","",X1347/VLOOKUP(VLOOKUP($J1347,'Medians, Hi-Lo SDs'!$B:$F,4,FALSE),$H:$I,2,FALSE))</f>
        <v/>
      </c>
      <c r="Z1347" s="70" t="str">
        <f t="shared" si="240"/>
        <v/>
      </c>
      <c r="AA1347" s="68" t="str">
        <f t="shared" si="241"/>
        <v/>
      </c>
      <c r="AB1347" s="66" t="str">
        <f>IFERROR((IF(AND($G1346&lt;(VLOOKUP($J1347,'Medians, Hi-Lo SDs'!$B:$F,5,FALSE)),$G1347&gt;=(VLOOKUP($J1347,'Medians, Hi-Lo SDs'!$B:$F,5,FALSE))),(VLOOKUP($J1347,'Medians, Hi-Lo SDs'!$B:$F,5,FALSE))-$G1346,""))/($F1347)*($C1347-$C1346)+($C1346),"")</f>
        <v/>
      </c>
      <c r="AC1347" s="65" t="str">
        <f t="shared" si="237"/>
        <v/>
      </c>
      <c r="AD1347" s="65" t="str">
        <f>IF(AC1347="","",AC1347/VLOOKUP(VLOOKUP($J1347,'Medians, Hi-Lo SDs'!$B:$F,5,FALSE),$H:$I,2,FALSE))</f>
        <v/>
      </c>
      <c r="AE1347" s="59" t="s">
        <v>88</v>
      </c>
      <c r="AF1347" s="60" t="s">
        <v>88</v>
      </c>
    </row>
    <row r="1348" spans="10:32" x14ac:dyDescent="0.2">
      <c r="J1348" s="64" t="str">
        <f t="shared" si="231"/>
        <v>a1721</v>
      </c>
      <c r="K1348" s="71">
        <f t="shared" si="232"/>
        <v>2.1505376344086025</v>
      </c>
      <c r="L1348" s="65" t="str">
        <f>IFERROR((IF(AND($G1347&lt;(VLOOKUP($J1348,'Medians, Hi-Lo SDs'!$B:$F,2,FALSE)),$G1348&gt;=(VLOOKUP($J1348,'Medians, Hi-Lo SDs'!$B:$F,2,FALSE))),(VLOOKUP($J1348,'Medians, Hi-Lo SDs'!$B:$F,2,FALSE))-$G1347,""))/($F1348)*($C1348-$C1347)+($C1347),"")</f>
        <v/>
      </c>
      <c r="M1348" s="65" t="str">
        <f t="shared" si="234"/>
        <v/>
      </c>
      <c r="N1348" s="65" t="str">
        <f>IF(M1348="","",M1348/VLOOKUP(VLOOKUP($J1348,'Medians, Hi-Lo SDs'!$B:$F,2,FALSE),$H:$I,2,FALSE))</f>
        <v/>
      </c>
      <c r="O1348" s="59" t="s">
        <v>88</v>
      </c>
      <c r="P1348" s="60" t="s">
        <v>88</v>
      </c>
      <c r="Q1348" s="66" t="str">
        <f>IFERROR((IF(AND($G1347&lt;(VLOOKUP($J1348,'Medians, Hi-Lo SDs'!$B:$F,3,FALSE)),$G1348&gt;=(VLOOKUP($J1348,'Medians, Hi-Lo SDs'!$B:$F,3,FALSE))),(VLOOKUP($J1348,'Medians, Hi-Lo SDs'!$B:$F,3,FALSE))-$G1347,""))/($F1348)*($C1348-$C1347)+($C1347),"")</f>
        <v/>
      </c>
      <c r="R1348" s="65" t="str">
        <f t="shared" si="235"/>
        <v/>
      </c>
      <c r="S1348" s="65" t="str">
        <f>IF(R1348="","",R1348/VLOOKUP(VLOOKUP($J1348,'Medians, Hi-Lo SDs'!$B:$F,3,FALSE),$H:$I,2,FALSE))</f>
        <v/>
      </c>
      <c r="T1348" s="70" t="str">
        <f t="shared" si="238"/>
        <v/>
      </c>
      <c r="U1348" s="68" t="str">
        <f t="shared" si="239"/>
        <v/>
      </c>
      <c r="V1348" s="69" t="str">
        <f t="shared" si="233"/>
        <v/>
      </c>
      <c r="W1348" s="66" t="str">
        <f>IFERROR((IF(AND($G1347&lt;(VLOOKUP($J1348,'Medians, Hi-Lo SDs'!$B:$F,4,FALSE)),$G1348&gt;=(VLOOKUP($J1348,'Medians, Hi-Lo SDs'!$B:$F,4,FALSE))),(VLOOKUP($J1348,'Medians, Hi-Lo SDs'!$B:$F,4,FALSE))-$G1347,""))/($F1348)*($C1348-$C1347)+($C1347),"")</f>
        <v/>
      </c>
      <c r="X1348" s="65" t="str">
        <f t="shared" si="236"/>
        <v/>
      </c>
      <c r="Y1348" s="65" t="str">
        <f>IF(X1348="","",X1348/VLOOKUP(VLOOKUP($J1348,'Medians, Hi-Lo SDs'!$B:$F,4,FALSE),$H:$I,2,FALSE))</f>
        <v/>
      </c>
      <c r="Z1348" s="70" t="str">
        <f t="shared" si="240"/>
        <v/>
      </c>
      <c r="AA1348" s="68" t="str">
        <f t="shared" si="241"/>
        <v/>
      </c>
      <c r="AB1348" s="66" t="str">
        <f>IFERROR((IF(AND($G1347&lt;(VLOOKUP($J1348,'Medians, Hi-Lo SDs'!$B:$F,5,FALSE)),$G1348&gt;=(VLOOKUP($J1348,'Medians, Hi-Lo SDs'!$B:$F,5,FALSE))),(VLOOKUP($J1348,'Medians, Hi-Lo SDs'!$B:$F,5,FALSE))-$G1347,""))/($F1348)*($C1348-$C1347)+($C1347),"")</f>
        <v/>
      </c>
      <c r="AC1348" s="65" t="str">
        <f t="shared" si="237"/>
        <v/>
      </c>
      <c r="AD1348" s="65" t="str">
        <f>IF(AC1348="","",AC1348/VLOOKUP(VLOOKUP($J1348,'Medians, Hi-Lo SDs'!$B:$F,5,FALSE),$H:$I,2,FALSE))</f>
        <v/>
      </c>
      <c r="AE1348" s="59" t="s">
        <v>88</v>
      </c>
      <c r="AF1348" s="60" t="s">
        <v>88</v>
      </c>
    </row>
    <row r="1349" spans="10:32" x14ac:dyDescent="0.2">
      <c r="J1349" s="64" t="str">
        <f t="shared" si="231"/>
        <v>a1721</v>
      </c>
      <c r="K1349" s="71">
        <f t="shared" si="232"/>
        <v>2.1505376344086025</v>
      </c>
      <c r="L1349" s="65" t="str">
        <f>IFERROR((IF(AND($G1348&lt;(VLOOKUP($J1349,'Medians, Hi-Lo SDs'!$B:$F,2,FALSE)),$G1349&gt;=(VLOOKUP($J1349,'Medians, Hi-Lo SDs'!$B:$F,2,FALSE))),(VLOOKUP($J1349,'Medians, Hi-Lo SDs'!$B:$F,2,FALSE))-$G1348,""))/($F1349)*($C1349-$C1348)+($C1348),"")</f>
        <v/>
      </c>
      <c r="M1349" s="65" t="str">
        <f t="shared" si="234"/>
        <v/>
      </c>
      <c r="N1349" s="65" t="str">
        <f>IF(M1349="","",M1349/VLOOKUP(VLOOKUP($J1349,'Medians, Hi-Lo SDs'!$B:$F,2,FALSE),$H:$I,2,FALSE))</f>
        <v/>
      </c>
      <c r="O1349" s="59" t="s">
        <v>88</v>
      </c>
      <c r="P1349" s="60" t="s">
        <v>88</v>
      </c>
      <c r="Q1349" s="66" t="str">
        <f>IFERROR((IF(AND($G1348&lt;(VLOOKUP($J1349,'Medians, Hi-Lo SDs'!$B:$F,3,FALSE)),$G1349&gt;=(VLOOKUP($J1349,'Medians, Hi-Lo SDs'!$B:$F,3,FALSE))),(VLOOKUP($J1349,'Medians, Hi-Lo SDs'!$B:$F,3,FALSE))-$G1348,""))/($F1349)*($C1349-$C1348)+($C1348),"")</f>
        <v/>
      </c>
      <c r="R1349" s="65" t="str">
        <f t="shared" si="235"/>
        <v/>
      </c>
      <c r="S1349" s="65" t="str">
        <f>IF(R1349="","",R1349/VLOOKUP(VLOOKUP($J1349,'Medians, Hi-Lo SDs'!$B:$F,3,FALSE),$H:$I,2,FALSE))</f>
        <v/>
      </c>
      <c r="T1349" s="70" t="str">
        <f t="shared" si="238"/>
        <v/>
      </c>
      <c r="U1349" s="68" t="str">
        <f t="shared" si="239"/>
        <v/>
      </c>
      <c r="V1349" s="69" t="str">
        <f t="shared" si="233"/>
        <v/>
      </c>
      <c r="W1349" s="66" t="str">
        <f>IFERROR((IF(AND($G1348&lt;(VLOOKUP($J1349,'Medians, Hi-Lo SDs'!$B:$F,4,FALSE)),$G1349&gt;=(VLOOKUP($J1349,'Medians, Hi-Lo SDs'!$B:$F,4,FALSE))),(VLOOKUP($J1349,'Medians, Hi-Lo SDs'!$B:$F,4,FALSE))-$G1348,""))/($F1349)*($C1349-$C1348)+($C1348),"")</f>
        <v/>
      </c>
      <c r="X1349" s="65" t="str">
        <f t="shared" si="236"/>
        <v/>
      </c>
      <c r="Y1349" s="65" t="str">
        <f>IF(X1349="","",X1349/VLOOKUP(VLOOKUP($J1349,'Medians, Hi-Lo SDs'!$B:$F,4,FALSE),$H:$I,2,FALSE))</f>
        <v/>
      </c>
      <c r="Z1349" s="70" t="str">
        <f t="shared" si="240"/>
        <v/>
      </c>
      <c r="AA1349" s="68" t="str">
        <f t="shared" si="241"/>
        <v/>
      </c>
      <c r="AB1349" s="66" t="str">
        <f>IFERROR((IF(AND($G1348&lt;(VLOOKUP($J1349,'Medians, Hi-Lo SDs'!$B:$F,5,FALSE)),$G1349&gt;=(VLOOKUP($J1349,'Medians, Hi-Lo SDs'!$B:$F,5,FALSE))),(VLOOKUP($J1349,'Medians, Hi-Lo SDs'!$B:$F,5,FALSE))-$G1348,""))/($F1349)*($C1349-$C1348)+($C1348),"")</f>
        <v/>
      </c>
      <c r="AC1349" s="65" t="str">
        <f t="shared" si="237"/>
        <v/>
      </c>
      <c r="AD1349" s="65" t="str">
        <f>IF(AC1349="","",AC1349/VLOOKUP(VLOOKUP($J1349,'Medians, Hi-Lo SDs'!$B:$F,5,FALSE),$H:$I,2,FALSE))</f>
        <v/>
      </c>
      <c r="AE1349" s="59" t="s">
        <v>88</v>
      </c>
      <c r="AF1349" s="60" t="s">
        <v>88</v>
      </c>
    </row>
    <row r="1350" spans="10:32" x14ac:dyDescent="0.2">
      <c r="J1350" s="64" t="str">
        <f t="shared" si="231"/>
        <v>a1721</v>
      </c>
      <c r="K1350" s="71">
        <f t="shared" si="232"/>
        <v>2.1505376344086025</v>
      </c>
      <c r="L1350" s="65" t="str">
        <f>IFERROR((IF(AND($G1349&lt;(VLOOKUP($J1350,'Medians, Hi-Lo SDs'!$B:$F,2,FALSE)),$G1350&gt;=(VLOOKUP($J1350,'Medians, Hi-Lo SDs'!$B:$F,2,FALSE))),(VLOOKUP($J1350,'Medians, Hi-Lo SDs'!$B:$F,2,FALSE))-$G1349,""))/($F1350)*($C1350-$C1349)+($C1349),"")</f>
        <v/>
      </c>
      <c r="M1350" s="65" t="str">
        <f t="shared" si="234"/>
        <v/>
      </c>
      <c r="N1350" s="65" t="str">
        <f>IF(M1350="","",M1350/VLOOKUP(VLOOKUP($J1350,'Medians, Hi-Lo SDs'!$B:$F,2,FALSE),$H:$I,2,FALSE))</f>
        <v/>
      </c>
      <c r="O1350" s="59" t="s">
        <v>88</v>
      </c>
      <c r="P1350" s="60" t="s">
        <v>88</v>
      </c>
      <c r="Q1350" s="66" t="str">
        <f>IFERROR((IF(AND($G1349&lt;(VLOOKUP($J1350,'Medians, Hi-Lo SDs'!$B:$F,3,FALSE)),$G1350&gt;=(VLOOKUP($J1350,'Medians, Hi-Lo SDs'!$B:$F,3,FALSE))),(VLOOKUP($J1350,'Medians, Hi-Lo SDs'!$B:$F,3,FALSE))-$G1349,""))/($F1350)*($C1350-$C1349)+($C1349),"")</f>
        <v/>
      </c>
      <c r="R1350" s="65" t="str">
        <f t="shared" si="235"/>
        <v/>
      </c>
      <c r="S1350" s="65" t="str">
        <f>IF(R1350="","",R1350/VLOOKUP(VLOOKUP($J1350,'Medians, Hi-Lo SDs'!$B:$F,3,FALSE),$H:$I,2,FALSE))</f>
        <v/>
      </c>
      <c r="T1350" s="70" t="str">
        <f t="shared" si="238"/>
        <v/>
      </c>
      <c r="U1350" s="68" t="str">
        <f t="shared" si="239"/>
        <v/>
      </c>
      <c r="V1350" s="69" t="str">
        <f t="shared" si="233"/>
        <v/>
      </c>
      <c r="W1350" s="66" t="str">
        <f>IFERROR((IF(AND($G1349&lt;(VLOOKUP($J1350,'Medians, Hi-Lo SDs'!$B:$F,4,FALSE)),$G1350&gt;=(VLOOKUP($J1350,'Medians, Hi-Lo SDs'!$B:$F,4,FALSE))),(VLOOKUP($J1350,'Medians, Hi-Lo SDs'!$B:$F,4,FALSE))-$G1349,""))/($F1350)*($C1350-$C1349)+($C1349),"")</f>
        <v/>
      </c>
      <c r="X1350" s="65" t="str">
        <f t="shared" si="236"/>
        <v/>
      </c>
      <c r="Y1350" s="65" t="str">
        <f>IF(X1350="","",X1350/VLOOKUP(VLOOKUP($J1350,'Medians, Hi-Lo SDs'!$B:$F,4,FALSE),$H:$I,2,FALSE))</f>
        <v/>
      </c>
      <c r="Z1350" s="70" t="str">
        <f t="shared" si="240"/>
        <v/>
      </c>
      <c r="AA1350" s="68" t="str">
        <f t="shared" si="241"/>
        <v/>
      </c>
      <c r="AB1350" s="66" t="str">
        <f>IFERROR((IF(AND($G1349&lt;(VLOOKUP($J1350,'Medians, Hi-Lo SDs'!$B:$F,5,FALSE)),$G1350&gt;=(VLOOKUP($J1350,'Medians, Hi-Lo SDs'!$B:$F,5,FALSE))),(VLOOKUP($J1350,'Medians, Hi-Lo SDs'!$B:$F,5,FALSE))-$G1349,""))/($F1350)*($C1350-$C1349)+($C1349),"")</f>
        <v/>
      </c>
      <c r="AC1350" s="65" t="str">
        <f t="shared" si="237"/>
        <v/>
      </c>
      <c r="AD1350" s="65" t="str">
        <f>IF(AC1350="","",AC1350/VLOOKUP(VLOOKUP($J1350,'Medians, Hi-Lo SDs'!$B:$F,5,FALSE),$H:$I,2,FALSE))</f>
        <v/>
      </c>
      <c r="AE1350" s="59" t="s">
        <v>88</v>
      </c>
      <c r="AF1350" s="60" t="s">
        <v>88</v>
      </c>
    </row>
    <row r="1351" spans="10:32" x14ac:dyDescent="0.2">
      <c r="J1351" s="64" t="str">
        <f t="shared" si="231"/>
        <v>a1721</v>
      </c>
      <c r="K1351" s="71">
        <f t="shared" si="232"/>
        <v>2.1505376344086025</v>
      </c>
      <c r="L1351" s="65" t="str">
        <f>IFERROR((IF(AND($G1350&lt;(VLOOKUP($J1351,'Medians, Hi-Lo SDs'!$B:$F,2,FALSE)),$G1351&gt;=(VLOOKUP($J1351,'Medians, Hi-Lo SDs'!$B:$F,2,FALSE))),(VLOOKUP($J1351,'Medians, Hi-Lo SDs'!$B:$F,2,FALSE))-$G1350,""))/($F1351)*($C1351-$C1350)+($C1350),"")</f>
        <v/>
      </c>
      <c r="M1351" s="65" t="str">
        <f t="shared" si="234"/>
        <v/>
      </c>
      <c r="N1351" s="65" t="str">
        <f>IF(M1351="","",M1351/VLOOKUP(VLOOKUP($J1351,'Medians, Hi-Lo SDs'!$B:$F,2,FALSE),$H:$I,2,FALSE))</f>
        <v/>
      </c>
      <c r="O1351" s="59" t="s">
        <v>88</v>
      </c>
      <c r="P1351" s="60" t="s">
        <v>88</v>
      </c>
      <c r="Q1351" s="66" t="str">
        <f>IFERROR((IF(AND($G1350&lt;(VLOOKUP($J1351,'Medians, Hi-Lo SDs'!$B:$F,3,FALSE)),$G1351&gt;=(VLOOKUP($J1351,'Medians, Hi-Lo SDs'!$B:$F,3,FALSE))),(VLOOKUP($J1351,'Medians, Hi-Lo SDs'!$B:$F,3,FALSE))-$G1350,""))/($F1351)*($C1351-$C1350)+($C1350),"")</f>
        <v/>
      </c>
      <c r="R1351" s="65" t="str">
        <f t="shared" si="235"/>
        <v/>
      </c>
      <c r="S1351" s="65" t="str">
        <f>IF(R1351="","",R1351/VLOOKUP(VLOOKUP($J1351,'Medians, Hi-Lo SDs'!$B:$F,3,FALSE),$H:$I,2,FALSE))</f>
        <v/>
      </c>
      <c r="T1351" s="70" t="str">
        <f t="shared" si="238"/>
        <v/>
      </c>
      <c r="U1351" s="68" t="str">
        <f t="shared" si="239"/>
        <v/>
      </c>
      <c r="V1351" s="69" t="str">
        <f t="shared" si="233"/>
        <v/>
      </c>
      <c r="W1351" s="66" t="str">
        <f>IFERROR((IF(AND($G1350&lt;(VLOOKUP($J1351,'Medians, Hi-Lo SDs'!$B:$F,4,FALSE)),$G1351&gt;=(VLOOKUP($J1351,'Medians, Hi-Lo SDs'!$B:$F,4,FALSE))),(VLOOKUP($J1351,'Medians, Hi-Lo SDs'!$B:$F,4,FALSE))-$G1350,""))/($F1351)*($C1351-$C1350)+($C1350),"")</f>
        <v/>
      </c>
      <c r="X1351" s="65" t="str">
        <f t="shared" si="236"/>
        <v/>
      </c>
      <c r="Y1351" s="65" t="str">
        <f>IF(X1351="","",X1351/VLOOKUP(VLOOKUP($J1351,'Medians, Hi-Lo SDs'!$B:$F,4,FALSE),$H:$I,2,FALSE))</f>
        <v/>
      </c>
      <c r="Z1351" s="70" t="str">
        <f t="shared" si="240"/>
        <v/>
      </c>
      <c r="AA1351" s="68" t="str">
        <f t="shared" si="241"/>
        <v/>
      </c>
      <c r="AB1351" s="66" t="str">
        <f>IFERROR((IF(AND($G1350&lt;(VLOOKUP($J1351,'Medians, Hi-Lo SDs'!$B:$F,5,FALSE)),$G1351&gt;=(VLOOKUP($J1351,'Medians, Hi-Lo SDs'!$B:$F,5,FALSE))),(VLOOKUP($J1351,'Medians, Hi-Lo SDs'!$B:$F,5,FALSE))-$G1350,""))/($F1351)*($C1351-$C1350)+($C1350),"")</f>
        <v/>
      </c>
      <c r="AC1351" s="65" t="str">
        <f t="shared" si="237"/>
        <v/>
      </c>
      <c r="AD1351" s="65" t="str">
        <f>IF(AC1351="","",AC1351/VLOOKUP(VLOOKUP($J1351,'Medians, Hi-Lo SDs'!$B:$F,5,FALSE),$H:$I,2,FALSE))</f>
        <v/>
      </c>
      <c r="AE1351" s="59" t="s">
        <v>88</v>
      </c>
      <c r="AF1351" s="60" t="s">
        <v>88</v>
      </c>
    </row>
    <row r="1352" spans="10:32" x14ac:dyDescent="0.2">
      <c r="J1352" s="64" t="str">
        <f t="shared" si="231"/>
        <v>a1721</v>
      </c>
      <c r="K1352" s="71">
        <f t="shared" si="232"/>
        <v>2.1505376344086025</v>
      </c>
      <c r="L1352" s="65" t="str">
        <f>IFERROR((IF(AND($G1351&lt;(VLOOKUP($J1352,'Medians, Hi-Lo SDs'!$B:$F,2,FALSE)),$G1352&gt;=(VLOOKUP($J1352,'Medians, Hi-Lo SDs'!$B:$F,2,FALSE))),(VLOOKUP($J1352,'Medians, Hi-Lo SDs'!$B:$F,2,FALSE))-$G1351,""))/($F1352)*($C1352-$C1351)+($C1351),"")</f>
        <v/>
      </c>
      <c r="M1352" s="65" t="str">
        <f t="shared" si="234"/>
        <v/>
      </c>
      <c r="N1352" s="65" t="str">
        <f>IF(M1352="","",M1352/VLOOKUP(VLOOKUP($J1352,'Medians, Hi-Lo SDs'!$B:$F,2,FALSE),$H:$I,2,FALSE))</f>
        <v/>
      </c>
      <c r="O1352" s="59" t="s">
        <v>88</v>
      </c>
      <c r="P1352" s="60" t="s">
        <v>88</v>
      </c>
      <c r="Q1352" s="66" t="str">
        <f>IFERROR((IF(AND($G1351&lt;(VLOOKUP($J1352,'Medians, Hi-Lo SDs'!$B:$F,3,FALSE)),$G1352&gt;=(VLOOKUP($J1352,'Medians, Hi-Lo SDs'!$B:$F,3,FALSE))),(VLOOKUP($J1352,'Medians, Hi-Lo SDs'!$B:$F,3,FALSE))-$G1351,""))/($F1352)*($C1352-$C1351)+($C1351),"")</f>
        <v/>
      </c>
      <c r="R1352" s="65" t="str">
        <f t="shared" si="235"/>
        <v/>
      </c>
      <c r="S1352" s="65" t="str">
        <f>IF(R1352="","",R1352/VLOOKUP(VLOOKUP($J1352,'Medians, Hi-Lo SDs'!$B:$F,3,FALSE),$H:$I,2,FALSE))</f>
        <v/>
      </c>
      <c r="T1352" s="70" t="str">
        <f t="shared" si="238"/>
        <v/>
      </c>
      <c r="U1352" s="68" t="str">
        <f t="shared" si="239"/>
        <v/>
      </c>
      <c r="V1352" s="69" t="str">
        <f t="shared" si="233"/>
        <v/>
      </c>
      <c r="W1352" s="66" t="str">
        <f>IFERROR((IF(AND($G1351&lt;(VLOOKUP($J1352,'Medians, Hi-Lo SDs'!$B:$F,4,FALSE)),$G1352&gt;=(VLOOKUP($J1352,'Medians, Hi-Lo SDs'!$B:$F,4,FALSE))),(VLOOKUP($J1352,'Medians, Hi-Lo SDs'!$B:$F,4,FALSE))-$G1351,""))/($F1352)*($C1352-$C1351)+($C1351),"")</f>
        <v/>
      </c>
      <c r="X1352" s="65" t="str">
        <f t="shared" si="236"/>
        <v/>
      </c>
      <c r="Y1352" s="65" t="str">
        <f>IF(X1352="","",X1352/VLOOKUP(VLOOKUP($J1352,'Medians, Hi-Lo SDs'!$B:$F,4,FALSE),$H:$I,2,FALSE))</f>
        <v/>
      </c>
      <c r="Z1352" s="70" t="str">
        <f t="shared" si="240"/>
        <v/>
      </c>
      <c r="AA1352" s="68" t="str">
        <f t="shared" si="241"/>
        <v/>
      </c>
      <c r="AB1352" s="66" t="str">
        <f>IFERROR((IF(AND($G1351&lt;(VLOOKUP($J1352,'Medians, Hi-Lo SDs'!$B:$F,5,FALSE)),$G1352&gt;=(VLOOKUP($J1352,'Medians, Hi-Lo SDs'!$B:$F,5,FALSE))),(VLOOKUP($J1352,'Medians, Hi-Lo SDs'!$B:$F,5,FALSE))-$G1351,""))/($F1352)*($C1352-$C1351)+($C1351),"")</f>
        <v/>
      </c>
      <c r="AC1352" s="65" t="str">
        <f t="shared" si="237"/>
        <v/>
      </c>
      <c r="AD1352" s="65" t="str">
        <f>IF(AC1352="","",AC1352/VLOOKUP(VLOOKUP($J1352,'Medians, Hi-Lo SDs'!$B:$F,5,FALSE),$H:$I,2,FALSE))</f>
        <v/>
      </c>
      <c r="AE1352" s="59" t="s">
        <v>88</v>
      </c>
      <c r="AF1352" s="60" t="s">
        <v>88</v>
      </c>
    </row>
    <row r="1353" spans="10:32" x14ac:dyDescent="0.2">
      <c r="J1353" s="64" t="str">
        <f t="shared" si="231"/>
        <v>a1721</v>
      </c>
      <c r="K1353" s="71">
        <f t="shared" si="232"/>
        <v>2.1505376344086025</v>
      </c>
      <c r="L1353" s="65" t="str">
        <f>IFERROR((IF(AND($G1352&lt;(VLOOKUP($J1353,'Medians, Hi-Lo SDs'!$B:$F,2,FALSE)),$G1353&gt;=(VLOOKUP($J1353,'Medians, Hi-Lo SDs'!$B:$F,2,FALSE))),(VLOOKUP($J1353,'Medians, Hi-Lo SDs'!$B:$F,2,FALSE))-$G1352,""))/($F1353)*($C1353-$C1352)+($C1352),"")</f>
        <v/>
      </c>
      <c r="M1353" s="65" t="str">
        <f t="shared" si="234"/>
        <v/>
      </c>
      <c r="N1353" s="65" t="str">
        <f>IF(M1353="","",M1353/VLOOKUP(VLOOKUP($J1353,'Medians, Hi-Lo SDs'!$B:$F,2,FALSE),$H:$I,2,FALSE))</f>
        <v/>
      </c>
      <c r="O1353" s="59" t="s">
        <v>88</v>
      </c>
      <c r="P1353" s="60" t="s">
        <v>88</v>
      </c>
      <c r="Q1353" s="66" t="str">
        <f>IFERROR((IF(AND($G1352&lt;(VLOOKUP($J1353,'Medians, Hi-Lo SDs'!$B:$F,3,FALSE)),$G1353&gt;=(VLOOKUP($J1353,'Medians, Hi-Lo SDs'!$B:$F,3,FALSE))),(VLOOKUP($J1353,'Medians, Hi-Lo SDs'!$B:$F,3,FALSE))-$G1352,""))/($F1353)*($C1353-$C1352)+($C1352),"")</f>
        <v/>
      </c>
      <c r="R1353" s="65" t="str">
        <f t="shared" si="235"/>
        <v/>
      </c>
      <c r="S1353" s="65" t="str">
        <f>IF(R1353="","",R1353/VLOOKUP(VLOOKUP($J1353,'Medians, Hi-Lo SDs'!$B:$F,3,FALSE),$H:$I,2,FALSE))</f>
        <v/>
      </c>
      <c r="T1353" s="70" t="str">
        <f t="shared" si="238"/>
        <v/>
      </c>
      <c r="U1353" s="68" t="str">
        <f t="shared" si="239"/>
        <v/>
      </c>
      <c r="V1353" s="69" t="str">
        <f t="shared" si="233"/>
        <v/>
      </c>
      <c r="W1353" s="66" t="str">
        <f>IFERROR((IF(AND($G1352&lt;(VLOOKUP($J1353,'Medians, Hi-Lo SDs'!$B:$F,4,FALSE)),$G1353&gt;=(VLOOKUP($J1353,'Medians, Hi-Lo SDs'!$B:$F,4,FALSE))),(VLOOKUP($J1353,'Medians, Hi-Lo SDs'!$B:$F,4,FALSE))-$G1352,""))/($F1353)*($C1353-$C1352)+($C1352),"")</f>
        <v/>
      </c>
      <c r="X1353" s="65" t="str">
        <f t="shared" si="236"/>
        <v/>
      </c>
      <c r="Y1353" s="65" t="str">
        <f>IF(X1353="","",X1353/VLOOKUP(VLOOKUP($J1353,'Medians, Hi-Lo SDs'!$B:$F,4,FALSE),$H:$I,2,FALSE))</f>
        <v/>
      </c>
      <c r="Z1353" s="70" t="str">
        <f t="shared" si="240"/>
        <v/>
      </c>
      <c r="AA1353" s="68" t="str">
        <f t="shared" si="241"/>
        <v/>
      </c>
      <c r="AB1353" s="66" t="str">
        <f>IFERROR((IF(AND($G1352&lt;(VLOOKUP($J1353,'Medians, Hi-Lo SDs'!$B:$F,5,FALSE)),$G1353&gt;=(VLOOKUP($J1353,'Medians, Hi-Lo SDs'!$B:$F,5,FALSE))),(VLOOKUP($J1353,'Medians, Hi-Lo SDs'!$B:$F,5,FALSE))-$G1352,""))/($F1353)*($C1353-$C1352)+($C1352),"")</f>
        <v/>
      </c>
      <c r="AC1353" s="65" t="str">
        <f t="shared" si="237"/>
        <v/>
      </c>
      <c r="AD1353" s="65" t="str">
        <f>IF(AC1353="","",AC1353/VLOOKUP(VLOOKUP($J1353,'Medians, Hi-Lo SDs'!$B:$F,5,FALSE),$H:$I,2,FALSE))</f>
        <v/>
      </c>
      <c r="AE1353" s="59" t="s">
        <v>88</v>
      </c>
      <c r="AF1353" s="60" t="s">
        <v>88</v>
      </c>
    </row>
    <row r="1354" spans="10:32" x14ac:dyDescent="0.2">
      <c r="J1354" s="64" t="str">
        <f t="shared" si="231"/>
        <v>a1721</v>
      </c>
      <c r="K1354" s="71">
        <f t="shared" si="232"/>
        <v>2.1505376344086025</v>
      </c>
      <c r="L1354" s="65" t="str">
        <f>IFERROR((IF(AND($G1353&lt;(VLOOKUP($J1354,'Medians, Hi-Lo SDs'!$B:$F,2,FALSE)),$G1354&gt;=(VLOOKUP($J1354,'Medians, Hi-Lo SDs'!$B:$F,2,FALSE))),(VLOOKUP($J1354,'Medians, Hi-Lo SDs'!$B:$F,2,FALSE))-$G1353,""))/($F1354)*($C1354-$C1353)+($C1353),"")</f>
        <v/>
      </c>
      <c r="M1354" s="65" t="str">
        <f t="shared" si="234"/>
        <v/>
      </c>
      <c r="N1354" s="65" t="str">
        <f>IF(M1354="","",M1354/VLOOKUP(VLOOKUP($J1354,'Medians, Hi-Lo SDs'!$B:$F,2,FALSE),$H:$I,2,FALSE))</f>
        <v/>
      </c>
      <c r="O1354" s="59" t="s">
        <v>88</v>
      </c>
      <c r="P1354" s="60" t="s">
        <v>88</v>
      </c>
      <c r="Q1354" s="66" t="str">
        <f>IFERROR((IF(AND($G1353&lt;(VLOOKUP($J1354,'Medians, Hi-Lo SDs'!$B:$F,3,FALSE)),$G1354&gt;=(VLOOKUP($J1354,'Medians, Hi-Lo SDs'!$B:$F,3,FALSE))),(VLOOKUP($J1354,'Medians, Hi-Lo SDs'!$B:$F,3,FALSE))-$G1353,""))/($F1354)*($C1354-$C1353)+($C1353),"")</f>
        <v/>
      </c>
      <c r="R1354" s="65" t="str">
        <f t="shared" si="235"/>
        <v/>
      </c>
      <c r="S1354" s="65" t="str">
        <f>IF(R1354="","",R1354/VLOOKUP(VLOOKUP($J1354,'Medians, Hi-Lo SDs'!$B:$F,3,FALSE),$H:$I,2,FALSE))</f>
        <v/>
      </c>
      <c r="T1354" s="70" t="str">
        <f t="shared" si="238"/>
        <v/>
      </c>
      <c r="U1354" s="68" t="str">
        <f t="shared" si="239"/>
        <v/>
      </c>
      <c r="V1354" s="69" t="str">
        <f t="shared" si="233"/>
        <v/>
      </c>
      <c r="W1354" s="66" t="str">
        <f>IFERROR((IF(AND($G1353&lt;(VLOOKUP($J1354,'Medians, Hi-Lo SDs'!$B:$F,4,FALSE)),$G1354&gt;=(VLOOKUP($J1354,'Medians, Hi-Lo SDs'!$B:$F,4,FALSE))),(VLOOKUP($J1354,'Medians, Hi-Lo SDs'!$B:$F,4,FALSE))-$G1353,""))/($F1354)*($C1354-$C1353)+($C1353),"")</f>
        <v/>
      </c>
      <c r="X1354" s="65" t="str">
        <f t="shared" si="236"/>
        <v/>
      </c>
      <c r="Y1354" s="65" t="str">
        <f>IF(X1354="","",X1354/VLOOKUP(VLOOKUP($J1354,'Medians, Hi-Lo SDs'!$B:$F,4,FALSE),$H:$I,2,FALSE))</f>
        <v/>
      </c>
      <c r="Z1354" s="70" t="str">
        <f t="shared" si="240"/>
        <v/>
      </c>
      <c r="AA1354" s="68" t="str">
        <f t="shared" si="241"/>
        <v/>
      </c>
      <c r="AB1354" s="66" t="str">
        <f>IFERROR((IF(AND($G1353&lt;(VLOOKUP($J1354,'Medians, Hi-Lo SDs'!$B:$F,5,FALSE)),$G1354&gt;=(VLOOKUP($J1354,'Medians, Hi-Lo SDs'!$B:$F,5,FALSE))),(VLOOKUP($J1354,'Medians, Hi-Lo SDs'!$B:$F,5,FALSE))-$G1353,""))/($F1354)*($C1354-$C1353)+($C1353),"")</f>
        <v/>
      </c>
      <c r="AC1354" s="65" t="str">
        <f t="shared" si="237"/>
        <v/>
      </c>
      <c r="AD1354" s="65" t="str">
        <f>IF(AC1354="","",AC1354/VLOOKUP(VLOOKUP($J1354,'Medians, Hi-Lo SDs'!$B:$F,5,FALSE),$H:$I,2,FALSE))</f>
        <v/>
      </c>
      <c r="AE1354" s="59" t="s">
        <v>88</v>
      </c>
      <c r="AF1354" s="60" t="s">
        <v>88</v>
      </c>
    </row>
    <row r="1355" spans="10:32" x14ac:dyDescent="0.2">
      <c r="J1355" s="64" t="str">
        <f t="shared" si="231"/>
        <v>a1721</v>
      </c>
      <c r="K1355" s="71">
        <f t="shared" si="232"/>
        <v>2.1505376344086025</v>
      </c>
      <c r="L1355" s="65" t="str">
        <f>IFERROR((IF(AND($G1354&lt;(VLOOKUP($J1355,'Medians, Hi-Lo SDs'!$B:$F,2,FALSE)),$G1355&gt;=(VLOOKUP($J1355,'Medians, Hi-Lo SDs'!$B:$F,2,FALSE))),(VLOOKUP($J1355,'Medians, Hi-Lo SDs'!$B:$F,2,FALSE))-$G1354,""))/($F1355)*($C1355-$C1354)+($C1354),"")</f>
        <v/>
      </c>
      <c r="M1355" s="65" t="str">
        <f t="shared" si="234"/>
        <v/>
      </c>
      <c r="N1355" s="65" t="str">
        <f>IF(M1355="","",M1355/VLOOKUP(VLOOKUP($J1355,'Medians, Hi-Lo SDs'!$B:$F,2,FALSE),$H:$I,2,FALSE))</f>
        <v/>
      </c>
      <c r="O1355" s="59" t="s">
        <v>88</v>
      </c>
      <c r="P1355" s="60" t="s">
        <v>88</v>
      </c>
      <c r="Q1355" s="66" t="str">
        <f>IFERROR((IF(AND($G1354&lt;(VLOOKUP($J1355,'Medians, Hi-Lo SDs'!$B:$F,3,FALSE)),$G1355&gt;=(VLOOKUP($J1355,'Medians, Hi-Lo SDs'!$B:$F,3,FALSE))),(VLOOKUP($J1355,'Medians, Hi-Lo SDs'!$B:$F,3,FALSE))-$G1354,""))/($F1355)*($C1355-$C1354)+($C1354),"")</f>
        <v/>
      </c>
      <c r="R1355" s="65" t="str">
        <f t="shared" si="235"/>
        <v/>
      </c>
      <c r="S1355" s="65" t="str">
        <f>IF(R1355="","",R1355/VLOOKUP(VLOOKUP($J1355,'Medians, Hi-Lo SDs'!$B:$F,3,FALSE),$H:$I,2,FALSE))</f>
        <v/>
      </c>
      <c r="T1355" s="70" t="str">
        <f t="shared" si="238"/>
        <v/>
      </c>
      <c r="U1355" s="68" t="str">
        <f t="shared" si="239"/>
        <v/>
      </c>
      <c r="V1355" s="69" t="str">
        <f t="shared" si="233"/>
        <v/>
      </c>
      <c r="W1355" s="66" t="str">
        <f>IFERROR((IF(AND($G1354&lt;(VLOOKUP($J1355,'Medians, Hi-Lo SDs'!$B:$F,4,FALSE)),$G1355&gt;=(VLOOKUP($J1355,'Medians, Hi-Lo SDs'!$B:$F,4,FALSE))),(VLOOKUP($J1355,'Medians, Hi-Lo SDs'!$B:$F,4,FALSE))-$G1354,""))/($F1355)*($C1355-$C1354)+($C1354),"")</f>
        <v/>
      </c>
      <c r="X1355" s="65" t="str">
        <f t="shared" si="236"/>
        <v/>
      </c>
      <c r="Y1355" s="65" t="str">
        <f>IF(X1355="","",X1355/VLOOKUP(VLOOKUP($J1355,'Medians, Hi-Lo SDs'!$B:$F,4,FALSE),$H:$I,2,FALSE))</f>
        <v/>
      </c>
      <c r="Z1355" s="70" t="str">
        <f t="shared" si="240"/>
        <v/>
      </c>
      <c r="AA1355" s="68" t="str">
        <f t="shared" si="241"/>
        <v/>
      </c>
      <c r="AB1355" s="66" t="str">
        <f>IFERROR((IF(AND($G1354&lt;(VLOOKUP($J1355,'Medians, Hi-Lo SDs'!$B:$F,5,FALSE)),$G1355&gt;=(VLOOKUP($J1355,'Medians, Hi-Lo SDs'!$B:$F,5,FALSE))),(VLOOKUP($J1355,'Medians, Hi-Lo SDs'!$B:$F,5,FALSE))-$G1354,""))/($F1355)*($C1355-$C1354)+($C1354),"")</f>
        <v/>
      </c>
      <c r="AC1355" s="65" t="str">
        <f t="shared" si="237"/>
        <v/>
      </c>
      <c r="AD1355" s="65" t="str">
        <f>IF(AC1355="","",AC1355/VLOOKUP(VLOOKUP($J1355,'Medians, Hi-Lo SDs'!$B:$F,5,FALSE),$H:$I,2,FALSE))</f>
        <v/>
      </c>
      <c r="AE1355" s="59" t="s">
        <v>88</v>
      </c>
      <c r="AF1355" s="60" t="s">
        <v>88</v>
      </c>
    </row>
    <row r="1356" spans="10:32" x14ac:dyDescent="0.2">
      <c r="J1356" s="64" t="str">
        <f t="shared" si="231"/>
        <v>a1721</v>
      </c>
      <c r="K1356" s="71">
        <f t="shared" si="232"/>
        <v>2.1505376344086025</v>
      </c>
      <c r="L1356" s="65" t="str">
        <f>IFERROR((IF(AND($G1355&lt;(VLOOKUP($J1356,'Medians, Hi-Lo SDs'!$B:$F,2,FALSE)),$G1356&gt;=(VLOOKUP($J1356,'Medians, Hi-Lo SDs'!$B:$F,2,FALSE))),(VLOOKUP($J1356,'Medians, Hi-Lo SDs'!$B:$F,2,FALSE))-$G1355,""))/($F1356)*($C1356-$C1355)+($C1355),"")</f>
        <v/>
      </c>
      <c r="M1356" s="65" t="str">
        <f t="shared" si="234"/>
        <v/>
      </c>
      <c r="N1356" s="65" t="str">
        <f>IF(M1356="","",M1356/VLOOKUP(VLOOKUP($J1356,'Medians, Hi-Lo SDs'!$B:$F,2,FALSE),$H:$I,2,FALSE))</f>
        <v/>
      </c>
      <c r="O1356" s="59" t="s">
        <v>88</v>
      </c>
      <c r="P1356" s="60" t="s">
        <v>88</v>
      </c>
      <c r="Q1356" s="66" t="str">
        <f>IFERROR((IF(AND($G1355&lt;(VLOOKUP($J1356,'Medians, Hi-Lo SDs'!$B:$F,3,FALSE)),$G1356&gt;=(VLOOKUP($J1356,'Medians, Hi-Lo SDs'!$B:$F,3,FALSE))),(VLOOKUP($J1356,'Medians, Hi-Lo SDs'!$B:$F,3,FALSE))-$G1355,""))/($F1356)*($C1356-$C1355)+($C1355),"")</f>
        <v/>
      </c>
      <c r="R1356" s="65" t="str">
        <f t="shared" si="235"/>
        <v/>
      </c>
      <c r="S1356" s="65" t="str">
        <f>IF(R1356="","",R1356/VLOOKUP(VLOOKUP($J1356,'Medians, Hi-Lo SDs'!$B:$F,3,FALSE),$H:$I,2,FALSE))</f>
        <v/>
      </c>
      <c r="T1356" s="70" t="str">
        <f t="shared" si="238"/>
        <v/>
      </c>
      <c r="U1356" s="68" t="str">
        <f t="shared" si="239"/>
        <v/>
      </c>
      <c r="V1356" s="69" t="str">
        <f t="shared" si="233"/>
        <v/>
      </c>
      <c r="W1356" s="66" t="str">
        <f>IFERROR((IF(AND($G1355&lt;(VLOOKUP($J1356,'Medians, Hi-Lo SDs'!$B:$F,4,FALSE)),$G1356&gt;=(VLOOKUP($J1356,'Medians, Hi-Lo SDs'!$B:$F,4,FALSE))),(VLOOKUP($J1356,'Medians, Hi-Lo SDs'!$B:$F,4,FALSE))-$G1355,""))/($F1356)*($C1356-$C1355)+($C1355),"")</f>
        <v/>
      </c>
      <c r="X1356" s="65" t="str">
        <f t="shared" si="236"/>
        <v/>
      </c>
      <c r="Y1356" s="65" t="str">
        <f>IF(X1356="","",X1356/VLOOKUP(VLOOKUP($J1356,'Medians, Hi-Lo SDs'!$B:$F,4,FALSE),$H:$I,2,FALSE))</f>
        <v/>
      </c>
      <c r="Z1356" s="70" t="str">
        <f t="shared" si="240"/>
        <v/>
      </c>
      <c r="AA1356" s="68" t="str">
        <f t="shared" si="241"/>
        <v/>
      </c>
      <c r="AB1356" s="66" t="str">
        <f>IFERROR((IF(AND($G1355&lt;(VLOOKUP($J1356,'Medians, Hi-Lo SDs'!$B:$F,5,FALSE)),$G1356&gt;=(VLOOKUP($J1356,'Medians, Hi-Lo SDs'!$B:$F,5,FALSE))),(VLOOKUP($J1356,'Medians, Hi-Lo SDs'!$B:$F,5,FALSE))-$G1355,""))/($F1356)*($C1356-$C1355)+($C1355),"")</f>
        <v/>
      </c>
      <c r="AC1356" s="65" t="str">
        <f t="shared" si="237"/>
        <v/>
      </c>
      <c r="AD1356" s="65" t="str">
        <f>IF(AC1356="","",AC1356/VLOOKUP(VLOOKUP($J1356,'Medians, Hi-Lo SDs'!$B:$F,5,FALSE),$H:$I,2,FALSE))</f>
        <v/>
      </c>
      <c r="AE1356" s="59" t="s">
        <v>88</v>
      </c>
      <c r="AF1356" s="60" t="s">
        <v>88</v>
      </c>
    </row>
    <row r="1357" spans="10:32" x14ac:dyDescent="0.2">
      <c r="J1357" s="64" t="str">
        <f t="shared" ref="J1357:J1420" si="242">IF(LEFT(A1356,1)="a",A1356,J1356)</f>
        <v>a1721</v>
      </c>
      <c r="K1357" s="71">
        <f t="shared" ref="K1357:K1420" si="243">INDEX(G:G,MATCH(J1357,J:J,0))</f>
        <v>2.1505376344086025</v>
      </c>
      <c r="L1357" s="65" t="str">
        <f>IFERROR((IF(AND($G1356&lt;(VLOOKUP($J1357,'Medians, Hi-Lo SDs'!$B:$F,2,FALSE)),$G1357&gt;=(VLOOKUP($J1357,'Medians, Hi-Lo SDs'!$B:$F,2,FALSE))),(VLOOKUP($J1357,'Medians, Hi-Lo SDs'!$B:$F,2,FALSE))-$G1356,""))/($F1357)*($C1357-$C1356)+($C1356),"")</f>
        <v/>
      </c>
      <c r="M1357" s="65" t="str">
        <f t="shared" si="234"/>
        <v/>
      </c>
      <c r="N1357" s="65" t="str">
        <f>IF(M1357="","",M1357/VLOOKUP(VLOOKUP($J1357,'Medians, Hi-Lo SDs'!$B:$F,2,FALSE),$H:$I,2,FALSE))</f>
        <v/>
      </c>
      <c r="O1357" s="59" t="s">
        <v>88</v>
      </c>
      <c r="P1357" s="60" t="s">
        <v>88</v>
      </c>
      <c r="Q1357" s="66" t="str">
        <f>IFERROR((IF(AND($G1356&lt;(VLOOKUP($J1357,'Medians, Hi-Lo SDs'!$B:$F,3,FALSE)),$G1357&gt;=(VLOOKUP($J1357,'Medians, Hi-Lo SDs'!$B:$F,3,FALSE))),(VLOOKUP($J1357,'Medians, Hi-Lo SDs'!$B:$F,3,FALSE))-$G1356,""))/($F1357)*($C1357-$C1356)+($C1356),"")</f>
        <v/>
      </c>
      <c r="R1357" s="65" t="str">
        <f t="shared" si="235"/>
        <v/>
      </c>
      <c r="S1357" s="65" t="str">
        <f>IF(R1357="","",R1357/VLOOKUP(VLOOKUP($J1357,'Medians, Hi-Lo SDs'!$B:$F,3,FALSE),$H:$I,2,FALSE))</f>
        <v/>
      </c>
      <c r="T1357" s="70" t="str">
        <f t="shared" si="238"/>
        <v/>
      </c>
      <c r="U1357" s="68" t="str">
        <f t="shared" si="239"/>
        <v/>
      </c>
      <c r="V1357" s="69" t="str">
        <f t="shared" ref="V1357:V1420" si="244">IFERROR((IF(AND(G1356&lt;(50),G1357&gt;=(50)),(50)-G1356,""))/(F1357)*(C1357-C1356)+(C1356),"")</f>
        <v/>
      </c>
      <c r="W1357" s="66" t="str">
        <f>IFERROR((IF(AND($G1356&lt;(VLOOKUP($J1357,'Medians, Hi-Lo SDs'!$B:$F,4,FALSE)),$G1357&gt;=(VLOOKUP($J1357,'Medians, Hi-Lo SDs'!$B:$F,4,FALSE))),(VLOOKUP($J1357,'Medians, Hi-Lo SDs'!$B:$F,4,FALSE))-$G1356,""))/($F1357)*($C1357-$C1356)+($C1356),"")</f>
        <v/>
      </c>
      <c r="X1357" s="65" t="str">
        <f t="shared" si="236"/>
        <v/>
      </c>
      <c r="Y1357" s="65" t="str">
        <f>IF(X1357="","",X1357/VLOOKUP(VLOOKUP($J1357,'Medians, Hi-Lo SDs'!$B:$F,4,FALSE),$H:$I,2,FALSE))</f>
        <v/>
      </c>
      <c r="Z1357" s="70" t="str">
        <f t="shared" si="240"/>
        <v/>
      </c>
      <c r="AA1357" s="68" t="str">
        <f t="shared" si="241"/>
        <v/>
      </c>
      <c r="AB1357" s="66" t="str">
        <f>IFERROR((IF(AND($G1356&lt;(VLOOKUP($J1357,'Medians, Hi-Lo SDs'!$B:$F,5,FALSE)),$G1357&gt;=(VLOOKUP($J1357,'Medians, Hi-Lo SDs'!$B:$F,5,FALSE))),(VLOOKUP($J1357,'Medians, Hi-Lo SDs'!$B:$F,5,FALSE))-$G1356,""))/($F1357)*($C1357-$C1356)+($C1356),"")</f>
        <v/>
      </c>
      <c r="AC1357" s="65" t="str">
        <f t="shared" si="237"/>
        <v/>
      </c>
      <c r="AD1357" s="65" t="str">
        <f>IF(AC1357="","",AC1357/VLOOKUP(VLOOKUP($J1357,'Medians, Hi-Lo SDs'!$B:$F,5,FALSE),$H:$I,2,FALSE))</f>
        <v/>
      </c>
      <c r="AE1357" s="59" t="s">
        <v>88</v>
      </c>
      <c r="AF1357" s="60" t="s">
        <v>88</v>
      </c>
    </row>
    <row r="1358" spans="10:32" x14ac:dyDescent="0.2">
      <c r="J1358" s="64" t="str">
        <f t="shared" si="242"/>
        <v>a1721</v>
      </c>
      <c r="K1358" s="71">
        <f t="shared" si="243"/>
        <v>2.1505376344086025</v>
      </c>
      <c r="L1358" s="65" t="str">
        <f>IFERROR((IF(AND($G1357&lt;(VLOOKUP($J1358,'Medians, Hi-Lo SDs'!$B:$F,2,FALSE)),$G1358&gt;=(VLOOKUP($J1358,'Medians, Hi-Lo SDs'!$B:$F,2,FALSE))),(VLOOKUP($J1358,'Medians, Hi-Lo SDs'!$B:$F,2,FALSE))-$G1357,""))/($F1358)*($C1358-$C1357)+($C1357),"")</f>
        <v/>
      </c>
      <c r="M1358" s="65" t="str">
        <f t="shared" ref="M1358:M1421" si="245">IF(L1358="","",SUMIF($J:$J,$J1358,$V:$V)-L1358)</f>
        <v/>
      </c>
      <c r="N1358" s="65" t="str">
        <f>IF(M1358="","",M1358/VLOOKUP(VLOOKUP($J1358,'Medians, Hi-Lo SDs'!$B:$F,2,FALSE),$H:$I,2,FALSE))</f>
        <v/>
      </c>
      <c r="O1358" s="59" t="s">
        <v>88</v>
      </c>
      <c r="P1358" s="60" t="s">
        <v>88</v>
      </c>
      <c r="Q1358" s="66" t="str">
        <f>IFERROR((IF(AND($G1357&lt;(VLOOKUP($J1358,'Medians, Hi-Lo SDs'!$B:$F,3,FALSE)),$G1358&gt;=(VLOOKUP($J1358,'Medians, Hi-Lo SDs'!$B:$F,3,FALSE))),(VLOOKUP($J1358,'Medians, Hi-Lo SDs'!$B:$F,3,FALSE))-$G1357,""))/($F1358)*($C1358-$C1357)+($C1357),"")</f>
        <v/>
      </c>
      <c r="R1358" s="65" t="str">
        <f t="shared" ref="R1358:R1421" si="246">IF(Q1358="","",SUMIF($J:$J,$J1358,$V:$V)-Q1358)</f>
        <v/>
      </c>
      <c r="S1358" s="65" t="str">
        <f>IF(R1358="","",R1358/VLOOKUP(VLOOKUP($J1358,'Medians, Hi-Lo SDs'!$B:$F,3,FALSE),$H:$I,2,FALSE))</f>
        <v/>
      </c>
      <c r="T1358" s="70" t="str">
        <f t="shared" si="238"/>
        <v/>
      </c>
      <c r="U1358" s="68" t="str">
        <f t="shared" si="239"/>
        <v/>
      </c>
      <c r="V1358" s="69" t="str">
        <f t="shared" si="244"/>
        <v/>
      </c>
      <c r="W1358" s="66" t="str">
        <f>IFERROR((IF(AND($G1357&lt;(VLOOKUP($J1358,'Medians, Hi-Lo SDs'!$B:$F,4,FALSE)),$G1358&gt;=(VLOOKUP($J1358,'Medians, Hi-Lo SDs'!$B:$F,4,FALSE))),(VLOOKUP($J1358,'Medians, Hi-Lo SDs'!$B:$F,4,FALSE))-$G1357,""))/($F1358)*($C1358-$C1357)+($C1357),"")</f>
        <v/>
      </c>
      <c r="X1358" s="65" t="str">
        <f t="shared" ref="X1358:X1421" si="247">IF(W1358="","",W1358-SUMIF($J:$J,$J1358,$V:$V))</f>
        <v/>
      </c>
      <c r="Y1358" s="65" t="str">
        <f>IF(X1358="","",X1358/VLOOKUP(VLOOKUP($J1358,'Medians, Hi-Lo SDs'!$B:$F,4,FALSE),$H:$I,2,FALSE))</f>
        <v/>
      </c>
      <c r="Z1358" s="70" t="str">
        <f t="shared" si="240"/>
        <v/>
      </c>
      <c r="AA1358" s="68" t="str">
        <f t="shared" si="241"/>
        <v/>
      </c>
      <c r="AB1358" s="66" t="str">
        <f>IFERROR((IF(AND($G1357&lt;(VLOOKUP($J1358,'Medians, Hi-Lo SDs'!$B:$F,5,FALSE)),$G1358&gt;=(VLOOKUP($J1358,'Medians, Hi-Lo SDs'!$B:$F,5,FALSE))),(VLOOKUP($J1358,'Medians, Hi-Lo SDs'!$B:$F,5,FALSE))-$G1357,""))/($F1358)*($C1358-$C1357)+($C1357),"")</f>
        <v/>
      </c>
      <c r="AC1358" s="65" t="str">
        <f t="shared" ref="AC1358:AC1421" si="248">IF(AB1358="","",AB1358-SUMIF($J:$J,$J1358,$V:$V))</f>
        <v/>
      </c>
      <c r="AD1358" s="65" t="str">
        <f>IF(AC1358="","",AC1358/VLOOKUP(VLOOKUP($J1358,'Medians, Hi-Lo SDs'!$B:$F,5,FALSE),$H:$I,2,FALSE))</f>
        <v/>
      </c>
      <c r="AE1358" s="59" t="s">
        <v>88</v>
      </c>
      <c r="AF1358" s="60" t="s">
        <v>88</v>
      </c>
    </row>
    <row r="1359" spans="10:32" x14ac:dyDescent="0.2">
      <c r="J1359" s="64" t="str">
        <f t="shared" si="242"/>
        <v>a1721</v>
      </c>
      <c r="K1359" s="71">
        <f t="shared" si="243"/>
        <v>2.1505376344086025</v>
      </c>
      <c r="L1359" s="65" t="str">
        <f>IFERROR((IF(AND($G1358&lt;(VLOOKUP($J1359,'Medians, Hi-Lo SDs'!$B:$F,2,FALSE)),$G1359&gt;=(VLOOKUP($J1359,'Medians, Hi-Lo SDs'!$B:$F,2,FALSE))),(VLOOKUP($J1359,'Medians, Hi-Lo SDs'!$B:$F,2,FALSE))-$G1358,""))/($F1359)*($C1359-$C1358)+($C1358),"")</f>
        <v/>
      </c>
      <c r="M1359" s="65" t="str">
        <f t="shared" si="245"/>
        <v/>
      </c>
      <c r="N1359" s="65" t="str">
        <f>IF(M1359="","",M1359/VLOOKUP(VLOOKUP($J1359,'Medians, Hi-Lo SDs'!$B:$F,2,FALSE),$H:$I,2,FALSE))</f>
        <v/>
      </c>
      <c r="O1359" s="59" t="s">
        <v>88</v>
      </c>
      <c r="P1359" s="60" t="s">
        <v>88</v>
      </c>
      <c r="Q1359" s="66" t="str">
        <f>IFERROR((IF(AND($G1358&lt;(VLOOKUP($J1359,'Medians, Hi-Lo SDs'!$B:$F,3,FALSE)),$G1359&gt;=(VLOOKUP($J1359,'Medians, Hi-Lo SDs'!$B:$F,3,FALSE))),(VLOOKUP($J1359,'Medians, Hi-Lo SDs'!$B:$F,3,FALSE))-$G1358,""))/($F1359)*($C1359-$C1358)+($C1358),"")</f>
        <v/>
      </c>
      <c r="R1359" s="65" t="str">
        <f t="shared" si="246"/>
        <v/>
      </c>
      <c r="S1359" s="65" t="str">
        <f>IF(R1359="","",R1359/VLOOKUP(VLOOKUP($J1359,'Medians, Hi-Lo SDs'!$B:$F,3,FALSE),$H:$I,2,FALSE))</f>
        <v/>
      </c>
      <c r="T1359" s="70" t="str">
        <f t="shared" si="238"/>
        <v/>
      </c>
      <c r="U1359" s="68" t="str">
        <f t="shared" si="239"/>
        <v/>
      </c>
      <c r="V1359" s="69" t="str">
        <f t="shared" si="244"/>
        <v/>
      </c>
      <c r="W1359" s="66" t="str">
        <f>IFERROR((IF(AND($G1358&lt;(VLOOKUP($J1359,'Medians, Hi-Lo SDs'!$B:$F,4,FALSE)),$G1359&gt;=(VLOOKUP($J1359,'Medians, Hi-Lo SDs'!$B:$F,4,FALSE))),(VLOOKUP($J1359,'Medians, Hi-Lo SDs'!$B:$F,4,FALSE))-$G1358,""))/($F1359)*($C1359-$C1358)+($C1358),"")</f>
        <v/>
      </c>
      <c r="X1359" s="65" t="str">
        <f t="shared" si="247"/>
        <v/>
      </c>
      <c r="Y1359" s="65" t="str">
        <f>IF(X1359="","",X1359/VLOOKUP(VLOOKUP($J1359,'Medians, Hi-Lo SDs'!$B:$F,4,FALSE),$H:$I,2,FALSE))</f>
        <v/>
      </c>
      <c r="Z1359" s="70" t="str">
        <f t="shared" si="240"/>
        <v/>
      </c>
      <c r="AA1359" s="68" t="str">
        <f t="shared" si="241"/>
        <v/>
      </c>
      <c r="AB1359" s="66" t="str">
        <f>IFERROR((IF(AND($G1358&lt;(VLOOKUP($J1359,'Medians, Hi-Lo SDs'!$B:$F,5,FALSE)),$G1359&gt;=(VLOOKUP($J1359,'Medians, Hi-Lo SDs'!$B:$F,5,FALSE))),(VLOOKUP($J1359,'Medians, Hi-Lo SDs'!$B:$F,5,FALSE))-$G1358,""))/($F1359)*($C1359-$C1358)+($C1358),"")</f>
        <v/>
      </c>
      <c r="AC1359" s="65" t="str">
        <f t="shared" si="248"/>
        <v/>
      </c>
      <c r="AD1359" s="65" t="str">
        <f>IF(AC1359="","",AC1359/VLOOKUP(VLOOKUP($J1359,'Medians, Hi-Lo SDs'!$B:$F,5,FALSE),$H:$I,2,FALSE))</f>
        <v/>
      </c>
      <c r="AE1359" s="59" t="s">
        <v>88</v>
      </c>
      <c r="AF1359" s="60" t="s">
        <v>88</v>
      </c>
    </row>
    <row r="1360" spans="10:32" x14ac:dyDescent="0.2">
      <c r="J1360" s="64" t="str">
        <f t="shared" si="242"/>
        <v>a1721</v>
      </c>
      <c r="K1360" s="71">
        <f t="shared" si="243"/>
        <v>2.1505376344086025</v>
      </c>
      <c r="L1360" s="65" t="str">
        <f>IFERROR((IF(AND($G1359&lt;(VLOOKUP($J1360,'Medians, Hi-Lo SDs'!$B:$F,2,FALSE)),$G1360&gt;=(VLOOKUP($J1360,'Medians, Hi-Lo SDs'!$B:$F,2,FALSE))),(VLOOKUP($J1360,'Medians, Hi-Lo SDs'!$B:$F,2,FALSE))-$G1359,""))/($F1360)*($C1360-$C1359)+($C1359),"")</f>
        <v/>
      </c>
      <c r="M1360" s="65" t="str">
        <f t="shared" si="245"/>
        <v/>
      </c>
      <c r="N1360" s="65" t="str">
        <f>IF(M1360="","",M1360/VLOOKUP(VLOOKUP($J1360,'Medians, Hi-Lo SDs'!$B:$F,2,FALSE),$H:$I,2,FALSE))</f>
        <v/>
      </c>
      <c r="O1360" s="59" t="s">
        <v>88</v>
      </c>
      <c r="P1360" s="60" t="s">
        <v>88</v>
      </c>
      <c r="Q1360" s="66" t="str">
        <f>IFERROR((IF(AND($G1359&lt;(VLOOKUP($J1360,'Medians, Hi-Lo SDs'!$B:$F,3,FALSE)),$G1360&gt;=(VLOOKUP($J1360,'Medians, Hi-Lo SDs'!$B:$F,3,FALSE))),(VLOOKUP($J1360,'Medians, Hi-Lo SDs'!$B:$F,3,FALSE))-$G1359,""))/($F1360)*($C1360-$C1359)+($C1359),"")</f>
        <v/>
      </c>
      <c r="R1360" s="65" t="str">
        <f t="shared" si="246"/>
        <v/>
      </c>
      <c r="S1360" s="65" t="str">
        <f>IF(R1360="","",R1360/VLOOKUP(VLOOKUP($J1360,'Medians, Hi-Lo SDs'!$B:$F,3,FALSE),$H:$I,2,FALSE))</f>
        <v/>
      </c>
      <c r="T1360" s="70" t="str">
        <f t="shared" si="238"/>
        <v/>
      </c>
      <c r="U1360" s="68" t="str">
        <f t="shared" si="239"/>
        <v/>
      </c>
      <c r="V1360" s="69" t="str">
        <f t="shared" si="244"/>
        <v/>
      </c>
      <c r="W1360" s="66" t="str">
        <f>IFERROR((IF(AND($G1359&lt;(VLOOKUP($J1360,'Medians, Hi-Lo SDs'!$B:$F,4,FALSE)),$G1360&gt;=(VLOOKUP($J1360,'Medians, Hi-Lo SDs'!$B:$F,4,FALSE))),(VLOOKUP($J1360,'Medians, Hi-Lo SDs'!$B:$F,4,FALSE))-$G1359,""))/($F1360)*($C1360-$C1359)+($C1359),"")</f>
        <v/>
      </c>
      <c r="X1360" s="65" t="str">
        <f t="shared" si="247"/>
        <v/>
      </c>
      <c r="Y1360" s="65" t="str">
        <f>IF(X1360="","",X1360/VLOOKUP(VLOOKUP($J1360,'Medians, Hi-Lo SDs'!$B:$F,4,FALSE),$H:$I,2,FALSE))</f>
        <v/>
      </c>
      <c r="Z1360" s="70" t="str">
        <f t="shared" si="240"/>
        <v/>
      </c>
      <c r="AA1360" s="68" t="str">
        <f t="shared" si="241"/>
        <v/>
      </c>
      <c r="AB1360" s="66" t="str">
        <f>IFERROR((IF(AND($G1359&lt;(VLOOKUP($J1360,'Medians, Hi-Lo SDs'!$B:$F,5,FALSE)),$G1360&gt;=(VLOOKUP($J1360,'Medians, Hi-Lo SDs'!$B:$F,5,FALSE))),(VLOOKUP($J1360,'Medians, Hi-Lo SDs'!$B:$F,5,FALSE))-$G1359,""))/($F1360)*($C1360-$C1359)+($C1359),"")</f>
        <v/>
      </c>
      <c r="AC1360" s="65" t="str">
        <f t="shared" si="248"/>
        <v/>
      </c>
      <c r="AD1360" s="65" t="str">
        <f>IF(AC1360="","",AC1360/VLOOKUP(VLOOKUP($J1360,'Medians, Hi-Lo SDs'!$B:$F,5,FALSE),$H:$I,2,FALSE))</f>
        <v/>
      </c>
      <c r="AE1360" s="59" t="s">
        <v>88</v>
      </c>
      <c r="AF1360" s="60" t="s">
        <v>88</v>
      </c>
    </row>
    <row r="1361" spans="10:32" x14ac:dyDescent="0.2">
      <c r="J1361" s="64" t="str">
        <f t="shared" si="242"/>
        <v>a1721</v>
      </c>
      <c r="K1361" s="71">
        <f t="shared" si="243"/>
        <v>2.1505376344086025</v>
      </c>
      <c r="L1361" s="65" t="str">
        <f>IFERROR((IF(AND($G1360&lt;(VLOOKUP($J1361,'Medians, Hi-Lo SDs'!$B:$F,2,FALSE)),$G1361&gt;=(VLOOKUP($J1361,'Medians, Hi-Lo SDs'!$B:$F,2,FALSE))),(VLOOKUP($J1361,'Medians, Hi-Lo SDs'!$B:$F,2,FALSE))-$G1360,""))/($F1361)*($C1361-$C1360)+($C1360),"")</f>
        <v/>
      </c>
      <c r="M1361" s="65" t="str">
        <f t="shared" si="245"/>
        <v/>
      </c>
      <c r="N1361" s="65" t="str">
        <f>IF(M1361="","",M1361/VLOOKUP(VLOOKUP($J1361,'Medians, Hi-Lo SDs'!$B:$F,2,FALSE),$H:$I,2,FALSE))</f>
        <v/>
      </c>
      <c r="O1361" s="59" t="s">
        <v>88</v>
      </c>
      <c r="P1361" s="60" t="s">
        <v>88</v>
      </c>
      <c r="Q1361" s="66" t="str">
        <f>IFERROR((IF(AND($G1360&lt;(VLOOKUP($J1361,'Medians, Hi-Lo SDs'!$B:$F,3,FALSE)),$G1361&gt;=(VLOOKUP($J1361,'Medians, Hi-Lo SDs'!$B:$F,3,FALSE))),(VLOOKUP($J1361,'Medians, Hi-Lo SDs'!$B:$F,3,FALSE))-$G1360,""))/($F1361)*($C1361-$C1360)+($C1360),"")</f>
        <v/>
      </c>
      <c r="R1361" s="65" t="str">
        <f t="shared" si="246"/>
        <v/>
      </c>
      <c r="S1361" s="65" t="str">
        <f>IF(R1361="","",R1361/VLOOKUP(VLOOKUP($J1361,'Medians, Hi-Lo SDs'!$B:$F,3,FALSE),$H:$I,2,FALSE))</f>
        <v/>
      </c>
      <c r="T1361" s="70" t="str">
        <f t="shared" si="238"/>
        <v/>
      </c>
      <c r="U1361" s="68" t="str">
        <f t="shared" si="239"/>
        <v/>
      </c>
      <c r="V1361" s="69" t="str">
        <f t="shared" si="244"/>
        <v/>
      </c>
      <c r="W1361" s="66" t="str">
        <f>IFERROR((IF(AND($G1360&lt;(VLOOKUP($J1361,'Medians, Hi-Lo SDs'!$B:$F,4,FALSE)),$G1361&gt;=(VLOOKUP($J1361,'Medians, Hi-Lo SDs'!$B:$F,4,FALSE))),(VLOOKUP($J1361,'Medians, Hi-Lo SDs'!$B:$F,4,FALSE))-$G1360,""))/($F1361)*($C1361-$C1360)+($C1360),"")</f>
        <v/>
      </c>
      <c r="X1361" s="65" t="str">
        <f t="shared" si="247"/>
        <v/>
      </c>
      <c r="Y1361" s="65" t="str">
        <f>IF(X1361="","",X1361/VLOOKUP(VLOOKUP($J1361,'Medians, Hi-Lo SDs'!$B:$F,4,FALSE),$H:$I,2,FALSE))</f>
        <v/>
      </c>
      <c r="Z1361" s="70" t="str">
        <f t="shared" si="240"/>
        <v/>
      </c>
      <c r="AA1361" s="68" t="str">
        <f t="shared" si="241"/>
        <v/>
      </c>
      <c r="AB1361" s="66" t="str">
        <f>IFERROR((IF(AND($G1360&lt;(VLOOKUP($J1361,'Medians, Hi-Lo SDs'!$B:$F,5,FALSE)),$G1361&gt;=(VLOOKUP($J1361,'Medians, Hi-Lo SDs'!$B:$F,5,FALSE))),(VLOOKUP($J1361,'Medians, Hi-Lo SDs'!$B:$F,5,FALSE))-$G1360,""))/($F1361)*($C1361-$C1360)+($C1360),"")</f>
        <v/>
      </c>
      <c r="AC1361" s="65" t="str">
        <f t="shared" si="248"/>
        <v/>
      </c>
      <c r="AD1361" s="65" t="str">
        <f>IF(AC1361="","",AC1361/VLOOKUP(VLOOKUP($J1361,'Medians, Hi-Lo SDs'!$B:$F,5,FALSE),$H:$I,2,FALSE))</f>
        <v/>
      </c>
      <c r="AE1361" s="59" t="s">
        <v>88</v>
      </c>
      <c r="AF1361" s="60" t="s">
        <v>88</v>
      </c>
    </row>
    <row r="1362" spans="10:32" x14ac:dyDescent="0.2">
      <c r="J1362" s="64" t="str">
        <f t="shared" si="242"/>
        <v>a1721</v>
      </c>
      <c r="K1362" s="71">
        <f t="shared" si="243"/>
        <v>2.1505376344086025</v>
      </c>
      <c r="L1362" s="65" t="str">
        <f>IFERROR((IF(AND($G1361&lt;(VLOOKUP($J1362,'Medians, Hi-Lo SDs'!$B:$F,2,FALSE)),$G1362&gt;=(VLOOKUP($J1362,'Medians, Hi-Lo SDs'!$B:$F,2,FALSE))),(VLOOKUP($J1362,'Medians, Hi-Lo SDs'!$B:$F,2,FALSE))-$G1361,""))/($F1362)*($C1362-$C1361)+($C1361),"")</f>
        <v/>
      </c>
      <c r="M1362" s="65" t="str">
        <f t="shared" si="245"/>
        <v/>
      </c>
      <c r="N1362" s="65" t="str">
        <f>IF(M1362="","",M1362/VLOOKUP(VLOOKUP($J1362,'Medians, Hi-Lo SDs'!$B:$F,2,FALSE),$H:$I,2,FALSE))</f>
        <v/>
      </c>
      <c r="O1362" s="59" t="s">
        <v>88</v>
      </c>
      <c r="P1362" s="60" t="s">
        <v>88</v>
      </c>
      <c r="Q1362" s="66" t="str">
        <f>IFERROR((IF(AND($G1361&lt;(VLOOKUP($J1362,'Medians, Hi-Lo SDs'!$B:$F,3,FALSE)),$G1362&gt;=(VLOOKUP($J1362,'Medians, Hi-Lo SDs'!$B:$F,3,FALSE))),(VLOOKUP($J1362,'Medians, Hi-Lo SDs'!$B:$F,3,FALSE))-$G1361,""))/($F1362)*($C1362-$C1361)+($C1361),"")</f>
        <v/>
      </c>
      <c r="R1362" s="65" t="str">
        <f t="shared" si="246"/>
        <v/>
      </c>
      <c r="S1362" s="65" t="str">
        <f>IF(R1362="","",R1362/VLOOKUP(VLOOKUP($J1362,'Medians, Hi-Lo SDs'!$B:$F,3,FALSE),$H:$I,2,FALSE))</f>
        <v/>
      </c>
      <c r="T1362" s="70" t="str">
        <f t="shared" si="238"/>
        <v/>
      </c>
      <c r="U1362" s="68" t="str">
        <f t="shared" si="239"/>
        <v/>
      </c>
      <c r="V1362" s="69" t="str">
        <f t="shared" si="244"/>
        <v/>
      </c>
      <c r="W1362" s="66" t="str">
        <f>IFERROR((IF(AND($G1361&lt;(VLOOKUP($J1362,'Medians, Hi-Lo SDs'!$B:$F,4,FALSE)),$G1362&gt;=(VLOOKUP($J1362,'Medians, Hi-Lo SDs'!$B:$F,4,FALSE))),(VLOOKUP($J1362,'Medians, Hi-Lo SDs'!$B:$F,4,FALSE))-$G1361,""))/($F1362)*($C1362-$C1361)+($C1361),"")</f>
        <v/>
      </c>
      <c r="X1362" s="65" t="str">
        <f t="shared" si="247"/>
        <v/>
      </c>
      <c r="Y1362" s="65" t="str">
        <f>IF(X1362="","",X1362/VLOOKUP(VLOOKUP($J1362,'Medians, Hi-Lo SDs'!$B:$F,4,FALSE),$H:$I,2,FALSE))</f>
        <v/>
      </c>
      <c r="Z1362" s="70" t="str">
        <f t="shared" si="240"/>
        <v/>
      </c>
      <c r="AA1362" s="68" t="str">
        <f t="shared" si="241"/>
        <v/>
      </c>
      <c r="AB1362" s="66" t="str">
        <f>IFERROR((IF(AND($G1361&lt;(VLOOKUP($J1362,'Medians, Hi-Lo SDs'!$B:$F,5,FALSE)),$G1362&gt;=(VLOOKUP($J1362,'Medians, Hi-Lo SDs'!$B:$F,5,FALSE))),(VLOOKUP($J1362,'Medians, Hi-Lo SDs'!$B:$F,5,FALSE))-$G1361,""))/($F1362)*($C1362-$C1361)+($C1361),"")</f>
        <v/>
      </c>
      <c r="AC1362" s="65" t="str">
        <f t="shared" si="248"/>
        <v/>
      </c>
      <c r="AD1362" s="65" t="str">
        <f>IF(AC1362="","",AC1362/VLOOKUP(VLOOKUP($J1362,'Medians, Hi-Lo SDs'!$B:$F,5,FALSE),$H:$I,2,FALSE))</f>
        <v/>
      </c>
      <c r="AE1362" s="59" t="s">
        <v>88</v>
      </c>
      <c r="AF1362" s="60" t="s">
        <v>88</v>
      </c>
    </row>
    <row r="1363" spans="10:32" x14ac:dyDescent="0.2">
      <c r="J1363" s="64" t="str">
        <f t="shared" si="242"/>
        <v>a1721</v>
      </c>
      <c r="K1363" s="71">
        <f t="shared" si="243"/>
        <v>2.1505376344086025</v>
      </c>
      <c r="L1363" s="65" t="str">
        <f>IFERROR((IF(AND($G1362&lt;(VLOOKUP($J1363,'Medians, Hi-Lo SDs'!$B:$F,2,FALSE)),$G1363&gt;=(VLOOKUP($J1363,'Medians, Hi-Lo SDs'!$B:$F,2,FALSE))),(VLOOKUP($J1363,'Medians, Hi-Lo SDs'!$B:$F,2,FALSE))-$G1362,""))/($F1363)*($C1363-$C1362)+($C1362),"")</f>
        <v/>
      </c>
      <c r="M1363" s="65" t="str">
        <f t="shared" si="245"/>
        <v/>
      </c>
      <c r="N1363" s="65" t="str">
        <f>IF(M1363="","",M1363/VLOOKUP(VLOOKUP($J1363,'Medians, Hi-Lo SDs'!$B:$F,2,FALSE),$H:$I,2,FALSE))</f>
        <v/>
      </c>
      <c r="O1363" s="59" t="s">
        <v>88</v>
      </c>
      <c r="P1363" s="60" t="s">
        <v>88</v>
      </c>
      <c r="Q1363" s="66" t="str">
        <f>IFERROR((IF(AND($G1362&lt;(VLOOKUP($J1363,'Medians, Hi-Lo SDs'!$B:$F,3,FALSE)),$G1363&gt;=(VLOOKUP($J1363,'Medians, Hi-Lo SDs'!$B:$F,3,FALSE))),(VLOOKUP($J1363,'Medians, Hi-Lo SDs'!$B:$F,3,FALSE))-$G1362,""))/($F1363)*($C1363-$C1362)+($C1362),"")</f>
        <v/>
      </c>
      <c r="R1363" s="65" t="str">
        <f t="shared" si="246"/>
        <v/>
      </c>
      <c r="S1363" s="65" t="str">
        <f>IF(R1363="","",R1363/VLOOKUP(VLOOKUP($J1363,'Medians, Hi-Lo SDs'!$B:$F,3,FALSE),$H:$I,2,FALSE))</f>
        <v/>
      </c>
      <c r="T1363" s="70" t="str">
        <f t="shared" si="238"/>
        <v/>
      </c>
      <c r="U1363" s="68" t="str">
        <f t="shared" si="239"/>
        <v/>
      </c>
      <c r="V1363" s="69" t="str">
        <f t="shared" si="244"/>
        <v/>
      </c>
      <c r="W1363" s="66" t="str">
        <f>IFERROR((IF(AND($G1362&lt;(VLOOKUP($J1363,'Medians, Hi-Lo SDs'!$B:$F,4,FALSE)),$G1363&gt;=(VLOOKUP($J1363,'Medians, Hi-Lo SDs'!$B:$F,4,FALSE))),(VLOOKUP($J1363,'Medians, Hi-Lo SDs'!$B:$F,4,FALSE))-$G1362,""))/($F1363)*($C1363-$C1362)+($C1362),"")</f>
        <v/>
      </c>
      <c r="X1363" s="65" t="str">
        <f t="shared" si="247"/>
        <v/>
      </c>
      <c r="Y1363" s="65" t="str">
        <f>IF(X1363="","",X1363/VLOOKUP(VLOOKUP($J1363,'Medians, Hi-Lo SDs'!$B:$F,4,FALSE),$H:$I,2,FALSE))</f>
        <v/>
      </c>
      <c r="Z1363" s="70" t="str">
        <f t="shared" si="240"/>
        <v/>
      </c>
      <c r="AA1363" s="68" t="str">
        <f t="shared" si="241"/>
        <v/>
      </c>
      <c r="AB1363" s="66" t="str">
        <f>IFERROR((IF(AND($G1362&lt;(VLOOKUP($J1363,'Medians, Hi-Lo SDs'!$B:$F,5,FALSE)),$G1363&gt;=(VLOOKUP($J1363,'Medians, Hi-Lo SDs'!$B:$F,5,FALSE))),(VLOOKUP($J1363,'Medians, Hi-Lo SDs'!$B:$F,5,FALSE))-$G1362,""))/($F1363)*($C1363-$C1362)+($C1362),"")</f>
        <v/>
      </c>
      <c r="AC1363" s="65" t="str">
        <f t="shared" si="248"/>
        <v/>
      </c>
      <c r="AD1363" s="65" t="str">
        <f>IF(AC1363="","",AC1363/VLOOKUP(VLOOKUP($J1363,'Medians, Hi-Lo SDs'!$B:$F,5,FALSE),$H:$I,2,FALSE))</f>
        <v/>
      </c>
      <c r="AE1363" s="59" t="s">
        <v>88</v>
      </c>
      <c r="AF1363" s="60" t="s">
        <v>88</v>
      </c>
    </row>
    <row r="1364" spans="10:32" x14ac:dyDescent="0.2">
      <c r="J1364" s="64" t="str">
        <f t="shared" si="242"/>
        <v>a1721</v>
      </c>
      <c r="K1364" s="71">
        <f t="shared" si="243"/>
        <v>2.1505376344086025</v>
      </c>
      <c r="L1364" s="65" t="str">
        <f>IFERROR((IF(AND($G1363&lt;(VLOOKUP($J1364,'Medians, Hi-Lo SDs'!$B:$F,2,FALSE)),$G1364&gt;=(VLOOKUP($J1364,'Medians, Hi-Lo SDs'!$B:$F,2,FALSE))),(VLOOKUP($J1364,'Medians, Hi-Lo SDs'!$B:$F,2,FALSE))-$G1363,""))/($F1364)*($C1364-$C1363)+($C1363),"")</f>
        <v/>
      </c>
      <c r="M1364" s="65" t="str">
        <f t="shared" si="245"/>
        <v/>
      </c>
      <c r="N1364" s="65" t="str">
        <f>IF(M1364="","",M1364/VLOOKUP(VLOOKUP($J1364,'Medians, Hi-Lo SDs'!$B:$F,2,FALSE),$H:$I,2,FALSE))</f>
        <v/>
      </c>
      <c r="O1364" s="59" t="s">
        <v>88</v>
      </c>
      <c r="P1364" s="60" t="s">
        <v>88</v>
      </c>
      <c r="Q1364" s="66" t="str">
        <f>IFERROR((IF(AND($G1363&lt;(VLOOKUP($J1364,'Medians, Hi-Lo SDs'!$B:$F,3,FALSE)),$G1364&gt;=(VLOOKUP($J1364,'Medians, Hi-Lo SDs'!$B:$F,3,FALSE))),(VLOOKUP($J1364,'Medians, Hi-Lo SDs'!$B:$F,3,FALSE))-$G1363,""))/($F1364)*($C1364-$C1363)+($C1363),"")</f>
        <v/>
      </c>
      <c r="R1364" s="65" t="str">
        <f t="shared" si="246"/>
        <v/>
      </c>
      <c r="S1364" s="65" t="str">
        <f>IF(R1364="","",R1364/VLOOKUP(VLOOKUP($J1364,'Medians, Hi-Lo SDs'!$B:$F,3,FALSE),$H:$I,2,FALSE))</f>
        <v/>
      </c>
      <c r="T1364" s="70" t="str">
        <f t="shared" si="238"/>
        <v/>
      </c>
      <c r="U1364" s="68" t="str">
        <f t="shared" si="239"/>
        <v/>
      </c>
      <c r="V1364" s="69" t="str">
        <f t="shared" si="244"/>
        <v/>
      </c>
      <c r="W1364" s="66" t="str">
        <f>IFERROR((IF(AND($G1363&lt;(VLOOKUP($J1364,'Medians, Hi-Lo SDs'!$B:$F,4,FALSE)),$G1364&gt;=(VLOOKUP($J1364,'Medians, Hi-Lo SDs'!$B:$F,4,FALSE))),(VLOOKUP($J1364,'Medians, Hi-Lo SDs'!$B:$F,4,FALSE))-$G1363,""))/($F1364)*($C1364-$C1363)+($C1363),"")</f>
        <v/>
      </c>
      <c r="X1364" s="65" t="str">
        <f t="shared" si="247"/>
        <v/>
      </c>
      <c r="Y1364" s="65" t="str">
        <f>IF(X1364="","",X1364/VLOOKUP(VLOOKUP($J1364,'Medians, Hi-Lo SDs'!$B:$F,4,FALSE),$H:$I,2,FALSE))</f>
        <v/>
      </c>
      <c r="Z1364" s="70" t="str">
        <f t="shared" si="240"/>
        <v/>
      </c>
      <c r="AA1364" s="68" t="str">
        <f t="shared" si="241"/>
        <v/>
      </c>
      <c r="AB1364" s="66" t="str">
        <f>IFERROR((IF(AND($G1363&lt;(VLOOKUP($J1364,'Medians, Hi-Lo SDs'!$B:$F,5,FALSE)),$G1364&gt;=(VLOOKUP($J1364,'Medians, Hi-Lo SDs'!$B:$F,5,FALSE))),(VLOOKUP($J1364,'Medians, Hi-Lo SDs'!$B:$F,5,FALSE))-$G1363,""))/($F1364)*($C1364-$C1363)+($C1363),"")</f>
        <v/>
      </c>
      <c r="AC1364" s="65" t="str">
        <f t="shared" si="248"/>
        <v/>
      </c>
      <c r="AD1364" s="65" t="str">
        <f>IF(AC1364="","",AC1364/VLOOKUP(VLOOKUP($J1364,'Medians, Hi-Lo SDs'!$B:$F,5,FALSE),$H:$I,2,FALSE))</f>
        <v/>
      </c>
      <c r="AE1364" s="59" t="s">
        <v>88</v>
      </c>
      <c r="AF1364" s="60" t="s">
        <v>88</v>
      </c>
    </row>
    <row r="1365" spans="10:32" x14ac:dyDescent="0.2">
      <c r="J1365" s="64" t="str">
        <f t="shared" si="242"/>
        <v>a1721</v>
      </c>
      <c r="K1365" s="71">
        <f t="shared" si="243"/>
        <v>2.1505376344086025</v>
      </c>
      <c r="L1365" s="65" t="str">
        <f>IFERROR((IF(AND($G1364&lt;(VLOOKUP($J1365,'Medians, Hi-Lo SDs'!$B:$F,2,FALSE)),$G1365&gt;=(VLOOKUP($J1365,'Medians, Hi-Lo SDs'!$B:$F,2,FALSE))),(VLOOKUP($J1365,'Medians, Hi-Lo SDs'!$B:$F,2,FALSE))-$G1364,""))/($F1365)*($C1365-$C1364)+($C1364),"")</f>
        <v/>
      </c>
      <c r="M1365" s="65" t="str">
        <f t="shared" si="245"/>
        <v/>
      </c>
      <c r="N1365" s="65" t="str">
        <f>IF(M1365="","",M1365/VLOOKUP(VLOOKUP($J1365,'Medians, Hi-Lo SDs'!$B:$F,2,FALSE),$H:$I,2,FALSE))</f>
        <v/>
      </c>
      <c r="O1365" s="59" t="s">
        <v>88</v>
      </c>
      <c r="P1365" s="60" t="s">
        <v>88</v>
      </c>
      <c r="Q1365" s="66" t="str">
        <f>IFERROR((IF(AND($G1364&lt;(VLOOKUP($J1365,'Medians, Hi-Lo SDs'!$B:$F,3,FALSE)),$G1365&gt;=(VLOOKUP($J1365,'Medians, Hi-Lo SDs'!$B:$F,3,FALSE))),(VLOOKUP($J1365,'Medians, Hi-Lo SDs'!$B:$F,3,FALSE))-$G1364,""))/($F1365)*($C1365-$C1364)+($C1364),"")</f>
        <v/>
      </c>
      <c r="R1365" s="65" t="str">
        <f t="shared" si="246"/>
        <v/>
      </c>
      <c r="S1365" s="65" t="str">
        <f>IF(R1365="","",R1365/VLOOKUP(VLOOKUP($J1365,'Medians, Hi-Lo SDs'!$B:$F,3,FALSE),$H:$I,2,FALSE))</f>
        <v/>
      </c>
      <c r="T1365" s="70" t="str">
        <f t="shared" si="238"/>
        <v/>
      </c>
      <c r="U1365" s="68" t="str">
        <f t="shared" si="239"/>
        <v/>
      </c>
      <c r="V1365" s="69" t="str">
        <f t="shared" si="244"/>
        <v/>
      </c>
      <c r="W1365" s="66" t="str">
        <f>IFERROR((IF(AND($G1364&lt;(VLOOKUP($J1365,'Medians, Hi-Lo SDs'!$B:$F,4,FALSE)),$G1365&gt;=(VLOOKUP($J1365,'Medians, Hi-Lo SDs'!$B:$F,4,FALSE))),(VLOOKUP($J1365,'Medians, Hi-Lo SDs'!$B:$F,4,FALSE))-$G1364,""))/($F1365)*($C1365-$C1364)+($C1364),"")</f>
        <v/>
      </c>
      <c r="X1365" s="65" t="str">
        <f t="shared" si="247"/>
        <v/>
      </c>
      <c r="Y1365" s="65" t="str">
        <f>IF(X1365="","",X1365/VLOOKUP(VLOOKUP($J1365,'Medians, Hi-Lo SDs'!$B:$F,4,FALSE),$H:$I,2,FALSE))</f>
        <v/>
      </c>
      <c r="Z1365" s="70" t="str">
        <f t="shared" si="240"/>
        <v/>
      </c>
      <c r="AA1365" s="68" t="str">
        <f t="shared" si="241"/>
        <v/>
      </c>
      <c r="AB1365" s="66" t="str">
        <f>IFERROR((IF(AND($G1364&lt;(VLOOKUP($J1365,'Medians, Hi-Lo SDs'!$B:$F,5,FALSE)),$G1365&gt;=(VLOOKUP($J1365,'Medians, Hi-Lo SDs'!$B:$F,5,FALSE))),(VLOOKUP($J1365,'Medians, Hi-Lo SDs'!$B:$F,5,FALSE))-$G1364,""))/($F1365)*($C1365-$C1364)+($C1364),"")</f>
        <v/>
      </c>
      <c r="AC1365" s="65" t="str">
        <f t="shared" si="248"/>
        <v/>
      </c>
      <c r="AD1365" s="65" t="str">
        <f>IF(AC1365="","",AC1365/VLOOKUP(VLOOKUP($J1365,'Medians, Hi-Lo SDs'!$B:$F,5,FALSE),$H:$I,2,FALSE))</f>
        <v/>
      </c>
      <c r="AE1365" s="59" t="s">
        <v>88</v>
      </c>
      <c r="AF1365" s="60" t="s">
        <v>88</v>
      </c>
    </row>
    <row r="1366" spans="10:32" x14ac:dyDescent="0.2">
      <c r="J1366" s="64" t="str">
        <f t="shared" si="242"/>
        <v>a1721</v>
      </c>
      <c r="K1366" s="71">
        <f t="shared" si="243"/>
        <v>2.1505376344086025</v>
      </c>
      <c r="L1366" s="65" t="str">
        <f>IFERROR((IF(AND($G1365&lt;(VLOOKUP($J1366,'Medians, Hi-Lo SDs'!$B:$F,2,FALSE)),$G1366&gt;=(VLOOKUP($J1366,'Medians, Hi-Lo SDs'!$B:$F,2,FALSE))),(VLOOKUP($J1366,'Medians, Hi-Lo SDs'!$B:$F,2,FALSE))-$G1365,""))/($F1366)*($C1366-$C1365)+($C1365),"")</f>
        <v/>
      </c>
      <c r="M1366" s="65" t="str">
        <f t="shared" si="245"/>
        <v/>
      </c>
      <c r="N1366" s="65" t="str">
        <f>IF(M1366="","",M1366/VLOOKUP(VLOOKUP($J1366,'Medians, Hi-Lo SDs'!$B:$F,2,FALSE),$H:$I,2,FALSE))</f>
        <v/>
      </c>
      <c r="O1366" s="59" t="s">
        <v>88</v>
      </c>
      <c r="P1366" s="60" t="s">
        <v>88</v>
      </c>
      <c r="Q1366" s="66" t="str">
        <f>IFERROR((IF(AND($G1365&lt;(VLOOKUP($J1366,'Medians, Hi-Lo SDs'!$B:$F,3,FALSE)),$G1366&gt;=(VLOOKUP($J1366,'Medians, Hi-Lo SDs'!$B:$F,3,FALSE))),(VLOOKUP($J1366,'Medians, Hi-Lo SDs'!$B:$F,3,FALSE))-$G1365,""))/($F1366)*($C1366-$C1365)+($C1365),"")</f>
        <v/>
      </c>
      <c r="R1366" s="65" t="str">
        <f t="shared" si="246"/>
        <v/>
      </c>
      <c r="S1366" s="65" t="str">
        <f>IF(R1366="","",R1366/VLOOKUP(VLOOKUP($J1366,'Medians, Hi-Lo SDs'!$B:$F,3,FALSE),$H:$I,2,FALSE))</f>
        <v/>
      </c>
      <c r="T1366" s="70" t="str">
        <f t="shared" si="238"/>
        <v/>
      </c>
      <c r="U1366" s="68" t="str">
        <f t="shared" si="239"/>
        <v/>
      </c>
      <c r="V1366" s="69" t="str">
        <f t="shared" si="244"/>
        <v/>
      </c>
      <c r="W1366" s="66" t="str">
        <f>IFERROR((IF(AND($G1365&lt;(VLOOKUP($J1366,'Medians, Hi-Lo SDs'!$B:$F,4,FALSE)),$G1366&gt;=(VLOOKUP($J1366,'Medians, Hi-Lo SDs'!$B:$F,4,FALSE))),(VLOOKUP($J1366,'Medians, Hi-Lo SDs'!$B:$F,4,FALSE))-$G1365,""))/($F1366)*($C1366-$C1365)+($C1365),"")</f>
        <v/>
      </c>
      <c r="X1366" s="65" t="str">
        <f t="shared" si="247"/>
        <v/>
      </c>
      <c r="Y1366" s="65" t="str">
        <f>IF(X1366="","",X1366/VLOOKUP(VLOOKUP($J1366,'Medians, Hi-Lo SDs'!$B:$F,4,FALSE),$H:$I,2,FALSE))</f>
        <v/>
      </c>
      <c r="Z1366" s="70" t="str">
        <f t="shared" si="240"/>
        <v/>
      </c>
      <c r="AA1366" s="68" t="str">
        <f t="shared" si="241"/>
        <v/>
      </c>
      <c r="AB1366" s="66" t="str">
        <f>IFERROR((IF(AND($G1365&lt;(VLOOKUP($J1366,'Medians, Hi-Lo SDs'!$B:$F,5,FALSE)),$G1366&gt;=(VLOOKUP($J1366,'Medians, Hi-Lo SDs'!$B:$F,5,FALSE))),(VLOOKUP($J1366,'Medians, Hi-Lo SDs'!$B:$F,5,FALSE))-$G1365,""))/($F1366)*($C1366-$C1365)+($C1365),"")</f>
        <v/>
      </c>
      <c r="AC1366" s="65" t="str">
        <f t="shared" si="248"/>
        <v/>
      </c>
      <c r="AD1366" s="65" t="str">
        <f>IF(AC1366="","",AC1366/VLOOKUP(VLOOKUP($J1366,'Medians, Hi-Lo SDs'!$B:$F,5,FALSE),$H:$I,2,FALSE))</f>
        <v/>
      </c>
      <c r="AE1366" s="59" t="s">
        <v>88</v>
      </c>
      <c r="AF1366" s="60" t="s">
        <v>88</v>
      </c>
    </row>
    <row r="1367" spans="10:32" x14ac:dyDescent="0.2">
      <c r="J1367" s="64" t="str">
        <f t="shared" si="242"/>
        <v>a1721</v>
      </c>
      <c r="K1367" s="71">
        <f t="shared" si="243"/>
        <v>2.1505376344086025</v>
      </c>
      <c r="L1367" s="65" t="str">
        <f>IFERROR((IF(AND($G1366&lt;(VLOOKUP($J1367,'Medians, Hi-Lo SDs'!$B:$F,2,FALSE)),$G1367&gt;=(VLOOKUP($J1367,'Medians, Hi-Lo SDs'!$B:$F,2,FALSE))),(VLOOKUP($J1367,'Medians, Hi-Lo SDs'!$B:$F,2,FALSE))-$G1366,""))/($F1367)*($C1367-$C1366)+($C1366),"")</f>
        <v/>
      </c>
      <c r="M1367" s="65" t="str">
        <f t="shared" si="245"/>
        <v/>
      </c>
      <c r="N1367" s="65" t="str">
        <f>IF(M1367="","",M1367/VLOOKUP(VLOOKUP($J1367,'Medians, Hi-Lo SDs'!$B:$F,2,FALSE),$H:$I,2,FALSE))</f>
        <v/>
      </c>
      <c r="O1367" s="59" t="s">
        <v>88</v>
      </c>
      <c r="P1367" s="60" t="s">
        <v>88</v>
      </c>
      <c r="Q1367" s="66" t="str">
        <f>IFERROR((IF(AND($G1366&lt;(VLOOKUP($J1367,'Medians, Hi-Lo SDs'!$B:$F,3,FALSE)),$G1367&gt;=(VLOOKUP($J1367,'Medians, Hi-Lo SDs'!$B:$F,3,FALSE))),(VLOOKUP($J1367,'Medians, Hi-Lo SDs'!$B:$F,3,FALSE))-$G1366,""))/($F1367)*($C1367-$C1366)+($C1366),"")</f>
        <v/>
      </c>
      <c r="R1367" s="65" t="str">
        <f t="shared" si="246"/>
        <v/>
      </c>
      <c r="S1367" s="65" t="str">
        <f>IF(R1367="","",R1367/VLOOKUP(VLOOKUP($J1367,'Medians, Hi-Lo SDs'!$B:$F,3,FALSE),$H:$I,2,FALSE))</f>
        <v/>
      </c>
      <c r="T1367" s="70" t="str">
        <f t="shared" si="238"/>
        <v/>
      </c>
      <c r="U1367" s="68" t="str">
        <f t="shared" si="239"/>
        <v/>
      </c>
      <c r="V1367" s="69" t="str">
        <f t="shared" si="244"/>
        <v/>
      </c>
      <c r="W1367" s="66" t="str">
        <f>IFERROR((IF(AND($G1366&lt;(VLOOKUP($J1367,'Medians, Hi-Lo SDs'!$B:$F,4,FALSE)),$G1367&gt;=(VLOOKUP($J1367,'Medians, Hi-Lo SDs'!$B:$F,4,FALSE))),(VLOOKUP($J1367,'Medians, Hi-Lo SDs'!$B:$F,4,FALSE))-$G1366,""))/($F1367)*($C1367-$C1366)+($C1366),"")</f>
        <v/>
      </c>
      <c r="X1367" s="65" t="str">
        <f t="shared" si="247"/>
        <v/>
      </c>
      <c r="Y1367" s="65" t="str">
        <f>IF(X1367="","",X1367/VLOOKUP(VLOOKUP($J1367,'Medians, Hi-Lo SDs'!$B:$F,4,FALSE),$H:$I,2,FALSE))</f>
        <v/>
      </c>
      <c r="Z1367" s="70" t="str">
        <f t="shared" si="240"/>
        <v/>
      </c>
      <c r="AA1367" s="68" t="str">
        <f t="shared" si="241"/>
        <v/>
      </c>
      <c r="AB1367" s="66" t="str">
        <f>IFERROR((IF(AND($G1366&lt;(VLOOKUP($J1367,'Medians, Hi-Lo SDs'!$B:$F,5,FALSE)),$G1367&gt;=(VLOOKUP($J1367,'Medians, Hi-Lo SDs'!$B:$F,5,FALSE))),(VLOOKUP($J1367,'Medians, Hi-Lo SDs'!$B:$F,5,FALSE))-$G1366,""))/($F1367)*($C1367-$C1366)+($C1366),"")</f>
        <v/>
      </c>
      <c r="AC1367" s="65" t="str">
        <f t="shared" si="248"/>
        <v/>
      </c>
      <c r="AD1367" s="65" t="str">
        <f>IF(AC1367="","",AC1367/VLOOKUP(VLOOKUP($J1367,'Medians, Hi-Lo SDs'!$B:$F,5,FALSE),$H:$I,2,FALSE))</f>
        <v/>
      </c>
      <c r="AE1367" s="59" t="s">
        <v>88</v>
      </c>
      <c r="AF1367" s="60" t="s">
        <v>88</v>
      </c>
    </row>
    <row r="1368" spans="10:32" x14ac:dyDescent="0.2">
      <c r="J1368" s="64" t="str">
        <f t="shared" si="242"/>
        <v>a1721</v>
      </c>
      <c r="K1368" s="71">
        <f t="shared" si="243"/>
        <v>2.1505376344086025</v>
      </c>
      <c r="L1368" s="65" t="str">
        <f>IFERROR((IF(AND($G1367&lt;(VLOOKUP($J1368,'Medians, Hi-Lo SDs'!$B:$F,2,FALSE)),$G1368&gt;=(VLOOKUP($J1368,'Medians, Hi-Lo SDs'!$B:$F,2,FALSE))),(VLOOKUP($J1368,'Medians, Hi-Lo SDs'!$B:$F,2,FALSE))-$G1367,""))/($F1368)*($C1368-$C1367)+($C1367),"")</f>
        <v/>
      </c>
      <c r="M1368" s="65" t="str">
        <f t="shared" si="245"/>
        <v/>
      </c>
      <c r="N1368" s="65" t="str">
        <f>IF(M1368="","",M1368/VLOOKUP(VLOOKUP($J1368,'Medians, Hi-Lo SDs'!$B:$F,2,FALSE),$H:$I,2,FALSE))</f>
        <v/>
      </c>
      <c r="O1368" s="59" t="s">
        <v>88</v>
      </c>
      <c r="P1368" s="60" t="s">
        <v>88</v>
      </c>
      <c r="Q1368" s="66" t="str">
        <f>IFERROR((IF(AND($G1367&lt;(VLOOKUP($J1368,'Medians, Hi-Lo SDs'!$B:$F,3,FALSE)),$G1368&gt;=(VLOOKUP($J1368,'Medians, Hi-Lo SDs'!$B:$F,3,FALSE))),(VLOOKUP($J1368,'Medians, Hi-Lo SDs'!$B:$F,3,FALSE))-$G1367,""))/($F1368)*($C1368-$C1367)+($C1367),"")</f>
        <v/>
      </c>
      <c r="R1368" s="65" t="str">
        <f t="shared" si="246"/>
        <v/>
      </c>
      <c r="S1368" s="65" t="str">
        <f>IF(R1368="","",R1368/VLOOKUP(VLOOKUP($J1368,'Medians, Hi-Lo SDs'!$B:$F,3,FALSE),$H:$I,2,FALSE))</f>
        <v/>
      </c>
      <c r="T1368" s="70" t="str">
        <f t="shared" si="238"/>
        <v/>
      </c>
      <c r="U1368" s="68" t="str">
        <f t="shared" si="239"/>
        <v/>
      </c>
      <c r="V1368" s="69" t="str">
        <f t="shared" si="244"/>
        <v/>
      </c>
      <c r="W1368" s="66" t="str">
        <f>IFERROR((IF(AND($G1367&lt;(VLOOKUP($J1368,'Medians, Hi-Lo SDs'!$B:$F,4,FALSE)),$G1368&gt;=(VLOOKUP($J1368,'Medians, Hi-Lo SDs'!$B:$F,4,FALSE))),(VLOOKUP($J1368,'Medians, Hi-Lo SDs'!$B:$F,4,FALSE))-$G1367,""))/($F1368)*($C1368-$C1367)+($C1367),"")</f>
        <v/>
      </c>
      <c r="X1368" s="65" t="str">
        <f t="shared" si="247"/>
        <v/>
      </c>
      <c r="Y1368" s="65" t="str">
        <f>IF(X1368="","",X1368/VLOOKUP(VLOOKUP($J1368,'Medians, Hi-Lo SDs'!$B:$F,4,FALSE),$H:$I,2,FALSE))</f>
        <v/>
      </c>
      <c r="Z1368" s="70" t="str">
        <f t="shared" si="240"/>
        <v/>
      </c>
      <c r="AA1368" s="68" t="str">
        <f t="shared" si="241"/>
        <v/>
      </c>
      <c r="AB1368" s="66" t="str">
        <f>IFERROR((IF(AND($G1367&lt;(VLOOKUP($J1368,'Medians, Hi-Lo SDs'!$B:$F,5,FALSE)),$G1368&gt;=(VLOOKUP($J1368,'Medians, Hi-Lo SDs'!$B:$F,5,FALSE))),(VLOOKUP($J1368,'Medians, Hi-Lo SDs'!$B:$F,5,FALSE))-$G1367,""))/($F1368)*($C1368-$C1367)+($C1367),"")</f>
        <v/>
      </c>
      <c r="AC1368" s="65" t="str">
        <f t="shared" si="248"/>
        <v/>
      </c>
      <c r="AD1368" s="65" t="str">
        <f>IF(AC1368="","",AC1368/VLOOKUP(VLOOKUP($J1368,'Medians, Hi-Lo SDs'!$B:$F,5,FALSE),$H:$I,2,FALSE))</f>
        <v/>
      </c>
      <c r="AE1368" s="59" t="s">
        <v>88</v>
      </c>
      <c r="AF1368" s="60" t="s">
        <v>88</v>
      </c>
    </row>
    <row r="1369" spans="10:32" x14ac:dyDescent="0.2">
      <c r="J1369" s="64" t="str">
        <f t="shared" si="242"/>
        <v>a1721</v>
      </c>
      <c r="K1369" s="71">
        <f t="shared" si="243"/>
        <v>2.1505376344086025</v>
      </c>
      <c r="L1369" s="65" t="str">
        <f>IFERROR((IF(AND($G1368&lt;(VLOOKUP($J1369,'Medians, Hi-Lo SDs'!$B:$F,2,FALSE)),$G1369&gt;=(VLOOKUP($J1369,'Medians, Hi-Lo SDs'!$B:$F,2,FALSE))),(VLOOKUP($J1369,'Medians, Hi-Lo SDs'!$B:$F,2,FALSE))-$G1368,""))/($F1369)*($C1369-$C1368)+($C1368),"")</f>
        <v/>
      </c>
      <c r="M1369" s="65" t="str">
        <f t="shared" si="245"/>
        <v/>
      </c>
      <c r="N1369" s="65" t="str">
        <f>IF(M1369="","",M1369/VLOOKUP(VLOOKUP($J1369,'Medians, Hi-Lo SDs'!$B:$F,2,FALSE),$H:$I,2,FALSE))</f>
        <v/>
      </c>
      <c r="O1369" s="59" t="s">
        <v>88</v>
      </c>
      <c r="P1369" s="60" t="s">
        <v>88</v>
      </c>
      <c r="Q1369" s="66" t="str">
        <f>IFERROR((IF(AND($G1368&lt;(VLOOKUP($J1369,'Medians, Hi-Lo SDs'!$B:$F,3,FALSE)),$G1369&gt;=(VLOOKUP($J1369,'Medians, Hi-Lo SDs'!$B:$F,3,FALSE))),(VLOOKUP($J1369,'Medians, Hi-Lo SDs'!$B:$F,3,FALSE))-$G1368,""))/($F1369)*($C1369-$C1368)+($C1368),"")</f>
        <v/>
      </c>
      <c r="R1369" s="65" t="str">
        <f t="shared" si="246"/>
        <v/>
      </c>
      <c r="S1369" s="65" t="str">
        <f>IF(R1369="","",R1369/VLOOKUP(VLOOKUP($J1369,'Medians, Hi-Lo SDs'!$B:$F,3,FALSE),$H:$I,2,FALSE))</f>
        <v/>
      </c>
      <c r="T1369" s="70" t="str">
        <f t="shared" si="238"/>
        <v/>
      </c>
      <c r="U1369" s="68" t="str">
        <f t="shared" si="239"/>
        <v/>
      </c>
      <c r="V1369" s="69" t="str">
        <f t="shared" si="244"/>
        <v/>
      </c>
      <c r="W1369" s="66" t="str">
        <f>IFERROR((IF(AND($G1368&lt;(VLOOKUP($J1369,'Medians, Hi-Lo SDs'!$B:$F,4,FALSE)),$G1369&gt;=(VLOOKUP($J1369,'Medians, Hi-Lo SDs'!$B:$F,4,FALSE))),(VLOOKUP($J1369,'Medians, Hi-Lo SDs'!$B:$F,4,FALSE))-$G1368,""))/($F1369)*($C1369-$C1368)+($C1368),"")</f>
        <v/>
      </c>
      <c r="X1369" s="65" t="str">
        <f t="shared" si="247"/>
        <v/>
      </c>
      <c r="Y1369" s="65" t="str">
        <f>IF(X1369="","",X1369/VLOOKUP(VLOOKUP($J1369,'Medians, Hi-Lo SDs'!$B:$F,4,FALSE),$H:$I,2,FALSE))</f>
        <v/>
      </c>
      <c r="Z1369" s="70" t="str">
        <f t="shared" si="240"/>
        <v/>
      </c>
      <c r="AA1369" s="68" t="str">
        <f t="shared" si="241"/>
        <v/>
      </c>
      <c r="AB1369" s="66" t="str">
        <f>IFERROR((IF(AND($G1368&lt;(VLOOKUP($J1369,'Medians, Hi-Lo SDs'!$B:$F,5,FALSE)),$G1369&gt;=(VLOOKUP($J1369,'Medians, Hi-Lo SDs'!$B:$F,5,FALSE))),(VLOOKUP($J1369,'Medians, Hi-Lo SDs'!$B:$F,5,FALSE))-$G1368,""))/($F1369)*($C1369-$C1368)+($C1368),"")</f>
        <v/>
      </c>
      <c r="AC1369" s="65" t="str">
        <f t="shared" si="248"/>
        <v/>
      </c>
      <c r="AD1369" s="65" t="str">
        <f>IF(AC1369="","",AC1369/VLOOKUP(VLOOKUP($J1369,'Medians, Hi-Lo SDs'!$B:$F,5,FALSE),$H:$I,2,FALSE))</f>
        <v/>
      </c>
      <c r="AE1369" s="59" t="s">
        <v>88</v>
      </c>
      <c r="AF1369" s="60" t="s">
        <v>88</v>
      </c>
    </row>
    <row r="1370" spans="10:32" x14ac:dyDescent="0.2">
      <c r="J1370" s="64" t="str">
        <f t="shared" si="242"/>
        <v>a1721</v>
      </c>
      <c r="K1370" s="71">
        <f t="shared" si="243"/>
        <v>2.1505376344086025</v>
      </c>
      <c r="L1370" s="65" t="str">
        <f>IFERROR((IF(AND($G1369&lt;(VLOOKUP($J1370,'Medians, Hi-Lo SDs'!$B:$F,2,FALSE)),$G1370&gt;=(VLOOKUP($J1370,'Medians, Hi-Lo SDs'!$B:$F,2,FALSE))),(VLOOKUP($J1370,'Medians, Hi-Lo SDs'!$B:$F,2,FALSE))-$G1369,""))/($F1370)*($C1370-$C1369)+($C1369),"")</f>
        <v/>
      </c>
      <c r="M1370" s="65" t="str">
        <f t="shared" si="245"/>
        <v/>
      </c>
      <c r="N1370" s="65" t="str">
        <f>IF(M1370="","",M1370/VLOOKUP(VLOOKUP($J1370,'Medians, Hi-Lo SDs'!$B:$F,2,FALSE),$H:$I,2,FALSE))</f>
        <v/>
      </c>
      <c r="O1370" s="59" t="s">
        <v>88</v>
      </c>
      <c r="P1370" s="60" t="s">
        <v>88</v>
      </c>
      <c r="Q1370" s="66" t="str">
        <f>IFERROR((IF(AND($G1369&lt;(VLOOKUP($J1370,'Medians, Hi-Lo SDs'!$B:$F,3,FALSE)),$G1370&gt;=(VLOOKUP($J1370,'Medians, Hi-Lo SDs'!$B:$F,3,FALSE))),(VLOOKUP($J1370,'Medians, Hi-Lo SDs'!$B:$F,3,FALSE))-$G1369,""))/($F1370)*($C1370-$C1369)+($C1369),"")</f>
        <v/>
      </c>
      <c r="R1370" s="65" t="str">
        <f t="shared" si="246"/>
        <v/>
      </c>
      <c r="S1370" s="65" t="str">
        <f>IF(R1370="","",R1370/VLOOKUP(VLOOKUP($J1370,'Medians, Hi-Lo SDs'!$B:$F,3,FALSE),$H:$I,2,FALSE))</f>
        <v/>
      </c>
      <c r="T1370" s="70" t="str">
        <f t="shared" si="238"/>
        <v/>
      </c>
      <c r="U1370" s="68" t="str">
        <f t="shared" si="239"/>
        <v/>
      </c>
      <c r="V1370" s="69" t="str">
        <f t="shared" si="244"/>
        <v/>
      </c>
      <c r="W1370" s="66" t="str">
        <f>IFERROR((IF(AND($G1369&lt;(VLOOKUP($J1370,'Medians, Hi-Lo SDs'!$B:$F,4,FALSE)),$G1370&gt;=(VLOOKUP($J1370,'Medians, Hi-Lo SDs'!$B:$F,4,FALSE))),(VLOOKUP($J1370,'Medians, Hi-Lo SDs'!$B:$F,4,FALSE))-$G1369,""))/($F1370)*($C1370-$C1369)+($C1369),"")</f>
        <v/>
      </c>
      <c r="X1370" s="65" t="str">
        <f t="shared" si="247"/>
        <v/>
      </c>
      <c r="Y1370" s="65" t="str">
        <f>IF(X1370="","",X1370/VLOOKUP(VLOOKUP($J1370,'Medians, Hi-Lo SDs'!$B:$F,4,FALSE),$H:$I,2,FALSE))</f>
        <v/>
      </c>
      <c r="Z1370" s="70" t="str">
        <f t="shared" si="240"/>
        <v/>
      </c>
      <c r="AA1370" s="68" t="str">
        <f t="shared" si="241"/>
        <v/>
      </c>
      <c r="AB1370" s="66" t="str">
        <f>IFERROR((IF(AND($G1369&lt;(VLOOKUP($J1370,'Medians, Hi-Lo SDs'!$B:$F,5,FALSE)),$G1370&gt;=(VLOOKUP($J1370,'Medians, Hi-Lo SDs'!$B:$F,5,FALSE))),(VLOOKUP($J1370,'Medians, Hi-Lo SDs'!$B:$F,5,FALSE))-$G1369,""))/($F1370)*($C1370-$C1369)+($C1369),"")</f>
        <v/>
      </c>
      <c r="AC1370" s="65" t="str">
        <f t="shared" si="248"/>
        <v/>
      </c>
      <c r="AD1370" s="65" t="str">
        <f>IF(AC1370="","",AC1370/VLOOKUP(VLOOKUP($J1370,'Medians, Hi-Lo SDs'!$B:$F,5,FALSE),$H:$I,2,FALSE))</f>
        <v/>
      </c>
      <c r="AE1370" s="59" t="s">
        <v>88</v>
      </c>
      <c r="AF1370" s="60" t="s">
        <v>88</v>
      </c>
    </row>
    <row r="1371" spans="10:32" x14ac:dyDescent="0.2">
      <c r="J1371" s="64" t="str">
        <f t="shared" si="242"/>
        <v>a1721</v>
      </c>
      <c r="K1371" s="71">
        <f t="shared" si="243"/>
        <v>2.1505376344086025</v>
      </c>
      <c r="L1371" s="65" t="str">
        <f>IFERROR((IF(AND($G1370&lt;(VLOOKUP($J1371,'Medians, Hi-Lo SDs'!$B:$F,2,FALSE)),$G1371&gt;=(VLOOKUP($J1371,'Medians, Hi-Lo SDs'!$B:$F,2,FALSE))),(VLOOKUP($J1371,'Medians, Hi-Lo SDs'!$B:$F,2,FALSE))-$G1370,""))/($F1371)*($C1371-$C1370)+($C1370),"")</f>
        <v/>
      </c>
      <c r="M1371" s="65" t="str">
        <f t="shared" si="245"/>
        <v/>
      </c>
      <c r="N1371" s="65" t="str">
        <f>IF(M1371="","",M1371/VLOOKUP(VLOOKUP($J1371,'Medians, Hi-Lo SDs'!$B:$F,2,FALSE),$H:$I,2,FALSE))</f>
        <v/>
      </c>
      <c r="O1371" s="59" t="s">
        <v>88</v>
      </c>
      <c r="P1371" s="60" t="s">
        <v>88</v>
      </c>
      <c r="Q1371" s="66" t="str">
        <f>IFERROR((IF(AND($G1370&lt;(VLOOKUP($J1371,'Medians, Hi-Lo SDs'!$B:$F,3,FALSE)),$G1371&gt;=(VLOOKUP($J1371,'Medians, Hi-Lo SDs'!$B:$F,3,FALSE))),(VLOOKUP($J1371,'Medians, Hi-Lo SDs'!$B:$F,3,FALSE))-$G1370,""))/($F1371)*($C1371-$C1370)+($C1370),"")</f>
        <v/>
      </c>
      <c r="R1371" s="65" t="str">
        <f t="shared" si="246"/>
        <v/>
      </c>
      <c r="S1371" s="65" t="str">
        <f>IF(R1371="","",R1371/VLOOKUP(VLOOKUP($J1371,'Medians, Hi-Lo SDs'!$B:$F,3,FALSE),$H:$I,2,FALSE))</f>
        <v/>
      </c>
      <c r="T1371" s="70" t="str">
        <f t="shared" si="238"/>
        <v/>
      </c>
      <c r="U1371" s="68" t="str">
        <f t="shared" si="239"/>
        <v/>
      </c>
      <c r="V1371" s="69" t="str">
        <f t="shared" si="244"/>
        <v/>
      </c>
      <c r="W1371" s="66" t="str">
        <f>IFERROR((IF(AND($G1370&lt;(VLOOKUP($J1371,'Medians, Hi-Lo SDs'!$B:$F,4,FALSE)),$G1371&gt;=(VLOOKUP($J1371,'Medians, Hi-Lo SDs'!$B:$F,4,FALSE))),(VLOOKUP($J1371,'Medians, Hi-Lo SDs'!$B:$F,4,FALSE))-$G1370,""))/($F1371)*($C1371-$C1370)+($C1370),"")</f>
        <v/>
      </c>
      <c r="X1371" s="65" t="str">
        <f t="shared" si="247"/>
        <v/>
      </c>
      <c r="Y1371" s="65" t="str">
        <f>IF(X1371="","",X1371/VLOOKUP(VLOOKUP($J1371,'Medians, Hi-Lo SDs'!$B:$F,4,FALSE),$H:$I,2,FALSE))</f>
        <v/>
      </c>
      <c r="Z1371" s="70" t="str">
        <f t="shared" si="240"/>
        <v/>
      </c>
      <c r="AA1371" s="68" t="str">
        <f t="shared" si="241"/>
        <v/>
      </c>
      <c r="AB1371" s="66" t="str">
        <f>IFERROR((IF(AND($G1370&lt;(VLOOKUP($J1371,'Medians, Hi-Lo SDs'!$B:$F,5,FALSE)),$G1371&gt;=(VLOOKUP($J1371,'Medians, Hi-Lo SDs'!$B:$F,5,FALSE))),(VLOOKUP($J1371,'Medians, Hi-Lo SDs'!$B:$F,5,FALSE))-$G1370,""))/($F1371)*($C1371-$C1370)+($C1370),"")</f>
        <v/>
      </c>
      <c r="AC1371" s="65" t="str">
        <f t="shared" si="248"/>
        <v/>
      </c>
      <c r="AD1371" s="65" t="str">
        <f>IF(AC1371="","",AC1371/VLOOKUP(VLOOKUP($J1371,'Medians, Hi-Lo SDs'!$B:$F,5,FALSE),$H:$I,2,FALSE))</f>
        <v/>
      </c>
      <c r="AE1371" s="59" t="s">
        <v>88</v>
      </c>
      <c r="AF1371" s="60" t="s">
        <v>88</v>
      </c>
    </row>
    <row r="1372" spans="10:32" x14ac:dyDescent="0.2">
      <c r="J1372" s="64" t="str">
        <f t="shared" si="242"/>
        <v>a1721</v>
      </c>
      <c r="K1372" s="71">
        <f t="shared" si="243"/>
        <v>2.1505376344086025</v>
      </c>
      <c r="L1372" s="65" t="str">
        <f>IFERROR((IF(AND($G1371&lt;(VLOOKUP($J1372,'Medians, Hi-Lo SDs'!$B:$F,2,FALSE)),$G1372&gt;=(VLOOKUP($J1372,'Medians, Hi-Lo SDs'!$B:$F,2,FALSE))),(VLOOKUP($J1372,'Medians, Hi-Lo SDs'!$B:$F,2,FALSE))-$G1371,""))/($F1372)*($C1372-$C1371)+($C1371),"")</f>
        <v/>
      </c>
      <c r="M1372" s="65" t="str">
        <f t="shared" si="245"/>
        <v/>
      </c>
      <c r="N1372" s="65" t="str">
        <f>IF(M1372="","",M1372/VLOOKUP(VLOOKUP($J1372,'Medians, Hi-Lo SDs'!$B:$F,2,FALSE),$H:$I,2,FALSE))</f>
        <v/>
      </c>
      <c r="O1372" s="59" t="s">
        <v>88</v>
      </c>
      <c r="P1372" s="60" t="s">
        <v>88</v>
      </c>
      <c r="Q1372" s="66" t="str">
        <f>IFERROR((IF(AND($G1371&lt;(VLOOKUP($J1372,'Medians, Hi-Lo SDs'!$B:$F,3,FALSE)),$G1372&gt;=(VLOOKUP($J1372,'Medians, Hi-Lo SDs'!$B:$F,3,FALSE))),(VLOOKUP($J1372,'Medians, Hi-Lo SDs'!$B:$F,3,FALSE))-$G1371,""))/($F1372)*($C1372-$C1371)+($C1371),"")</f>
        <v/>
      </c>
      <c r="R1372" s="65" t="str">
        <f t="shared" si="246"/>
        <v/>
      </c>
      <c r="S1372" s="65" t="str">
        <f>IF(R1372="","",R1372/VLOOKUP(VLOOKUP($J1372,'Medians, Hi-Lo SDs'!$B:$F,3,FALSE),$H:$I,2,FALSE))</f>
        <v/>
      </c>
      <c r="T1372" s="70" t="str">
        <f t="shared" si="238"/>
        <v/>
      </c>
      <c r="U1372" s="68" t="str">
        <f t="shared" si="239"/>
        <v/>
      </c>
      <c r="V1372" s="69" t="str">
        <f t="shared" si="244"/>
        <v/>
      </c>
      <c r="W1372" s="66" t="str">
        <f>IFERROR((IF(AND($G1371&lt;(VLOOKUP($J1372,'Medians, Hi-Lo SDs'!$B:$F,4,FALSE)),$G1372&gt;=(VLOOKUP($J1372,'Medians, Hi-Lo SDs'!$B:$F,4,FALSE))),(VLOOKUP($J1372,'Medians, Hi-Lo SDs'!$B:$F,4,FALSE))-$G1371,""))/($F1372)*($C1372-$C1371)+($C1371),"")</f>
        <v/>
      </c>
      <c r="X1372" s="65" t="str">
        <f t="shared" si="247"/>
        <v/>
      </c>
      <c r="Y1372" s="65" t="str">
        <f>IF(X1372="","",X1372/VLOOKUP(VLOOKUP($J1372,'Medians, Hi-Lo SDs'!$B:$F,4,FALSE),$H:$I,2,FALSE))</f>
        <v/>
      </c>
      <c r="Z1372" s="70" t="str">
        <f t="shared" si="240"/>
        <v/>
      </c>
      <c r="AA1372" s="68" t="str">
        <f t="shared" si="241"/>
        <v/>
      </c>
      <c r="AB1372" s="66" t="str">
        <f>IFERROR((IF(AND($G1371&lt;(VLOOKUP($J1372,'Medians, Hi-Lo SDs'!$B:$F,5,FALSE)),$G1372&gt;=(VLOOKUP($J1372,'Medians, Hi-Lo SDs'!$B:$F,5,FALSE))),(VLOOKUP($J1372,'Medians, Hi-Lo SDs'!$B:$F,5,FALSE))-$G1371,""))/($F1372)*($C1372-$C1371)+($C1371),"")</f>
        <v/>
      </c>
      <c r="AC1372" s="65" t="str">
        <f t="shared" si="248"/>
        <v/>
      </c>
      <c r="AD1372" s="65" t="str">
        <f>IF(AC1372="","",AC1372/VLOOKUP(VLOOKUP($J1372,'Medians, Hi-Lo SDs'!$B:$F,5,FALSE),$H:$I,2,FALSE))</f>
        <v/>
      </c>
      <c r="AE1372" s="59" t="s">
        <v>88</v>
      </c>
      <c r="AF1372" s="60" t="s">
        <v>88</v>
      </c>
    </row>
    <row r="1373" spans="10:32" x14ac:dyDescent="0.2">
      <c r="J1373" s="64" t="str">
        <f t="shared" si="242"/>
        <v>a1721</v>
      </c>
      <c r="K1373" s="71">
        <f t="shared" si="243"/>
        <v>2.1505376344086025</v>
      </c>
      <c r="L1373" s="65" t="str">
        <f>IFERROR((IF(AND($G1372&lt;(VLOOKUP($J1373,'Medians, Hi-Lo SDs'!$B:$F,2,FALSE)),$G1373&gt;=(VLOOKUP($J1373,'Medians, Hi-Lo SDs'!$B:$F,2,FALSE))),(VLOOKUP($J1373,'Medians, Hi-Lo SDs'!$B:$F,2,FALSE))-$G1372,""))/($F1373)*($C1373-$C1372)+($C1372),"")</f>
        <v/>
      </c>
      <c r="M1373" s="65" t="str">
        <f t="shared" si="245"/>
        <v/>
      </c>
      <c r="N1373" s="65" t="str">
        <f>IF(M1373="","",M1373/VLOOKUP(VLOOKUP($J1373,'Medians, Hi-Lo SDs'!$B:$F,2,FALSE),$H:$I,2,FALSE))</f>
        <v/>
      </c>
      <c r="O1373" s="59" t="s">
        <v>88</v>
      </c>
      <c r="P1373" s="60" t="s">
        <v>88</v>
      </c>
      <c r="Q1373" s="66" t="str">
        <f>IFERROR((IF(AND($G1372&lt;(VLOOKUP($J1373,'Medians, Hi-Lo SDs'!$B:$F,3,FALSE)),$G1373&gt;=(VLOOKUP($J1373,'Medians, Hi-Lo SDs'!$B:$F,3,FALSE))),(VLOOKUP($J1373,'Medians, Hi-Lo SDs'!$B:$F,3,FALSE))-$G1372,""))/($F1373)*($C1373-$C1372)+($C1372),"")</f>
        <v/>
      </c>
      <c r="R1373" s="65" t="str">
        <f t="shared" si="246"/>
        <v/>
      </c>
      <c r="S1373" s="65" t="str">
        <f>IF(R1373="","",R1373/VLOOKUP(VLOOKUP($J1373,'Medians, Hi-Lo SDs'!$B:$F,3,FALSE),$H:$I,2,FALSE))</f>
        <v/>
      </c>
      <c r="T1373" s="70" t="str">
        <f t="shared" si="238"/>
        <v/>
      </c>
      <c r="U1373" s="68" t="str">
        <f t="shared" si="239"/>
        <v/>
      </c>
      <c r="V1373" s="69" t="str">
        <f t="shared" si="244"/>
        <v/>
      </c>
      <c r="W1373" s="66" t="str">
        <f>IFERROR((IF(AND($G1372&lt;(VLOOKUP($J1373,'Medians, Hi-Lo SDs'!$B:$F,4,FALSE)),$G1373&gt;=(VLOOKUP($J1373,'Medians, Hi-Lo SDs'!$B:$F,4,FALSE))),(VLOOKUP($J1373,'Medians, Hi-Lo SDs'!$B:$F,4,FALSE))-$G1372,""))/($F1373)*($C1373-$C1372)+($C1372),"")</f>
        <v/>
      </c>
      <c r="X1373" s="65" t="str">
        <f t="shared" si="247"/>
        <v/>
      </c>
      <c r="Y1373" s="65" t="str">
        <f>IF(X1373="","",X1373/VLOOKUP(VLOOKUP($J1373,'Medians, Hi-Lo SDs'!$B:$F,4,FALSE),$H:$I,2,FALSE))</f>
        <v/>
      </c>
      <c r="Z1373" s="70" t="str">
        <f t="shared" si="240"/>
        <v/>
      </c>
      <c r="AA1373" s="68" t="str">
        <f t="shared" si="241"/>
        <v/>
      </c>
      <c r="AB1373" s="66" t="str">
        <f>IFERROR((IF(AND($G1372&lt;(VLOOKUP($J1373,'Medians, Hi-Lo SDs'!$B:$F,5,FALSE)),$G1373&gt;=(VLOOKUP($J1373,'Medians, Hi-Lo SDs'!$B:$F,5,FALSE))),(VLOOKUP($J1373,'Medians, Hi-Lo SDs'!$B:$F,5,FALSE))-$G1372,""))/($F1373)*($C1373-$C1372)+($C1372),"")</f>
        <v/>
      </c>
      <c r="AC1373" s="65" t="str">
        <f t="shared" si="248"/>
        <v/>
      </c>
      <c r="AD1373" s="65" t="str">
        <f>IF(AC1373="","",AC1373/VLOOKUP(VLOOKUP($J1373,'Medians, Hi-Lo SDs'!$B:$F,5,FALSE),$H:$I,2,FALSE))</f>
        <v/>
      </c>
      <c r="AE1373" s="59" t="s">
        <v>88</v>
      </c>
      <c r="AF1373" s="60" t="s">
        <v>88</v>
      </c>
    </row>
    <row r="1374" spans="10:32" x14ac:dyDescent="0.2">
      <c r="J1374" s="64" t="str">
        <f t="shared" si="242"/>
        <v>a1721</v>
      </c>
      <c r="K1374" s="71">
        <f t="shared" si="243"/>
        <v>2.1505376344086025</v>
      </c>
      <c r="L1374" s="65" t="str">
        <f>IFERROR((IF(AND($G1373&lt;(VLOOKUP($J1374,'Medians, Hi-Lo SDs'!$B:$F,2,FALSE)),$G1374&gt;=(VLOOKUP($J1374,'Medians, Hi-Lo SDs'!$B:$F,2,FALSE))),(VLOOKUP($J1374,'Medians, Hi-Lo SDs'!$B:$F,2,FALSE))-$G1373,""))/($F1374)*($C1374-$C1373)+($C1373),"")</f>
        <v/>
      </c>
      <c r="M1374" s="65" t="str">
        <f t="shared" si="245"/>
        <v/>
      </c>
      <c r="N1374" s="65" t="str">
        <f>IF(M1374="","",M1374/VLOOKUP(VLOOKUP($J1374,'Medians, Hi-Lo SDs'!$B:$F,2,FALSE),$H:$I,2,FALSE))</f>
        <v/>
      </c>
      <c r="O1374" s="59" t="s">
        <v>88</v>
      </c>
      <c r="P1374" s="60" t="s">
        <v>88</v>
      </c>
      <c r="Q1374" s="66" t="str">
        <f>IFERROR((IF(AND($G1373&lt;(VLOOKUP($J1374,'Medians, Hi-Lo SDs'!$B:$F,3,FALSE)),$G1374&gt;=(VLOOKUP($J1374,'Medians, Hi-Lo SDs'!$B:$F,3,FALSE))),(VLOOKUP($J1374,'Medians, Hi-Lo SDs'!$B:$F,3,FALSE))-$G1373,""))/($F1374)*($C1374-$C1373)+($C1373),"")</f>
        <v/>
      </c>
      <c r="R1374" s="65" t="str">
        <f t="shared" si="246"/>
        <v/>
      </c>
      <c r="S1374" s="65" t="str">
        <f>IF(R1374="","",R1374/VLOOKUP(VLOOKUP($J1374,'Medians, Hi-Lo SDs'!$B:$F,3,FALSE),$H:$I,2,FALSE))</f>
        <v/>
      </c>
      <c r="T1374" s="70" t="str">
        <f t="shared" si="238"/>
        <v/>
      </c>
      <c r="U1374" s="68" t="str">
        <f t="shared" si="239"/>
        <v/>
      </c>
      <c r="V1374" s="69" t="str">
        <f t="shared" si="244"/>
        <v/>
      </c>
      <c r="W1374" s="66" t="str">
        <f>IFERROR((IF(AND($G1373&lt;(VLOOKUP($J1374,'Medians, Hi-Lo SDs'!$B:$F,4,FALSE)),$G1374&gt;=(VLOOKUP($J1374,'Medians, Hi-Lo SDs'!$B:$F,4,FALSE))),(VLOOKUP($J1374,'Medians, Hi-Lo SDs'!$B:$F,4,FALSE))-$G1373,""))/($F1374)*($C1374-$C1373)+($C1373),"")</f>
        <v/>
      </c>
      <c r="X1374" s="65" t="str">
        <f t="shared" si="247"/>
        <v/>
      </c>
      <c r="Y1374" s="65" t="str">
        <f>IF(X1374="","",X1374/VLOOKUP(VLOOKUP($J1374,'Medians, Hi-Lo SDs'!$B:$F,4,FALSE),$H:$I,2,FALSE))</f>
        <v/>
      </c>
      <c r="Z1374" s="70" t="str">
        <f t="shared" si="240"/>
        <v/>
      </c>
      <c r="AA1374" s="68" t="str">
        <f t="shared" si="241"/>
        <v/>
      </c>
      <c r="AB1374" s="66" t="str">
        <f>IFERROR((IF(AND($G1373&lt;(VLOOKUP($J1374,'Medians, Hi-Lo SDs'!$B:$F,5,FALSE)),$G1374&gt;=(VLOOKUP($J1374,'Medians, Hi-Lo SDs'!$B:$F,5,FALSE))),(VLOOKUP($J1374,'Medians, Hi-Lo SDs'!$B:$F,5,FALSE))-$G1373,""))/($F1374)*($C1374-$C1373)+($C1373),"")</f>
        <v/>
      </c>
      <c r="AC1374" s="65" t="str">
        <f t="shared" si="248"/>
        <v/>
      </c>
      <c r="AD1374" s="65" t="str">
        <f>IF(AC1374="","",AC1374/VLOOKUP(VLOOKUP($J1374,'Medians, Hi-Lo SDs'!$B:$F,5,FALSE),$H:$I,2,FALSE))</f>
        <v/>
      </c>
      <c r="AE1374" s="59" t="s">
        <v>88</v>
      </c>
      <c r="AF1374" s="60" t="s">
        <v>88</v>
      </c>
    </row>
    <row r="1375" spans="10:32" x14ac:dyDescent="0.2">
      <c r="J1375" s="64" t="str">
        <f t="shared" si="242"/>
        <v>a1721</v>
      </c>
      <c r="K1375" s="71">
        <f t="shared" si="243"/>
        <v>2.1505376344086025</v>
      </c>
      <c r="L1375" s="65" t="str">
        <f>IFERROR((IF(AND($G1374&lt;(VLOOKUP($J1375,'Medians, Hi-Lo SDs'!$B:$F,2,FALSE)),$G1375&gt;=(VLOOKUP($J1375,'Medians, Hi-Lo SDs'!$B:$F,2,FALSE))),(VLOOKUP($J1375,'Medians, Hi-Lo SDs'!$B:$F,2,FALSE))-$G1374,""))/($F1375)*($C1375-$C1374)+($C1374),"")</f>
        <v/>
      </c>
      <c r="M1375" s="65" t="str">
        <f t="shared" si="245"/>
        <v/>
      </c>
      <c r="N1375" s="65" t="str">
        <f>IF(M1375="","",M1375/VLOOKUP(VLOOKUP($J1375,'Medians, Hi-Lo SDs'!$B:$F,2,FALSE),$H:$I,2,FALSE))</f>
        <v/>
      </c>
      <c r="O1375" s="59" t="s">
        <v>88</v>
      </c>
      <c r="P1375" s="60" t="s">
        <v>88</v>
      </c>
      <c r="Q1375" s="66" t="str">
        <f>IFERROR((IF(AND($G1374&lt;(VLOOKUP($J1375,'Medians, Hi-Lo SDs'!$B:$F,3,FALSE)),$G1375&gt;=(VLOOKUP($J1375,'Medians, Hi-Lo SDs'!$B:$F,3,FALSE))),(VLOOKUP($J1375,'Medians, Hi-Lo SDs'!$B:$F,3,FALSE))-$G1374,""))/($F1375)*($C1375-$C1374)+($C1374),"")</f>
        <v/>
      </c>
      <c r="R1375" s="65" t="str">
        <f t="shared" si="246"/>
        <v/>
      </c>
      <c r="S1375" s="65" t="str">
        <f>IF(R1375="","",R1375/VLOOKUP(VLOOKUP($J1375,'Medians, Hi-Lo SDs'!$B:$F,3,FALSE),$H:$I,2,FALSE))</f>
        <v/>
      </c>
      <c r="T1375" s="70" t="str">
        <f t="shared" si="238"/>
        <v/>
      </c>
      <c r="U1375" s="68" t="str">
        <f t="shared" si="239"/>
        <v/>
      </c>
      <c r="V1375" s="69" t="str">
        <f t="shared" si="244"/>
        <v/>
      </c>
      <c r="W1375" s="66" t="str">
        <f>IFERROR((IF(AND($G1374&lt;(VLOOKUP($J1375,'Medians, Hi-Lo SDs'!$B:$F,4,FALSE)),$G1375&gt;=(VLOOKUP($J1375,'Medians, Hi-Lo SDs'!$B:$F,4,FALSE))),(VLOOKUP($J1375,'Medians, Hi-Lo SDs'!$B:$F,4,FALSE))-$G1374,""))/($F1375)*($C1375-$C1374)+($C1374),"")</f>
        <v/>
      </c>
      <c r="X1375" s="65" t="str">
        <f t="shared" si="247"/>
        <v/>
      </c>
      <c r="Y1375" s="65" t="str">
        <f>IF(X1375="","",X1375/VLOOKUP(VLOOKUP($J1375,'Medians, Hi-Lo SDs'!$B:$F,4,FALSE),$H:$I,2,FALSE))</f>
        <v/>
      </c>
      <c r="Z1375" s="70" t="str">
        <f t="shared" si="240"/>
        <v/>
      </c>
      <c r="AA1375" s="68" t="str">
        <f t="shared" si="241"/>
        <v/>
      </c>
      <c r="AB1375" s="66" t="str">
        <f>IFERROR((IF(AND($G1374&lt;(VLOOKUP($J1375,'Medians, Hi-Lo SDs'!$B:$F,5,FALSE)),$G1375&gt;=(VLOOKUP($J1375,'Medians, Hi-Lo SDs'!$B:$F,5,FALSE))),(VLOOKUP($J1375,'Medians, Hi-Lo SDs'!$B:$F,5,FALSE))-$G1374,""))/($F1375)*($C1375-$C1374)+($C1374),"")</f>
        <v/>
      </c>
      <c r="AC1375" s="65" t="str">
        <f t="shared" si="248"/>
        <v/>
      </c>
      <c r="AD1375" s="65" t="str">
        <f>IF(AC1375="","",AC1375/VLOOKUP(VLOOKUP($J1375,'Medians, Hi-Lo SDs'!$B:$F,5,FALSE),$H:$I,2,FALSE))</f>
        <v/>
      </c>
      <c r="AE1375" s="59" t="s">
        <v>88</v>
      </c>
      <c r="AF1375" s="60" t="s">
        <v>88</v>
      </c>
    </row>
    <row r="1376" spans="10:32" x14ac:dyDescent="0.2">
      <c r="J1376" s="64" t="str">
        <f t="shared" si="242"/>
        <v>a1721</v>
      </c>
      <c r="K1376" s="71">
        <f t="shared" si="243"/>
        <v>2.1505376344086025</v>
      </c>
      <c r="L1376" s="65" t="str">
        <f>IFERROR((IF(AND($G1375&lt;(VLOOKUP($J1376,'Medians, Hi-Lo SDs'!$B:$F,2,FALSE)),$G1376&gt;=(VLOOKUP($J1376,'Medians, Hi-Lo SDs'!$B:$F,2,FALSE))),(VLOOKUP($J1376,'Medians, Hi-Lo SDs'!$B:$F,2,FALSE))-$G1375,""))/($F1376)*($C1376-$C1375)+($C1375),"")</f>
        <v/>
      </c>
      <c r="M1376" s="65" t="str">
        <f t="shared" si="245"/>
        <v/>
      </c>
      <c r="N1376" s="65" t="str">
        <f>IF(M1376="","",M1376/VLOOKUP(VLOOKUP($J1376,'Medians, Hi-Lo SDs'!$B:$F,2,FALSE),$H:$I,2,FALSE))</f>
        <v/>
      </c>
      <c r="O1376" s="59" t="s">
        <v>88</v>
      </c>
      <c r="P1376" s="60" t="s">
        <v>88</v>
      </c>
      <c r="Q1376" s="66" t="str">
        <f>IFERROR((IF(AND($G1375&lt;(VLOOKUP($J1376,'Medians, Hi-Lo SDs'!$B:$F,3,FALSE)),$G1376&gt;=(VLOOKUP($J1376,'Medians, Hi-Lo SDs'!$B:$F,3,FALSE))),(VLOOKUP($J1376,'Medians, Hi-Lo SDs'!$B:$F,3,FALSE))-$G1375,""))/($F1376)*($C1376-$C1375)+($C1375),"")</f>
        <v/>
      </c>
      <c r="R1376" s="65" t="str">
        <f t="shared" si="246"/>
        <v/>
      </c>
      <c r="S1376" s="65" t="str">
        <f>IF(R1376="","",R1376/VLOOKUP(VLOOKUP($J1376,'Medians, Hi-Lo SDs'!$B:$F,3,FALSE),$H:$I,2,FALSE))</f>
        <v/>
      </c>
      <c r="T1376" s="70" t="str">
        <f t="shared" si="238"/>
        <v/>
      </c>
      <c r="U1376" s="68" t="str">
        <f t="shared" si="239"/>
        <v/>
      </c>
      <c r="V1376" s="69" t="str">
        <f t="shared" si="244"/>
        <v/>
      </c>
      <c r="W1376" s="66" t="str">
        <f>IFERROR((IF(AND($G1375&lt;(VLOOKUP($J1376,'Medians, Hi-Lo SDs'!$B:$F,4,FALSE)),$G1376&gt;=(VLOOKUP($J1376,'Medians, Hi-Lo SDs'!$B:$F,4,FALSE))),(VLOOKUP($J1376,'Medians, Hi-Lo SDs'!$B:$F,4,FALSE))-$G1375,""))/($F1376)*($C1376-$C1375)+($C1375),"")</f>
        <v/>
      </c>
      <c r="X1376" s="65" t="str">
        <f t="shared" si="247"/>
        <v/>
      </c>
      <c r="Y1376" s="65" t="str">
        <f>IF(X1376="","",X1376/VLOOKUP(VLOOKUP($J1376,'Medians, Hi-Lo SDs'!$B:$F,4,FALSE),$H:$I,2,FALSE))</f>
        <v/>
      </c>
      <c r="Z1376" s="70" t="str">
        <f t="shared" si="240"/>
        <v/>
      </c>
      <c r="AA1376" s="68" t="str">
        <f t="shared" si="241"/>
        <v/>
      </c>
      <c r="AB1376" s="66" t="str">
        <f>IFERROR((IF(AND($G1375&lt;(VLOOKUP($J1376,'Medians, Hi-Lo SDs'!$B:$F,5,FALSE)),$G1376&gt;=(VLOOKUP($J1376,'Medians, Hi-Lo SDs'!$B:$F,5,FALSE))),(VLOOKUP($J1376,'Medians, Hi-Lo SDs'!$B:$F,5,FALSE))-$G1375,""))/($F1376)*($C1376-$C1375)+($C1375),"")</f>
        <v/>
      </c>
      <c r="AC1376" s="65" t="str">
        <f t="shared" si="248"/>
        <v/>
      </c>
      <c r="AD1376" s="65" t="str">
        <f>IF(AC1376="","",AC1376/VLOOKUP(VLOOKUP($J1376,'Medians, Hi-Lo SDs'!$B:$F,5,FALSE),$H:$I,2,FALSE))</f>
        <v/>
      </c>
      <c r="AE1376" s="59" t="s">
        <v>88</v>
      </c>
      <c r="AF1376" s="60" t="s">
        <v>88</v>
      </c>
    </row>
    <row r="1377" spans="10:32" x14ac:dyDescent="0.2">
      <c r="J1377" s="64" t="str">
        <f t="shared" si="242"/>
        <v>a1721</v>
      </c>
      <c r="K1377" s="71">
        <f t="shared" si="243"/>
        <v>2.1505376344086025</v>
      </c>
      <c r="L1377" s="65" t="str">
        <f>IFERROR((IF(AND($G1376&lt;(VLOOKUP($J1377,'Medians, Hi-Lo SDs'!$B:$F,2,FALSE)),$G1377&gt;=(VLOOKUP($J1377,'Medians, Hi-Lo SDs'!$B:$F,2,FALSE))),(VLOOKUP($J1377,'Medians, Hi-Lo SDs'!$B:$F,2,FALSE))-$G1376,""))/($F1377)*($C1377-$C1376)+($C1376),"")</f>
        <v/>
      </c>
      <c r="M1377" s="65" t="str">
        <f t="shared" si="245"/>
        <v/>
      </c>
      <c r="N1377" s="65" t="str">
        <f>IF(M1377="","",M1377/VLOOKUP(VLOOKUP($J1377,'Medians, Hi-Lo SDs'!$B:$F,2,FALSE),$H:$I,2,FALSE))</f>
        <v/>
      </c>
      <c r="O1377" s="59" t="s">
        <v>88</v>
      </c>
      <c r="P1377" s="60" t="s">
        <v>88</v>
      </c>
      <c r="Q1377" s="66" t="str">
        <f>IFERROR((IF(AND($G1376&lt;(VLOOKUP($J1377,'Medians, Hi-Lo SDs'!$B:$F,3,FALSE)),$G1377&gt;=(VLOOKUP($J1377,'Medians, Hi-Lo SDs'!$B:$F,3,FALSE))),(VLOOKUP($J1377,'Medians, Hi-Lo SDs'!$B:$F,3,FALSE))-$G1376,""))/($F1377)*($C1377-$C1376)+($C1376),"")</f>
        <v/>
      </c>
      <c r="R1377" s="65" t="str">
        <f t="shared" si="246"/>
        <v/>
      </c>
      <c r="S1377" s="65" t="str">
        <f>IF(R1377="","",R1377/VLOOKUP(VLOOKUP($J1377,'Medians, Hi-Lo SDs'!$B:$F,3,FALSE),$H:$I,2,FALSE))</f>
        <v/>
      </c>
      <c r="T1377" s="70" t="str">
        <f t="shared" si="238"/>
        <v/>
      </c>
      <c r="U1377" s="68" t="str">
        <f t="shared" si="239"/>
        <v/>
      </c>
      <c r="V1377" s="69" t="str">
        <f t="shared" si="244"/>
        <v/>
      </c>
      <c r="W1377" s="66" t="str">
        <f>IFERROR((IF(AND($G1376&lt;(VLOOKUP($J1377,'Medians, Hi-Lo SDs'!$B:$F,4,FALSE)),$G1377&gt;=(VLOOKUP($J1377,'Medians, Hi-Lo SDs'!$B:$F,4,FALSE))),(VLOOKUP($J1377,'Medians, Hi-Lo SDs'!$B:$F,4,FALSE))-$G1376,""))/($F1377)*($C1377-$C1376)+($C1376),"")</f>
        <v/>
      </c>
      <c r="X1377" s="65" t="str">
        <f t="shared" si="247"/>
        <v/>
      </c>
      <c r="Y1377" s="65" t="str">
        <f>IF(X1377="","",X1377/VLOOKUP(VLOOKUP($J1377,'Medians, Hi-Lo SDs'!$B:$F,4,FALSE),$H:$I,2,FALSE))</f>
        <v/>
      </c>
      <c r="Z1377" s="70" t="str">
        <f t="shared" si="240"/>
        <v/>
      </c>
      <c r="AA1377" s="68" t="str">
        <f t="shared" si="241"/>
        <v/>
      </c>
      <c r="AB1377" s="66" t="str">
        <f>IFERROR((IF(AND($G1376&lt;(VLOOKUP($J1377,'Medians, Hi-Lo SDs'!$B:$F,5,FALSE)),$G1377&gt;=(VLOOKUP($J1377,'Medians, Hi-Lo SDs'!$B:$F,5,FALSE))),(VLOOKUP($J1377,'Medians, Hi-Lo SDs'!$B:$F,5,FALSE))-$G1376,""))/($F1377)*($C1377-$C1376)+($C1376),"")</f>
        <v/>
      </c>
      <c r="AC1377" s="65" t="str">
        <f t="shared" si="248"/>
        <v/>
      </c>
      <c r="AD1377" s="65" t="str">
        <f>IF(AC1377="","",AC1377/VLOOKUP(VLOOKUP($J1377,'Medians, Hi-Lo SDs'!$B:$F,5,FALSE),$H:$I,2,FALSE))</f>
        <v/>
      </c>
      <c r="AE1377" s="59" t="s">
        <v>88</v>
      </c>
      <c r="AF1377" s="60" t="s">
        <v>88</v>
      </c>
    </row>
    <row r="1378" spans="10:32" x14ac:dyDescent="0.2">
      <c r="J1378" s="64" t="str">
        <f t="shared" si="242"/>
        <v>a1721</v>
      </c>
      <c r="K1378" s="71">
        <f t="shared" si="243"/>
        <v>2.1505376344086025</v>
      </c>
      <c r="L1378" s="65" t="str">
        <f>IFERROR((IF(AND($G1377&lt;(VLOOKUP($J1378,'Medians, Hi-Lo SDs'!$B:$F,2,FALSE)),$G1378&gt;=(VLOOKUP($J1378,'Medians, Hi-Lo SDs'!$B:$F,2,FALSE))),(VLOOKUP($J1378,'Medians, Hi-Lo SDs'!$B:$F,2,FALSE))-$G1377,""))/($F1378)*($C1378-$C1377)+($C1377),"")</f>
        <v/>
      </c>
      <c r="M1378" s="65" t="str">
        <f t="shared" si="245"/>
        <v/>
      </c>
      <c r="N1378" s="65" t="str">
        <f>IF(M1378="","",M1378/VLOOKUP(VLOOKUP($J1378,'Medians, Hi-Lo SDs'!$B:$F,2,FALSE),$H:$I,2,FALSE))</f>
        <v/>
      </c>
      <c r="O1378" s="59" t="s">
        <v>88</v>
      </c>
      <c r="P1378" s="60" t="s">
        <v>88</v>
      </c>
      <c r="Q1378" s="66" t="str">
        <f>IFERROR((IF(AND($G1377&lt;(VLOOKUP($J1378,'Medians, Hi-Lo SDs'!$B:$F,3,FALSE)),$G1378&gt;=(VLOOKUP($J1378,'Medians, Hi-Lo SDs'!$B:$F,3,FALSE))),(VLOOKUP($J1378,'Medians, Hi-Lo SDs'!$B:$F,3,FALSE))-$G1377,""))/($F1378)*($C1378-$C1377)+($C1377),"")</f>
        <v/>
      </c>
      <c r="R1378" s="65" t="str">
        <f t="shared" si="246"/>
        <v/>
      </c>
      <c r="S1378" s="65" t="str">
        <f>IF(R1378="","",R1378/VLOOKUP(VLOOKUP($J1378,'Medians, Hi-Lo SDs'!$B:$F,3,FALSE),$H:$I,2,FALSE))</f>
        <v/>
      </c>
      <c r="T1378" s="70" t="str">
        <f t="shared" si="238"/>
        <v/>
      </c>
      <c r="U1378" s="68" t="str">
        <f t="shared" si="239"/>
        <v/>
      </c>
      <c r="V1378" s="69" t="str">
        <f t="shared" si="244"/>
        <v/>
      </c>
      <c r="W1378" s="66" t="str">
        <f>IFERROR((IF(AND($G1377&lt;(VLOOKUP($J1378,'Medians, Hi-Lo SDs'!$B:$F,4,FALSE)),$G1378&gt;=(VLOOKUP($J1378,'Medians, Hi-Lo SDs'!$B:$F,4,FALSE))),(VLOOKUP($J1378,'Medians, Hi-Lo SDs'!$B:$F,4,FALSE))-$G1377,""))/($F1378)*($C1378-$C1377)+($C1377),"")</f>
        <v/>
      </c>
      <c r="X1378" s="65" t="str">
        <f t="shared" si="247"/>
        <v/>
      </c>
      <c r="Y1378" s="65" t="str">
        <f>IF(X1378="","",X1378/VLOOKUP(VLOOKUP($J1378,'Medians, Hi-Lo SDs'!$B:$F,4,FALSE),$H:$I,2,FALSE))</f>
        <v/>
      </c>
      <c r="Z1378" s="70" t="str">
        <f t="shared" si="240"/>
        <v/>
      </c>
      <c r="AA1378" s="68" t="str">
        <f t="shared" si="241"/>
        <v/>
      </c>
      <c r="AB1378" s="66" t="str">
        <f>IFERROR((IF(AND($G1377&lt;(VLOOKUP($J1378,'Medians, Hi-Lo SDs'!$B:$F,5,FALSE)),$G1378&gt;=(VLOOKUP($J1378,'Medians, Hi-Lo SDs'!$B:$F,5,FALSE))),(VLOOKUP($J1378,'Medians, Hi-Lo SDs'!$B:$F,5,FALSE))-$G1377,""))/($F1378)*($C1378-$C1377)+($C1377),"")</f>
        <v/>
      </c>
      <c r="AC1378" s="65" t="str">
        <f t="shared" si="248"/>
        <v/>
      </c>
      <c r="AD1378" s="65" t="str">
        <f>IF(AC1378="","",AC1378/VLOOKUP(VLOOKUP($J1378,'Medians, Hi-Lo SDs'!$B:$F,5,FALSE),$H:$I,2,FALSE))</f>
        <v/>
      </c>
      <c r="AE1378" s="59" t="s">
        <v>88</v>
      </c>
      <c r="AF1378" s="60" t="s">
        <v>88</v>
      </c>
    </row>
    <row r="1379" spans="10:32" x14ac:dyDescent="0.2">
      <c r="J1379" s="64" t="str">
        <f t="shared" si="242"/>
        <v>a1721</v>
      </c>
      <c r="K1379" s="71">
        <f t="shared" si="243"/>
        <v>2.1505376344086025</v>
      </c>
      <c r="L1379" s="65" t="str">
        <f>IFERROR((IF(AND($G1378&lt;(VLOOKUP($J1379,'Medians, Hi-Lo SDs'!$B:$F,2,FALSE)),$G1379&gt;=(VLOOKUP($J1379,'Medians, Hi-Lo SDs'!$B:$F,2,FALSE))),(VLOOKUP($J1379,'Medians, Hi-Lo SDs'!$B:$F,2,FALSE))-$G1378,""))/($F1379)*($C1379-$C1378)+($C1378),"")</f>
        <v/>
      </c>
      <c r="M1379" s="65" t="str">
        <f t="shared" si="245"/>
        <v/>
      </c>
      <c r="N1379" s="65" t="str">
        <f>IF(M1379="","",M1379/VLOOKUP(VLOOKUP($J1379,'Medians, Hi-Lo SDs'!$B:$F,2,FALSE),$H:$I,2,FALSE))</f>
        <v/>
      </c>
      <c r="O1379" s="59" t="s">
        <v>88</v>
      </c>
      <c r="P1379" s="60" t="s">
        <v>88</v>
      </c>
      <c r="Q1379" s="66" t="str">
        <f>IFERROR((IF(AND($G1378&lt;(VLOOKUP($J1379,'Medians, Hi-Lo SDs'!$B:$F,3,FALSE)),$G1379&gt;=(VLOOKUP($J1379,'Medians, Hi-Lo SDs'!$B:$F,3,FALSE))),(VLOOKUP($J1379,'Medians, Hi-Lo SDs'!$B:$F,3,FALSE))-$G1378,""))/($F1379)*($C1379-$C1378)+($C1378),"")</f>
        <v/>
      </c>
      <c r="R1379" s="65" t="str">
        <f t="shared" si="246"/>
        <v/>
      </c>
      <c r="S1379" s="65" t="str">
        <f>IF(R1379="","",R1379/VLOOKUP(VLOOKUP($J1379,'Medians, Hi-Lo SDs'!$B:$F,3,FALSE),$H:$I,2,FALSE))</f>
        <v/>
      </c>
      <c r="T1379" s="70" t="str">
        <f t="shared" si="238"/>
        <v/>
      </c>
      <c r="U1379" s="68" t="str">
        <f t="shared" si="239"/>
        <v/>
      </c>
      <c r="V1379" s="69" t="str">
        <f t="shared" si="244"/>
        <v/>
      </c>
      <c r="W1379" s="66" t="str">
        <f>IFERROR((IF(AND($G1378&lt;(VLOOKUP($J1379,'Medians, Hi-Lo SDs'!$B:$F,4,FALSE)),$G1379&gt;=(VLOOKUP($J1379,'Medians, Hi-Lo SDs'!$B:$F,4,FALSE))),(VLOOKUP($J1379,'Medians, Hi-Lo SDs'!$B:$F,4,FALSE))-$G1378,""))/($F1379)*($C1379-$C1378)+($C1378),"")</f>
        <v/>
      </c>
      <c r="X1379" s="65" t="str">
        <f t="shared" si="247"/>
        <v/>
      </c>
      <c r="Y1379" s="65" t="str">
        <f>IF(X1379="","",X1379/VLOOKUP(VLOOKUP($J1379,'Medians, Hi-Lo SDs'!$B:$F,4,FALSE),$H:$I,2,FALSE))</f>
        <v/>
      </c>
      <c r="Z1379" s="70" t="str">
        <f t="shared" si="240"/>
        <v/>
      </c>
      <c r="AA1379" s="68" t="str">
        <f t="shared" si="241"/>
        <v/>
      </c>
      <c r="AB1379" s="66" t="str">
        <f>IFERROR((IF(AND($G1378&lt;(VLOOKUP($J1379,'Medians, Hi-Lo SDs'!$B:$F,5,FALSE)),$G1379&gt;=(VLOOKUP($J1379,'Medians, Hi-Lo SDs'!$B:$F,5,FALSE))),(VLOOKUP($J1379,'Medians, Hi-Lo SDs'!$B:$F,5,FALSE))-$G1378,""))/($F1379)*($C1379-$C1378)+($C1378),"")</f>
        <v/>
      </c>
      <c r="AC1379" s="65" t="str">
        <f t="shared" si="248"/>
        <v/>
      </c>
      <c r="AD1379" s="65" t="str">
        <f>IF(AC1379="","",AC1379/VLOOKUP(VLOOKUP($J1379,'Medians, Hi-Lo SDs'!$B:$F,5,FALSE),$H:$I,2,FALSE))</f>
        <v/>
      </c>
      <c r="AE1379" s="59" t="s">
        <v>88</v>
      </c>
      <c r="AF1379" s="60" t="s">
        <v>88</v>
      </c>
    </row>
    <row r="1380" spans="10:32" x14ac:dyDescent="0.2">
      <c r="J1380" s="64" t="str">
        <f t="shared" si="242"/>
        <v>a1721</v>
      </c>
      <c r="K1380" s="71">
        <f t="shared" si="243"/>
        <v>2.1505376344086025</v>
      </c>
      <c r="L1380" s="65" t="str">
        <f>IFERROR((IF(AND($G1379&lt;(VLOOKUP($J1380,'Medians, Hi-Lo SDs'!$B:$F,2,FALSE)),$G1380&gt;=(VLOOKUP($J1380,'Medians, Hi-Lo SDs'!$B:$F,2,FALSE))),(VLOOKUP($J1380,'Medians, Hi-Lo SDs'!$B:$F,2,FALSE))-$G1379,""))/($F1380)*($C1380-$C1379)+($C1379),"")</f>
        <v/>
      </c>
      <c r="M1380" s="65" t="str">
        <f t="shared" si="245"/>
        <v/>
      </c>
      <c r="N1380" s="65" t="str">
        <f>IF(M1380="","",M1380/VLOOKUP(VLOOKUP($J1380,'Medians, Hi-Lo SDs'!$B:$F,2,FALSE),$H:$I,2,FALSE))</f>
        <v/>
      </c>
      <c r="O1380" s="59" t="s">
        <v>88</v>
      </c>
      <c r="P1380" s="60" t="s">
        <v>88</v>
      </c>
      <c r="Q1380" s="66" t="str">
        <f>IFERROR((IF(AND($G1379&lt;(VLOOKUP($J1380,'Medians, Hi-Lo SDs'!$B:$F,3,FALSE)),$G1380&gt;=(VLOOKUP($J1380,'Medians, Hi-Lo SDs'!$B:$F,3,FALSE))),(VLOOKUP($J1380,'Medians, Hi-Lo SDs'!$B:$F,3,FALSE))-$G1379,""))/($F1380)*($C1380-$C1379)+($C1379),"")</f>
        <v/>
      </c>
      <c r="R1380" s="65" t="str">
        <f t="shared" si="246"/>
        <v/>
      </c>
      <c r="S1380" s="65" t="str">
        <f>IF(R1380="","",R1380/VLOOKUP(VLOOKUP($J1380,'Medians, Hi-Lo SDs'!$B:$F,3,FALSE),$H:$I,2,FALSE))</f>
        <v/>
      </c>
      <c r="T1380" s="70" t="str">
        <f t="shared" si="238"/>
        <v/>
      </c>
      <c r="U1380" s="68" t="str">
        <f t="shared" si="239"/>
        <v/>
      </c>
      <c r="V1380" s="69" t="str">
        <f t="shared" si="244"/>
        <v/>
      </c>
      <c r="W1380" s="66" t="str">
        <f>IFERROR((IF(AND($G1379&lt;(VLOOKUP($J1380,'Medians, Hi-Lo SDs'!$B:$F,4,FALSE)),$G1380&gt;=(VLOOKUP($J1380,'Medians, Hi-Lo SDs'!$B:$F,4,FALSE))),(VLOOKUP($J1380,'Medians, Hi-Lo SDs'!$B:$F,4,FALSE))-$G1379,""))/($F1380)*($C1380-$C1379)+($C1379),"")</f>
        <v/>
      </c>
      <c r="X1380" s="65" t="str">
        <f t="shared" si="247"/>
        <v/>
      </c>
      <c r="Y1380" s="65" t="str">
        <f>IF(X1380="","",X1380/VLOOKUP(VLOOKUP($J1380,'Medians, Hi-Lo SDs'!$B:$F,4,FALSE),$H:$I,2,FALSE))</f>
        <v/>
      </c>
      <c r="Z1380" s="70" t="str">
        <f t="shared" si="240"/>
        <v/>
      </c>
      <c r="AA1380" s="68" t="str">
        <f t="shared" si="241"/>
        <v/>
      </c>
      <c r="AB1380" s="66" t="str">
        <f>IFERROR((IF(AND($G1379&lt;(VLOOKUP($J1380,'Medians, Hi-Lo SDs'!$B:$F,5,FALSE)),$G1380&gt;=(VLOOKUP($J1380,'Medians, Hi-Lo SDs'!$B:$F,5,FALSE))),(VLOOKUP($J1380,'Medians, Hi-Lo SDs'!$B:$F,5,FALSE))-$G1379,""))/($F1380)*($C1380-$C1379)+($C1379),"")</f>
        <v/>
      </c>
      <c r="AC1380" s="65" t="str">
        <f t="shared" si="248"/>
        <v/>
      </c>
      <c r="AD1380" s="65" t="str">
        <f>IF(AC1380="","",AC1380/VLOOKUP(VLOOKUP($J1380,'Medians, Hi-Lo SDs'!$B:$F,5,FALSE),$H:$I,2,FALSE))</f>
        <v/>
      </c>
      <c r="AE1380" s="59" t="s">
        <v>88</v>
      </c>
      <c r="AF1380" s="60" t="s">
        <v>88</v>
      </c>
    </row>
    <row r="1381" spans="10:32" x14ac:dyDescent="0.2">
      <c r="J1381" s="64" t="str">
        <f t="shared" si="242"/>
        <v>a1721</v>
      </c>
      <c r="K1381" s="71">
        <f t="shared" si="243"/>
        <v>2.1505376344086025</v>
      </c>
      <c r="L1381" s="65" t="str">
        <f>IFERROR((IF(AND($G1380&lt;(VLOOKUP($J1381,'Medians, Hi-Lo SDs'!$B:$F,2,FALSE)),$G1381&gt;=(VLOOKUP($J1381,'Medians, Hi-Lo SDs'!$B:$F,2,FALSE))),(VLOOKUP($J1381,'Medians, Hi-Lo SDs'!$B:$F,2,FALSE))-$G1380,""))/($F1381)*($C1381-$C1380)+($C1380),"")</f>
        <v/>
      </c>
      <c r="M1381" s="65" t="str">
        <f t="shared" si="245"/>
        <v/>
      </c>
      <c r="N1381" s="65" t="str">
        <f>IF(M1381="","",M1381/VLOOKUP(VLOOKUP($J1381,'Medians, Hi-Lo SDs'!$B:$F,2,FALSE),$H:$I,2,FALSE))</f>
        <v/>
      </c>
      <c r="O1381" s="59" t="s">
        <v>88</v>
      </c>
      <c r="P1381" s="60" t="s">
        <v>88</v>
      </c>
      <c r="Q1381" s="66" t="str">
        <f>IFERROR((IF(AND($G1380&lt;(VLOOKUP($J1381,'Medians, Hi-Lo SDs'!$B:$F,3,FALSE)),$G1381&gt;=(VLOOKUP($J1381,'Medians, Hi-Lo SDs'!$B:$F,3,FALSE))),(VLOOKUP($J1381,'Medians, Hi-Lo SDs'!$B:$F,3,FALSE))-$G1380,""))/($F1381)*($C1381-$C1380)+($C1380),"")</f>
        <v/>
      </c>
      <c r="R1381" s="65" t="str">
        <f t="shared" si="246"/>
        <v/>
      </c>
      <c r="S1381" s="65" t="str">
        <f>IF(R1381="","",R1381/VLOOKUP(VLOOKUP($J1381,'Medians, Hi-Lo SDs'!$B:$F,3,FALSE),$H:$I,2,FALSE))</f>
        <v/>
      </c>
      <c r="T1381" s="70" t="str">
        <f t="shared" si="238"/>
        <v/>
      </c>
      <c r="U1381" s="68" t="str">
        <f t="shared" si="239"/>
        <v/>
      </c>
      <c r="V1381" s="69" t="str">
        <f t="shared" si="244"/>
        <v/>
      </c>
      <c r="W1381" s="66" t="str">
        <f>IFERROR((IF(AND($G1380&lt;(VLOOKUP($J1381,'Medians, Hi-Lo SDs'!$B:$F,4,FALSE)),$G1381&gt;=(VLOOKUP($J1381,'Medians, Hi-Lo SDs'!$B:$F,4,FALSE))),(VLOOKUP($J1381,'Medians, Hi-Lo SDs'!$B:$F,4,FALSE))-$G1380,""))/($F1381)*($C1381-$C1380)+($C1380),"")</f>
        <v/>
      </c>
      <c r="X1381" s="65" t="str">
        <f t="shared" si="247"/>
        <v/>
      </c>
      <c r="Y1381" s="65" t="str">
        <f>IF(X1381="","",X1381/VLOOKUP(VLOOKUP($J1381,'Medians, Hi-Lo SDs'!$B:$F,4,FALSE),$H:$I,2,FALSE))</f>
        <v/>
      </c>
      <c r="Z1381" s="70" t="str">
        <f t="shared" si="240"/>
        <v/>
      </c>
      <c r="AA1381" s="68" t="str">
        <f t="shared" si="241"/>
        <v/>
      </c>
      <c r="AB1381" s="66" t="str">
        <f>IFERROR((IF(AND($G1380&lt;(VLOOKUP($J1381,'Medians, Hi-Lo SDs'!$B:$F,5,FALSE)),$G1381&gt;=(VLOOKUP($J1381,'Medians, Hi-Lo SDs'!$B:$F,5,FALSE))),(VLOOKUP($J1381,'Medians, Hi-Lo SDs'!$B:$F,5,FALSE))-$G1380,""))/($F1381)*($C1381-$C1380)+($C1380),"")</f>
        <v/>
      </c>
      <c r="AC1381" s="65" t="str">
        <f t="shared" si="248"/>
        <v/>
      </c>
      <c r="AD1381" s="65" t="str">
        <f>IF(AC1381="","",AC1381/VLOOKUP(VLOOKUP($J1381,'Medians, Hi-Lo SDs'!$B:$F,5,FALSE),$H:$I,2,FALSE))</f>
        <v/>
      </c>
      <c r="AE1381" s="59" t="s">
        <v>88</v>
      </c>
      <c r="AF1381" s="60" t="s">
        <v>88</v>
      </c>
    </row>
    <row r="1382" spans="10:32" x14ac:dyDescent="0.2">
      <c r="J1382" s="64" t="str">
        <f t="shared" si="242"/>
        <v>a1721</v>
      </c>
      <c r="K1382" s="71">
        <f t="shared" si="243"/>
        <v>2.1505376344086025</v>
      </c>
      <c r="L1382" s="65" t="str">
        <f>IFERROR((IF(AND($G1381&lt;(VLOOKUP($J1382,'Medians, Hi-Lo SDs'!$B:$F,2,FALSE)),$G1382&gt;=(VLOOKUP($J1382,'Medians, Hi-Lo SDs'!$B:$F,2,FALSE))),(VLOOKUP($J1382,'Medians, Hi-Lo SDs'!$B:$F,2,FALSE))-$G1381,""))/($F1382)*($C1382-$C1381)+($C1381),"")</f>
        <v/>
      </c>
      <c r="M1382" s="65" t="str">
        <f t="shared" si="245"/>
        <v/>
      </c>
      <c r="N1382" s="65" t="str">
        <f>IF(M1382="","",M1382/VLOOKUP(VLOOKUP($J1382,'Medians, Hi-Lo SDs'!$B:$F,2,FALSE),$H:$I,2,FALSE))</f>
        <v/>
      </c>
      <c r="O1382" s="59" t="s">
        <v>88</v>
      </c>
      <c r="P1382" s="60" t="s">
        <v>88</v>
      </c>
      <c r="Q1382" s="66" t="str">
        <f>IFERROR((IF(AND($G1381&lt;(VLOOKUP($J1382,'Medians, Hi-Lo SDs'!$B:$F,3,FALSE)),$G1382&gt;=(VLOOKUP($J1382,'Medians, Hi-Lo SDs'!$B:$F,3,FALSE))),(VLOOKUP($J1382,'Medians, Hi-Lo SDs'!$B:$F,3,FALSE))-$G1381,""))/($F1382)*($C1382-$C1381)+($C1381),"")</f>
        <v/>
      </c>
      <c r="R1382" s="65" t="str">
        <f t="shared" si="246"/>
        <v/>
      </c>
      <c r="S1382" s="65" t="str">
        <f>IF(R1382="","",R1382/VLOOKUP(VLOOKUP($J1382,'Medians, Hi-Lo SDs'!$B:$F,3,FALSE),$H:$I,2,FALSE))</f>
        <v/>
      </c>
      <c r="T1382" s="70" t="str">
        <f t="shared" si="238"/>
        <v/>
      </c>
      <c r="U1382" s="68" t="str">
        <f t="shared" si="239"/>
        <v/>
      </c>
      <c r="V1382" s="69" t="str">
        <f t="shared" si="244"/>
        <v/>
      </c>
      <c r="W1382" s="66" t="str">
        <f>IFERROR((IF(AND($G1381&lt;(VLOOKUP($J1382,'Medians, Hi-Lo SDs'!$B:$F,4,FALSE)),$G1382&gt;=(VLOOKUP($J1382,'Medians, Hi-Lo SDs'!$B:$F,4,FALSE))),(VLOOKUP($J1382,'Medians, Hi-Lo SDs'!$B:$F,4,FALSE))-$G1381,""))/($F1382)*($C1382-$C1381)+($C1381),"")</f>
        <v/>
      </c>
      <c r="X1382" s="65" t="str">
        <f t="shared" si="247"/>
        <v/>
      </c>
      <c r="Y1382" s="65" t="str">
        <f>IF(X1382="","",X1382/VLOOKUP(VLOOKUP($J1382,'Medians, Hi-Lo SDs'!$B:$F,4,FALSE),$H:$I,2,FALSE))</f>
        <v/>
      </c>
      <c r="Z1382" s="70" t="str">
        <f t="shared" si="240"/>
        <v/>
      </c>
      <c r="AA1382" s="68" t="str">
        <f t="shared" si="241"/>
        <v/>
      </c>
      <c r="AB1382" s="66" t="str">
        <f>IFERROR((IF(AND($G1381&lt;(VLOOKUP($J1382,'Medians, Hi-Lo SDs'!$B:$F,5,FALSE)),$G1382&gt;=(VLOOKUP($J1382,'Medians, Hi-Lo SDs'!$B:$F,5,FALSE))),(VLOOKUP($J1382,'Medians, Hi-Lo SDs'!$B:$F,5,FALSE))-$G1381,""))/($F1382)*($C1382-$C1381)+($C1381),"")</f>
        <v/>
      </c>
      <c r="AC1382" s="65" t="str">
        <f t="shared" si="248"/>
        <v/>
      </c>
      <c r="AD1382" s="65" t="str">
        <f>IF(AC1382="","",AC1382/VLOOKUP(VLOOKUP($J1382,'Medians, Hi-Lo SDs'!$B:$F,5,FALSE),$H:$I,2,FALSE))</f>
        <v/>
      </c>
      <c r="AE1382" s="59" t="s">
        <v>88</v>
      </c>
      <c r="AF1382" s="60" t="s">
        <v>88</v>
      </c>
    </row>
    <row r="1383" spans="10:32" x14ac:dyDescent="0.2">
      <c r="J1383" s="64" t="str">
        <f t="shared" si="242"/>
        <v>a1721</v>
      </c>
      <c r="K1383" s="71">
        <f t="shared" si="243"/>
        <v>2.1505376344086025</v>
      </c>
      <c r="L1383" s="65" t="str">
        <f>IFERROR((IF(AND($G1382&lt;(VLOOKUP($J1383,'Medians, Hi-Lo SDs'!$B:$F,2,FALSE)),$G1383&gt;=(VLOOKUP($J1383,'Medians, Hi-Lo SDs'!$B:$F,2,FALSE))),(VLOOKUP($J1383,'Medians, Hi-Lo SDs'!$B:$F,2,FALSE))-$G1382,""))/($F1383)*($C1383-$C1382)+($C1382),"")</f>
        <v/>
      </c>
      <c r="M1383" s="65" t="str">
        <f t="shared" si="245"/>
        <v/>
      </c>
      <c r="N1383" s="65" t="str">
        <f>IF(M1383="","",M1383/VLOOKUP(VLOOKUP($J1383,'Medians, Hi-Lo SDs'!$B:$F,2,FALSE),$H:$I,2,FALSE))</f>
        <v/>
      </c>
      <c r="O1383" s="59" t="s">
        <v>88</v>
      </c>
      <c r="P1383" s="60" t="s">
        <v>88</v>
      </c>
      <c r="Q1383" s="66" t="str">
        <f>IFERROR((IF(AND($G1382&lt;(VLOOKUP($J1383,'Medians, Hi-Lo SDs'!$B:$F,3,FALSE)),$G1383&gt;=(VLOOKUP($J1383,'Medians, Hi-Lo SDs'!$B:$F,3,FALSE))),(VLOOKUP($J1383,'Medians, Hi-Lo SDs'!$B:$F,3,FALSE))-$G1382,""))/($F1383)*($C1383-$C1382)+($C1382),"")</f>
        <v/>
      </c>
      <c r="R1383" s="65" t="str">
        <f t="shared" si="246"/>
        <v/>
      </c>
      <c r="S1383" s="65" t="str">
        <f>IF(R1383="","",R1383/VLOOKUP(VLOOKUP($J1383,'Medians, Hi-Lo SDs'!$B:$F,3,FALSE),$H:$I,2,FALSE))</f>
        <v/>
      </c>
      <c r="T1383" s="70" t="str">
        <f t="shared" si="238"/>
        <v/>
      </c>
      <c r="U1383" s="68" t="str">
        <f t="shared" si="239"/>
        <v/>
      </c>
      <c r="V1383" s="69" t="str">
        <f t="shared" si="244"/>
        <v/>
      </c>
      <c r="W1383" s="66" t="str">
        <f>IFERROR((IF(AND($G1382&lt;(VLOOKUP($J1383,'Medians, Hi-Lo SDs'!$B:$F,4,FALSE)),$G1383&gt;=(VLOOKUP($J1383,'Medians, Hi-Lo SDs'!$B:$F,4,FALSE))),(VLOOKUP($J1383,'Medians, Hi-Lo SDs'!$B:$F,4,FALSE))-$G1382,""))/($F1383)*($C1383-$C1382)+($C1382),"")</f>
        <v/>
      </c>
      <c r="X1383" s="65" t="str">
        <f t="shared" si="247"/>
        <v/>
      </c>
      <c r="Y1383" s="65" t="str">
        <f>IF(X1383="","",X1383/VLOOKUP(VLOOKUP($J1383,'Medians, Hi-Lo SDs'!$B:$F,4,FALSE),$H:$I,2,FALSE))</f>
        <v/>
      </c>
      <c r="Z1383" s="70" t="str">
        <f t="shared" si="240"/>
        <v/>
      </c>
      <c r="AA1383" s="68" t="str">
        <f t="shared" si="241"/>
        <v/>
      </c>
      <c r="AB1383" s="66" t="str">
        <f>IFERROR((IF(AND($G1382&lt;(VLOOKUP($J1383,'Medians, Hi-Lo SDs'!$B:$F,5,FALSE)),$G1383&gt;=(VLOOKUP($J1383,'Medians, Hi-Lo SDs'!$B:$F,5,FALSE))),(VLOOKUP($J1383,'Medians, Hi-Lo SDs'!$B:$F,5,FALSE))-$G1382,""))/($F1383)*($C1383-$C1382)+($C1382),"")</f>
        <v/>
      </c>
      <c r="AC1383" s="65" t="str">
        <f t="shared" si="248"/>
        <v/>
      </c>
      <c r="AD1383" s="65" t="str">
        <f>IF(AC1383="","",AC1383/VLOOKUP(VLOOKUP($J1383,'Medians, Hi-Lo SDs'!$B:$F,5,FALSE),$H:$I,2,FALSE))</f>
        <v/>
      </c>
      <c r="AE1383" s="59" t="s">
        <v>88</v>
      </c>
      <c r="AF1383" s="60" t="s">
        <v>88</v>
      </c>
    </row>
    <row r="1384" spans="10:32" x14ac:dyDescent="0.2">
      <c r="J1384" s="64" t="str">
        <f t="shared" si="242"/>
        <v>a1721</v>
      </c>
      <c r="K1384" s="71">
        <f t="shared" si="243"/>
        <v>2.1505376344086025</v>
      </c>
      <c r="L1384" s="65" t="str">
        <f>IFERROR((IF(AND($G1383&lt;(VLOOKUP($J1384,'Medians, Hi-Lo SDs'!$B:$F,2,FALSE)),$G1384&gt;=(VLOOKUP($J1384,'Medians, Hi-Lo SDs'!$B:$F,2,FALSE))),(VLOOKUP($J1384,'Medians, Hi-Lo SDs'!$B:$F,2,FALSE))-$G1383,""))/($F1384)*($C1384-$C1383)+($C1383),"")</f>
        <v/>
      </c>
      <c r="M1384" s="65" t="str">
        <f t="shared" si="245"/>
        <v/>
      </c>
      <c r="N1384" s="65" t="str">
        <f>IF(M1384="","",M1384/VLOOKUP(VLOOKUP($J1384,'Medians, Hi-Lo SDs'!$B:$F,2,FALSE),$H:$I,2,FALSE))</f>
        <v/>
      </c>
      <c r="O1384" s="59" t="s">
        <v>88</v>
      </c>
      <c r="P1384" s="60" t="s">
        <v>88</v>
      </c>
      <c r="Q1384" s="66" t="str">
        <f>IFERROR((IF(AND($G1383&lt;(VLOOKUP($J1384,'Medians, Hi-Lo SDs'!$B:$F,3,FALSE)),$G1384&gt;=(VLOOKUP($J1384,'Medians, Hi-Lo SDs'!$B:$F,3,FALSE))),(VLOOKUP($J1384,'Medians, Hi-Lo SDs'!$B:$F,3,FALSE))-$G1383,""))/($F1384)*($C1384-$C1383)+($C1383),"")</f>
        <v/>
      </c>
      <c r="R1384" s="65" t="str">
        <f t="shared" si="246"/>
        <v/>
      </c>
      <c r="S1384" s="65" t="str">
        <f>IF(R1384="","",R1384/VLOOKUP(VLOOKUP($J1384,'Medians, Hi-Lo SDs'!$B:$F,3,FALSE),$H:$I,2,FALSE))</f>
        <v/>
      </c>
      <c r="T1384" s="70" t="str">
        <f t="shared" si="238"/>
        <v/>
      </c>
      <c r="U1384" s="68" t="str">
        <f t="shared" si="239"/>
        <v/>
      </c>
      <c r="V1384" s="69" t="str">
        <f t="shared" si="244"/>
        <v/>
      </c>
      <c r="W1384" s="66" t="str">
        <f>IFERROR((IF(AND($G1383&lt;(VLOOKUP($J1384,'Medians, Hi-Lo SDs'!$B:$F,4,FALSE)),$G1384&gt;=(VLOOKUP($J1384,'Medians, Hi-Lo SDs'!$B:$F,4,FALSE))),(VLOOKUP($J1384,'Medians, Hi-Lo SDs'!$B:$F,4,FALSE))-$G1383,""))/($F1384)*($C1384-$C1383)+($C1383),"")</f>
        <v/>
      </c>
      <c r="X1384" s="65" t="str">
        <f t="shared" si="247"/>
        <v/>
      </c>
      <c r="Y1384" s="65" t="str">
        <f>IF(X1384="","",X1384/VLOOKUP(VLOOKUP($J1384,'Medians, Hi-Lo SDs'!$B:$F,4,FALSE),$H:$I,2,FALSE))</f>
        <v/>
      </c>
      <c r="Z1384" s="70" t="str">
        <f t="shared" si="240"/>
        <v/>
      </c>
      <c r="AA1384" s="68" t="str">
        <f t="shared" si="241"/>
        <v/>
      </c>
      <c r="AB1384" s="66" t="str">
        <f>IFERROR((IF(AND($G1383&lt;(VLOOKUP($J1384,'Medians, Hi-Lo SDs'!$B:$F,5,FALSE)),$G1384&gt;=(VLOOKUP($J1384,'Medians, Hi-Lo SDs'!$B:$F,5,FALSE))),(VLOOKUP($J1384,'Medians, Hi-Lo SDs'!$B:$F,5,FALSE))-$G1383,""))/($F1384)*($C1384-$C1383)+($C1383),"")</f>
        <v/>
      </c>
      <c r="AC1384" s="65" t="str">
        <f t="shared" si="248"/>
        <v/>
      </c>
      <c r="AD1384" s="65" t="str">
        <f>IF(AC1384="","",AC1384/VLOOKUP(VLOOKUP($J1384,'Medians, Hi-Lo SDs'!$B:$F,5,FALSE),$H:$I,2,FALSE))</f>
        <v/>
      </c>
      <c r="AE1384" s="59" t="s">
        <v>88</v>
      </c>
      <c r="AF1384" s="60" t="s">
        <v>88</v>
      </c>
    </row>
    <row r="1385" spans="10:32" x14ac:dyDescent="0.2">
      <c r="J1385" s="64" t="str">
        <f t="shared" si="242"/>
        <v>a1721</v>
      </c>
      <c r="K1385" s="71">
        <f t="shared" si="243"/>
        <v>2.1505376344086025</v>
      </c>
      <c r="L1385" s="65" t="str">
        <f>IFERROR((IF(AND($G1384&lt;(VLOOKUP($J1385,'Medians, Hi-Lo SDs'!$B:$F,2,FALSE)),$G1385&gt;=(VLOOKUP($J1385,'Medians, Hi-Lo SDs'!$B:$F,2,FALSE))),(VLOOKUP($J1385,'Medians, Hi-Lo SDs'!$B:$F,2,FALSE))-$G1384,""))/($F1385)*($C1385-$C1384)+($C1384),"")</f>
        <v/>
      </c>
      <c r="M1385" s="65" t="str">
        <f t="shared" si="245"/>
        <v/>
      </c>
      <c r="N1385" s="65" t="str">
        <f>IF(M1385="","",M1385/VLOOKUP(VLOOKUP($J1385,'Medians, Hi-Lo SDs'!$B:$F,2,FALSE),$H:$I,2,FALSE))</f>
        <v/>
      </c>
      <c r="O1385" s="59" t="s">
        <v>88</v>
      </c>
      <c r="P1385" s="60" t="s">
        <v>88</v>
      </c>
      <c r="Q1385" s="66" t="str">
        <f>IFERROR((IF(AND($G1384&lt;(VLOOKUP($J1385,'Medians, Hi-Lo SDs'!$B:$F,3,FALSE)),$G1385&gt;=(VLOOKUP($J1385,'Medians, Hi-Lo SDs'!$B:$F,3,FALSE))),(VLOOKUP($J1385,'Medians, Hi-Lo SDs'!$B:$F,3,FALSE))-$G1384,""))/($F1385)*($C1385-$C1384)+($C1384),"")</f>
        <v/>
      </c>
      <c r="R1385" s="65" t="str">
        <f t="shared" si="246"/>
        <v/>
      </c>
      <c r="S1385" s="65" t="str">
        <f>IF(R1385="","",R1385/VLOOKUP(VLOOKUP($J1385,'Medians, Hi-Lo SDs'!$B:$F,3,FALSE),$H:$I,2,FALSE))</f>
        <v/>
      </c>
      <c r="T1385" s="70" t="str">
        <f t="shared" si="238"/>
        <v/>
      </c>
      <c r="U1385" s="68" t="str">
        <f t="shared" si="239"/>
        <v/>
      </c>
      <c r="V1385" s="69" t="str">
        <f t="shared" si="244"/>
        <v/>
      </c>
      <c r="W1385" s="66" t="str">
        <f>IFERROR((IF(AND($G1384&lt;(VLOOKUP($J1385,'Medians, Hi-Lo SDs'!$B:$F,4,FALSE)),$G1385&gt;=(VLOOKUP($J1385,'Medians, Hi-Lo SDs'!$B:$F,4,FALSE))),(VLOOKUP($J1385,'Medians, Hi-Lo SDs'!$B:$F,4,FALSE))-$G1384,""))/($F1385)*($C1385-$C1384)+($C1384),"")</f>
        <v/>
      </c>
      <c r="X1385" s="65" t="str">
        <f t="shared" si="247"/>
        <v/>
      </c>
      <c r="Y1385" s="65" t="str">
        <f>IF(X1385="","",X1385/VLOOKUP(VLOOKUP($J1385,'Medians, Hi-Lo SDs'!$B:$F,4,FALSE),$H:$I,2,FALSE))</f>
        <v/>
      </c>
      <c r="Z1385" s="70" t="str">
        <f t="shared" si="240"/>
        <v/>
      </c>
      <c r="AA1385" s="68" t="str">
        <f t="shared" si="241"/>
        <v/>
      </c>
      <c r="AB1385" s="66" t="str">
        <f>IFERROR((IF(AND($G1384&lt;(VLOOKUP($J1385,'Medians, Hi-Lo SDs'!$B:$F,5,FALSE)),$G1385&gt;=(VLOOKUP($J1385,'Medians, Hi-Lo SDs'!$B:$F,5,FALSE))),(VLOOKUP($J1385,'Medians, Hi-Lo SDs'!$B:$F,5,FALSE))-$G1384,""))/($F1385)*($C1385-$C1384)+($C1384),"")</f>
        <v/>
      </c>
      <c r="AC1385" s="65" t="str">
        <f t="shared" si="248"/>
        <v/>
      </c>
      <c r="AD1385" s="65" t="str">
        <f>IF(AC1385="","",AC1385/VLOOKUP(VLOOKUP($J1385,'Medians, Hi-Lo SDs'!$B:$F,5,FALSE),$H:$I,2,FALSE))</f>
        <v/>
      </c>
      <c r="AE1385" s="59" t="s">
        <v>88</v>
      </c>
      <c r="AF1385" s="60" t="s">
        <v>88</v>
      </c>
    </row>
    <row r="1386" spans="10:32" x14ac:dyDescent="0.2">
      <c r="J1386" s="64" t="str">
        <f t="shared" si="242"/>
        <v>a1721</v>
      </c>
      <c r="K1386" s="71">
        <f t="shared" si="243"/>
        <v>2.1505376344086025</v>
      </c>
      <c r="L1386" s="65" t="str">
        <f>IFERROR((IF(AND($G1385&lt;(VLOOKUP($J1386,'Medians, Hi-Lo SDs'!$B:$F,2,FALSE)),$G1386&gt;=(VLOOKUP($J1386,'Medians, Hi-Lo SDs'!$B:$F,2,FALSE))),(VLOOKUP($J1386,'Medians, Hi-Lo SDs'!$B:$F,2,FALSE))-$G1385,""))/($F1386)*($C1386-$C1385)+($C1385),"")</f>
        <v/>
      </c>
      <c r="M1386" s="65" t="str">
        <f t="shared" si="245"/>
        <v/>
      </c>
      <c r="N1386" s="65" t="str">
        <f>IF(M1386="","",M1386/VLOOKUP(VLOOKUP($J1386,'Medians, Hi-Lo SDs'!$B:$F,2,FALSE),$H:$I,2,FALSE))</f>
        <v/>
      </c>
      <c r="O1386" s="59" t="s">
        <v>88</v>
      </c>
      <c r="P1386" s="60" t="s">
        <v>88</v>
      </c>
      <c r="Q1386" s="66" t="str">
        <f>IFERROR((IF(AND($G1385&lt;(VLOOKUP($J1386,'Medians, Hi-Lo SDs'!$B:$F,3,FALSE)),$G1386&gt;=(VLOOKUP($J1386,'Medians, Hi-Lo SDs'!$B:$F,3,FALSE))),(VLOOKUP($J1386,'Medians, Hi-Lo SDs'!$B:$F,3,FALSE))-$G1385,""))/($F1386)*($C1386-$C1385)+($C1385),"")</f>
        <v/>
      </c>
      <c r="R1386" s="65" t="str">
        <f t="shared" si="246"/>
        <v/>
      </c>
      <c r="S1386" s="65" t="str">
        <f>IF(R1386="","",R1386/VLOOKUP(VLOOKUP($J1386,'Medians, Hi-Lo SDs'!$B:$F,3,FALSE),$H:$I,2,FALSE))</f>
        <v/>
      </c>
      <c r="T1386" s="70" t="str">
        <f t="shared" si="238"/>
        <v/>
      </c>
      <c r="U1386" s="68" t="str">
        <f t="shared" si="239"/>
        <v/>
      </c>
      <c r="V1386" s="69" t="str">
        <f t="shared" si="244"/>
        <v/>
      </c>
      <c r="W1386" s="66" t="str">
        <f>IFERROR((IF(AND($G1385&lt;(VLOOKUP($J1386,'Medians, Hi-Lo SDs'!$B:$F,4,FALSE)),$G1386&gt;=(VLOOKUP($J1386,'Medians, Hi-Lo SDs'!$B:$F,4,FALSE))),(VLOOKUP($J1386,'Medians, Hi-Lo SDs'!$B:$F,4,FALSE))-$G1385,""))/($F1386)*($C1386-$C1385)+($C1385),"")</f>
        <v/>
      </c>
      <c r="X1386" s="65" t="str">
        <f t="shared" si="247"/>
        <v/>
      </c>
      <c r="Y1386" s="65" t="str">
        <f>IF(X1386="","",X1386/VLOOKUP(VLOOKUP($J1386,'Medians, Hi-Lo SDs'!$B:$F,4,FALSE),$H:$I,2,FALSE))</f>
        <v/>
      </c>
      <c r="Z1386" s="70" t="str">
        <f t="shared" si="240"/>
        <v/>
      </c>
      <c r="AA1386" s="68" t="str">
        <f t="shared" si="241"/>
        <v/>
      </c>
      <c r="AB1386" s="66" t="str">
        <f>IFERROR((IF(AND($G1385&lt;(VLOOKUP($J1386,'Medians, Hi-Lo SDs'!$B:$F,5,FALSE)),$G1386&gt;=(VLOOKUP($J1386,'Medians, Hi-Lo SDs'!$B:$F,5,FALSE))),(VLOOKUP($J1386,'Medians, Hi-Lo SDs'!$B:$F,5,FALSE))-$G1385,""))/($F1386)*($C1386-$C1385)+($C1385),"")</f>
        <v/>
      </c>
      <c r="AC1386" s="65" t="str">
        <f t="shared" si="248"/>
        <v/>
      </c>
      <c r="AD1386" s="65" t="str">
        <f>IF(AC1386="","",AC1386/VLOOKUP(VLOOKUP($J1386,'Medians, Hi-Lo SDs'!$B:$F,5,FALSE),$H:$I,2,FALSE))</f>
        <v/>
      </c>
      <c r="AE1386" s="59" t="s">
        <v>88</v>
      </c>
      <c r="AF1386" s="60" t="s">
        <v>88</v>
      </c>
    </row>
    <row r="1387" spans="10:32" x14ac:dyDescent="0.2">
      <c r="J1387" s="64" t="str">
        <f t="shared" si="242"/>
        <v>a1721</v>
      </c>
      <c r="K1387" s="71">
        <f t="shared" si="243"/>
        <v>2.1505376344086025</v>
      </c>
      <c r="L1387" s="65" t="str">
        <f>IFERROR((IF(AND($G1386&lt;(VLOOKUP($J1387,'Medians, Hi-Lo SDs'!$B:$F,2,FALSE)),$G1387&gt;=(VLOOKUP($J1387,'Medians, Hi-Lo SDs'!$B:$F,2,FALSE))),(VLOOKUP($J1387,'Medians, Hi-Lo SDs'!$B:$F,2,FALSE))-$G1386,""))/($F1387)*($C1387-$C1386)+($C1386),"")</f>
        <v/>
      </c>
      <c r="M1387" s="65" t="str">
        <f t="shared" si="245"/>
        <v/>
      </c>
      <c r="N1387" s="65" t="str">
        <f>IF(M1387="","",M1387/VLOOKUP(VLOOKUP($J1387,'Medians, Hi-Lo SDs'!$B:$F,2,FALSE),$H:$I,2,FALSE))</f>
        <v/>
      </c>
      <c r="O1387" s="59" t="s">
        <v>88</v>
      </c>
      <c r="P1387" s="60" t="s">
        <v>88</v>
      </c>
      <c r="Q1387" s="66" t="str">
        <f>IFERROR((IF(AND($G1386&lt;(VLOOKUP($J1387,'Medians, Hi-Lo SDs'!$B:$F,3,FALSE)),$G1387&gt;=(VLOOKUP($J1387,'Medians, Hi-Lo SDs'!$B:$F,3,FALSE))),(VLOOKUP($J1387,'Medians, Hi-Lo SDs'!$B:$F,3,FALSE))-$G1386,""))/($F1387)*($C1387-$C1386)+($C1386),"")</f>
        <v/>
      </c>
      <c r="R1387" s="65" t="str">
        <f t="shared" si="246"/>
        <v/>
      </c>
      <c r="S1387" s="65" t="str">
        <f>IF(R1387="","",R1387/VLOOKUP(VLOOKUP($J1387,'Medians, Hi-Lo SDs'!$B:$F,3,FALSE),$H:$I,2,FALSE))</f>
        <v/>
      </c>
      <c r="T1387" s="70" t="str">
        <f t="shared" si="238"/>
        <v/>
      </c>
      <c r="U1387" s="68" t="str">
        <f t="shared" si="239"/>
        <v/>
      </c>
      <c r="V1387" s="69" t="str">
        <f t="shared" si="244"/>
        <v/>
      </c>
      <c r="W1387" s="66" t="str">
        <f>IFERROR((IF(AND($G1386&lt;(VLOOKUP($J1387,'Medians, Hi-Lo SDs'!$B:$F,4,FALSE)),$G1387&gt;=(VLOOKUP($J1387,'Medians, Hi-Lo SDs'!$B:$F,4,FALSE))),(VLOOKUP($J1387,'Medians, Hi-Lo SDs'!$B:$F,4,FALSE))-$G1386,""))/($F1387)*($C1387-$C1386)+($C1386),"")</f>
        <v/>
      </c>
      <c r="X1387" s="65" t="str">
        <f t="shared" si="247"/>
        <v/>
      </c>
      <c r="Y1387" s="65" t="str">
        <f>IF(X1387="","",X1387/VLOOKUP(VLOOKUP($J1387,'Medians, Hi-Lo SDs'!$B:$F,4,FALSE),$H:$I,2,FALSE))</f>
        <v/>
      </c>
      <c r="Z1387" s="70" t="str">
        <f t="shared" si="240"/>
        <v/>
      </c>
      <c r="AA1387" s="68" t="str">
        <f t="shared" si="241"/>
        <v/>
      </c>
      <c r="AB1387" s="66" t="str">
        <f>IFERROR((IF(AND($G1386&lt;(VLOOKUP($J1387,'Medians, Hi-Lo SDs'!$B:$F,5,FALSE)),$G1387&gt;=(VLOOKUP($J1387,'Medians, Hi-Lo SDs'!$B:$F,5,FALSE))),(VLOOKUP($J1387,'Medians, Hi-Lo SDs'!$B:$F,5,FALSE))-$G1386,""))/($F1387)*($C1387-$C1386)+($C1386),"")</f>
        <v/>
      </c>
      <c r="AC1387" s="65" t="str">
        <f t="shared" si="248"/>
        <v/>
      </c>
      <c r="AD1387" s="65" t="str">
        <f>IF(AC1387="","",AC1387/VLOOKUP(VLOOKUP($J1387,'Medians, Hi-Lo SDs'!$B:$F,5,FALSE),$H:$I,2,FALSE))</f>
        <v/>
      </c>
      <c r="AE1387" s="59" t="s">
        <v>88</v>
      </c>
      <c r="AF1387" s="60" t="s">
        <v>88</v>
      </c>
    </row>
    <row r="1388" spans="10:32" x14ac:dyDescent="0.2">
      <c r="J1388" s="64" t="str">
        <f t="shared" si="242"/>
        <v>a1721</v>
      </c>
      <c r="K1388" s="71">
        <f t="shared" si="243"/>
        <v>2.1505376344086025</v>
      </c>
      <c r="L1388" s="65" t="str">
        <f>IFERROR((IF(AND($G1387&lt;(VLOOKUP($J1388,'Medians, Hi-Lo SDs'!$B:$F,2,FALSE)),$G1388&gt;=(VLOOKUP($J1388,'Medians, Hi-Lo SDs'!$B:$F,2,FALSE))),(VLOOKUP($J1388,'Medians, Hi-Lo SDs'!$B:$F,2,FALSE))-$G1387,""))/($F1388)*($C1388-$C1387)+($C1387),"")</f>
        <v/>
      </c>
      <c r="M1388" s="65" t="str">
        <f t="shared" si="245"/>
        <v/>
      </c>
      <c r="N1388" s="65" t="str">
        <f>IF(M1388="","",M1388/VLOOKUP(VLOOKUP($J1388,'Medians, Hi-Lo SDs'!$B:$F,2,FALSE),$H:$I,2,FALSE))</f>
        <v/>
      </c>
      <c r="O1388" s="59" t="s">
        <v>88</v>
      </c>
      <c r="P1388" s="60" t="s">
        <v>88</v>
      </c>
      <c r="Q1388" s="66" t="str">
        <f>IFERROR((IF(AND($G1387&lt;(VLOOKUP($J1388,'Medians, Hi-Lo SDs'!$B:$F,3,FALSE)),$G1388&gt;=(VLOOKUP($J1388,'Medians, Hi-Lo SDs'!$B:$F,3,FALSE))),(VLOOKUP($J1388,'Medians, Hi-Lo SDs'!$B:$F,3,FALSE))-$G1387,""))/($F1388)*($C1388-$C1387)+($C1387),"")</f>
        <v/>
      </c>
      <c r="R1388" s="65" t="str">
        <f t="shared" si="246"/>
        <v/>
      </c>
      <c r="S1388" s="65" t="str">
        <f>IF(R1388="","",R1388/VLOOKUP(VLOOKUP($J1388,'Medians, Hi-Lo SDs'!$B:$F,3,FALSE),$H:$I,2,FALSE))</f>
        <v/>
      </c>
      <c r="T1388" s="70" t="str">
        <f t="shared" ref="T1388:T1451" si="249">IF(S1388="","",IF(SUMIF($J:$J,$J1388,N:N)=0,1/0,(SUMIF($J:$J,$J1388,N:N)+SUMIF($J:$J,$J1388,S:S))/2))</f>
        <v/>
      </c>
      <c r="U1388" s="68" t="str">
        <f t="shared" ref="U1388:U1451" si="250">N1388</f>
        <v/>
      </c>
      <c r="V1388" s="69" t="str">
        <f t="shared" si="244"/>
        <v/>
      </c>
      <c r="W1388" s="66" t="str">
        <f>IFERROR((IF(AND($G1387&lt;(VLOOKUP($J1388,'Medians, Hi-Lo SDs'!$B:$F,4,FALSE)),$G1388&gt;=(VLOOKUP($J1388,'Medians, Hi-Lo SDs'!$B:$F,4,FALSE))),(VLOOKUP($J1388,'Medians, Hi-Lo SDs'!$B:$F,4,FALSE))-$G1387,""))/($F1388)*($C1388-$C1387)+($C1387),"")</f>
        <v/>
      </c>
      <c r="X1388" s="65" t="str">
        <f t="shared" si="247"/>
        <v/>
      </c>
      <c r="Y1388" s="65" t="str">
        <f>IF(X1388="","",X1388/VLOOKUP(VLOOKUP($J1388,'Medians, Hi-Lo SDs'!$B:$F,4,FALSE),$H:$I,2,FALSE))</f>
        <v/>
      </c>
      <c r="Z1388" s="70" t="str">
        <f t="shared" ref="Z1388:Z1451" si="251">IF(Y1388="","",(SUMIF($J:$J,$J1388,Y:Y)+SUMIF($J:$J,$J1388,AD:AD))/2)</f>
        <v/>
      </c>
      <c r="AA1388" s="68" t="str">
        <f t="shared" ref="AA1388:AA1451" si="252">AD1388</f>
        <v/>
      </c>
      <c r="AB1388" s="66" t="str">
        <f>IFERROR((IF(AND($G1387&lt;(VLOOKUP($J1388,'Medians, Hi-Lo SDs'!$B:$F,5,FALSE)),$G1388&gt;=(VLOOKUP($J1388,'Medians, Hi-Lo SDs'!$B:$F,5,FALSE))),(VLOOKUP($J1388,'Medians, Hi-Lo SDs'!$B:$F,5,FALSE))-$G1387,""))/($F1388)*($C1388-$C1387)+($C1387),"")</f>
        <v/>
      </c>
      <c r="AC1388" s="65" t="str">
        <f t="shared" si="248"/>
        <v/>
      </c>
      <c r="AD1388" s="65" t="str">
        <f>IF(AC1388="","",AC1388/VLOOKUP(VLOOKUP($J1388,'Medians, Hi-Lo SDs'!$B:$F,5,FALSE),$H:$I,2,FALSE))</f>
        <v/>
      </c>
      <c r="AE1388" s="59" t="s">
        <v>88</v>
      </c>
      <c r="AF1388" s="60" t="s">
        <v>88</v>
      </c>
    </row>
    <row r="1389" spans="10:32" x14ac:dyDescent="0.2">
      <c r="J1389" s="64" t="str">
        <f t="shared" si="242"/>
        <v>a1721</v>
      </c>
      <c r="K1389" s="71">
        <f t="shared" si="243"/>
        <v>2.1505376344086025</v>
      </c>
      <c r="L1389" s="65" t="str">
        <f>IFERROR((IF(AND($G1388&lt;(VLOOKUP($J1389,'Medians, Hi-Lo SDs'!$B:$F,2,FALSE)),$G1389&gt;=(VLOOKUP($J1389,'Medians, Hi-Lo SDs'!$B:$F,2,FALSE))),(VLOOKUP($J1389,'Medians, Hi-Lo SDs'!$B:$F,2,FALSE))-$G1388,""))/($F1389)*($C1389-$C1388)+($C1388),"")</f>
        <v/>
      </c>
      <c r="M1389" s="65" t="str">
        <f t="shared" si="245"/>
        <v/>
      </c>
      <c r="N1389" s="65" t="str">
        <f>IF(M1389="","",M1389/VLOOKUP(VLOOKUP($J1389,'Medians, Hi-Lo SDs'!$B:$F,2,FALSE),$H:$I,2,FALSE))</f>
        <v/>
      </c>
      <c r="O1389" s="59" t="s">
        <v>88</v>
      </c>
      <c r="P1389" s="60" t="s">
        <v>88</v>
      </c>
      <c r="Q1389" s="66" t="str">
        <f>IFERROR((IF(AND($G1388&lt;(VLOOKUP($J1389,'Medians, Hi-Lo SDs'!$B:$F,3,FALSE)),$G1389&gt;=(VLOOKUP($J1389,'Medians, Hi-Lo SDs'!$B:$F,3,FALSE))),(VLOOKUP($J1389,'Medians, Hi-Lo SDs'!$B:$F,3,FALSE))-$G1388,""))/($F1389)*($C1389-$C1388)+($C1388),"")</f>
        <v/>
      </c>
      <c r="R1389" s="65" t="str">
        <f t="shared" si="246"/>
        <v/>
      </c>
      <c r="S1389" s="65" t="str">
        <f>IF(R1389="","",R1389/VLOOKUP(VLOOKUP($J1389,'Medians, Hi-Lo SDs'!$B:$F,3,FALSE),$H:$I,2,FALSE))</f>
        <v/>
      </c>
      <c r="T1389" s="70" t="str">
        <f t="shared" si="249"/>
        <v/>
      </c>
      <c r="U1389" s="68" t="str">
        <f t="shared" si="250"/>
        <v/>
      </c>
      <c r="V1389" s="69" t="str">
        <f t="shared" si="244"/>
        <v/>
      </c>
      <c r="W1389" s="66" t="str">
        <f>IFERROR((IF(AND($G1388&lt;(VLOOKUP($J1389,'Medians, Hi-Lo SDs'!$B:$F,4,FALSE)),$G1389&gt;=(VLOOKUP($J1389,'Medians, Hi-Lo SDs'!$B:$F,4,FALSE))),(VLOOKUP($J1389,'Medians, Hi-Lo SDs'!$B:$F,4,FALSE))-$G1388,""))/($F1389)*($C1389-$C1388)+($C1388),"")</f>
        <v/>
      </c>
      <c r="X1389" s="65" t="str">
        <f t="shared" si="247"/>
        <v/>
      </c>
      <c r="Y1389" s="65" t="str">
        <f>IF(X1389="","",X1389/VLOOKUP(VLOOKUP($J1389,'Medians, Hi-Lo SDs'!$B:$F,4,FALSE),$H:$I,2,FALSE))</f>
        <v/>
      </c>
      <c r="Z1389" s="70" t="str">
        <f t="shared" si="251"/>
        <v/>
      </c>
      <c r="AA1389" s="68" t="str">
        <f t="shared" si="252"/>
        <v/>
      </c>
      <c r="AB1389" s="66" t="str">
        <f>IFERROR((IF(AND($G1388&lt;(VLOOKUP($J1389,'Medians, Hi-Lo SDs'!$B:$F,5,FALSE)),$G1389&gt;=(VLOOKUP($J1389,'Medians, Hi-Lo SDs'!$B:$F,5,FALSE))),(VLOOKUP($J1389,'Medians, Hi-Lo SDs'!$B:$F,5,FALSE))-$G1388,""))/($F1389)*($C1389-$C1388)+($C1388),"")</f>
        <v/>
      </c>
      <c r="AC1389" s="65" t="str">
        <f t="shared" si="248"/>
        <v/>
      </c>
      <c r="AD1389" s="65" t="str">
        <f>IF(AC1389="","",AC1389/VLOOKUP(VLOOKUP($J1389,'Medians, Hi-Lo SDs'!$B:$F,5,FALSE),$H:$I,2,FALSE))</f>
        <v/>
      </c>
      <c r="AE1389" s="59" t="s">
        <v>88</v>
      </c>
      <c r="AF1389" s="60" t="s">
        <v>88</v>
      </c>
    </row>
    <row r="1390" spans="10:32" x14ac:dyDescent="0.2">
      <c r="J1390" s="64" t="str">
        <f t="shared" si="242"/>
        <v>a1721</v>
      </c>
      <c r="K1390" s="71">
        <f t="shared" si="243"/>
        <v>2.1505376344086025</v>
      </c>
      <c r="L1390" s="65" t="str">
        <f>IFERROR((IF(AND($G1389&lt;(VLOOKUP($J1390,'Medians, Hi-Lo SDs'!$B:$F,2,FALSE)),$G1390&gt;=(VLOOKUP($J1390,'Medians, Hi-Lo SDs'!$B:$F,2,FALSE))),(VLOOKUP($J1390,'Medians, Hi-Lo SDs'!$B:$F,2,FALSE))-$G1389,""))/($F1390)*($C1390-$C1389)+($C1389),"")</f>
        <v/>
      </c>
      <c r="M1390" s="65" t="str">
        <f t="shared" si="245"/>
        <v/>
      </c>
      <c r="N1390" s="65" t="str">
        <f>IF(M1390="","",M1390/VLOOKUP(VLOOKUP($J1390,'Medians, Hi-Lo SDs'!$B:$F,2,FALSE),$H:$I,2,FALSE))</f>
        <v/>
      </c>
      <c r="O1390" s="59" t="s">
        <v>88</v>
      </c>
      <c r="P1390" s="60" t="s">
        <v>88</v>
      </c>
      <c r="Q1390" s="66" t="str">
        <f>IFERROR((IF(AND($G1389&lt;(VLOOKUP($J1390,'Medians, Hi-Lo SDs'!$B:$F,3,FALSE)),$G1390&gt;=(VLOOKUP($J1390,'Medians, Hi-Lo SDs'!$B:$F,3,FALSE))),(VLOOKUP($J1390,'Medians, Hi-Lo SDs'!$B:$F,3,FALSE))-$G1389,""))/($F1390)*($C1390-$C1389)+($C1389),"")</f>
        <v/>
      </c>
      <c r="R1390" s="65" t="str">
        <f t="shared" si="246"/>
        <v/>
      </c>
      <c r="S1390" s="65" t="str">
        <f>IF(R1390="","",R1390/VLOOKUP(VLOOKUP($J1390,'Medians, Hi-Lo SDs'!$B:$F,3,FALSE),$H:$I,2,FALSE))</f>
        <v/>
      </c>
      <c r="T1390" s="70" t="str">
        <f t="shared" si="249"/>
        <v/>
      </c>
      <c r="U1390" s="68" t="str">
        <f t="shared" si="250"/>
        <v/>
      </c>
      <c r="V1390" s="69" t="str">
        <f t="shared" si="244"/>
        <v/>
      </c>
      <c r="W1390" s="66" t="str">
        <f>IFERROR((IF(AND($G1389&lt;(VLOOKUP($J1390,'Medians, Hi-Lo SDs'!$B:$F,4,FALSE)),$G1390&gt;=(VLOOKUP($J1390,'Medians, Hi-Lo SDs'!$B:$F,4,FALSE))),(VLOOKUP($J1390,'Medians, Hi-Lo SDs'!$B:$F,4,FALSE))-$G1389,""))/($F1390)*($C1390-$C1389)+($C1389),"")</f>
        <v/>
      </c>
      <c r="X1390" s="65" t="str">
        <f t="shared" si="247"/>
        <v/>
      </c>
      <c r="Y1390" s="65" t="str">
        <f>IF(X1390="","",X1390/VLOOKUP(VLOOKUP($J1390,'Medians, Hi-Lo SDs'!$B:$F,4,FALSE),$H:$I,2,FALSE))</f>
        <v/>
      </c>
      <c r="Z1390" s="70" t="str">
        <f t="shared" si="251"/>
        <v/>
      </c>
      <c r="AA1390" s="68" t="str">
        <f t="shared" si="252"/>
        <v/>
      </c>
      <c r="AB1390" s="66" t="str">
        <f>IFERROR((IF(AND($G1389&lt;(VLOOKUP($J1390,'Medians, Hi-Lo SDs'!$B:$F,5,FALSE)),$G1390&gt;=(VLOOKUP($J1390,'Medians, Hi-Lo SDs'!$B:$F,5,FALSE))),(VLOOKUP($J1390,'Medians, Hi-Lo SDs'!$B:$F,5,FALSE))-$G1389,""))/($F1390)*($C1390-$C1389)+($C1389),"")</f>
        <v/>
      </c>
      <c r="AC1390" s="65" t="str">
        <f t="shared" si="248"/>
        <v/>
      </c>
      <c r="AD1390" s="65" t="str">
        <f>IF(AC1390="","",AC1390/VLOOKUP(VLOOKUP($J1390,'Medians, Hi-Lo SDs'!$B:$F,5,FALSE),$H:$I,2,FALSE))</f>
        <v/>
      </c>
      <c r="AE1390" s="59" t="s">
        <v>88</v>
      </c>
      <c r="AF1390" s="60" t="s">
        <v>88</v>
      </c>
    </row>
    <row r="1391" spans="10:32" x14ac:dyDescent="0.2">
      <c r="J1391" s="64" t="str">
        <f t="shared" si="242"/>
        <v>a1721</v>
      </c>
      <c r="K1391" s="71">
        <f t="shared" si="243"/>
        <v>2.1505376344086025</v>
      </c>
      <c r="L1391" s="65" t="str">
        <f>IFERROR((IF(AND($G1390&lt;(VLOOKUP($J1391,'Medians, Hi-Lo SDs'!$B:$F,2,FALSE)),$G1391&gt;=(VLOOKUP($J1391,'Medians, Hi-Lo SDs'!$B:$F,2,FALSE))),(VLOOKUP($J1391,'Medians, Hi-Lo SDs'!$B:$F,2,FALSE))-$G1390,""))/($F1391)*($C1391-$C1390)+($C1390),"")</f>
        <v/>
      </c>
      <c r="M1391" s="65" t="str">
        <f t="shared" si="245"/>
        <v/>
      </c>
      <c r="N1391" s="65" t="str">
        <f>IF(M1391="","",M1391/VLOOKUP(VLOOKUP($J1391,'Medians, Hi-Lo SDs'!$B:$F,2,FALSE),$H:$I,2,FALSE))</f>
        <v/>
      </c>
      <c r="O1391" s="59" t="s">
        <v>88</v>
      </c>
      <c r="P1391" s="60" t="s">
        <v>88</v>
      </c>
      <c r="Q1391" s="66" t="str">
        <f>IFERROR((IF(AND($G1390&lt;(VLOOKUP($J1391,'Medians, Hi-Lo SDs'!$B:$F,3,FALSE)),$G1391&gt;=(VLOOKUP($J1391,'Medians, Hi-Lo SDs'!$B:$F,3,FALSE))),(VLOOKUP($J1391,'Medians, Hi-Lo SDs'!$B:$F,3,FALSE))-$G1390,""))/($F1391)*($C1391-$C1390)+($C1390),"")</f>
        <v/>
      </c>
      <c r="R1391" s="65" t="str">
        <f t="shared" si="246"/>
        <v/>
      </c>
      <c r="S1391" s="65" t="str">
        <f>IF(R1391="","",R1391/VLOOKUP(VLOOKUP($J1391,'Medians, Hi-Lo SDs'!$B:$F,3,FALSE),$H:$I,2,FALSE))</f>
        <v/>
      </c>
      <c r="T1391" s="70" t="str">
        <f t="shared" si="249"/>
        <v/>
      </c>
      <c r="U1391" s="68" t="str">
        <f t="shared" si="250"/>
        <v/>
      </c>
      <c r="V1391" s="69" t="str">
        <f t="shared" si="244"/>
        <v/>
      </c>
      <c r="W1391" s="66" t="str">
        <f>IFERROR((IF(AND($G1390&lt;(VLOOKUP($J1391,'Medians, Hi-Lo SDs'!$B:$F,4,FALSE)),$G1391&gt;=(VLOOKUP($J1391,'Medians, Hi-Lo SDs'!$B:$F,4,FALSE))),(VLOOKUP($J1391,'Medians, Hi-Lo SDs'!$B:$F,4,FALSE))-$G1390,""))/($F1391)*($C1391-$C1390)+($C1390),"")</f>
        <v/>
      </c>
      <c r="X1391" s="65" t="str">
        <f t="shared" si="247"/>
        <v/>
      </c>
      <c r="Y1391" s="65" t="str">
        <f>IF(X1391="","",X1391/VLOOKUP(VLOOKUP($J1391,'Medians, Hi-Lo SDs'!$B:$F,4,FALSE),$H:$I,2,FALSE))</f>
        <v/>
      </c>
      <c r="Z1391" s="70" t="str">
        <f t="shared" si="251"/>
        <v/>
      </c>
      <c r="AA1391" s="68" t="str">
        <f t="shared" si="252"/>
        <v/>
      </c>
      <c r="AB1391" s="66" t="str">
        <f>IFERROR((IF(AND($G1390&lt;(VLOOKUP($J1391,'Medians, Hi-Lo SDs'!$B:$F,5,FALSE)),$G1391&gt;=(VLOOKUP($J1391,'Medians, Hi-Lo SDs'!$B:$F,5,FALSE))),(VLOOKUP($J1391,'Medians, Hi-Lo SDs'!$B:$F,5,FALSE))-$G1390,""))/($F1391)*($C1391-$C1390)+($C1390),"")</f>
        <v/>
      </c>
      <c r="AC1391" s="65" t="str">
        <f t="shared" si="248"/>
        <v/>
      </c>
      <c r="AD1391" s="65" t="str">
        <f>IF(AC1391="","",AC1391/VLOOKUP(VLOOKUP($J1391,'Medians, Hi-Lo SDs'!$B:$F,5,FALSE),$H:$I,2,FALSE))</f>
        <v/>
      </c>
      <c r="AE1391" s="59" t="s">
        <v>88</v>
      </c>
      <c r="AF1391" s="60" t="s">
        <v>88</v>
      </c>
    </row>
    <row r="1392" spans="10:32" x14ac:dyDescent="0.2">
      <c r="J1392" s="64" t="str">
        <f t="shared" si="242"/>
        <v>a1721</v>
      </c>
      <c r="K1392" s="71">
        <f t="shared" si="243"/>
        <v>2.1505376344086025</v>
      </c>
      <c r="L1392" s="65" t="str">
        <f>IFERROR((IF(AND($G1391&lt;(VLOOKUP($J1392,'Medians, Hi-Lo SDs'!$B:$F,2,FALSE)),$G1392&gt;=(VLOOKUP($J1392,'Medians, Hi-Lo SDs'!$B:$F,2,FALSE))),(VLOOKUP($J1392,'Medians, Hi-Lo SDs'!$B:$F,2,FALSE))-$G1391,""))/($F1392)*($C1392-$C1391)+($C1391),"")</f>
        <v/>
      </c>
      <c r="M1392" s="65" t="str">
        <f t="shared" si="245"/>
        <v/>
      </c>
      <c r="N1392" s="65" t="str">
        <f>IF(M1392="","",M1392/VLOOKUP(VLOOKUP($J1392,'Medians, Hi-Lo SDs'!$B:$F,2,FALSE),$H:$I,2,FALSE))</f>
        <v/>
      </c>
      <c r="O1392" s="59" t="s">
        <v>88</v>
      </c>
      <c r="P1392" s="60" t="s">
        <v>88</v>
      </c>
      <c r="Q1392" s="66" t="str">
        <f>IFERROR((IF(AND($G1391&lt;(VLOOKUP($J1392,'Medians, Hi-Lo SDs'!$B:$F,3,FALSE)),$G1392&gt;=(VLOOKUP($J1392,'Medians, Hi-Lo SDs'!$B:$F,3,FALSE))),(VLOOKUP($J1392,'Medians, Hi-Lo SDs'!$B:$F,3,FALSE))-$G1391,""))/($F1392)*($C1392-$C1391)+($C1391),"")</f>
        <v/>
      </c>
      <c r="R1392" s="65" t="str">
        <f t="shared" si="246"/>
        <v/>
      </c>
      <c r="S1392" s="65" t="str">
        <f>IF(R1392="","",R1392/VLOOKUP(VLOOKUP($J1392,'Medians, Hi-Lo SDs'!$B:$F,3,FALSE),$H:$I,2,FALSE))</f>
        <v/>
      </c>
      <c r="T1392" s="70" t="str">
        <f t="shared" si="249"/>
        <v/>
      </c>
      <c r="U1392" s="68" t="str">
        <f t="shared" si="250"/>
        <v/>
      </c>
      <c r="V1392" s="69" t="str">
        <f t="shared" si="244"/>
        <v/>
      </c>
      <c r="W1392" s="66" t="str">
        <f>IFERROR((IF(AND($G1391&lt;(VLOOKUP($J1392,'Medians, Hi-Lo SDs'!$B:$F,4,FALSE)),$G1392&gt;=(VLOOKUP($J1392,'Medians, Hi-Lo SDs'!$B:$F,4,FALSE))),(VLOOKUP($J1392,'Medians, Hi-Lo SDs'!$B:$F,4,FALSE))-$G1391,""))/($F1392)*($C1392-$C1391)+($C1391),"")</f>
        <v/>
      </c>
      <c r="X1392" s="65" t="str">
        <f t="shared" si="247"/>
        <v/>
      </c>
      <c r="Y1392" s="65" t="str">
        <f>IF(X1392="","",X1392/VLOOKUP(VLOOKUP($J1392,'Medians, Hi-Lo SDs'!$B:$F,4,FALSE),$H:$I,2,FALSE))</f>
        <v/>
      </c>
      <c r="Z1392" s="70" t="str">
        <f t="shared" si="251"/>
        <v/>
      </c>
      <c r="AA1392" s="68" t="str">
        <f t="shared" si="252"/>
        <v/>
      </c>
      <c r="AB1392" s="66" t="str">
        <f>IFERROR((IF(AND($G1391&lt;(VLOOKUP($J1392,'Medians, Hi-Lo SDs'!$B:$F,5,FALSE)),$G1392&gt;=(VLOOKUP($J1392,'Medians, Hi-Lo SDs'!$B:$F,5,FALSE))),(VLOOKUP($J1392,'Medians, Hi-Lo SDs'!$B:$F,5,FALSE))-$G1391,""))/($F1392)*($C1392-$C1391)+($C1391),"")</f>
        <v/>
      </c>
      <c r="AC1392" s="65" t="str">
        <f t="shared" si="248"/>
        <v/>
      </c>
      <c r="AD1392" s="65" t="str">
        <f>IF(AC1392="","",AC1392/VLOOKUP(VLOOKUP($J1392,'Medians, Hi-Lo SDs'!$B:$F,5,FALSE),$H:$I,2,FALSE))</f>
        <v/>
      </c>
      <c r="AE1392" s="59" t="s">
        <v>88</v>
      </c>
      <c r="AF1392" s="60" t="s">
        <v>88</v>
      </c>
    </row>
    <row r="1393" spans="10:32" x14ac:dyDescent="0.2">
      <c r="J1393" s="64" t="str">
        <f t="shared" si="242"/>
        <v>a1721</v>
      </c>
      <c r="K1393" s="71">
        <f t="shared" si="243"/>
        <v>2.1505376344086025</v>
      </c>
      <c r="L1393" s="65" t="str">
        <f>IFERROR((IF(AND($G1392&lt;(VLOOKUP($J1393,'Medians, Hi-Lo SDs'!$B:$F,2,FALSE)),$G1393&gt;=(VLOOKUP($J1393,'Medians, Hi-Lo SDs'!$B:$F,2,FALSE))),(VLOOKUP($J1393,'Medians, Hi-Lo SDs'!$B:$F,2,FALSE))-$G1392,""))/($F1393)*($C1393-$C1392)+($C1392),"")</f>
        <v/>
      </c>
      <c r="M1393" s="65" t="str">
        <f t="shared" si="245"/>
        <v/>
      </c>
      <c r="N1393" s="65" t="str">
        <f>IF(M1393="","",M1393/VLOOKUP(VLOOKUP($J1393,'Medians, Hi-Lo SDs'!$B:$F,2,FALSE),$H:$I,2,FALSE))</f>
        <v/>
      </c>
      <c r="O1393" s="59" t="s">
        <v>88</v>
      </c>
      <c r="P1393" s="60" t="s">
        <v>88</v>
      </c>
      <c r="Q1393" s="66" t="str">
        <f>IFERROR((IF(AND($G1392&lt;(VLOOKUP($J1393,'Medians, Hi-Lo SDs'!$B:$F,3,FALSE)),$G1393&gt;=(VLOOKUP($J1393,'Medians, Hi-Lo SDs'!$B:$F,3,FALSE))),(VLOOKUP($J1393,'Medians, Hi-Lo SDs'!$B:$F,3,FALSE))-$G1392,""))/($F1393)*($C1393-$C1392)+($C1392),"")</f>
        <v/>
      </c>
      <c r="R1393" s="65" t="str">
        <f t="shared" si="246"/>
        <v/>
      </c>
      <c r="S1393" s="65" t="str">
        <f>IF(R1393="","",R1393/VLOOKUP(VLOOKUP($J1393,'Medians, Hi-Lo SDs'!$B:$F,3,FALSE),$H:$I,2,FALSE))</f>
        <v/>
      </c>
      <c r="T1393" s="70" t="str">
        <f t="shared" si="249"/>
        <v/>
      </c>
      <c r="U1393" s="68" t="str">
        <f t="shared" si="250"/>
        <v/>
      </c>
      <c r="V1393" s="69" t="str">
        <f t="shared" si="244"/>
        <v/>
      </c>
      <c r="W1393" s="66" t="str">
        <f>IFERROR((IF(AND($G1392&lt;(VLOOKUP($J1393,'Medians, Hi-Lo SDs'!$B:$F,4,FALSE)),$G1393&gt;=(VLOOKUP($J1393,'Medians, Hi-Lo SDs'!$B:$F,4,FALSE))),(VLOOKUP($J1393,'Medians, Hi-Lo SDs'!$B:$F,4,FALSE))-$G1392,""))/($F1393)*($C1393-$C1392)+($C1392),"")</f>
        <v/>
      </c>
      <c r="X1393" s="65" t="str">
        <f t="shared" si="247"/>
        <v/>
      </c>
      <c r="Y1393" s="65" t="str">
        <f>IF(X1393="","",X1393/VLOOKUP(VLOOKUP($J1393,'Medians, Hi-Lo SDs'!$B:$F,4,FALSE),$H:$I,2,FALSE))</f>
        <v/>
      </c>
      <c r="Z1393" s="70" t="str">
        <f t="shared" si="251"/>
        <v/>
      </c>
      <c r="AA1393" s="68" t="str">
        <f t="shared" si="252"/>
        <v/>
      </c>
      <c r="AB1393" s="66" t="str">
        <f>IFERROR((IF(AND($G1392&lt;(VLOOKUP($J1393,'Medians, Hi-Lo SDs'!$B:$F,5,FALSE)),$G1393&gt;=(VLOOKUP($J1393,'Medians, Hi-Lo SDs'!$B:$F,5,FALSE))),(VLOOKUP($J1393,'Medians, Hi-Lo SDs'!$B:$F,5,FALSE))-$G1392,""))/($F1393)*($C1393-$C1392)+($C1392),"")</f>
        <v/>
      </c>
      <c r="AC1393" s="65" t="str">
        <f t="shared" si="248"/>
        <v/>
      </c>
      <c r="AD1393" s="65" t="str">
        <f>IF(AC1393="","",AC1393/VLOOKUP(VLOOKUP($J1393,'Medians, Hi-Lo SDs'!$B:$F,5,FALSE),$H:$I,2,FALSE))</f>
        <v/>
      </c>
      <c r="AE1393" s="59" t="s">
        <v>88</v>
      </c>
      <c r="AF1393" s="60" t="s">
        <v>88</v>
      </c>
    </row>
    <row r="1394" spans="10:32" x14ac:dyDescent="0.2">
      <c r="J1394" s="64" t="str">
        <f t="shared" si="242"/>
        <v>a1721</v>
      </c>
      <c r="K1394" s="71">
        <f t="shared" si="243"/>
        <v>2.1505376344086025</v>
      </c>
      <c r="L1394" s="65" t="str">
        <f>IFERROR((IF(AND($G1393&lt;(VLOOKUP($J1394,'Medians, Hi-Lo SDs'!$B:$F,2,FALSE)),$G1394&gt;=(VLOOKUP($J1394,'Medians, Hi-Lo SDs'!$B:$F,2,FALSE))),(VLOOKUP($J1394,'Medians, Hi-Lo SDs'!$B:$F,2,FALSE))-$G1393,""))/($F1394)*($C1394-$C1393)+($C1393),"")</f>
        <v/>
      </c>
      <c r="M1394" s="65" t="str">
        <f t="shared" si="245"/>
        <v/>
      </c>
      <c r="N1394" s="65" t="str">
        <f>IF(M1394="","",M1394/VLOOKUP(VLOOKUP($J1394,'Medians, Hi-Lo SDs'!$B:$F,2,FALSE),$H:$I,2,FALSE))</f>
        <v/>
      </c>
      <c r="O1394" s="59" t="s">
        <v>88</v>
      </c>
      <c r="P1394" s="60" t="s">
        <v>88</v>
      </c>
      <c r="Q1394" s="66" t="str">
        <f>IFERROR((IF(AND($G1393&lt;(VLOOKUP($J1394,'Medians, Hi-Lo SDs'!$B:$F,3,FALSE)),$G1394&gt;=(VLOOKUP($J1394,'Medians, Hi-Lo SDs'!$B:$F,3,FALSE))),(VLOOKUP($J1394,'Medians, Hi-Lo SDs'!$B:$F,3,FALSE))-$G1393,""))/($F1394)*($C1394-$C1393)+($C1393),"")</f>
        <v/>
      </c>
      <c r="R1394" s="65" t="str">
        <f t="shared" si="246"/>
        <v/>
      </c>
      <c r="S1394" s="65" t="str">
        <f>IF(R1394="","",R1394/VLOOKUP(VLOOKUP($J1394,'Medians, Hi-Lo SDs'!$B:$F,3,FALSE),$H:$I,2,FALSE))</f>
        <v/>
      </c>
      <c r="T1394" s="70" t="str">
        <f t="shared" si="249"/>
        <v/>
      </c>
      <c r="U1394" s="68" t="str">
        <f t="shared" si="250"/>
        <v/>
      </c>
      <c r="V1394" s="69" t="str">
        <f t="shared" si="244"/>
        <v/>
      </c>
      <c r="W1394" s="66" t="str">
        <f>IFERROR((IF(AND($G1393&lt;(VLOOKUP($J1394,'Medians, Hi-Lo SDs'!$B:$F,4,FALSE)),$G1394&gt;=(VLOOKUP($J1394,'Medians, Hi-Lo SDs'!$B:$F,4,FALSE))),(VLOOKUP($J1394,'Medians, Hi-Lo SDs'!$B:$F,4,FALSE))-$G1393,""))/($F1394)*($C1394-$C1393)+($C1393),"")</f>
        <v/>
      </c>
      <c r="X1394" s="65" t="str">
        <f t="shared" si="247"/>
        <v/>
      </c>
      <c r="Y1394" s="65" t="str">
        <f>IF(X1394="","",X1394/VLOOKUP(VLOOKUP($J1394,'Medians, Hi-Lo SDs'!$B:$F,4,FALSE),$H:$I,2,FALSE))</f>
        <v/>
      </c>
      <c r="Z1394" s="70" t="str">
        <f t="shared" si="251"/>
        <v/>
      </c>
      <c r="AA1394" s="68" t="str">
        <f t="shared" si="252"/>
        <v/>
      </c>
      <c r="AB1394" s="66" t="str">
        <f>IFERROR((IF(AND($G1393&lt;(VLOOKUP($J1394,'Medians, Hi-Lo SDs'!$B:$F,5,FALSE)),$G1394&gt;=(VLOOKUP($J1394,'Medians, Hi-Lo SDs'!$B:$F,5,FALSE))),(VLOOKUP($J1394,'Medians, Hi-Lo SDs'!$B:$F,5,FALSE))-$G1393,""))/($F1394)*($C1394-$C1393)+($C1393),"")</f>
        <v/>
      </c>
      <c r="AC1394" s="65" t="str">
        <f t="shared" si="248"/>
        <v/>
      </c>
      <c r="AD1394" s="65" t="str">
        <f>IF(AC1394="","",AC1394/VLOOKUP(VLOOKUP($J1394,'Medians, Hi-Lo SDs'!$B:$F,5,FALSE),$H:$I,2,FALSE))</f>
        <v/>
      </c>
      <c r="AE1394" s="59" t="s">
        <v>88</v>
      </c>
      <c r="AF1394" s="60" t="s">
        <v>88</v>
      </c>
    </row>
    <row r="1395" spans="10:32" x14ac:dyDescent="0.2">
      <c r="J1395" s="64" t="str">
        <f t="shared" si="242"/>
        <v>a1721</v>
      </c>
      <c r="K1395" s="71">
        <f t="shared" si="243"/>
        <v>2.1505376344086025</v>
      </c>
      <c r="L1395" s="65" t="str">
        <f>IFERROR((IF(AND($G1394&lt;(VLOOKUP($J1395,'Medians, Hi-Lo SDs'!$B:$F,2,FALSE)),$G1395&gt;=(VLOOKUP($J1395,'Medians, Hi-Lo SDs'!$B:$F,2,FALSE))),(VLOOKUP($J1395,'Medians, Hi-Lo SDs'!$B:$F,2,FALSE))-$G1394,""))/($F1395)*($C1395-$C1394)+($C1394),"")</f>
        <v/>
      </c>
      <c r="M1395" s="65" t="str">
        <f t="shared" si="245"/>
        <v/>
      </c>
      <c r="N1395" s="65" t="str">
        <f>IF(M1395="","",M1395/VLOOKUP(VLOOKUP($J1395,'Medians, Hi-Lo SDs'!$B:$F,2,FALSE),$H:$I,2,FALSE))</f>
        <v/>
      </c>
      <c r="O1395" s="59" t="s">
        <v>88</v>
      </c>
      <c r="P1395" s="60" t="s">
        <v>88</v>
      </c>
      <c r="Q1395" s="66" t="str">
        <f>IFERROR((IF(AND($G1394&lt;(VLOOKUP($J1395,'Medians, Hi-Lo SDs'!$B:$F,3,FALSE)),$G1395&gt;=(VLOOKUP($J1395,'Medians, Hi-Lo SDs'!$B:$F,3,FALSE))),(VLOOKUP($J1395,'Medians, Hi-Lo SDs'!$B:$F,3,FALSE))-$G1394,""))/($F1395)*($C1395-$C1394)+($C1394),"")</f>
        <v/>
      </c>
      <c r="R1395" s="65" t="str">
        <f t="shared" si="246"/>
        <v/>
      </c>
      <c r="S1395" s="65" t="str">
        <f>IF(R1395="","",R1395/VLOOKUP(VLOOKUP($J1395,'Medians, Hi-Lo SDs'!$B:$F,3,FALSE),$H:$I,2,FALSE))</f>
        <v/>
      </c>
      <c r="T1395" s="70" t="str">
        <f t="shared" si="249"/>
        <v/>
      </c>
      <c r="U1395" s="68" t="str">
        <f t="shared" si="250"/>
        <v/>
      </c>
      <c r="V1395" s="69" t="str">
        <f t="shared" si="244"/>
        <v/>
      </c>
      <c r="W1395" s="66" t="str">
        <f>IFERROR((IF(AND($G1394&lt;(VLOOKUP($J1395,'Medians, Hi-Lo SDs'!$B:$F,4,FALSE)),$G1395&gt;=(VLOOKUP($J1395,'Medians, Hi-Lo SDs'!$B:$F,4,FALSE))),(VLOOKUP($J1395,'Medians, Hi-Lo SDs'!$B:$F,4,FALSE))-$G1394,""))/($F1395)*($C1395-$C1394)+($C1394),"")</f>
        <v/>
      </c>
      <c r="X1395" s="65" t="str">
        <f t="shared" si="247"/>
        <v/>
      </c>
      <c r="Y1395" s="65" t="str">
        <f>IF(X1395="","",X1395/VLOOKUP(VLOOKUP($J1395,'Medians, Hi-Lo SDs'!$B:$F,4,FALSE),$H:$I,2,FALSE))</f>
        <v/>
      </c>
      <c r="Z1395" s="70" t="str">
        <f t="shared" si="251"/>
        <v/>
      </c>
      <c r="AA1395" s="68" t="str">
        <f t="shared" si="252"/>
        <v/>
      </c>
      <c r="AB1395" s="66" t="str">
        <f>IFERROR((IF(AND($G1394&lt;(VLOOKUP($J1395,'Medians, Hi-Lo SDs'!$B:$F,5,FALSE)),$G1395&gt;=(VLOOKUP($J1395,'Medians, Hi-Lo SDs'!$B:$F,5,FALSE))),(VLOOKUP($J1395,'Medians, Hi-Lo SDs'!$B:$F,5,FALSE))-$G1394,""))/($F1395)*($C1395-$C1394)+($C1394),"")</f>
        <v/>
      </c>
      <c r="AC1395" s="65" t="str">
        <f t="shared" si="248"/>
        <v/>
      </c>
      <c r="AD1395" s="65" t="str">
        <f>IF(AC1395="","",AC1395/VLOOKUP(VLOOKUP($J1395,'Medians, Hi-Lo SDs'!$B:$F,5,FALSE),$H:$I,2,FALSE))</f>
        <v/>
      </c>
      <c r="AE1395" s="59" t="s">
        <v>88</v>
      </c>
      <c r="AF1395" s="60" t="s">
        <v>88</v>
      </c>
    </row>
    <row r="1396" spans="10:32" x14ac:dyDescent="0.2">
      <c r="J1396" s="64" t="str">
        <f t="shared" si="242"/>
        <v>a1721</v>
      </c>
      <c r="K1396" s="71">
        <f t="shared" si="243"/>
        <v>2.1505376344086025</v>
      </c>
      <c r="L1396" s="65" t="str">
        <f>IFERROR((IF(AND($G1395&lt;(VLOOKUP($J1396,'Medians, Hi-Lo SDs'!$B:$F,2,FALSE)),$G1396&gt;=(VLOOKUP($J1396,'Medians, Hi-Lo SDs'!$B:$F,2,FALSE))),(VLOOKUP($J1396,'Medians, Hi-Lo SDs'!$B:$F,2,FALSE))-$G1395,""))/($F1396)*($C1396-$C1395)+($C1395),"")</f>
        <v/>
      </c>
      <c r="M1396" s="65" t="str">
        <f t="shared" si="245"/>
        <v/>
      </c>
      <c r="N1396" s="65" t="str">
        <f>IF(M1396="","",M1396/VLOOKUP(VLOOKUP($J1396,'Medians, Hi-Lo SDs'!$B:$F,2,FALSE),$H:$I,2,FALSE))</f>
        <v/>
      </c>
      <c r="O1396" s="59" t="s">
        <v>88</v>
      </c>
      <c r="P1396" s="60" t="s">
        <v>88</v>
      </c>
      <c r="Q1396" s="66" t="str">
        <f>IFERROR((IF(AND($G1395&lt;(VLOOKUP($J1396,'Medians, Hi-Lo SDs'!$B:$F,3,FALSE)),$G1396&gt;=(VLOOKUP($J1396,'Medians, Hi-Lo SDs'!$B:$F,3,FALSE))),(VLOOKUP($J1396,'Medians, Hi-Lo SDs'!$B:$F,3,FALSE))-$G1395,""))/($F1396)*($C1396-$C1395)+($C1395),"")</f>
        <v/>
      </c>
      <c r="R1396" s="65" t="str">
        <f t="shared" si="246"/>
        <v/>
      </c>
      <c r="S1396" s="65" t="str">
        <f>IF(R1396="","",R1396/VLOOKUP(VLOOKUP($J1396,'Medians, Hi-Lo SDs'!$B:$F,3,FALSE),$H:$I,2,FALSE))</f>
        <v/>
      </c>
      <c r="T1396" s="70" t="str">
        <f t="shared" si="249"/>
        <v/>
      </c>
      <c r="U1396" s="68" t="str">
        <f t="shared" si="250"/>
        <v/>
      </c>
      <c r="V1396" s="69" t="str">
        <f t="shared" si="244"/>
        <v/>
      </c>
      <c r="W1396" s="66" t="str">
        <f>IFERROR((IF(AND($G1395&lt;(VLOOKUP($J1396,'Medians, Hi-Lo SDs'!$B:$F,4,FALSE)),$G1396&gt;=(VLOOKUP($J1396,'Medians, Hi-Lo SDs'!$B:$F,4,FALSE))),(VLOOKUP($J1396,'Medians, Hi-Lo SDs'!$B:$F,4,FALSE))-$G1395,""))/($F1396)*($C1396-$C1395)+($C1395),"")</f>
        <v/>
      </c>
      <c r="X1396" s="65" t="str">
        <f t="shared" si="247"/>
        <v/>
      </c>
      <c r="Y1396" s="65" t="str">
        <f>IF(X1396="","",X1396/VLOOKUP(VLOOKUP($J1396,'Medians, Hi-Lo SDs'!$B:$F,4,FALSE),$H:$I,2,FALSE))</f>
        <v/>
      </c>
      <c r="Z1396" s="70" t="str">
        <f t="shared" si="251"/>
        <v/>
      </c>
      <c r="AA1396" s="68" t="str">
        <f t="shared" si="252"/>
        <v/>
      </c>
      <c r="AB1396" s="66" t="str">
        <f>IFERROR((IF(AND($G1395&lt;(VLOOKUP($J1396,'Medians, Hi-Lo SDs'!$B:$F,5,FALSE)),$G1396&gt;=(VLOOKUP($J1396,'Medians, Hi-Lo SDs'!$B:$F,5,FALSE))),(VLOOKUP($J1396,'Medians, Hi-Lo SDs'!$B:$F,5,FALSE))-$G1395,""))/($F1396)*($C1396-$C1395)+($C1395),"")</f>
        <v/>
      </c>
      <c r="AC1396" s="65" t="str">
        <f t="shared" si="248"/>
        <v/>
      </c>
      <c r="AD1396" s="65" t="str">
        <f>IF(AC1396="","",AC1396/VLOOKUP(VLOOKUP($J1396,'Medians, Hi-Lo SDs'!$B:$F,5,FALSE),$H:$I,2,FALSE))</f>
        <v/>
      </c>
      <c r="AE1396" s="59" t="s">
        <v>88</v>
      </c>
      <c r="AF1396" s="60" t="s">
        <v>88</v>
      </c>
    </row>
    <row r="1397" spans="10:32" x14ac:dyDescent="0.2">
      <c r="J1397" s="64" t="str">
        <f t="shared" si="242"/>
        <v>a1721</v>
      </c>
      <c r="K1397" s="71">
        <f t="shared" si="243"/>
        <v>2.1505376344086025</v>
      </c>
      <c r="L1397" s="65" t="str">
        <f>IFERROR((IF(AND($G1396&lt;(VLOOKUP($J1397,'Medians, Hi-Lo SDs'!$B:$F,2,FALSE)),$G1397&gt;=(VLOOKUP($J1397,'Medians, Hi-Lo SDs'!$B:$F,2,FALSE))),(VLOOKUP($J1397,'Medians, Hi-Lo SDs'!$B:$F,2,FALSE))-$G1396,""))/($F1397)*($C1397-$C1396)+($C1396),"")</f>
        <v/>
      </c>
      <c r="M1397" s="65" t="str">
        <f t="shared" si="245"/>
        <v/>
      </c>
      <c r="N1397" s="65" t="str">
        <f>IF(M1397="","",M1397/VLOOKUP(VLOOKUP($J1397,'Medians, Hi-Lo SDs'!$B:$F,2,FALSE),$H:$I,2,FALSE))</f>
        <v/>
      </c>
      <c r="O1397" s="59" t="s">
        <v>88</v>
      </c>
      <c r="P1397" s="60" t="s">
        <v>88</v>
      </c>
      <c r="Q1397" s="66" t="str">
        <f>IFERROR((IF(AND($G1396&lt;(VLOOKUP($J1397,'Medians, Hi-Lo SDs'!$B:$F,3,FALSE)),$G1397&gt;=(VLOOKUP($J1397,'Medians, Hi-Lo SDs'!$B:$F,3,FALSE))),(VLOOKUP($J1397,'Medians, Hi-Lo SDs'!$B:$F,3,FALSE))-$G1396,""))/($F1397)*($C1397-$C1396)+($C1396),"")</f>
        <v/>
      </c>
      <c r="R1397" s="65" t="str">
        <f t="shared" si="246"/>
        <v/>
      </c>
      <c r="S1397" s="65" t="str">
        <f>IF(R1397="","",R1397/VLOOKUP(VLOOKUP($J1397,'Medians, Hi-Lo SDs'!$B:$F,3,FALSE),$H:$I,2,FALSE))</f>
        <v/>
      </c>
      <c r="T1397" s="70" t="str">
        <f t="shared" si="249"/>
        <v/>
      </c>
      <c r="U1397" s="68" t="str">
        <f t="shared" si="250"/>
        <v/>
      </c>
      <c r="V1397" s="69" t="str">
        <f t="shared" si="244"/>
        <v/>
      </c>
      <c r="W1397" s="66" t="str">
        <f>IFERROR((IF(AND($G1396&lt;(VLOOKUP($J1397,'Medians, Hi-Lo SDs'!$B:$F,4,FALSE)),$G1397&gt;=(VLOOKUP($J1397,'Medians, Hi-Lo SDs'!$B:$F,4,FALSE))),(VLOOKUP($J1397,'Medians, Hi-Lo SDs'!$B:$F,4,FALSE))-$G1396,""))/($F1397)*($C1397-$C1396)+($C1396),"")</f>
        <v/>
      </c>
      <c r="X1397" s="65" t="str">
        <f t="shared" si="247"/>
        <v/>
      </c>
      <c r="Y1397" s="65" t="str">
        <f>IF(X1397="","",X1397/VLOOKUP(VLOOKUP($J1397,'Medians, Hi-Lo SDs'!$B:$F,4,FALSE),$H:$I,2,FALSE))</f>
        <v/>
      </c>
      <c r="Z1397" s="70" t="str">
        <f t="shared" si="251"/>
        <v/>
      </c>
      <c r="AA1397" s="68" t="str">
        <f t="shared" si="252"/>
        <v/>
      </c>
      <c r="AB1397" s="66" t="str">
        <f>IFERROR((IF(AND($G1396&lt;(VLOOKUP($J1397,'Medians, Hi-Lo SDs'!$B:$F,5,FALSE)),$G1397&gt;=(VLOOKUP($J1397,'Medians, Hi-Lo SDs'!$B:$F,5,FALSE))),(VLOOKUP($J1397,'Medians, Hi-Lo SDs'!$B:$F,5,FALSE))-$G1396,""))/($F1397)*($C1397-$C1396)+($C1396),"")</f>
        <v/>
      </c>
      <c r="AC1397" s="65" t="str">
        <f t="shared" si="248"/>
        <v/>
      </c>
      <c r="AD1397" s="65" t="str">
        <f>IF(AC1397="","",AC1397/VLOOKUP(VLOOKUP($J1397,'Medians, Hi-Lo SDs'!$B:$F,5,FALSE),$H:$I,2,FALSE))</f>
        <v/>
      </c>
      <c r="AE1397" s="59" t="s">
        <v>88</v>
      </c>
      <c r="AF1397" s="60" t="s">
        <v>88</v>
      </c>
    </row>
    <row r="1398" spans="10:32" x14ac:dyDescent="0.2">
      <c r="J1398" s="64" t="str">
        <f t="shared" si="242"/>
        <v>a1721</v>
      </c>
      <c r="K1398" s="71">
        <f t="shared" si="243"/>
        <v>2.1505376344086025</v>
      </c>
      <c r="L1398" s="65" t="str">
        <f>IFERROR((IF(AND($G1397&lt;(VLOOKUP($J1398,'Medians, Hi-Lo SDs'!$B:$F,2,FALSE)),$G1398&gt;=(VLOOKUP($J1398,'Medians, Hi-Lo SDs'!$B:$F,2,FALSE))),(VLOOKUP($J1398,'Medians, Hi-Lo SDs'!$B:$F,2,FALSE))-$G1397,""))/($F1398)*($C1398-$C1397)+($C1397),"")</f>
        <v/>
      </c>
      <c r="M1398" s="65" t="str">
        <f t="shared" si="245"/>
        <v/>
      </c>
      <c r="N1398" s="65" t="str">
        <f>IF(M1398="","",M1398/VLOOKUP(VLOOKUP($J1398,'Medians, Hi-Lo SDs'!$B:$F,2,FALSE),$H:$I,2,FALSE))</f>
        <v/>
      </c>
      <c r="O1398" s="59" t="s">
        <v>88</v>
      </c>
      <c r="P1398" s="60" t="s">
        <v>88</v>
      </c>
      <c r="Q1398" s="66" t="str">
        <f>IFERROR((IF(AND($G1397&lt;(VLOOKUP($J1398,'Medians, Hi-Lo SDs'!$B:$F,3,FALSE)),$G1398&gt;=(VLOOKUP($J1398,'Medians, Hi-Lo SDs'!$B:$F,3,FALSE))),(VLOOKUP($J1398,'Medians, Hi-Lo SDs'!$B:$F,3,FALSE))-$G1397,""))/($F1398)*($C1398-$C1397)+($C1397),"")</f>
        <v/>
      </c>
      <c r="R1398" s="65" t="str">
        <f t="shared" si="246"/>
        <v/>
      </c>
      <c r="S1398" s="65" t="str">
        <f>IF(R1398="","",R1398/VLOOKUP(VLOOKUP($J1398,'Medians, Hi-Lo SDs'!$B:$F,3,FALSE),$H:$I,2,FALSE))</f>
        <v/>
      </c>
      <c r="T1398" s="70" t="str">
        <f t="shared" si="249"/>
        <v/>
      </c>
      <c r="U1398" s="68" t="str">
        <f t="shared" si="250"/>
        <v/>
      </c>
      <c r="V1398" s="69" t="str">
        <f t="shared" si="244"/>
        <v/>
      </c>
      <c r="W1398" s="66" t="str">
        <f>IFERROR((IF(AND($G1397&lt;(VLOOKUP($J1398,'Medians, Hi-Lo SDs'!$B:$F,4,FALSE)),$G1398&gt;=(VLOOKUP($J1398,'Medians, Hi-Lo SDs'!$B:$F,4,FALSE))),(VLOOKUP($J1398,'Medians, Hi-Lo SDs'!$B:$F,4,FALSE))-$G1397,""))/($F1398)*($C1398-$C1397)+($C1397),"")</f>
        <v/>
      </c>
      <c r="X1398" s="65" t="str">
        <f t="shared" si="247"/>
        <v/>
      </c>
      <c r="Y1398" s="65" t="str">
        <f>IF(X1398="","",X1398/VLOOKUP(VLOOKUP($J1398,'Medians, Hi-Lo SDs'!$B:$F,4,FALSE),$H:$I,2,FALSE))</f>
        <v/>
      </c>
      <c r="Z1398" s="70" t="str">
        <f t="shared" si="251"/>
        <v/>
      </c>
      <c r="AA1398" s="68" t="str">
        <f t="shared" si="252"/>
        <v/>
      </c>
      <c r="AB1398" s="66" t="str">
        <f>IFERROR((IF(AND($G1397&lt;(VLOOKUP($J1398,'Medians, Hi-Lo SDs'!$B:$F,5,FALSE)),$G1398&gt;=(VLOOKUP($J1398,'Medians, Hi-Lo SDs'!$B:$F,5,FALSE))),(VLOOKUP($J1398,'Medians, Hi-Lo SDs'!$B:$F,5,FALSE))-$G1397,""))/($F1398)*($C1398-$C1397)+($C1397),"")</f>
        <v/>
      </c>
      <c r="AC1398" s="65" t="str">
        <f t="shared" si="248"/>
        <v/>
      </c>
      <c r="AD1398" s="65" t="str">
        <f>IF(AC1398="","",AC1398/VLOOKUP(VLOOKUP($J1398,'Medians, Hi-Lo SDs'!$B:$F,5,FALSE),$H:$I,2,FALSE))</f>
        <v/>
      </c>
      <c r="AE1398" s="59" t="s">
        <v>88</v>
      </c>
      <c r="AF1398" s="60" t="s">
        <v>88</v>
      </c>
    </row>
    <row r="1399" spans="10:32" x14ac:dyDescent="0.2">
      <c r="J1399" s="64" t="str">
        <f t="shared" si="242"/>
        <v>a1721</v>
      </c>
      <c r="K1399" s="71">
        <f t="shared" si="243"/>
        <v>2.1505376344086025</v>
      </c>
      <c r="L1399" s="65" t="str">
        <f>IFERROR((IF(AND($G1398&lt;(VLOOKUP($J1399,'Medians, Hi-Lo SDs'!$B:$F,2,FALSE)),$G1399&gt;=(VLOOKUP($J1399,'Medians, Hi-Lo SDs'!$B:$F,2,FALSE))),(VLOOKUP($J1399,'Medians, Hi-Lo SDs'!$B:$F,2,FALSE))-$G1398,""))/($F1399)*($C1399-$C1398)+($C1398),"")</f>
        <v/>
      </c>
      <c r="M1399" s="65" t="str">
        <f t="shared" si="245"/>
        <v/>
      </c>
      <c r="N1399" s="65" t="str">
        <f>IF(M1399="","",M1399/VLOOKUP(VLOOKUP($J1399,'Medians, Hi-Lo SDs'!$B:$F,2,FALSE),$H:$I,2,FALSE))</f>
        <v/>
      </c>
      <c r="O1399" s="59" t="s">
        <v>88</v>
      </c>
      <c r="P1399" s="60" t="s">
        <v>88</v>
      </c>
      <c r="Q1399" s="66" t="str">
        <f>IFERROR((IF(AND($G1398&lt;(VLOOKUP($J1399,'Medians, Hi-Lo SDs'!$B:$F,3,FALSE)),$G1399&gt;=(VLOOKUP($J1399,'Medians, Hi-Lo SDs'!$B:$F,3,FALSE))),(VLOOKUP($J1399,'Medians, Hi-Lo SDs'!$B:$F,3,FALSE))-$G1398,""))/($F1399)*($C1399-$C1398)+($C1398),"")</f>
        <v/>
      </c>
      <c r="R1399" s="65" t="str">
        <f t="shared" si="246"/>
        <v/>
      </c>
      <c r="S1399" s="65" t="str">
        <f>IF(R1399="","",R1399/VLOOKUP(VLOOKUP($J1399,'Medians, Hi-Lo SDs'!$B:$F,3,FALSE),$H:$I,2,FALSE))</f>
        <v/>
      </c>
      <c r="T1399" s="70" t="str">
        <f t="shared" si="249"/>
        <v/>
      </c>
      <c r="U1399" s="68" t="str">
        <f t="shared" si="250"/>
        <v/>
      </c>
      <c r="V1399" s="69" t="str">
        <f t="shared" si="244"/>
        <v/>
      </c>
      <c r="W1399" s="66" t="str">
        <f>IFERROR((IF(AND($G1398&lt;(VLOOKUP($J1399,'Medians, Hi-Lo SDs'!$B:$F,4,FALSE)),$G1399&gt;=(VLOOKUP($J1399,'Medians, Hi-Lo SDs'!$B:$F,4,FALSE))),(VLOOKUP($J1399,'Medians, Hi-Lo SDs'!$B:$F,4,FALSE))-$G1398,""))/($F1399)*($C1399-$C1398)+($C1398),"")</f>
        <v/>
      </c>
      <c r="X1399" s="65" t="str">
        <f t="shared" si="247"/>
        <v/>
      </c>
      <c r="Y1399" s="65" t="str">
        <f>IF(X1399="","",X1399/VLOOKUP(VLOOKUP($J1399,'Medians, Hi-Lo SDs'!$B:$F,4,FALSE),$H:$I,2,FALSE))</f>
        <v/>
      </c>
      <c r="Z1399" s="70" t="str">
        <f t="shared" si="251"/>
        <v/>
      </c>
      <c r="AA1399" s="68" t="str">
        <f t="shared" si="252"/>
        <v/>
      </c>
      <c r="AB1399" s="66" t="str">
        <f>IFERROR((IF(AND($G1398&lt;(VLOOKUP($J1399,'Medians, Hi-Lo SDs'!$B:$F,5,FALSE)),$G1399&gt;=(VLOOKUP($J1399,'Medians, Hi-Lo SDs'!$B:$F,5,FALSE))),(VLOOKUP($J1399,'Medians, Hi-Lo SDs'!$B:$F,5,FALSE))-$G1398,""))/($F1399)*($C1399-$C1398)+($C1398),"")</f>
        <v/>
      </c>
      <c r="AC1399" s="65" t="str">
        <f t="shared" si="248"/>
        <v/>
      </c>
      <c r="AD1399" s="65" t="str">
        <f>IF(AC1399="","",AC1399/VLOOKUP(VLOOKUP($J1399,'Medians, Hi-Lo SDs'!$B:$F,5,FALSE),$H:$I,2,FALSE))</f>
        <v/>
      </c>
      <c r="AE1399" s="59" t="s">
        <v>88</v>
      </c>
      <c r="AF1399" s="60" t="s">
        <v>88</v>
      </c>
    </row>
    <row r="1400" spans="10:32" x14ac:dyDescent="0.2">
      <c r="J1400" s="64" t="str">
        <f t="shared" si="242"/>
        <v>a1721</v>
      </c>
      <c r="K1400" s="71">
        <f t="shared" si="243"/>
        <v>2.1505376344086025</v>
      </c>
      <c r="L1400" s="65" t="str">
        <f>IFERROR((IF(AND($G1399&lt;(VLOOKUP($J1400,'Medians, Hi-Lo SDs'!$B:$F,2,FALSE)),$G1400&gt;=(VLOOKUP($J1400,'Medians, Hi-Lo SDs'!$B:$F,2,FALSE))),(VLOOKUP($J1400,'Medians, Hi-Lo SDs'!$B:$F,2,FALSE))-$G1399,""))/($F1400)*($C1400-$C1399)+($C1399),"")</f>
        <v/>
      </c>
      <c r="M1400" s="65" t="str">
        <f t="shared" si="245"/>
        <v/>
      </c>
      <c r="N1400" s="65" t="str">
        <f>IF(M1400="","",M1400/VLOOKUP(VLOOKUP($J1400,'Medians, Hi-Lo SDs'!$B:$F,2,FALSE),$H:$I,2,FALSE))</f>
        <v/>
      </c>
      <c r="O1400" s="59" t="s">
        <v>88</v>
      </c>
      <c r="P1400" s="60" t="s">
        <v>88</v>
      </c>
      <c r="Q1400" s="66" t="str">
        <f>IFERROR((IF(AND($G1399&lt;(VLOOKUP($J1400,'Medians, Hi-Lo SDs'!$B:$F,3,FALSE)),$G1400&gt;=(VLOOKUP($J1400,'Medians, Hi-Lo SDs'!$B:$F,3,FALSE))),(VLOOKUP($J1400,'Medians, Hi-Lo SDs'!$B:$F,3,FALSE))-$G1399,""))/($F1400)*($C1400-$C1399)+($C1399),"")</f>
        <v/>
      </c>
      <c r="R1400" s="65" t="str">
        <f t="shared" si="246"/>
        <v/>
      </c>
      <c r="S1400" s="65" t="str">
        <f>IF(R1400="","",R1400/VLOOKUP(VLOOKUP($J1400,'Medians, Hi-Lo SDs'!$B:$F,3,FALSE),$H:$I,2,FALSE))</f>
        <v/>
      </c>
      <c r="T1400" s="70" t="str">
        <f t="shared" si="249"/>
        <v/>
      </c>
      <c r="U1400" s="68" t="str">
        <f t="shared" si="250"/>
        <v/>
      </c>
      <c r="V1400" s="69" t="str">
        <f t="shared" si="244"/>
        <v/>
      </c>
      <c r="W1400" s="66" t="str">
        <f>IFERROR((IF(AND($G1399&lt;(VLOOKUP($J1400,'Medians, Hi-Lo SDs'!$B:$F,4,FALSE)),$G1400&gt;=(VLOOKUP($J1400,'Medians, Hi-Lo SDs'!$B:$F,4,FALSE))),(VLOOKUP($J1400,'Medians, Hi-Lo SDs'!$B:$F,4,FALSE))-$G1399,""))/($F1400)*($C1400-$C1399)+($C1399),"")</f>
        <v/>
      </c>
      <c r="X1400" s="65" t="str">
        <f t="shared" si="247"/>
        <v/>
      </c>
      <c r="Y1400" s="65" t="str">
        <f>IF(X1400="","",X1400/VLOOKUP(VLOOKUP($J1400,'Medians, Hi-Lo SDs'!$B:$F,4,FALSE),$H:$I,2,FALSE))</f>
        <v/>
      </c>
      <c r="Z1400" s="70" t="str">
        <f t="shared" si="251"/>
        <v/>
      </c>
      <c r="AA1400" s="68" t="str">
        <f t="shared" si="252"/>
        <v/>
      </c>
      <c r="AB1400" s="66" t="str">
        <f>IFERROR((IF(AND($G1399&lt;(VLOOKUP($J1400,'Medians, Hi-Lo SDs'!$B:$F,5,FALSE)),$G1400&gt;=(VLOOKUP($J1400,'Medians, Hi-Lo SDs'!$B:$F,5,FALSE))),(VLOOKUP($J1400,'Medians, Hi-Lo SDs'!$B:$F,5,FALSE))-$G1399,""))/($F1400)*($C1400-$C1399)+($C1399),"")</f>
        <v/>
      </c>
      <c r="AC1400" s="65" t="str">
        <f t="shared" si="248"/>
        <v/>
      </c>
      <c r="AD1400" s="65" t="str">
        <f>IF(AC1400="","",AC1400/VLOOKUP(VLOOKUP($J1400,'Medians, Hi-Lo SDs'!$B:$F,5,FALSE),$H:$I,2,FALSE))</f>
        <v/>
      </c>
      <c r="AE1400" s="59" t="s">
        <v>88</v>
      </c>
      <c r="AF1400" s="60" t="s">
        <v>88</v>
      </c>
    </row>
    <row r="1401" spans="10:32" x14ac:dyDescent="0.2">
      <c r="J1401" s="64" t="str">
        <f t="shared" si="242"/>
        <v>a1721</v>
      </c>
      <c r="K1401" s="71">
        <f t="shared" si="243"/>
        <v>2.1505376344086025</v>
      </c>
      <c r="L1401" s="65" t="str">
        <f>IFERROR((IF(AND($G1400&lt;(VLOOKUP($J1401,'Medians, Hi-Lo SDs'!$B:$F,2,FALSE)),$G1401&gt;=(VLOOKUP($J1401,'Medians, Hi-Lo SDs'!$B:$F,2,FALSE))),(VLOOKUP($J1401,'Medians, Hi-Lo SDs'!$B:$F,2,FALSE))-$G1400,""))/($F1401)*($C1401-$C1400)+($C1400),"")</f>
        <v/>
      </c>
      <c r="M1401" s="65" t="str">
        <f t="shared" si="245"/>
        <v/>
      </c>
      <c r="N1401" s="65" t="str">
        <f>IF(M1401="","",M1401/VLOOKUP(VLOOKUP($J1401,'Medians, Hi-Lo SDs'!$B:$F,2,FALSE),$H:$I,2,FALSE))</f>
        <v/>
      </c>
      <c r="O1401" s="59" t="s">
        <v>88</v>
      </c>
      <c r="P1401" s="60" t="s">
        <v>88</v>
      </c>
      <c r="Q1401" s="66" t="str">
        <f>IFERROR((IF(AND($G1400&lt;(VLOOKUP($J1401,'Medians, Hi-Lo SDs'!$B:$F,3,FALSE)),$G1401&gt;=(VLOOKUP($J1401,'Medians, Hi-Lo SDs'!$B:$F,3,FALSE))),(VLOOKUP($J1401,'Medians, Hi-Lo SDs'!$B:$F,3,FALSE))-$G1400,""))/($F1401)*($C1401-$C1400)+($C1400),"")</f>
        <v/>
      </c>
      <c r="R1401" s="65" t="str">
        <f t="shared" si="246"/>
        <v/>
      </c>
      <c r="S1401" s="65" t="str">
        <f>IF(R1401="","",R1401/VLOOKUP(VLOOKUP($J1401,'Medians, Hi-Lo SDs'!$B:$F,3,FALSE),$H:$I,2,FALSE))</f>
        <v/>
      </c>
      <c r="T1401" s="70" t="str">
        <f t="shared" si="249"/>
        <v/>
      </c>
      <c r="U1401" s="68" t="str">
        <f t="shared" si="250"/>
        <v/>
      </c>
      <c r="V1401" s="69" t="str">
        <f t="shared" si="244"/>
        <v/>
      </c>
      <c r="W1401" s="66" t="str">
        <f>IFERROR((IF(AND($G1400&lt;(VLOOKUP($J1401,'Medians, Hi-Lo SDs'!$B:$F,4,FALSE)),$G1401&gt;=(VLOOKUP($J1401,'Medians, Hi-Lo SDs'!$B:$F,4,FALSE))),(VLOOKUP($J1401,'Medians, Hi-Lo SDs'!$B:$F,4,FALSE))-$G1400,""))/($F1401)*($C1401-$C1400)+($C1400),"")</f>
        <v/>
      </c>
      <c r="X1401" s="65" t="str">
        <f t="shared" si="247"/>
        <v/>
      </c>
      <c r="Y1401" s="65" t="str">
        <f>IF(X1401="","",X1401/VLOOKUP(VLOOKUP($J1401,'Medians, Hi-Lo SDs'!$B:$F,4,FALSE),$H:$I,2,FALSE))</f>
        <v/>
      </c>
      <c r="Z1401" s="70" t="str">
        <f t="shared" si="251"/>
        <v/>
      </c>
      <c r="AA1401" s="68" t="str">
        <f t="shared" si="252"/>
        <v/>
      </c>
      <c r="AB1401" s="66" t="str">
        <f>IFERROR((IF(AND($G1400&lt;(VLOOKUP($J1401,'Medians, Hi-Lo SDs'!$B:$F,5,FALSE)),$G1401&gt;=(VLOOKUP($J1401,'Medians, Hi-Lo SDs'!$B:$F,5,FALSE))),(VLOOKUP($J1401,'Medians, Hi-Lo SDs'!$B:$F,5,FALSE))-$G1400,""))/($F1401)*($C1401-$C1400)+($C1400),"")</f>
        <v/>
      </c>
      <c r="AC1401" s="65" t="str">
        <f t="shared" si="248"/>
        <v/>
      </c>
      <c r="AD1401" s="65" t="str">
        <f>IF(AC1401="","",AC1401/VLOOKUP(VLOOKUP($J1401,'Medians, Hi-Lo SDs'!$B:$F,5,FALSE),$H:$I,2,FALSE))</f>
        <v/>
      </c>
      <c r="AE1401" s="59" t="s">
        <v>88</v>
      </c>
      <c r="AF1401" s="60" t="s">
        <v>88</v>
      </c>
    </row>
    <row r="1402" spans="10:32" x14ac:dyDescent="0.2">
      <c r="J1402" s="64" t="str">
        <f t="shared" si="242"/>
        <v>a1721</v>
      </c>
      <c r="K1402" s="71">
        <f t="shared" si="243"/>
        <v>2.1505376344086025</v>
      </c>
      <c r="L1402" s="65" t="str">
        <f>IFERROR((IF(AND($G1401&lt;(VLOOKUP($J1402,'Medians, Hi-Lo SDs'!$B:$F,2,FALSE)),$G1402&gt;=(VLOOKUP($J1402,'Medians, Hi-Lo SDs'!$B:$F,2,FALSE))),(VLOOKUP($J1402,'Medians, Hi-Lo SDs'!$B:$F,2,FALSE))-$G1401,""))/($F1402)*($C1402-$C1401)+($C1401),"")</f>
        <v/>
      </c>
      <c r="M1402" s="65" t="str">
        <f t="shared" si="245"/>
        <v/>
      </c>
      <c r="N1402" s="65" t="str">
        <f>IF(M1402="","",M1402/VLOOKUP(VLOOKUP($J1402,'Medians, Hi-Lo SDs'!$B:$F,2,FALSE),$H:$I,2,FALSE))</f>
        <v/>
      </c>
      <c r="O1402" s="59" t="s">
        <v>88</v>
      </c>
      <c r="P1402" s="60" t="s">
        <v>88</v>
      </c>
      <c r="Q1402" s="66" t="str">
        <f>IFERROR((IF(AND($G1401&lt;(VLOOKUP($J1402,'Medians, Hi-Lo SDs'!$B:$F,3,FALSE)),$G1402&gt;=(VLOOKUP($J1402,'Medians, Hi-Lo SDs'!$B:$F,3,FALSE))),(VLOOKUP($J1402,'Medians, Hi-Lo SDs'!$B:$F,3,FALSE))-$G1401,""))/($F1402)*($C1402-$C1401)+($C1401),"")</f>
        <v/>
      </c>
      <c r="R1402" s="65" t="str">
        <f t="shared" si="246"/>
        <v/>
      </c>
      <c r="S1402" s="65" t="str">
        <f>IF(R1402="","",R1402/VLOOKUP(VLOOKUP($J1402,'Medians, Hi-Lo SDs'!$B:$F,3,FALSE),$H:$I,2,FALSE))</f>
        <v/>
      </c>
      <c r="T1402" s="70" t="str">
        <f t="shared" si="249"/>
        <v/>
      </c>
      <c r="U1402" s="68" t="str">
        <f t="shared" si="250"/>
        <v/>
      </c>
      <c r="V1402" s="69" t="str">
        <f t="shared" si="244"/>
        <v/>
      </c>
      <c r="W1402" s="66" t="str">
        <f>IFERROR((IF(AND($G1401&lt;(VLOOKUP($J1402,'Medians, Hi-Lo SDs'!$B:$F,4,FALSE)),$G1402&gt;=(VLOOKUP($J1402,'Medians, Hi-Lo SDs'!$B:$F,4,FALSE))),(VLOOKUP($J1402,'Medians, Hi-Lo SDs'!$B:$F,4,FALSE))-$G1401,""))/($F1402)*($C1402-$C1401)+($C1401),"")</f>
        <v/>
      </c>
      <c r="X1402" s="65" t="str">
        <f t="shared" si="247"/>
        <v/>
      </c>
      <c r="Y1402" s="65" t="str">
        <f>IF(X1402="","",X1402/VLOOKUP(VLOOKUP($J1402,'Medians, Hi-Lo SDs'!$B:$F,4,FALSE),$H:$I,2,FALSE))</f>
        <v/>
      </c>
      <c r="Z1402" s="70" t="str">
        <f t="shared" si="251"/>
        <v/>
      </c>
      <c r="AA1402" s="68" t="str">
        <f t="shared" si="252"/>
        <v/>
      </c>
      <c r="AB1402" s="66" t="str">
        <f>IFERROR((IF(AND($G1401&lt;(VLOOKUP($J1402,'Medians, Hi-Lo SDs'!$B:$F,5,FALSE)),$G1402&gt;=(VLOOKUP($J1402,'Medians, Hi-Lo SDs'!$B:$F,5,FALSE))),(VLOOKUP($J1402,'Medians, Hi-Lo SDs'!$B:$F,5,FALSE))-$G1401,""))/($F1402)*($C1402-$C1401)+($C1401),"")</f>
        <v/>
      </c>
      <c r="AC1402" s="65" t="str">
        <f t="shared" si="248"/>
        <v/>
      </c>
      <c r="AD1402" s="65" t="str">
        <f>IF(AC1402="","",AC1402/VLOOKUP(VLOOKUP($J1402,'Medians, Hi-Lo SDs'!$B:$F,5,FALSE),$H:$I,2,FALSE))</f>
        <v/>
      </c>
      <c r="AE1402" s="59" t="s">
        <v>88</v>
      </c>
      <c r="AF1402" s="60" t="s">
        <v>88</v>
      </c>
    </row>
    <row r="1403" spans="10:32" x14ac:dyDescent="0.2">
      <c r="J1403" s="64" t="str">
        <f t="shared" si="242"/>
        <v>a1721</v>
      </c>
      <c r="K1403" s="71">
        <f t="shared" si="243"/>
        <v>2.1505376344086025</v>
      </c>
      <c r="L1403" s="65" t="str">
        <f>IFERROR((IF(AND($G1402&lt;(VLOOKUP($J1403,'Medians, Hi-Lo SDs'!$B:$F,2,FALSE)),$G1403&gt;=(VLOOKUP($J1403,'Medians, Hi-Lo SDs'!$B:$F,2,FALSE))),(VLOOKUP($J1403,'Medians, Hi-Lo SDs'!$B:$F,2,FALSE))-$G1402,""))/($F1403)*($C1403-$C1402)+($C1402),"")</f>
        <v/>
      </c>
      <c r="M1403" s="65" t="str">
        <f t="shared" si="245"/>
        <v/>
      </c>
      <c r="N1403" s="65" t="str">
        <f>IF(M1403="","",M1403/VLOOKUP(VLOOKUP($J1403,'Medians, Hi-Lo SDs'!$B:$F,2,FALSE),$H:$I,2,FALSE))</f>
        <v/>
      </c>
      <c r="O1403" s="59" t="s">
        <v>88</v>
      </c>
      <c r="P1403" s="60" t="s">
        <v>88</v>
      </c>
      <c r="Q1403" s="66" t="str">
        <f>IFERROR((IF(AND($G1402&lt;(VLOOKUP($J1403,'Medians, Hi-Lo SDs'!$B:$F,3,FALSE)),$G1403&gt;=(VLOOKUP($J1403,'Medians, Hi-Lo SDs'!$B:$F,3,FALSE))),(VLOOKUP($J1403,'Medians, Hi-Lo SDs'!$B:$F,3,FALSE))-$G1402,""))/($F1403)*($C1403-$C1402)+($C1402),"")</f>
        <v/>
      </c>
      <c r="R1403" s="65" t="str">
        <f t="shared" si="246"/>
        <v/>
      </c>
      <c r="S1403" s="65" t="str">
        <f>IF(R1403="","",R1403/VLOOKUP(VLOOKUP($J1403,'Medians, Hi-Lo SDs'!$B:$F,3,FALSE),$H:$I,2,FALSE))</f>
        <v/>
      </c>
      <c r="T1403" s="70" t="str">
        <f t="shared" si="249"/>
        <v/>
      </c>
      <c r="U1403" s="68" t="str">
        <f t="shared" si="250"/>
        <v/>
      </c>
      <c r="V1403" s="69" t="str">
        <f t="shared" si="244"/>
        <v/>
      </c>
      <c r="W1403" s="66" t="str">
        <f>IFERROR((IF(AND($G1402&lt;(VLOOKUP($J1403,'Medians, Hi-Lo SDs'!$B:$F,4,FALSE)),$G1403&gt;=(VLOOKUP($J1403,'Medians, Hi-Lo SDs'!$B:$F,4,FALSE))),(VLOOKUP($J1403,'Medians, Hi-Lo SDs'!$B:$F,4,FALSE))-$G1402,""))/($F1403)*($C1403-$C1402)+($C1402),"")</f>
        <v/>
      </c>
      <c r="X1403" s="65" t="str">
        <f t="shared" si="247"/>
        <v/>
      </c>
      <c r="Y1403" s="65" t="str">
        <f>IF(X1403="","",X1403/VLOOKUP(VLOOKUP($J1403,'Medians, Hi-Lo SDs'!$B:$F,4,FALSE),$H:$I,2,FALSE))</f>
        <v/>
      </c>
      <c r="Z1403" s="70" t="str">
        <f t="shared" si="251"/>
        <v/>
      </c>
      <c r="AA1403" s="68" t="str">
        <f t="shared" si="252"/>
        <v/>
      </c>
      <c r="AB1403" s="66" t="str">
        <f>IFERROR((IF(AND($G1402&lt;(VLOOKUP($J1403,'Medians, Hi-Lo SDs'!$B:$F,5,FALSE)),$G1403&gt;=(VLOOKUP($J1403,'Medians, Hi-Lo SDs'!$B:$F,5,FALSE))),(VLOOKUP($J1403,'Medians, Hi-Lo SDs'!$B:$F,5,FALSE))-$G1402,""))/($F1403)*($C1403-$C1402)+($C1402),"")</f>
        <v/>
      </c>
      <c r="AC1403" s="65" t="str">
        <f t="shared" si="248"/>
        <v/>
      </c>
      <c r="AD1403" s="65" t="str">
        <f>IF(AC1403="","",AC1403/VLOOKUP(VLOOKUP($J1403,'Medians, Hi-Lo SDs'!$B:$F,5,FALSE),$H:$I,2,FALSE))</f>
        <v/>
      </c>
      <c r="AE1403" s="59" t="s">
        <v>88</v>
      </c>
      <c r="AF1403" s="60" t="s">
        <v>88</v>
      </c>
    </row>
    <row r="1404" spans="10:32" x14ac:dyDescent="0.2">
      <c r="J1404" s="64" t="str">
        <f t="shared" si="242"/>
        <v>a1721</v>
      </c>
      <c r="K1404" s="71">
        <f t="shared" si="243"/>
        <v>2.1505376344086025</v>
      </c>
      <c r="L1404" s="65" t="str">
        <f>IFERROR((IF(AND($G1403&lt;(VLOOKUP($J1404,'Medians, Hi-Lo SDs'!$B:$F,2,FALSE)),$G1404&gt;=(VLOOKUP($J1404,'Medians, Hi-Lo SDs'!$B:$F,2,FALSE))),(VLOOKUP($J1404,'Medians, Hi-Lo SDs'!$B:$F,2,FALSE))-$G1403,""))/($F1404)*($C1404-$C1403)+($C1403),"")</f>
        <v/>
      </c>
      <c r="M1404" s="65" t="str">
        <f t="shared" si="245"/>
        <v/>
      </c>
      <c r="N1404" s="65" t="str">
        <f>IF(M1404="","",M1404/VLOOKUP(VLOOKUP($J1404,'Medians, Hi-Lo SDs'!$B:$F,2,FALSE),$H:$I,2,FALSE))</f>
        <v/>
      </c>
      <c r="O1404" s="59" t="s">
        <v>88</v>
      </c>
      <c r="P1404" s="60" t="s">
        <v>88</v>
      </c>
      <c r="Q1404" s="66" t="str">
        <f>IFERROR((IF(AND($G1403&lt;(VLOOKUP($J1404,'Medians, Hi-Lo SDs'!$B:$F,3,FALSE)),$G1404&gt;=(VLOOKUP($J1404,'Medians, Hi-Lo SDs'!$B:$F,3,FALSE))),(VLOOKUP($J1404,'Medians, Hi-Lo SDs'!$B:$F,3,FALSE))-$G1403,""))/($F1404)*($C1404-$C1403)+($C1403),"")</f>
        <v/>
      </c>
      <c r="R1404" s="65" t="str">
        <f t="shared" si="246"/>
        <v/>
      </c>
      <c r="S1404" s="65" t="str">
        <f>IF(R1404="","",R1404/VLOOKUP(VLOOKUP($J1404,'Medians, Hi-Lo SDs'!$B:$F,3,FALSE),$H:$I,2,FALSE))</f>
        <v/>
      </c>
      <c r="T1404" s="70" t="str">
        <f t="shared" si="249"/>
        <v/>
      </c>
      <c r="U1404" s="68" t="str">
        <f t="shared" si="250"/>
        <v/>
      </c>
      <c r="V1404" s="69" t="str">
        <f t="shared" si="244"/>
        <v/>
      </c>
      <c r="W1404" s="66" t="str">
        <f>IFERROR((IF(AND($G1403&lt;(VLOOKUP($J1404,'Medians, Hi-Lo SDs'!$B:$F,4,FALSE)),$G1404&gt;=(VLOOKUP($J1404,'Medians, Hi-Lo SDs'!$B:$F,4,FALSE))),(VLOOKUP($J1404,'Medians, Hi-Lo SDs'!$B:$F,4,FALSE))-$G1403,""))/($F1404)*($C1404-$C1403)+($C1403),"")</f>
        <v/>
      </c>
      <c r="X1404" s="65" t="str">
        <f t="shared" si="247"/>
        <v/>
      </c>
      <c r="Y1404" s="65" t="str">
        <f>IF(X1404="","",X1404/VLOOKUP(VLOOKUP($J1404,'Medians, Hi-Lo SDs'!$B:$F,4,FALSE),$H:$I,2,FALSE))</f>
        <v/>
      </c>
      <c r="Z1404" s="70" t="str">
        <f t="shared" si="251"/>
        <v/>
      </c>
      <c r="AA1404" s="68" t="str">
        <f t="shared" si="252"/>
        <v/>
      </c>
      <c r="AB1404" s="66" t="str">
        <f>IFERROR((IF(AND($G1403&lt;(VLOOKUP($J1404,'Medians, Hi-Lo SDs'!$B:$F,5,FALSE)),$G1404&gt;=(VLOOKUP($J1404,'Medians, Hi-Lo SDs'!$B:$F,5,FALSE))),(VLOOKUP($J1404,'Medians, Hi-Lo SDs'!$B:$F,5,FALSE))-$G1403,""))/($F1404)*($C1404-$C1403)+($C1403),"")</f>
        <v/>
      </c>
      <c r="AC1404" s="65" t="str">
        <f t="shared" si="248"/>
        <v/>
      </c>
      <c r="AD1404" s="65" t="str">
        <f>IF(AC1404="","",AC1404/VLOOKUP(VLOOKUP($J1404,'Medians, Hi-Lo SDs'!$B:$F,5,FALSE),$H:$I,2,FALSE))</f>
        <v/>
      </c>
      <c r="AE1404" s="59" t="s">
        <v>88</v>
      </c>
      <c r="AF1404" s="60" t="s">
        <v>88</v>
      </c>
    </row>
    <row r="1405" spans="10:32" x14ac:dyDescent="0.2">
      <c r="J1405" s="64" t="str">
        <f t="shared" si="242"/>
        <v>a1721</v>
      </c>
      <c r="K1405" s="71">
        <f t="shared" si="243"/>
        <v>2.1505376344086025</v>
      </c>
      <c r="L1405" s="65" t="str">
        <f>IFERROR((IF(AND($G1404&lt;(VLOOKUP($J1405,'Medians, Hi-Lo SDs'!$B:$F,2,FALSE)),$G1405&gt;=(VLOOKUP($J1405,'Medians, Hi-Lo SDs'!$B:$F,2,FALSE))),(VLOOKUP($J1405,'Medians, Hi-Lo SDs'!$B:$F,2,FALSE))-$G1404,""))/($F1405)*($C1405-$C1404)+($C1404),"")</f>
        <v/>
      </c>
      <c r="M1405" s="65" t="str">
        <f t="shared" si="245"/>
        <v/>
      </c>
      <c r="N1405" s="65" t="str">
        <f>IF(M1405="","",M1405/VLOOKUP(VLOOKUP($J1405,'Medians, Hi-Lo SDs'!$B:$F,2,FALSE),$H:$I,2,FALSE))</f>
        <v/>
      </c>
      <c r="O1405" s="59" t="s">
        <v>88</v>
      </c>
      <c r="P1405" s="60" t="s">
        <v>88</v>
      </c>
      <c r="Q1405" s="66" t="str">
        <f>IFERROR((IF(AND($G1404&lt;(VLOOKUP($J1405,'Medians, Hi-Lo SDs'!$B:$F,3,FALSE)),$G1405&gt;=(VLOOKUP($J1405,'Medians, Hi-Lo SDs'!$B:$F,3,FALSE))),(VLOOKUP($J1405,'Medians, Hi-Lo SDs'!$B:$F,3,FALSE))-$G1404,""))/($F1405)*($C1405-$C1404)+($C1404),"")</f>
        <v/>
      </c>
      <c r="R1405" s="65" t="str">
        <f t="shared" si="246"/>
        <v/>
      </c>
      <c r="S1405" s="65" t="str">
        <f>IF(R1405="","",R1405/VLOOKUP(VLOOKUP($J1405,'Medians, Hi-Lo SDs'!$B:$F,3,FALSE),$H:$I,2,FALSE))</f>
        <v/>
      </c>
      <c r="T1405" s="70" t="str">
        <f t="shared" si="249"/>
        <v/>
      </c>
      <c r="U1405" s="68" t="str">
        <f t="shared" si="250"/>
        <v/>
      </c>
      <c r="V1405" s="69" t="str">
        <f t="shared" si="244"/>
        <v/>
      </c>
      <c r="W1405" s="66" t="str">
        <f>IFERROR((IF(AND($G1404&lt;(VLOOKUP($J1405,'Medians, Hi-Lo SDs'!$B:$F,4,FALSE)),$G1405&gt;=(VLOOKUP($J1405,'Medians, Hi-Lo SDs'!$B:$F,4,FALSE))),(VLOOKUP($J1405,'Medians, Hi-Lo SDs'!$B:$F,4,FALSE))-$G1404,""))/($F1405)*($C1405-$C1404)+($C1404),"")</f>
        <v/>
      </c>
      <c r="X1405" s="65" t="str">
        <f t="shared" si="247"/>
        <v/>
      </c>
      <c r="Y1405" s="65" t="str">
        <f>IF(X1405="","",X1405/VLOOKUP(VLOOKUP($J1405,'Medians, Hi-Lo SDs'!$B:$F,4,FALSE),$H:$I,2,FALSE))</f>
        <v/>
      </c>
      <c r="Z1405" s="70" t="str">
        <f t="shared" si="251"/>
        <v/>
      </c>
      <c r="AA1405" s="68" t="str">
        <f t="shared" si="252"/>
        <v/>
      </c>
      <c r="AB1405" s="66" t="str">
        <f>IFERROR((IF(AND($G1404&lt;(VLOOKUP($J1405,'Medians, Hi-Lo SDs'!$B:$F,5,FALSE)),$G1405&gt;=(VLOOKUP($J1405,'Medians, Hi-Lo SDs'!$B:$F,5,FALSE))),(VLOOKUP($J1405,'Medians, Hi-Lo SDs'!$B:$F,5,FALSE))-$G1404,""))/($F1405)*($C1405-$C1404)+($C1404),"")</f>
        <v/>
      </c>
      <c r="AC1405" s="65" t="str">
        <f t="shared" si="248"/>
        <v/>
      </c>
      <c r="AD1405" s="65" t="str">
        <f>IF(AC1405="","",AC1405/VLOOKUP(VLOOKUP($J1405,'Medians, Hi-Lo SDs'!$B:$F,5,FALSE),$H:$I,2,FALSE))</f>
        <v/>
      </c>
      <c r="AE1405" s="59" t="s">
        <v>88</v>
      </c>
      <c r="AF1405" s="60" t="s">
        <v>88</v>
      </c>
    </row>
    <row r="1406" spans="10:32" x14ac:dyDescent="0.2">
      <c r="J1406" s="64" t="str">
        <f t="shared" si="242"/>
        <v>a1721</v>
      </c>
      <c r="K1406" s="71">
        <f t="shared" si="243"/>
        <v>2.1505376344086025</v>
      </c>
      <c r="L1406" s="65" t="str">
        <f>IFERROR((IF(AND($G1405&lt;(VLOOKUP($J1406,'Medians, Hi-Lo SDs'!$B:$F,2,FALSE)),$G1406&gt;=(VLOOKUP($J1406,'Medians, Hi-Lo SDs'!$B:$F,2,FALSE))),(VLOOKUP($J1406,'Medians, Hi-Lo SDs'!$B:$F,2,FALSE))-$G1405,""))/($F1406)*($C1406-$C1405)+($C1405),"")</f>
        <v/>
      </c>
      <c r="M1406" s="65" t="str">
        <f t="shared" si="245"/>
        <v/>
      </c>
      <c r="N1406" s="65" t="str">
        <f>IF(M1406="","",M1406/VLOOKUP(VLOOKUP($J1406,'Medians, Hi-Lo SDs'!$B:$F,2,FALSE),$H:$I,2,FALSE))</f>
        <v/>
      </c>
      <c r="O1406" s="59" t="s">
        <v>88</v>
      </c>
      <c r="P1406" s="60" t="s">
        <v>88</v>
      </c>
      <c r="Q1406" s="66" t="str">
        <f>IFERROR((IF(AND($G1405&lt;(VLOOKUP($J1406,'Medians, Hi-Lo SDs'!$B:$F,3,FALSE)),$G1406&gt;=(VLOOKUP($J1406,'Medians, Hi-Lo SDs'!$B:$F,3,FALSE))),(VLOOKUP($J1406,'Medians, Hi-Lo SDs'!$B:$F,3,FALSE))-$G1405,""))/($F1406)*($C1406-$C1405)+($C1405),"")</f>
        <v/>
      </c>
      <c r="R1406" s="65" t="str">
        <f t="shared" si="246"/>
        <v/>
      </c>
      <c r="S1406" s="65" t="str">
        <f>IF(R1406="","",R1406/VLOOKUP(VLOOKUP($J1406,'Medians, Hi-Lo SDs'!$B:$F,3,FALSE),$H:$I,2,FALSE))</f>
        <v/>
      </c>
      <c r="T1406" s="70" t="str">
        <f t="shared" si="249"/>
        <v/>
      </c>
      <c r="U1406" s="68" t="str">
        <f t="shared" si="250"/>
        <v/>
      </c>
      <c r="V1406" s="69" t="str">
        <f t="shared" si="244"/>
        <v/>
      </c>
      <c r="W1406" s="66" t="str">
        <f>IFERROR((IF(AND($G1405&lt;(VLOOKUP($J1406,'Medians, Hi-Lo SDs'!$B:$F,4,FALSE)),$G1406&gt;=(VLOOKUP($J1406,'Medians, Hi-Lo SDs'!$B:$F,4,FALSE))),(VLOOKUP($J1406,'Medians, Hi-Lo SDs'!$B:$F,4,FALSE))-$G1405,""))/($F1406)*($C1406-$C1405)+($C1405),"")</f>
        <v/>
      </c>
      <c r="X1406" s="65" t="str">
        <f t="shared" si="247"/>
        <v/>
      </c>
      <c r="Y1406" s="65" t="str">
        <f>IF(X1406="","",X1406/VLOOKUP(VLOOKUP($J1406,'Medians, Hi-Lo SDs'!$B:$F,4,FALSE),$H:$I,2,FALSE))</f>
        <v/>
      </c>
      <c r="Z1406" s="70" t="str">
        <f t="shared" si="251"/>
        <v/>
      </c>
      <c r="AA1406" s="68" t="str">
        <f t="shared" si="252"/>
        <v/>
      </c>
      <c r="AB1406" s="66" t="str">
        <f>IFERROR((IF(AND($G1405&lt;(VLOOKUP($J1406,'Medians, Hi-Lo SDs'!$B:$F,5,FALSE)),$G1406&gt;=(VLOOKUP($J1406,'Medians, Hi-Lo SDs'!$B:$F,5,FALSE))),(VLOOKUP($J1406,'Medians, Hi-Lo SDs'!$B:$F,5,FALSE))-$G1405,""))/($F1406)*($C1406-$C1405)+($C1405),"")</f>
        <v/>
      </c>
      <c r="AC1406" s="65" t="str">
        <f t="shared" si="248"/>
        <v/>
      </c>
      <c r="AD1406" s="65" t="str">
        <f>IF(AC1406="","",AC1406/VLOOKUP(VLOOKUP($J1406,'Medians, Hi-Lo SDs'!$B:$F,5,FALSE),$H:$I,2,FALSE))</f>
        <v/>
      </c>
      <c r="AE1406" s="59" t="s">
        <v>88</v>
      </c>
      <c r="AF1406" s="60" t="s">
        <v>88</v>
      </c>
    </row>
    <row r="1407" spans="10:32" x14ac:dyDescent="0.2">
      <c r="J1407" s="64" t="str">
        <f t="shared" si="242"/>
        <v>a1721</v>
      </c>
      <c r="K1407" s="71">
        <f t="shared" si="243"/>
        <v>2.1505376344086025</v>
      </c>
      <c r="L1407" s="65" t="str">
        <f>IFERROR((IF(AND($G1406&lt;(VLOOKUP($J1407,'Medians, Hi-Lo SDs'!$B:$F,2,FALSE)),$G1407&gt;=(VLOOKUP($J1407,'Medians, Hi-Lo SDs'!$B:$F,2,FALSE))),(VLOOKUP($J1407,'Medians, Hi-Lo SDs'!$B:$F,2,FALSE))-$G1406,""))/($F1407)*($C1407-$C1406)+($C1406),"")</f>
        <v/>
      </c>
      <c r="M1407" s="65" t="str">
        <f t="shared" si="245"/>
        <v/>
      </c>
      <c r="N1407" s="65" t="str">
        <f>IF(M1407="","",M1407/VLOOKUP(VLOOKUP($J1407,'Medians, Hi-Lo SDs'!$B:$F,2,FALSE),$H:$I,2,FALSE))</f>
        <v/>
      </c>
      <c r="O1407" s="59" t="s">
        <v>88</v>
      </c>
      <c r="P1407" s="60" t="s">
        <v>88</v>
      </c>
      <c r="Q1407" s="66" t="str">
        <f>IFERROR((IF(AND($G1406&lt;(VLOOKUP($J1407,'Medians, Hi-Lo SDs'!$B:$F,3,FALSE)),$G1407&gt;=(VLOOKUP($J1407,'Medians, Hi-Lo SDs'!$B:$F,3,FALSE))),(VLOOKUP($J1407,'Medians, Hi-Lo SDs'!$B:$F,3,FALSE))-$G1406,""))/($F1407)*($C1407-$C1406)+($C1406),"")</f>
        <v/>
      </c>
      <c r="R1407" s="65" t="str">
        <f t="shared" si="246"/>
        <v/>
      </c>
      <c r="S1407" s="65" t="str">
        <f>IF(R1407="","",R1407/VLOOKUP(VLOOKUP($J1407,'Medians, Hi-Lo SDs'!$B:$F,3,FALSE),$H:$I,2,FALSE))</f>
        <v/>
      </c>
      <c r="T1407" s="70" t="str">
        <f t="shared" si="249"/>
        <v/>
      </c>
      <c r="U1407" s="68" t="str">
        <f t="shared" si="250"/>
        <v/>
      </c>
      <c r="V1407" s="69" t="str">
        <f t="shared" si="244"/>
        <v/>
      </c>
      <c r="W1407" s="66" t="str">
        <f>IFERROR((IF(AND($G1406&lt;(VLOOKUP($J1407,'Medians, Hi-Lo SDs'!$B:$F,4,FALSE)),$G1407&gt;=(VLOOKUP($J1407,'Medians, Hi-Lo SDs'!$B:$F,4,FALSE))),(VLOOKUP($J1407,'Medians, Hi-Lo SDs'!$B:$F,4,FALSE))-$G1406,""))/($F1407)*($C1407-$C1406)+($C1406),"")</f>
        <v/>
      </c>
      <c r="X1407" s="65" t="str">
        <f t="shared" si="247"/>
        <v/>
      </c>
      <c r="Y1407" s="65" t="str">
        <f>IF(X1407="","",X1407/VLOOKUP(VLOOKUP($J1407,'Medians, Hi-Lo SDs'!$B:$F,4,FALSE),$H:$I,2,FALSE))</f>
        <v/>
      </c>
      <c r="Z1407" s="70" t="str">
        <f t="shared" si="251"/>
        <v/>
      </c>
      <c r="AA1407" s="68" t="str">
        <f t="shared" si="252"/>
        <v/>
      </c>
      <c r="AB1407" s="66" t="str">
        <f>IFERROR((IF(AND($G1406&lt;(VLOOKUP($J1407,'Medians, Hi-Lo SDs'!$B:$F,5,FALSE)),$G1407&gt;=(VLOOKUP($J1407,'Medians, Hi-Lo SDs'!$B:$F,5,FALSE))),(VLOOKUP($J1407,'Medians, Hi-Lo SDs'!$B:$F,5,FALSE))-$G1406,""))/($F1407)*($C1407-$C1406)+($C1406),"")</f>
        <v/>
      </c>
      <c r="AC1407" s="65" t="str">
        <f t="shared" si="248"/>
        <v/>
      </c>
      <c r="AD1407" s="65" t="str">
        <f>IF(AC1407="","",AC1407/VLOOKUP(VLOOKUP($J1407,'Medians, Hi-Lo SDs'!$B:$F,5,FALSE),$H:$I,2,FALSE))</f>
        <v/>
      </c>
      <c r="AE1407" s="59" t="s">
        <v>88</v>
      </c>
      <c r="AF1407" s="60" t="s">
        <v>88</v>
      </c>
    </row>
    <row r="1408" spans="10:32" x14ac:dyDescent="0.2">
      <c r="J1408" s="64" t="str">
        <f t="shared" si="242"/>
        <v>a1721</v>
      </c>
      <c r="K1408" s="71">
        <f t="shared" si="243"/>
        <v>2.1505376344086025</v>
      </c>
      <c r="L1408" s="65" t="str">
        <f>IFERROR((IF(AND($G1407&lt;(VLOOKUP($J1408,'Medians, Hi-Lo SDs'!$B:$F,2,FALSE)),$G1408&gt;=(VLOOKUP($J1408,'Medians, Hi-Lo SDs'!$B:$F,2,FALSE))),(VLOOKUP($J1408,'Medians, Hi-Lo SDs'!$B:$F,2,FALSE))-$G1407,""))/($F1408)*($C1408-$C1407)+($C1407),"")</f>
        <v/>
      </c>
      <c r="M1408" s="65" t="str">
        <f t="shared" si="245"/>
        <v/>
      </c>
      <c r="N1408" s="65" t="str">
        <f>IF(M1408="","",M1408/VLOOKUP(VLOOKUP($J1408,'Medians, Hi-Lo SDs'!$B:$F,2,FALSE),$H:$I,2,FALSE))</f>
        <v/>
      </c>
      <c r="O1408" s="59" t="s">
        <v>88</v>
      </c>
      <c r="P1408" s="60" t="s">
        <v>88</v>
      </c>
      <c r="Q1408" s="66" t="str">
        <f>IFERROR((IF(AND($G1407&lt;(VLOOKUP($J1408,'Medians, Hi-Lo SDs'!$B:$F,3,FALSE)),$G1408&gt;=(VLOOKUP($J1408,'Medians, Hi-Lo SDs'!$B:$F,3,FALSE))),(VLOOKUP($J1408,'Medians, Hi-Lo SDs'!$B:$F,3,FALSE))-$G1407,""))/($F1408)*($C1408-$C1407)+($C1407),"")</f>
        <v/>
      </c>
      <c r="R1408" s="65" t="str">
        <f t="shared" si="246"/>
        <v/>
      </c>
      <c r="S1408" s="65" t="str">
        <f>IF(R1408="","",R1408/VLOOKUP(VLOOKUP($J1408,'Medians, Hi-Lo SDs'!$B:$F,3,FALSE),$H:$I,2,FALSE))</f>
        <v/>
      </c>
      <c r="T1408" s="70" t="str">
        <f t="shared" si="249"/>
        <v/>
      </c>
      <c r="U1408" s="68" t="str">
        <f t="shared" si="250"/>
        <v/>
      </c>
      <c r="V1408" s="69" t="str">
        <f t="shared" si="244"/>
        <v/>
      </c>
      <c r="W1408" s="66" t="str">
        <f>IFERROR((IF(AND($G1407&lt;(VLOOKUP($J1408,'Medians, Hi-Lo SDs'!$B:$F,4,FALSE)),$G1408&gt;=(VLOOKUP($J1408,'Medians, Hi-Lo SDs'!$B:$F,4,FALSE))),(VLOOKUP($J1408,'Medians, Hi-Lo SDs'!$B:$F,4,FALSE))-$G1407,""))/($F1408)*($C1408-$C1407)+($C1407),"")</f>
        <v/>
      </c>
      <c r="X1408" s="65" t="str">
        <f t="shared" si="247"/>
        <v/>
      </c>
      <c r="Y1408" s="65" t="str">
        <f>IF(X1408="","",X1408/VLOOKUP(VLOOKUP($J1408,'Medians, Hi-Lo SDs'!$B:$F,4,FALSE),$H:$I,2,FALSE))</f>
        <v/>
      </c>
      <c r="Z1408" s="70" t="str">
        <f t="shared" si="251"/>
        <v/>
      </c>
      <c r="AA1408" s="68" t="str">
        <f t="shared" si="252"/>
        <v/>
      </c>
      <c r="AB1408" s="66" t="str">
        <f>IFERROR((IF(AND($G1407&lt;(VLOOKUP($J1408,'Medians, Hi-Lo SDs'!$B:$F,5,FALSE)),$G1408&gt;=(VLOOKUP($J1408,'Medians, Hi-Lo SDs'!$B:$F,5,FALSE))),(VLOOKUP($J1408,'Medians, Hi-Lo SDs'!$B:$F,5,FALSE))-$G1407,""))/($F1408)*($C1408-$C1407)+($C1407),"")</f>
        <v/>
      </c>
      <c r="AC1408" s="65" t="str">
        <f t="shared" si="248"/>
        <v/>
      </c>
      <c r="AD1408" s="65" t="str">
        <f>IF(AC1408="","",AC1408/VLOOKUP(VLOOKUP($J1408,'Medians, Hi-Lo SDs'!$B:$F,5,FALSE),$H:$I,2,FALSE))</f>
        <v/>
      </c>
      <c r="AE1408" s="59" t="s">
        <v>88</v>
      </c>
      <c r="AF1408" s="60" t="s">
        <v>88</v>
      </c>
    </row>
    <row r="1409" spans="10:32" x14ac:dyDescent="0.2">
      <c r="J1409" s="64" t="str">
        <f t="shared" si="242"/>
        <v>a1721</v>
      </c>
      <c r="K1409" s="71">
        <f t="shared" si="243"/>
        <v>2.1505376344086025</v>
      </c>
      <c r="L1409" s="65" t="str">
        <f>IFERROR((IF(AND($G1408&lt;(VLOOKUP($J1409,'Medians, Hi-Lo SDs'!$B:$F,2,FALSE)),$G1409&gt;=(VLOOKUP($J1409,'Medians, Hi-Lo SDs'!$B:$F,2,FALSE))),(VLOOKUP($J1409,'Medians, Hi-Lo SDs'!$B:$F,2,FALSE))-$G1408,""))/($F1409)*($C1409-$C1408)+($C1408),"")</f>
        <v/>
      </c>
      <c r="M1409" s="65" t="str">
        <f t="shared" si="245"/>
        <v/>
      </c>
      <c r="N1409" s="65" t="str">
        <f>IF(M1409="","",M1409/VLOOKUP(VLOOKUP($J1409,'Medians, Hi-Lo SDs'!$B:$F,2,FALSE),$H:$I,2,FALSE))</f>
        <v/>
      </c>
      <c r="O1409" s="59" t="s">
        <v>88</v>
      </c>
      <c r="P1409" s="60" t="s">
        <v>88</v>
      </c>
      <c r="Q1409" s="66" t="str">
        <f>IFERROR((IF(AND($G1408&lt;(VLOOKUP($J1409,'Medians, Hi-Lo SDs'!$B:$F,3,FALSE)),$G1409&gt;=(VLOOKUP($J1409,'Medians, Hi-Lo SDs'!$B:$F,3,FALSE))),(VLOOKUP($J1409,'Medians, Hi-Lo SDs'!$B:$F,3,FALSE))-$G1408,""))/($F1409)*($C1409-$C1408)+($C1408),"")</f>
        <v/>
      </c>
      <c r="R1409" s="65" t="str">
        <f t="shared" si="246"/>
        <v/>
      </c>
      <c r="S1409" s="65" t="str">
        <f>IF(R1409="","",R1409/VLOOKUP(VLOOKUP($J1409,'Medians, Hi-Lo SDs'!$B:$F,3,FALSE),$H:$I,2,FALSE))</f>
        <v/>
      </c>
      <c r="T1409" s="70" t="str">
        <f t="shared" si="249"/>
        <v/>
      </c>
      <c r="U1409" s="68" t="str">
        <f t="shared" si="250"/>
        <v/>
      </c>
      <c r="V1409" s="69" t="str">
        <f t="shared" si="244"/>
        <v/>
      </c>
      <c r="W1409" s="66" t="str">
        <f>IFERROR((IF(AND($G1408&lt;(VLOOKUP($J1409,'Medians, Hi-Lo SDs'!$B:$F,4,FALSE)),$G1409&gt;=(VLOOKUP($J1409,'Medians, Hi-Lo SDs'!$B:$F,4,FALSE))),(VLOOKUP($J1409,'Medians, Hi-Lo SDs'!$B:$F,4,FALSE))-$G1408,""))/($F1409)*($C1409-$C1408)+($C1408),"")</f>
        <v/>
      </c>
      <c r="X1409" s="65" t="str">
        <f t="shared" si="247"/>
        <v/>
      </c>
      <c r="Y1409" s="65" t="str">
        <f>IF(X1409="","",X1409/VLOOKUP(VLOOKUP($J1409,'Medians, Hi-Lo SDs'!$B:$F,4,FALSE),$H:$I,2,FALSE))</f>
        <v/>
      </c>
      <c r="Z1409" s="70" t="str">
        <f t="shared" si="251"/>
        <v/>
      </c>
      <c r="AA1409" s="68" t="str">
        <f t="shared" si="252"/>
        <v/>
      </c>
      <c r="AB1409" s="66" t="str">
        <f>IFERROR((IF(AND($G1408&lt;(VLOOKUP($J1409,'Medians, Hi-Lo SDs'!$B:$F,5,FALSE)),$G1409&gt;=(VLOOKUP($J1409,'Medians, Hi-Lo SDs'!$B:$F,5,FALSE))),(VLOOKUP($J1409,'Medians, Hi-Lo SDs'!$B:$F,5,FALSE))-$G1408,""))/($F1409)*($C1409-$C1408)+($C1408),"")</f>
        <v/>
      </c>
      <c r="AC1409" s="65" t="str">
        <f t="shared" si="248"/>
        <v/>
      </c>
      <c r="AD1409" s="65" t="str">
        <f>IF(AC1409="","",AC1409/VLOOKUP(VLOOKUP($J1409,'Medians, Hi-Lo SDs'!$B:$F,5,FALSE),$H:$I,2,FALSE))</f>
        <v/>
      </c>
      <c r="AE1409" s="59" t="s">
        <v>88</v>
      </c>
      <c r="AF1409" s="60" t="s">
        <v>88</v>
      </c>
    </row>
    <row r="1410" spans="10:32" x14ac:dyDescent="0.2">
      <c r="J1410" s="64" t="str">
        <f t="shared" si="242"/>
        <v>a1721</v>
      </c>
      <c r="K1410" s="71">
        <f t="shared" si="243"/>
        <v>2.1505376344086025</v>
      </c>
      <c r="L1410" s="65" t="str">
        <f>IFERROR((IF(AND($G1409&lt;(VLOOKUP($J1410,'Medians, Hi-Lo SDs'!$B:$F,2,FALSE)),$G1410&gt;=(VLOOKUP($J1410,'Medians, Hi-Lo SDs'!$B:$F,2,FALSE))),(VLOOKUP($J1410,'Medians, Hi-Lo SDs'!$B:$F,2,FALSE))-$G1409,""))/($F1410)*($C1410-$C1409)+($C1409),"")</f>
        <v/>
      </c>
      <c r="M1410" s="65" t="str">
        <f t="shared" si="245"/>
        <v/>
      </c>
      <c r="N1410" s="65" t="str">
        <f>IF(M1410="","",M1410/VLOOKUP(VLOOKUP($J1410,'Medians, Hi-Lo SDs'!$B:$F,2,FALSE),$H:$I,2,FALSE))</f>
        <v/>
      </c>
      <c r="O1410" s="59" t="s">
        <v>88</v>
      </c>
      <c r="P1410" s="60" t="s">
        <v>88</v>
      </c>
      <c r="Q1410" s="66" t="str">
        <f>IFERROR((IF(AND($G1409&lt;(VLOOKUP($J1410,'Medians, Hi-Lo SDs'!$B:$F,3,FALSE)),$G1410&gt;=(VLOOKUP($J1410,'Medians, Hi-Lo SDs'!$B:$F,3,FALSE))),(VLOOKUP($J1410,'Medians, Hi-Lo SDs'!$B:$F,3,FALSE))-$G1409,""))/($F1410)*($C1410-$C1409)+($C1409),"")</f>
        <v/>
      </c>
      <c r="R1410" s="65" t="str">
        <f t="shared" si="246"/>
        <v/>
      </c>
      <c r="S1410" s="65" t="str">
        <f>IF(R1410="","",R1410/VLOOKUP(VLOOKUP($J1410,'Medians, Hi-Lo SDs'!$B:$F,3,FALSE),$H:$I,2,FALSE))</f>
        <v/>
      </c>
      <c r="T1410" s="70" t="str">
        <f t="shared" si="249"/>
        <v/>
      </c>
      <c r="U1410" s="68" t="str">
        <f t="shared" si="250"/>
        <v/>
      </c>
      <c r="V1410" s="69" t="str">
        <f t="shared" si="244"/>
        <v/>
      </c>
      <c r="W1410" s="66" t="str">
        <f>IFERROR((IF(AND($G1409&lt;(VLOOKUP($J1410,'Medians, Hi-Lo SDs'!$B:$F,4,FALSE)),$G1410&gt;=(VLOOKUP($J1410,'Medians, Hi-Lo SDs'!$B:$F,4,FALSE))),(VLOOKUP($J1410,'Medians, Hi-Lo SDs'!$B:$F,4,FALSE))-$G1409,""))/($F1410)*($C1410-$C1409)+($C1409),"")</f>
        <v/>
      </c>
      <c r="X1410" s="65" t="str">
        <f t="shared" si="247"/>
        <v/>
      </c>
      <c r="Y1410" s="65" t="str">
        <f>IF(X1410="","",X1410/VLOOKUP(VLOOKUP($J1410,'Medians, Hi-Lo SDs'!$B:$F,4,FALSE),$H:$I,2,FALSE))</f>
        <v/>
      </c>
      <c r="Z1410" s="70" t="str">
        <f t="shared" si="251"/>
        <v/>
      </c>
      <c r="AA1410" s="68" t="str">
        <f t="shared" si="252"/>
        <v/>
      </c>
      <c r="AB1410" s="66" t="str">
        <f>IFERROR((IF(AND($G1409&lt;(VLOOKUP($J1410,'Medians, Hi-Lo SDs'!$B:$F,5,FALSE)),$G1410&gt;=(VLOOKUP($J1410,'Medians, Hi-Lo SDs'!$B:$F,5,FALSE))),(VLOOKUP($J1410,'Medians, Hi-Lo SDs'!$B:$F,5,FALSE))-$G1409,""))/($F1410)*($C1410-$C1409)+($C1409),"")</f>
        <v/>
      </c>
      <c r="AC1410" s="65" t="str">
        <f t="shared" si="248"/>
        <v/>
      </c>
      <c r="AD1410" s="65" t="str">
        <f>IF(AC1410="","",AC1410/VLOOKUP(VLOOKUP($J1410,'Medians, Hi-Lo SDs'!$B:$F,5,FALSE),$H:$I,2,FALSE))</f>
        <v/>
      </c>
      <c r="AE1410" s="59" t="s">
        <v>88</v>
      </c>
      <c r="AF1410" s="60" t="s">
        <v>88</v>
      </c>
    </row>
    <row r="1411" spans="10:32" x14ac:dyDescent="0.2">
      <c r="J1411" s="64" t="str">
        <f t="shared" si="242"/>
        <v>a1721</v>
      </c>
      <c r="K1411" s="71">
        <f t="shared" si="243"/>
        <v>2.1505376344086025</v>
      </c>
      <c r="L1411" s="65" t="str">
        <f>IFERROR((IF(AND($G1410&lt;(VLOOKUP($J1411,'Medians, Hi-Lo SDs'!$B:$F,2,FALSE)),$G1411&gt;=(VLOOKUP($J1411,'Medians, Hi-Lo SDs'!$B:$F,2,FALSE))),(VLOOKUP($J1411,'Medians, Hi-Lo SDs'!$B:$F,2,FALSE))-$G1410,""))/($F1411)*($C1411-$C1410)+($C1410),"")</f>
        <v/>
      </c>
      <c r="M1411" s="65" t="str">
        <f t="shared" si="245"/>
        <v/>
      </c>
      <c r="N1411" s="65" t="str">
        <f>IF(M1411="","",M1411/VLOOKUP(VLOOKUP($J1411,'Medians, Hi-Lo SDs'!$B:$F,2,FALSE),$H:$I,2,FALSE))</f>
        <v/>
      </c>
      <c r="O1411" s="59" t="s">
        <v>88</v>
      </c>
      <c r="P1411" s="60" t="s">
        <v>88</v>
      </c>
      <c r="Q1411" s="66" t="str">
        <f>IFERROR((IF(AND($G1410&lt;(VLOOKUP($J1411,'Medians, Hi-Lo SDs'!$B:$F,3,FALSE)),$G1411&gt;=(VLOOKUP($J1411,'Medians, Hi-Lo SDs'!$B:$F,3,FALSE))),(VLOOKUP($J1411,'Medians, Hi-Lo SDs'!$B:$F,3,FALSE))-$G1410,""))/($F1411)*($C1411-$C1410)+($C1410),"")</f>
        <v/>
      </c>
      <c r="R1411" s="65" t="str">
        <f t="shared" si="246"/>
        <v/>
      </c>
      <c r="S1411" s="65" t="str">
        <f>IF(R1411="","",R1411/VLOOKUP(VLOOKUP($J1411,'Medians, Hi-Lo SDs'!$B:$F,3,FALSE),$H:$I,2,FALSE))</f>
        <v/>
      </c>
      <c r="T1411" s="70" t="str">
        <f t="shared" si="249"/>
        <v/>
      </c>
      <c r="U1411" s="68" t="str">
        <f t="shared" si="250"/>
        <v/>
      </c>
      <c r="V1411" s="69" t="str">
        <f t="shared" si="244"/>
        <v/>
      </c>
      <c r="W1411" s="66" t="str">
        <f>IFERROR((IF(AND($G1410&lt;(VLOOKUP($J1411,'Medians, Hi-Lo SDs'!$B:$F,4,FALSE)),$G1411&gt;=(VLOOKUP($J1411,'Medians, Hi-Lo SDs'!$B:$F,4,FALSE))),(VLOOKUP($J1411,'Medians, Hi-Lo SDs'!$B:$F,4,FALSE))-$G1410,""))/($F1411)*($C1411-$C1410)+($C1410),"")</f>
        <v/>
      </c>
      <c r="X1411" s="65" t="str">
        <f t="shared" si="247"/>
        <v/>
      </c>
      <c r="Y1411" s="65" t="str">
        <f>IF(X1411="","",X1411/VLOOKUP(VLOOKUP($J1411,'Medians, Hi-Lo SDs'!$B:$F,4,FALSE),$H:$I,2,FALSE))</f>
        <v/>
      </c>
      <c r="Z1411" s="70" t="str">
        <f t="shared" si="251"/>
        <v/>
      </c>
      <c r="AA1411" s="68" t="str">
        <f t="shared" si="252"/>
        <v/>
      </c>
      <c r="AB1411" s="66" t="str">
        <f>IFERROR((IF(AND($G1410&lt;(VLOOKUP($J1411,'Medians, Hi-Lo SDs'!$B:$F,5,FALSE)),$G1411&gt;=(VLOOKUP($J1411,'Medians, Hi-Lo SDs'!$B:$F,5,FALSE))),(VLOOKUP($J1411,'Medians, Hi-Lo SDs'!$B:$F,5,FALSE))-$G1410,""))/($F1411)*($C1411-$C1410)+($C1410),"")</f>
        <v/>
      </c>
      <c r="AC1411" s="65" t="str">
        <f t="shared" si="248"/>
        <v/>
      </c>
      <c r="AD1411" s="65" t="str">
        <f>IF(AC1411="","",AC1411/VLOOKUP(VLOOKUP($J1411,'Medians, Hi-Lo SDs'!$B:$F,5,FALSE),$H:$I,2,FALSE))</f>
        <v/>
      </c>
      <c r="AE1411" s="59" t="s">
        <v>88</v>
      </c>
      <c r="AF1411" s="60" t="s">
        <v>88</v>
      </c>
    </row>
    <row r="1412" spans="10:32" x14ac:dyDescent="0.2">
      <c r="J1412" s="64" t="str">
        <f t="shared" si="242"/>
        <v>a1721</v>
      </c>
      <c r="K1412" s="71">
        <f t="shared" si="243"/>
        <v>2.1505376344086025</v>
      </c>
      <c r="L1412" s="65" t="str">
        <f>IFERROR((IF(AND($G1411&lt;(VLOOKUP($J1412,'Medians, Hi-Lo SDs'!$B:$F,2,FALSE)),$G1412&gt;=(VLOOKUP($J1412,'Medians, Hi-Lo SDs'!$B:$F,2,FALSE))),(VLOOKUP($J1412,'Medians, Hi-Lo SDs'!$B:$F,2,FALSE))-$G1411,""))/($F1412)*($C1412-$C1411)+($C1411),"")</f>
        <v/>
      </c>
      <c r="M1412" s="65" t="str">
        <f t="shared" si="245"/>
        <v/>
      </c>
      <c r="N1412" s="65" t="str">
        <f>IF(M1412="","",M1412/VLOOKUP(VLOOKUP($J1412,'Medians, Hi-Lo SDs'!$B:$F,2,FALSE),$H:$I,2,FALSE))</f>
        <v/>
      </c>
      <c r="O1412" s="59" t="s">
        <v>88</v>
      </c>
      <c r="P1412" s="60" t="s">
        <v>88</v>
      </c>
      <c r="Q1412" s="66" t="str">
        <f>IFERROR((IF(AND($G1411&lt;(VLOOKUP($J1412,'Medians, Hi-Lo SDs'!$B:$F,3,FALSE)),$G1412&gt;=(VLOOKUP($J1412,'Medians, Hi-Lo SDs'!$B:$F,3,FALSE))),(VLOOKUP($J1412,'Medians, Hi-Lo SDs'!$B:$F,3,FALSE))-$G1411,""))/($F1412)*($C1412-$C1411)+($C1411),"")</f>
        <v/>
      </c>
      <c r="R1412" s="65" t="str">
        <f t="shared" si="246"/>
        <v/>
      </c>
      <c r="S1412" s="65" t="str">
        <f>IF(R1412="","",R1412/VLOOKUP(VLOOKUP($J1412,'Medians, Hi-Lo SDs'!$B:$F,3,FALSE),$H:$I,2,FALSE))</f>
        <v/>
      </c>
      <c r="T1412" s="70" t="str">
        <f t="shared" si="249"/>
        <v/>
      </c>
      <c r="U1412" s="68" t="str">
        <f t="shared" si="250"/>
        <v/>
      </c>
      <c r="V1412" s="69" t="str">
        <f t="shared" si="244"/>
        <v/>
      </c>
      <c r="W1412" s="66" t="str">
        <f>IFERROR((IF(AND($G1411&lt;(VLOOKUP($J1412,'Medians, Hi-Lo SDs'!$B:$F,4,FALSE)),$G1412&gt;=(VLOOKUP($J1412,'Medians, Hi-Lo SDs'!$B:$F,4,FALSE))),(VLOOKUP($J1412,'Medians, Hi-Lo SDs'!$B:$F,4,FALSE))-$G1411,""))/($F1412)*($C1412-$C1411)+($C1411),"")</f>
        <v/>
      </c>
      <c r="X1412" s="65" t="str">
        <f t="shared" si="247"/>
        <v/>
      </c>
      <c r="Y1412" s="65" t="str">
        <f>IF(X1412="","",X1412/VLOOKUP(VLOOKUP($J1412,'Medians, Hi-Lo SDs'!$B:$F,4,FALSE),$H:$I,2,FALSE))</f>
        <v/>
      </c>
      <c r="Z1412" s="70" t="str">
        <f t="shared" si="251"/>
        <v/>
      </c>
      <c r="AA1412" s="68" t="str">
        <f t="shared" si="252"/>
        <v/>
      </c>
      <c r="AB1412" s="66" t="str">
        <f>IFERROR((IF(AND($G1411&lt;(VLOOKUP($J1412,'Medians, Hi-Lo SDs'!$B:$F,5,FALSE)),$G1412&gt;=(VLOOKUP($J1412,'Medians, Hi-Lo SDs'!$B:$F,5,FALSE))),(VLOOKUP($J1412,'Medians, Hi-Lo SDs'!$B:$F,5,FALSE))-$G1411,""))/($F1412)*($C1412-$C1411)+($C1411),"")</f>
        <v/>
      </c>
      <c r="AC1412" s="65" t="str">
        <f t="shared" si="248"/>
        <v/>
      </c>
      <c r="AD1412" s="65" t="str">
        <f>IF(AC1412="","",AC1412/VLOOKUP(VLOOKUP($J1412,'Medians, Hi-Lo SDs'!$B:$F,5,FALSE),$H:$I,2,FALSE))</f>
        <v/>
      </c>
      <c r="AE1412" s="59" t="s">
        <v>88</v>
      </c>
      <c r="AF1412" s="60" t="s">
        <v>88</v>
      </c>
    </row>
    <row r="1413" spans="10:32" x14ac:dyDescent="0.2">
      <c r="J1413" s="64" t="str">
        <f t="shared" si="242"/>
        <v>a1721</v>
      </c>
      <c r="K1413" s="71">
        <f t="shared" si="243"/>
        <v>2.1505376344086025</v>
      </c>
      <c r="L1413" s="65" t="str">
        <f>IFERROR((IF(AND($G1412&lt;(VLOOKUP($J1413,'Medians, Hi-Lo SDs'!$B:$F,2,FALSE)),$G1413&gt;=(VLOOKUP($J1413,'Medians, Hi-Lo SDs'!$B:$F,2,FALSE))),(VLOOKUP($J1413,'Medians, Hi-Lo SDs'!$B:$F,2,FALSE))-$G1412,""))/($F1413)*($C1413-$C1412)+($C1412),"")</f>
        <v/>
      </c>
      <c r="M1413" s="65" t="str">
        <f t="shared" si="245"/>
        <v/>
      </c>
      <c r="N1413" s="65" t="str">
        <f>IF(M1413="","",M1413/VLOOKUP(VLOOKUP($J1413,'Medians, Hi-Lo SDs'!$B:$F,2,FALSE),$H:$I,2,FALSE))</f>
        <v/>
      </c>
      <c r="O1413" s="59" t="s">
        <v>88</v>
      </c>
      <c r="P1413" s="60" t="s">
        <v>88</v>
      </c>
      <c r="Q1413" s="66" t="str">
        <f>IFERROR((IF(AND($G1412&lt;(VLOOKUP($J1413,'Medians, Hi-Lo SDs'!$B:$F,3,FALSE)),$G1413&gt;=(VLOOKUP($J1413,'Medians, Hi-Lo SDs'!$B:$F,3,FALSE))),(VLOOKUP($J1413,'Medians, Hi-Lo SDs'!$B:$F,3,FALSE))-$G1412,""))/($F1413)*($C1413-$C1412)+($C1412),"")</f>
        <v/>
      </c>
      <c r="R1413" s="65" t="str">
        <f t="shared" si="246"/>
        <v/>
      </c>
      <c r="S1413" s="65" t="str">
        <f>IF(R1413="","",R1413/VLOOKUP(VLOOKUP($J1413,'Medians, Hi-Lo SDs'!$B:$F,3,FALSE),$H:$I,2,FALSE))</f>
        <v/>
      </c>
      <c r="T1413" s="70" t="str">
        <f t="shared" si="249"/>
        <v/>
      </c>
      <c r="U1413" s="68" t="str">
        <f t="shared" si="250"/>
        <v/>
      </c>
      <c r="V1413" s="69" t="str">
        <f t="shared" si="244"/>
        <v/>
      </c>
      <c r="W1413" s="66" t="str">
        <f>IFERROR((IF(AND($G1412&lt;(VLOOKUP($J1413,'Medians, Hi-Lo SDs'!$B:$F,4,FALSE)),$G1413&gt;=(VLOOKUP($J1413,'Medians, Hi-Lo SDs'!$B:$F,4,FALSE))),(VLOOKUP($J1413,'Medians, Hi-Lo SDs'!$B:$F,4,FALSE))-$G1412,""))/($F1413)*($C1413-$C1412)+($C1412),"")</f>
        <v/>
      </c>
      <c r="X1413" s="65" t="str">
        <f t="shared" si="247"/>
        <v/>
      </c>
      <c r="Y1413" s="65" t="str">
        <f>IF(X1413="","",X1413/VLOOKUP(VLOOKUP($J1413,'Medians, Hi-Lo SDs'!$B:$F,4,FALSE),$H:$I,2,FALSE))</f>
        <v/>
      </c>
      <c r="Z1413" s="70" t="str">
        <f t="shared" si="251"/>
        <v/>
      </c>
      <c r="AA1413" s="68" t="str">
        <f t="shared" si="252"/>
        <v/>
      </c>
      <c r="AB1413" s="66" t="str">
        <f>IFERROR((IF(AND($G1412&lt;(VLOOKUP($J1413,'Medians, Hi-Lo SDs'!$B:$F,5,FALSE)),$G1413&gt;=(VLOOKUP($J1413,'Medians, Hi-Lo SDs'!$B:$F,5,FALSE))),(VLOOKUP($J1413,'Medians, Hi-Lo SDs'!$B:$F,5,FALSE))-$G1412,""))/($F1413)*($C1413-$C1412)+($C1412),"")</f>
        <v/>
      </c>
      <c r="AC1413" s="65" t="str">
        <f t="shared" si="248"/>
        <v/>
      </c>
      <c r="AD1413" s="65" t="str">
        <f>IF(AC1413="","",AC1413/VLOOKUP(VLOOKUP($J1413,'Medians, Hi-Lo SDs'!$B:$F,5,FALSE),$H:$I,2,FALSE))</f>
        <v/>
      </c>
      <c r="AE1413" s="59" t="s">
        <v>88</v>
      </c>
      <c r="AF1413" s="60" t="s">
        <v>88</v>
      </c>
    </row>
    <row r="1414" spans="10:32" x14ac:dyDescent="0.2">
      <c r="J1414" s="64" t="str">
        <f t="shared" si="242"/>
        <v>a1721</v>
      </c>
      <c r="K1414" s="71">
        <f t="shared" si="243"/>
        <v>2.1505376344086025</v>
      </c>
      <c r="L1414" s="65" t="str">
        <f>IFERROR((IF(AND($G1413&lt;(VLOOKUP($J1414,'Medians, Hi-Lo SDs'!$B:$F,2,FALSE)),$G1414&gt;=(VLOOKUP($J1414,'Medians, Hi-Lo SDs'!$B:$F,2,FALSE))),(VLOOKUP($J1414,'Medians, Hi-Lo SDs'!$B:$F,2,FALSE))-$G1413,""))/($F1414)*($C1414-$C1413)+($C1413),"")</f>
        <v/>
      </c>
      <c r="M1414" s="65" t="str">
        <f t="shared" si="245"/>
        <v/>
      </c>
      <c r="N1414" s="65" t="str">
        <f>IF(M1414="","",M1414/VLOOKUP(VLOOKUP($J1414,'Medians, Hi-Lo SDs'!$B:$F,2,FALSE),$H:$I,2,FALSE))</f>
        <v/>
      </c>
      <c r="O1414" s="59" t="s">
        <v>88</v>
      </c>
      <c r="P1414" s="60" t="s">
        <v>88</v>
      </c>
      <c r="Q1414" s="66" t="str">
        <f>IFERROR((IF(AND($G1413&lt;(VLOOKUP($J1414,'Medians, Hi-Lo SDs'!$B:$F,3,FALSE)),$G1414&gt;=(VLOOKUP($J1414,'Medians, Hi-Lo SDs'!$B:$F,3,FALSE))),(VLOOKUP($J1414,'Medians, Hi-Lo SDs'!$B:$F,3,FALSE))-$G1413,""))/($F1414)*($C1414-$C1413)+($C1413),"")</f>
        <v/>
      </c>
      <c r="R1414" s="65" t="str">
        <f t="shared" si="246"/>
        <v/>
      </c>
      <c r="S1414" s="65" t="str">
        <f>IF(R1414="","",R1414/VLOOKUP(VLOOKUP($J1414,'Medians, Hi-Lo SDs'!$B:$F,3,FALSE),$H:$I,2,FALSE))</f>
        <v/>
      </c>
      <c r="T1414" s="70" t="str">
        <f t="shared" si="249"/>
        <v/>
      </c>
      <c r="U1414" s="68" t="str">
        <f t="shared" si="250"/>
        <v/>
      </c>
      <c r="V1414" s="69" t="str">
        <f t="shared" si="244"/>
        <v/>
      </c>
      <c r="W1414" s="66" t="str">
        <f>IFERROR((IF(AND($G1413&lt;(VLOOKUP($J1414,'Medians, Hi-Lo SDs'!$B:$F,4,FALSE)),$G1414&gt;=(VLOOKUP($J1414,'Medians, Hi-Lo SDs'!$B:$F,4,FALSE))),(VLOOKUP($J1414,'Medians, Hi-Lo SDs'!$B:$F,4,FALSE))-$G1413,""))/($F1414)*($C1414-$C1413)+($C1413),"")</f>
        <v/>
      </c>
      <c r="X1414" s="65" t="str">
        <f t="shared" si="247"/>
        <v/>
      </c>
      <c r="Y1414" s="65" t="str">
        <f>IF(X1414="","",X1414/VLOOKUP(VLOOKUP($J1414,'Medians, Hi-Lo SDs'!$B:$F,4,FALSE),$H:$I,2,FALSE))</f>
        <v/>
      </c>
      <c r="Z1414" s="70" t="str">
        <f t="shared" si="251"/>
        <v/>
      </c>
      <c r="AA1414" s="68" t="str">
        <f t="shared" si="252"/>
        <v/>
      </c>
      <c r="AB1414" s="66" t="str">
        <f>IFERROR((IF(AND($G1413&lt;(VLOOKUP($J1414,'Medians, Hi-Lo SDs'!$B:$F,5,FALSE)),$G1414&gt;=(VLOOKUP($J1414,'Medians, Hi-Lo SDs'!$B:$F,5,FALSE))),(VLOOKUP($J1414,'Medians, Hi-Lo SDs'!$B:$F,5,FALSE))-$G1413,""))/($F1414)*($C1414-$C1413)+($C1413),"")</f>
        <v/>
      </c>
      <c r="AC1414" s="65" t="str">
        <f t="shared" si="248"/>
        <v/>
      </c>
      <c r="AD1414" s="65" t="str">
        <f>IF(AC1414="","",AC1414/VLOOKUP(VLOOKUP($J1414,'Medians, Hi-Lo SDs'!$B:$F,5,FALSE),$H:$I,2,FALSE))</f>
        <v/>
      </c>
      <c r="AE1414" s="59" t="s">
        <v>88</v>
      </c>
      <c r="AF1414" s="60" t="s">
        <v>88</v>
      </c>
    </row>
    <row r="1415" spans="10:32" x14ac:dyDescent="0.2">
      <c r="J1415" s="64" t="str">
        <f t="shared" si="242"/>
        <v>a1721</v>
      </c>
      <c r="K1415" s="71">
        <f t="shared" si="243"/>
        <v>2.1505376344086025</v>
      </c>
      <c r="L1415" s="65" t="str">
        <f>IFERROR((IF(AND($G1414&lt;(VLOOKUP($J1415,'Medians, Hi-Lo SDs'!$B:$F,2,FALSE)),$G1415&gt;=(VLOOKUP($J1415,'Medians, Hi-Lo SDs'!$B:$F,2,FALSE))),(VLOOKUP($J1415,'Medians, Hi-Lo SDs'!$B:$F,2,FALSE))-$G1414,""))/($F1415)*($C1415-$C1414)+($C1414),"")</f>
        <v/>
      </c>
      <c r="M1415" s="65" t="str">
        <f t="shared" si="245"/>
        <v/>
      </c>
      <c r="N1415" s="65" t="str">
        <f>IF(M1415="","",M1415/VLOOKUP(VLOOKUP($J1415,'Medians, Hi-Lo SDs'!$B:$F,2,FALSE),$H:$I,2,FALSE))</f>
        <v/>
      </c>
      <c r="O1415" s="59" t="s">
        <v>88</v>
      </c>
      <c r="P1415" s="60" t="s">
        <v>88</v>
      </c>
      <c r="Q1415" s="66" t="str">
        <f>IFERROR((IF(AND($G1414&lt;(VLOOKUP($J1415,'Medians, Hi-Lo SDs'!$B:$F,3,FALSE)),$G1415&gt;=(VLOOKUP($J1415,'Medians, Hi-Lo SDs'!$B:$F,3,FALSE))),(VLOOKUP($J1415,'Medians, Hi-Lo SDs'!$B:$F,3,FALSE))-$G1414,""))/($F1415)*($C1415-$C1414)+($C1414),"")</f>
        <v/>
      </c>
      <c r="R1415" s="65" t="str">
        <f t="shared" si="246"/>
        <v/>
      </c>
      <c r="S1415" s="65" t="str">
        <f>IF(R1415="","",R1415/VLOOKUP(VLOOKUP($J1415,'Medians, Hi-Lo SDs'!$B:$F,3,FALSE),$H:$I,2,FALSE))</f>
        <v/>
      </c>
      <c r="T1415" s="70" t="str">
        <f t="shared" si="249"/>
        <v/>
      </c>
      <c r="U1415" s="68" t="str">
        <f t="shared" si="250"/>
        <v/>
      </c>
      <c r="V1415" s="69" t="str">
        <f t="shared" si="244"/>
        <v/>
      </c>
      <c r="W1415" s="66" t="str">
        <f>IFERROR((IF(AND($G1414&lt;(VLOOKUP($J1415,'Medians, Hi-Lo SDs'!$B:$F,4,FALSE)),$G1415&gt;=(VLOOKUP($J1415,'Medians, Hi-Lo SDs'!$B:$F,4,FALSE))),(VLOOKUP($J1415,'Medians, Hi-Lo SDs'!$B:$F,4,FALSE))-$G1414,""))/($F1415)*($C1415-$C1414)+($C1414),"")</f>
        <v/>
      </c>
      <c r="X1415" s="65" t="str">
        <f t="shared" si="247"/>
        <v/>
      </c>
      <c r="Y1415" s="65" t="str">
        <f>IF(X1415="","",X1415/VLOOKUP(VLOOKUP($J1415,'Medians, Hi-Lo SDs'!$B:$F,4,FALSE),$H:$I,2,FALSE))</f>
        <v/>
      </c>
      <c r="Z1415" s="70" t="str">
        <f t="shared" si="251"/>
        <v/>
      </c>
      <c r="AA1415" s="68" t="str">
        <f t="shared" si="252"/>
        <v/>
      </c>
      <c r="AB1415" s="66" t="str">
        <f>IFERROR((IF(AND($G1414&lt;(VLOOKUP($J1415,'Medians, Hi-Lo SDs'!$B:$F,5,FALSE)),$G1415&gt;=(VLOOKUP($J1415,'Medians, Hi-Lo SDs'!$B:$F,5,FALSE))),(VLOOKUP($J1415,'Medians, Hi-Lo SDs'!$B:$F,5,FALSE))-$G1414,""))/($F1415)*($C1415-$C1414)+($C1414),"")</f>
        <v/>
      </c>
      <c r="AC1415" s="65" t="str">
        <f t="shared" si="248"/>
        <v/>
      </c>
      <c r="AD1415" s="65" t="str">
        <f>IF(AC1415="","",AC1415/VLOOKUP(VLOOKUP($J1415,'Medians, Hi-Lo SDs'!$B:$F,5,FALSE),$H:$I,2,FALSE))</f>
        <v/>
      </c>
      <c r="AE1415" s="59" t="s">
        <v>88</v>
      </c>
      <c r="AF1415" s="60" t="s">
        <v>88</v>
      </c>
    </row>
    <row r="1416" spans="10:32" x14ac:dyDescent="0.2">
      <c r="J1416" s="64" t="str">
        <f t="shared" si="242"/>
        <v>a1721</v>
      </c>
      <c r="K1416" s="71">
        <f t="shared" si="243"/>
        <v>2.1505376344086025</v>
      </c>
      <c r="L1416" s="65" t="str">
        <f>IFERROR((IF(AND($G1415&lt;(VLOOKUP($J1416,'Medians, Hi-Lo SDs'!$B:$F,2,FALSE)),$G1416&gt;=(VLOOKUP($J1416,'Medians, Hi-Lo SDs'!$B:$F,2,FALSE))),(VLOOKUP($J1416,'Medians, Hi-Lo SDs'!$B:$F,2,FALSE))-$G1415,""))/($F1416)*($C1416-$C1415)+($C1415),"")</f>
        <v/>
      </c>
      <c r="M1416" s="65" t="str">
        <f t="shared" si="245"/>
        <v/>
      </c>
      <c r="N1416" s="65" t="str">
        <f>IF(M1416="","",M1416/VLOOKUP(VLOOKUP($J1416,'Medians, Hi-Lo SDs'!$B:$F,2,FALSE),$H:$I,2,FALSE))</f>
        <v/>
      </c>
      <c r="O1416" s="59" t="s">
        <v>88</v>
      </c>
      <c r="P1416" s="60" t="s">
        <v>88</v>
      </c>
      <c r="Q1416" s="66" t="str">
        <f>IFERROR((IF(AND($G1415&lt;(VLOOKUP($J1416,'Medians, Hi-Lo SDs'!$B:$F,3,FALSE)),$G1416&gt;=(VLOOKUP($J1416,'Medians, Hi-Lo SDs'!$B:$F,3,FALSE))),(VLOOKUP($J1416,'Medians, Hi-Lo SDs'!$B:$F,3,FALSE))-$G1415,""))/($F1416)*($C1416-$C1415)+($C1415),"")</f>
        <v/>
      </c>
      <c r="R1416" s="65" t="str">
        <f t="shared" si="246"/>
        <v/>
      </c>
      <c r="S1416" s="65" t="str">
        <f>IF(R1416="","",R1416/VLOOKUP(VLOOKUP($J1416,'Medians, Hi-Lo SDs'!$B:$F,3,FALSE),$H:$I,2,FALSE))</f>
        <v/>
      </c>
      <c r="T1416" s="70" t="str">
        <f t="shared" si="249"/>
        <v/>
      </c>
      <c r="U1416" s="68" t="str">
        <f t="shared" si="250"/>
        <v/>
      </c>
      <c r="V1416" s="69" t="str">
        <f t="shared" si="244"/>
        <v/>
      </c>
      <c r="W1416" s="66" t="str">
        <f>IFERROR((IF(AND($G1415&lt;(VLOOKUP($J1416,'Medians, Hi-Lo SDs'!$B:$F,4,FALSE)),$G1416&gt;=(VLOOKUP($J1416,'Medians, Hi-Lo SDs'!$B:$F,4,FALSE))),(VLOOKUP($J1416,'Medians, Hi-Lo SDs'!$B:$F,4,FALSE))-$G1415,""))/($F1416)*($C1416-$C1415)+($C1415),"")</f>
        <v/>
      </c>
      <c r="X1416" s="65" t="str">
        <f t="shared" si="247"/>
        <v/>
      </c>
      <c r="Y1416" s="65" t="str">
        <f>IF(X1416="","",X1416/VLOOKUP(VLOOKUP($J1416,'Medians, Hi-Lo SDs'!$B:$F,4,FALSE),$H:$I,2,FALSE))</f>
        <v/>
      </c>
      <c r="Z1416" s="70" t="str">
        <f t="shared" si="251"/>
        <v/>
      </c>
      <c r="AA1416" s="68" t="str">
        <f t="shared" si="252"/>
        <v/>
      </c>
      <c r="AB1416" s="66" t="str">
        <f>IFERROR((IF(AND($G1415&lt;(VLOOKUP($J1416,'Medians, Hi-Lo SDs'!$B:$F,5,FALSE)),$G1416&gt;=(VLOOKUP($J1416,'Medians, Hi-Lo SDs'!$B:$F,5,FALSE))),(VLOOKUP($J1416,'Medians, Hi-Lo SDs'!$B:$F,5,FALSE))-$G1415,""))/($F1416)*($C1416-$C1415)+($C1415),"")</f>
        <v/>
      </c>
      <c r="AC1416" s="65" t="str">
        <f t="shared" si="248"/>
        <v/>
      </c>
      <c r="AD1416" s="65" t="str">
        <f>IF(AC1416="","",AC1416/VLOOKUP(VLOOKUP($J1416,'Medians, Hi-Lo SDs'!$B:$F,5,FALSE),$H:$I,2,FALSE))</f>
        <v/>
      </c>
      <c r="AE1416" s="59" t="s">
        <v>88</v>
      </c>
      <c r="AF1416" s="60" t="s">
        <v>88</v>
      </c>
    </row>
    <row r="1417" spans="10:32" x14ac:dyDescent="0.2">
      <c r="J1417" s="64" t="str">
        <f t="shared" si="242"/>
        <v>a1721</v>
      </c>
      <c r="K1417" s="71">
        <f t="shared" si="243"/>
        <v>2.1505376344086025</v>
      </c>
      <c r="L1417" s="65" t="str">
        <f>IFERROR((IF(AND($G1416&lt;(VLOOKUP($J1417,'Medians, Hi-Lo SDs'!$B:$F,2,FALSE)),$G1417&gt;=(VLOOKUP($J1417,'Medians, Hi-Lo SDs'!$B:$F,2,FALSE))),(VLOOKUP($J1417,'Medians, Hi-Lo SDs'!$B:$F,2,FALSE))-$G1416,""))/($F1417)*($C1417-$C1416)+($C1416),"")</f>
        <v/>
      </c>
      <c r="M1417" s="65" t="str">
        <f t="shared" si="245"/>
        <v/>
      </c>
      <c r="N1417" s="65" t="str">
        <f>IF(M1417="","",M1417/VLOOKUP(VLOOKUP($J1417,'Medians, Hi-Lo SDs'!$B:$F,2,FALSE),$H:$I,2,FALSE))</f>
        <v/>
      </c>
      <c r="O1417" s="59" t="s">
        <v>88</v>
      </c>
      <c r="P1417" s="60" t="s">
        <v>88</v>
      </c>
      <c r="Q1417" s="66" t="str">
        <f>IFERROR((IF(AND($G1416&lt;(VLOOKUP($J1417,'Medians, Hi-Lo SDs'!$B:$F,3,FALSE)),$G1417&gt;=(VLOOKUP($J1417,'Medians, Hi-Lo SDs'!$B:$F,3,FALSE))),(VLOOKUP($J1417,'Medians, Hi-Lo SDs'!$B:$F,3,FALSE))-$G1416,""))/($F1417)*($C1417-$C1416)+($C1416),"")</f>
        <v/>
      </c>
      <c r="R1417" s="65" t="str">
        <f t="shared" si="246"/>
        <v/>
      </c>
      <c r="S1417" s="65" t="str">
        <f>IF(R1417="","",R1417/VLOOKUP(VLOOKUP($J1417,'Medians, Hi-Lo SDs'!$B:$F,3,FALSE),$H:$I,2,FALSE))</f>
        <v/>
      </c>
      <c r="T1417" s="70" t="str">
        <f t="shared" si="249"/>
        <v/>
      </c>
      <c r="U1417" s="68" t="str">
        <f t="shared" si="250"/>
        <v/>
      </c>
      <c r="V1417" s="69" t="str">
        <f t="shared" si="244"/>
        <v/>
      </c>
      <c r="W1417" s="66" t="str">
        <f>IFERROR((IF(AND($G1416&lt;(VLOOKUP($J1417,'Medians, Hi-Lo SDs'!$B:$F,4,FALSE)),$G1417&gt;=(VLOOKUP($J1417,'Medians, Hi-Lo SDs'!$B:$F,4,FALSE))),(VLOOKUP($J1417,'Medians, Hi-Lo SDs'!$B:$F,4,FALSE))-$G1416,""))/($F1417)*($C1417-$C1416)+($C1416),"")</f>
        <v/>
      </c>
      <c r="X1417" s="65" t="str">
        <f t="shared" si="247"/>
        <v/>
      </c>
      <c r="Y1417" s="65" t="str">
        <f>IF(X1417="","",X1417/VLOOKUP(VLOOKUP($J1417,'Medians, Hi-Lo SDs'!$B:$F,4,FALSE),$H:$I,2,FALSE))</f>
        <v/>
      </c>
      <c r="Z1417" s="70" t="str">
        <f t="shared" si="251"/>
        <v/>
      </c>
      <c r="AA1417" s="68" t="str">
        <f t="shared" si="252"/>
        <v/>
      </c>
      <c r="AB1417" s="66" t="str">
        <f>IFERROR((IF(AND($G1416&lt;(VLOOKUP($J1417,'Medians, Hi-Lo SDs'!$B:$F,5,FALSE)),$G1417&gt;=(VLOOKUP($J1417,'Medians, Hi-Lo SDs'!$B:$F,5,FALSE))),(VLOOKUP($J1417,'Medians, Hi-Lo SDs'!$B:$F,5,FALSE))-$G1416,""))/($F1417)*($C1417-$C1416)+($C1416),"")</f>
        <v/>
      </c>
      <c r="AC1417" s="65" t="str">
        <f t="shared" si="248"/>
        <v/>
      </c>
      <c r="AD1417" s="65" t="str">
        <f>IF(AC1417="","",AC1417/VLOOKUP(VLOOKUP($J1417,'Medians, Hi-Lo SDs'!$B:$F,5,FALSE),$H:$I,2,FALSE))</f>
        <v/>
      </c>
      <c r="AE1417" s="59" t="s">
        <v>88</v>
      </c>
      <c r="AF1417" s="60" t="s">
        <v>88</v>
      </c>
    </row>
    <row r="1418" spans="10:32" x14ac:dyDescent="0.2">
      <c r="J1418" s="64" t="str">
        <f t="shared" si="242"/>
        <v>a1721</v>
      </c>
      <c r="K1418" s="71">
        <f t="shared" si="243"/>
        <v>2.1505376344086025</v>
      </c>
      <c r="L1418" s="65" t="str">
        <f>IFERROR((IF(AND($G1417&lt;(VLOOKUP($J1418,'Medians, Hi-Lo SDs'!$B:$F,2,FALSE)),$G1418&gt;=(VLOOKUP($J1418,'Medians, Hi-Lo SDs'!$B:$F,2,FALSE))),(VLOOKUP($J1418,'Medians, Hi-Lo SDs'!$B:$F,2,FALSE))-$G1417,""))/($F1418)*($C1418-$C1417)+($C1417),"")</f>
        <v/>
      </c>
      <c r="M1418" s="65" t="str">
        <f t="shared" si="245"/>
        <v/>
      </c>
      <c r="N1418" s="65" t="str">
        <f>IF(M1418="","",M1418/VLOOKUP(VLOOKUP($J1418,'Medians, Hi-Lo SDs'!$B:$F,2,FALSE),$H:$I,2,FALSE))</f>
        <v/>
      </c>
      <c r="O1418" s="59" t="s">
        <v>88</v>
      </c>
      <c r="P1418" s="60" t="s">
        <v>88</v>
      </c>
      <c r="Q1418" s="66" t="str">
        <f>IFERROR((IF(AND($G1417&lt;(VLOOKUP($J1418,'Medians, Hi-Lo SDs'!$B:$F,3,FALSE)),$G1418&gt;=(VLOOKUP($J1418,'Medians, Hi-Lo SDs'!$B:$F,3,FALSE))),(VLOOKUP($J1418,'Medians, Hi-Lo SDs'!$B:$F,3,FALSE))-$G1417,""))/($F1418)*($C1418-$C1417)+($C1417),"")</f>
        <v/>
      </c>
      <c r="R1418" s="65" t="str">
        <f t="shared" si="246"/>
        <v/>
      </c>
      <c r="S1418" s="65" t="str">
        <f>IF(R1418="","",R1418/VLOOKUP(VLOOKUP($J1418,'Medians, Hi-Lo SDs'!$B:$F,3,FALSE),$H:$I,2,FALSE))</f>
        <v/>
      </c>
      <c r="T1418" s="70" t="str">
        <f t="shared" si="249"/>
        <v/>
      </c>
      <c r="U1418" s="68" t="str">
        <f t="shared" si="250"/>
        <v/>
      </c>
      <c r="V1418" s="69" t="str">
        <f t="shared" si="244"/>
        <v/>
      </c>
      <c r="W1418" s="66" t="str">
        <f>IFERROR((IF(AND($G1417&lt;(VLOOKUP($J1418,'Medians, Hi-Lo SDs'!$B:$F,4,FALSE)),$G1418&gt;=(VLOOKUP($J1418,'Medians, Hi-Lo SDs'!$B:$F,4,FALSE))),(VLOOKUP($J1418,'Medians, Hi-Lo SDs'!$B:$F,4,FALSE))-$G1417,""))/($F1418)*($C1418-$C1417)+($C1417),"")</f>
        <v/>
      </c>
      <c r="X1418" s="65" t="str">
        <f t="shared" si="247"/>
        <v/>
      </c>
      <c r="Y1418" s="65" t="str">
        <f>IF(X1418="","",X1418/VLOOKUP(VLOOKUP($J1418,'Medians, Hi-Lo SDs'!$B:$F,4,FALSE),$H:$I,2,FALSE))</f>
        <v/>
      </c>
      <c r="Z1418" s="70" t="str">
        <f t="shared" si="251"/>
        <v/>
      </c>
      <c r="AA1418" s="68" t="str">
        <f t="shared" si="252"/>
        <v/>
      </c>
      <c r="AB1418" s="66" t="str">
        <f>IFERROR((IF(AND($G1417&lt;(VLOOKUP($J1418,'Medians, Hi-Lo SDs'!$B:$F,5,FALSE)),$G1418&gt;=(VLOOKUP($J1418,'Medians, Hi-Lo SDs'!$B:$F,5,FALSE))),(VLOOKUP($J1418,'Medians, Hi-Lo SDs'!$B:$F,5,FALSE))-$G1417,""))/($F1418)*($C1418-$C1417)+($C1417),"")</f>
        <v/>
      </c>
      <c r="AC1418" s="65" t="str">
        <f t="shared" si="248"/>
        <v/>
      </c>
      <c r="AD1418" s="65" t="str">
        <f>IF(AC1418="","",AC1418/VLOOKUP(VLOOKUP($J1418,'Medians, Hi-Lo SDs'!$B:$F,5,FALSE),$H:$I,2,FALSE))</f>
        <v/>
      </c>
      <c r="AE1418" s="59" t="s">
        <v>88</v>
      </c>
      <c r="AF1418" s="60" t="s">
        <v>88</v>
      </c>
    </row>
    <row r="1419" spans="10:32" x14ac:dyDescent="0.2">
      <c r="J1419" s="64" t="str">
        <f t="shared" si="242"/>
        <v>a1721</v>
      </c>
      <c r="K1419" s="71">
        <f t="shared" si="243"/>
        <v>2.1505376344086025</v>
      </c>
      <c r="L1419" s="65" t="str">
        <f>IFERROR((IF(AND($G1418&lt;(VLOOKUP($J1419,'Medians, Hi-Lo SDs'!$B:$F,2,FALSE)),$G1419&gt;=(VLOOKUP($J1419,'Medians, Hi-Lo SDs'!$B:$F,2,FALSE))),(VLOOKUP($J1419,'Medians, Hi-Lo SDs'!$B:$F,2,FALSE))-$G1418,""))/($F1419)*($C1419-$C1418)+($C1418),"")</f>
        <v/>
      </c>
      <c r="M1419" s="65" t="str">
        <f t="shared" si="245"/>
        <v/>
      </c>
      <c r="N1419" s="65" t="str">
        <f>IF(M1419="","",M1419/VLOOKUP(VLOOKUP($J1419,'Medians, Hi-Lo SDs'!$B:$F,2,FALSE),$H:$I,2,FALSE))</f>
        <v/>
      </c>
      <c r="O1419" s="59" t="s">
        <v>88</v>
      </c>
      <c r="P1419" s="60" t="s">
        <v>88</v>
      </c>
      <c r="Q1419" s="66" t="str">
        <f>IFERROR((IF(AND($G1418&lt;(VLOOKUP($J1419,'Medians, Hi-Lo SDs'!$B:$F,3,FALSE)),$G1419&gt;=(VLOOKUP($J1419,'Medians, Hi-Lo SDs'!$B:$F,3,FALSE))),(VLOOKUP($J1419,'Medians, Hi-Lo SDs'!$B:$F,3,FALSE))-$G1418,""))/($F1419)*($C1419-$C1418)+($C1418),"")</f>
        <v/>
      </c>
      <c r="R1419" s="65" t="str">
        <f t="shared" si="246"/>
        <v/>
      </c>
      <c r="S1419" s="65" t="str">
        <f>IF(R1419="","",R1419/VLOOKUP(VLOOKUP($J1419,'Medians, Hi-Lo SDs'!$B:$F,3,FALSE),$H:$I,2,FALSE))</f>
        <v/>
      </c>
      <c r="T1419" s="70" t="str">
        <f t="shared" si="249"/>
        <v/>
      </c>
      <c r="U1419" s="68" t="str">
        <f t="shared" si="250"/>
        <v/>
      </c>
      <c r="V1419" s="69" t="str">
        <f t="shared" si="244"/>
        <v/>
      </c>
      <c r="W1419" s="66" t="str">
        <f>IFERROR((IF(AND($G1418&lt;(VLOOKUP($J1419,'Medians, Hi-Lo SDs'!$B:$F,4,FALSE)),$G1419&gt;=(VLOOKUP($J1419,'Medians, Hi-Lo SDs'!$B:$F,4,FALSE))),(VLOOKUP($J1419,'Medians, Hi-Lo SDs'!$B:$F,4,FALSE))-$G1418,""))/($F1419)*($C1419-$C1418)+($C1418),"")</f>
        <v/>
      </c>
      <c r="X1419" s="65" t="str">
        <f t="shared" si="247"/>
        <v/>
      </c>
      <c r="Y1419" s="65" t="str">
        <f>IF(X1419="","",X1419/VLOOKUP(VLOOKUP($J1419,'Medians, Hi-Lo SDs'!$B:$F,4,FALSE),$H:$I,2,FALSE))</f>
        <v/>
      </c>
      <c r="Z1419" s="70" t="str">
        <f t="shared" si="251"/>
        <v/>
      </c>
      <c r="AA1419" s="68" t="str">
        <f t="shared" si="252"/>
        <v/>
      </c>
      <c r="AB1419" s="66" t="str">
        <f>IFERROR((IF(AND($G1418&lt;(VLOOKUP($J1419,'Medians, Hi-Lo SDs'!$B:$F,5,FALSE)),$G1419&gt;=(VLOOKUP($J1419,'Medians, Hi-Lo SDs'!$B:$F,5,FALSE))),(VLOOKUP($J1419,'Medians, Hi-Lo SDs'!$B:$F,5,FALSE))-$G1418,""))/($F1419)*($C1419-$C1418)+($C1418),"")</f>
        <v/>
      </c>
      <c r="AC1419" s="65" t="str">
        <f t="shared" si="248"/>
        <v/>
      </c>
      <c r="AD1419" s="65" t="str">
        <f>IF(AC1419="","",AC1419/VLOOKUP(VLOOKUP($J1419,'Medians, Hi-Lo SDs'!$B:$F,5,FALSE),$H:$I,2,FALSE))</f>
        <v/>
      </c>
      <c r="AE1419" s="59" t="s">
        <v>88</v>
      </c>
      <c r="AF1419" s="60" t="s">
        <v>88</v>
      </c>
    </row>
    <row r="1420" spans="10:32" x14ac:dyDescent="0.2">
      <c r="J1420" s="64" t="str">
        <f t="shared" si="242"/>
        <v>a1721</v>
      </c>
      <c r="K1420" s="71">
        <f t="shared" si="243"/>
        <v>2.1505376344086025</v>
      </c>
      <c r="L1420" s="65" t="str">
        <f>IFERROR((IF(AND($G1419&lt;(VLOOKUP($J1420,'Medians, Hi-Lo SDs'!$B:$F,2,FALSE)),$G1420&gt;=(VLOOKUP($J1420,'Medians, Hi-Lo SDs'!$B:$F,2,FALSE))),(VLOOKUP($J1420,'Medians, Hi-Lo SDs'!$B:$F,2,FALSE))-$G1419,""))/($F1420)*($C1420-$C1419)+($C1419),"")</f>
        <v/>
      </c>
      <c r="M1420" s="65" t="str">
        <f t="shared" si="245"/>
        <v/>
      </c>
      <c r="N1420" s="65" t="str">
        <f>IF(M1420="","",M1420/VLOOKUP(VLOOKUP($J1420,'Medians, Hi-Lo SDs'!$B:$F,2,FALSE),$H:$I,2,FALSE))</f>
        <v/>
      </c>
      <c r="O1420" s="59" t="s">
        <v>88</v>
      </c>
      <c r="P1420" s="60" t="s">
        <v>88</v>
      </c>
      <c r="Q1420" s="66" t="str">
        <f>IFERROR((IF(AND($G1419&lt;(VLOOKUP($J1420,'Medians, Hi-Lo SDs'!$B:$F,3,FALSE)),$G1420&gt;=(VLOOKUP($J1420,'Medians, Hi-Lo SDs'!$B:$F,3,FALSE))),(VLOOKUP($J1420,'Medians, Hi-Lo SDs'!$B:$F,3,FALSE))-$G1419,""))/($F1420)*($C1420-$C1419)+($C1419),"")</f>
        <v/>
      </c>
      <c r="R1420" s="65" t="str">
        <f t="shared" si="246"/>
        <v/>
      </c>
      <c r="S1420" s="65" t="str">
        <f>IF(R1420="","",R1420/VLOOKUP(VLOOKUP($J1420,'Medians, Hi-Lo SDs'!$B:$F,3,FALSE),$H:$I,2,FALSE))</f>
        <v/>
      </c>
      <c r="T1420" s="70" t="str">
        <f t="shared" si="249"/>
        <v/>
      </c>
      <c r="U1420" s="68" t="str">
        <f t="shared" si="250"/>
        <v/>
      </c>
      <c r="V1420" s="69" t="str">
        <f t="shared" si="244"/>
        <v/>
      </c>
      <c r="W1420" s="66" t="str">
        <f>IFERROR((IF(AND($G1419&lt;(VLOOKUP($J1420,'Medians, Hi-Lo SDs'!$B:$F,4,FALSE)),$G1420&gt;=(VLOOKUP($J1420,'Medians, Hi-Lo SDs'!$B:$F,4,FALSE))),(VLOOKUP($J1420,'Medians, Hi-Lo SDs'!$B:$F,4,FALSE))-$G1419,""))/($F1420)*($C1420-$C1419)+($C1419),"")</f>
        <v/>
      </c>
      <c r="X1420" s="65" t="str">
        <f t="shared" si="247"/>
        <v/>
      </c>
      <c r="Y1420" s="65" t="str">
        <f>IF(X1420="","",X1420/VLOOKUP(VLOOKUP($J1420,'Medians, Hi-Lo SDs'!$B:$F,4,FALSE),$H:$I,2,FALSE))</f>
        <v/>
      </c>
      <c r="Z1420" s="70" t="str">
        <f t="shared" si="251"/>
        <v/>
      </c>
      <c r="AA1420" s="68" t="str">
        <f t="shared" si="252"/>
        <v/>
      </c>
      <c r="AB1420" s="66" t="str">
        <f>IFERROR((IF(AND($G1419&lt;(VLOOKUP($J1420,'Medians, Hi-Lo SDs'!$B:$F,5,FALSE)),$G1420&gt;=(VLOOKUP($J1420,'Medians, Hi-Lo SDs'!$B:$F,5,FALSE))),(VLOOKUP($J1420,'Medians, Hi-Lo SDs'!$B:$F,5,FALSE))-$G1419,""))/($F1420)*($C1420-$C1419)+($C1419),"")</f>
        <v/>
      </c>
      <c r="AC1420" s="65" t="str">
        <f t="shared" si="248"/>
        <v/>
      </c>
      <c r="AD1420" s="65" t="str">
        <f>IF(AC1420="","",AC1420/VLOOKUP(VLOOKUP($J1420,'Medians, Hi-Lo SDs'!$B:$F,5,FALSE),$H:$I,2,FALSE))</f>
        <v/>
      </c>
      <c r="AE1420" s="59" t="s">
        <v>88</v>
      </c>
      <c r="AF1420" s="60" t="s">
        <v>88</v>
      </c>
    </row>
    <row r="1421" spans="10:32" x14ac:dyDescent="0.2">
      <c r="J1421" s="64" t="str">
        <f t="shared" ref="J1421:J1484" si="253">IF(LEFT(A1420,1)="a",A1420,J1420)</f>
        <v>a1721</v>
      </c>
      <c r="K1421" s="71">
        <f t="shared" ref="K1421:K1484" si="254">INDEX(G:G,MATCH(J1421,J:J,0))</f>
        <v>2.1505376344086025</v>
      </c>
      <c r="L1421" s="65" t="str">
        <f>IFERROR((IF(AND($G1420&lt;(VLOOKUP($J1421,'Medians, Hi-Lo SDs'!$B:$F,2,FALSE)),$G1421&gt;=(VLOOKUP($J1421,'Medians, Hi-Lo SDs'!$B:$F,2,FALSE))),(VLOOKUP($J1421,'Medians, Hi-Lo SDs'!$B:$F,2,FALSE))-$G1420,""))/($F1421)*($C1421-$C1420)+($C1420),"")</f>
        <v/>
      </c>
      <c r="M1421" s="65" t="str">
        <f t="shared" si="245"/>
        <v/>
      </c>
      <c r="N1421" s="65" t="str">
        <f>IF(M1421="","",M1421/VLOOKUP(VLOOKUP($J1421,'Medians, Hi-Lo SDs'!$B:$F,2,FALSE),$H:$I,2,FALSE))</f>
        <v/>
      </c>
      <c r="O1421" s="59" t="s">
        <v>88</v>
      </c>
      <c r="P1421" s="60" t="s">
        <v>88</v>
      </c>
      <c r="Q1421" s="66" t="str">
        <f>IFERROR((IF(AND($G1420&lt;(VLOOKUP($J1421,'Medians, Hi-Lo SDs'!$B:$F,3,FALSE)),$G1421&gt;=(VLOOKUP($J1421,'Medians, Hi-Lo SDs'!$B:$F,3,FALSE))),(VLOOKUP($J1421,'Medians, Hi-Lo SDs'!$B:$F,3,FALSE))-$G1420,""))/($F1421)*($C1421-$C1420)+($C1420),"")</f>
        <v/>
      </c>
      <c r="R1421" s="65" t="str">
        <f t="shared" si="246"/>
        <v/>
      </c>
      <c r="S1421" s="65" t="str">
        <f>IF(R1421="","",R1421/VLOOKUP(VLOOKUP($J1421,'Medians, Hi-Lo SDs'!$B:$F,3,FALSE),$H:$I,2,FALSE))</f>
        <v/>
      </c>
      <c r="T1421" s="70" t="str">
        <f t="shared" si="249"/>
        <v/>
      </c>
      <c r="U1421" s="68" t="str">
        <f t="shared" si="250"/>
        <v/>
      </c>
      <c r="V1421" s="69" t="str">
        <f t="shared" ref="V1421:V1484" si="255">IFERROR((IF(AND(G1420&lt;(50),G1421&gt;=(50)),(50)-G1420,""))/(F1421)*(C1421-C1420)+(C1420),"")</f>
        <v/>
      </c>
      <c r="W1421" s="66" t="str">
        <f>IFERROR((IF(AND($G1420&lt;(VLOOKUP($J1421,'Medians, Hi-Lo SDs'!$B:$F,4,FALSE)),$G1421&gt;=(VLOOKUP($J1421,'Medians, Hi-Lo SDs'!$B:$F,4,FALSE))),(VLOOKUP($J1421,'Medians, Hi-Lo SDs'!$B:$F,4,FALSE))-$G1420,""))/($F1421)*($C1421-$C1420)+($C1420),"")</f>
        <v/>
      </c>
      <c r="X1421" s="65" t="str">
        <f t="shared" si="247"/>
        <v/>
      </c>
      <c r="Y1421" s="65" t="str">
        <f>IF(X1421="","",X1421/VLOOKUP(VLOOKUP($J1421,'Medians, Hi-Lo SDs'!$B:$F,4,FALSE),$H:$I,2,FALSE))</f>
        <v/>
      </c>
      <c r="Z1421" s="70" t="str">
        <f t="shared" si="251"/>
        <v/>
      </c>
      <c r="AA1421" s="68" t="str">
        <f t="shared" si="252"/>
        <v/>
      </c>
      <c r="AB1421" s="66" t="str">
        <f>IFERROR((IF(AND($G1420&lt;(VLOOKUP($J1421,'Medians, Hi-Lo SDs'!$B:$F,5,FALSE)),$G1421&gt;=(VLOOKUP($J1421,'Medians, Hi-Lo SDs'!$B:$F,5,FALSE))),(VLOOKUP($J1421,'Medians, Hi-Lo SDs'!$B:$F,5,FALSE))-$G1420,""))/($F1421)*($C1421-$C1420)+($C1420),"")</f>
        <v/>
      </c>
      <c r="AC1421" s="65" t="str">
        <f t="shared" si="248"/>
        <v/>
      </c>
      <c r="AD1421" s="65" t="str">
        <f>IF(AC1421="","",AC1421/VLOOKUP(VLOOKUP($J1421,'Medians, Hi-Lo SDs'!$B:$F,5,FALSE),$H:$I,2,FALSE))</f>
        <v/>
      </c>
      <c r="AE1421" s="59" t="s">
        <v>88</v>
      </c>
      <c r="AF1421" s="60" t="s">
        <v>88</v>
      </c>
    </row>
    <row r="1422" spans="10:32" x14ac:dyDescent="0.2">
      <c r="J1422" s="64" t="str">
        <f t="shared" si="253"/>
        <v>a1721</v>
      </c>
      <c r="K1422" s="71">
        <f t="shared" si="254"/>
        <v>2.1505376344086025</v>
      </c>
      <c r="L1422" s="65" t="str">
        <f>IFERROR((IF(AND($G1421&lt;(VLOOKUP($J1422,'Medians, Hi-Lo SDs'!$B:$F,2,FALSE)),$G1422&gt;=(VLOOKUP($J1422,'Medians, Hi-Lo SDs'!$B:$F,2,FALSE))),(VLOOKUP($J1422,'Medians, Hi-Lo SDs'!$B:$F,2,FALSE))-$G1421,""))/($F1422)*($C1422-$C1421)+($C1421),"")</f>
        <v/>
      </c>
      <c r="M1422" s="65" t="str">
        <f t="shared" ref="M1422:M1485" si="256">IF(L1422="","",SUMIF($J:$J,$J1422,$V:$V)-L1422)</f>
        <v/>
      </c>
      <c r="N1422" s="65" t="str">
        <f>IF(M1422="","",M1422/VLOOKUP(VLOOKUP($J1422,'Medians, Hi-Lo SDs'!$B:$F,2,FALSE),$H:$I,2,FALSE))</f>
        <v/>
      </c>
      <c r="O1422" s="59" t="s">
        <v>88</v>
      </c>
      <c r="P1422" s="60" t="s">
        <v>88</v>
      </c>
      <c r="Q1422" s="66" t="str">
        <f>IFERROR((IF(AND($G1421&lt;(VLOOKUP($J1422,'Medians, Hi-Lo SDs'!$B:$F,3,FALSE)),$G1422&gt;=(VLOOKUP($J1422,'Medians, Hi-Lo SDs'!$B:$F,3,FALSE))),(VLOOKUP($J1422,'Medians, Hi-Lo SDs'!$B:$F,3,FALSE))-$G1421,""))/($F1422)*($C1422-$C1421)+($C1421),"")</f>
        <v/>
      </c>
      <c r="R1422" s="65" t="str">
        <f t="shared" ref="R1422:R1485" si="257">IF(Q1422="","",SUMIF($J:$J,$J1422,$V:$V)-Q1422)</f>
        <v/>
      </c>
      <c r="S1422" s="65" t="str">
        <f>IF(R1422="","",R1422/VLOOKUP(VLOOKUP($J1422,'Medians, Hi-Lo SDs'!$B:$F,3,FALSE),$H:$I,2,FALSE))</f>
        <v/>
      </c>
      <c r="T1422" s="70" t="str">
        <f t="shared" si="249"/>
        <v/>
      </c>
      <c r="U1422" s="68" t="str">
        <f t="shared" si="250"/>
        <v/>
      </c>
      <c r="V1422" s="69" t="str">
        <f t="shared" si="255"/>
        <v/>
      </c>
      <c r="W1422" s="66" t="str">
        <f>IFERROR((IF(AND($G1421&lt;(VLOOKUP($J1422,'Medians, Hi-Lo SDs'!$B:$F,4,FALSE)),$G1422&gt;=(VLOOKUP($J1422,'Medians, Hi-Lo SDs'!$B:$F,4,FALSE))),(VLOOKUP($J1422,'Medians, Hi-Lo SDs'!$B:$F,4,FALSE))-$G1421,""))/($F1422)*($C1422-$C1421)+($C1421),"")</f>
        <v/>
      </c>
      <c r="X1422" s="65" t="str">
        <f t="shared" ref="X1422:X1485" si="258">IF(W1422="","",W1422-SUMIF($J:$J,$J1422,$V:$V))</f>
        <v/>
      </c>
      <c r="Y1422" s="65" t="str">
        <f>IF(X1422="","",X1422/VLOOKUP(VLOOKUP($J1422,'Medians, Hi-Lo SDs'!$B:$F,4,FALSE),$H:$I,2,FALSE))</f>
        <v/>
      </c>
      <c r="Z1422" s="70" t="str">
        <f t="shared" si="251"/>
        <v/>
      </c>
      <c r="AA1422" s="68" t="str">
        <f t="shared" si="252"/>
        <v/>
      </c>
      <c r="AB1422" s="66" t="str">
        <f>IFERROR((IF(AND($G1421&lt;(VLOOKUP($J1422,'Medians, Hi-Lo SDs'!$B:$F,5,FALSE)),$G1422&gt;=(VLOOKUP($J1422,'Medians, Hi-Lo SDs'!$B:$F,5,FALSE))),(VLOOKUP($J1422,'Medians, Hi-Lo SDs'!$B:$F,5,FALSE))-$G1421,""))/($F1422)*($C1422-$C1421)+($C1421),"")</f>
        <v/>
      </c>
      <c r="AC1422" s="65" t="str">
        <f t="shared" ref="AC1422:AC1485" si="259">IF(AB1422="","",AB1422-SUMIF($J:$J,$J1422,$V:$V))</f>
        <v/>
      </c>
      <c r="AD1422" s="65" t="str">
        <f>IF(AC1422="","",AC1422/VLOOKUP(VLOOKUP($J1422,'Medians, Hi-Lo SDs'!$B:$F,5,FALSE),$H:$I,2,FALSE))</f>
        <v/>
      </c>
      <c r="AE1422" s="59" t="s">
        <v>88</v>
      </c>
      <c r="AF1422" s="60" t="s">
        <v>88</v>
      </c>
    </row>
    <row r="1423" spans="10:32" x14ac:dyDescent="0.2">
      <c r="J1423" s="64" t="str">
        <f t="shared" si="253"/>
        <v>a1721</v>
      </c>
      <c r="K1423" s="71">
        <f t="shared" si="254"/>
        <v>2.1505376344086025</v>
      </c>
      <c r="L1423" s="65" t="str">
        <f>IFERROR((IF(AND($G1422&lt;(VLOOKUP($J1423,'Medians, Hi-Lo SDs'!$B:$F,2,FALSE)),$G1423&gt;=(VLOOKUP($J1423,'Medians, Hi-Lo SDs'!$B:$F,2,FALSE))),(VLOOKUP($J1423,'Medians, Hi-Lo SDs'!$B:$F,2,FALSE))-$G1422,""))/($F1423)*($C1423-$C1422)+($C1422),"")</f>
        <v/>
      </c>
      <c r="M1423" s="65" t="str">
        <f t="shared" si="256"/>
        <v/>
      </c>
      <c r="N1423" s="65" t="str">
        <f>IF(M1423="","",M1423/VLOOKUP(VLOOKUP($J1423,'Medians, Hi-Lo SDs'!$B:$F,2,FALSE),$H:$I,2,FALSE))</f>
        <v/>
      </c>
      <c r="O1423" s="59" t="s">
        <v>88</v>
      </c>
      <c r="P1423" s="60" t="s">
        <v>88</v>
      </c>
      <c r="Q1423" s="66" t="str">
        <f>IFERROR((IF(AND($G1422&lt;(VLOOKUP($J1423,'Medians, Hi-Lo SDs'!$B:$F,3,FALSE)),$G1423&gt;=(VLOOKUP($J1423,'Medians, Hi-Lo SDs'!$B:$F,3,FALSE))),(VLOOKUP($J1423,'Medians, Hi-Lo SDs'!$B:$F,3,FALSE))-$G1422,""))/($F1423)*($C1423-$C1422)+($C1422),"")</f>
        <v/>
      </c>
      <c r="R1423" s="65" t="str">
        <f t="shared" si="257"/>
        <v/>
      </c>
      <c r="S1423" s="65" t="str">
        <f>IF(R1423="","",R1423/VLOOKUP(VLOOKUP($J1423,'Medians, Hi-Lo SDs'!$B:$F,3,FALSE),$H:$I,2,FALSE))</f>
        <v/>
      </c>
      <c r="T1423" s="70" t="str">
        <f t="shared" si="249"/>
        <v/>
      </c>
      <c r="U1423" s="68" t="str">
        <f t="shared" si="250"/>
        <v/>
      </c>
      <c r="V1423" s="69" t="str">
        <f t="shared" si="255"/>
        <v/>
      </c>
      <c r="W1423" s="66" t="str">
        <f>IFERROR((IF(AND($G1422&lt;(VLOOKUP($J1423,'Medians, Hi-Lo SDs'!$B:$F,4,FALSE)),$G1423&gt;=(VLOOKUP($J1423,'Medians, Hi-Lo SDs'!$B:$F,4,FALSE))),(VLOOKUP($J1423,'Medians, Hi-Lo SDs'!$B:$F,4,FALSE))-$G1422,""))/($F1423)*($C1423-$C1422)+($C1422),"")</f>
        <v/>
      </c>
      <c r="X1423" s="65" t="str">
        <f t="shared" si="258"/>
        <v/>
      </c>
      <c r="Y1423" s="65" t="str">
        <f>IF(X1423="","",X1423/VLOOKUP(VLOOKUP($J1423,'Medians, Hi-Lo SDs'!$B:$F,4,FALSE),$H:$I,2,FALSE))</f>
        <v/>
      </c>
      <c r="Z1423" s="70" t="str">
        <f t="shared" si="251"/>
        <v/>
      </c>
      <c r="AA1423" s="68" t="str">
        <f t="shared" si="252"/>
        <v/>
      </c>
      <c r="AB1423" s="66" t="str">
        <f>IFERROR((IF(AND($G1422&lt;(VLOOKUP($J1423,'Medians, Hi-Lo SDs'!$B:$F,5,FALSE)),$G1423&gt;=(VLOOKUP($J1423,'Medians, Hi-Lo SDs'!$B:$F,5,FALSE))),(VLOOKUP($J1423,'Medians, Hi-Lo SDs'!$B:$F,5,FALSE))-$G1422,""))/($F1423)*($C1423-$C1422)+($C1422),"")</f>
        <v/>
      </c>
      <c r="AC1423" s="65" t="str">
        <f t="shared" si="259"/>
        <v/>
      </c>
      <c r="AD1423" s="65" t="str">
        <f>IF(AC1423="","",AC1423/VLOOKUP(VLOOKUP($J1423,'Medians, Hi-Lo SDs'!$B:$F,5,FALSE),$H:$I,2,FALSE))</f>
        <v/>
      </c>
      <c r="AE1423" s="59" t="s">
        <v>88</v>
      </c>
      <c r="AF1423" s="60" t="s">
        <v>88</v>
      </c>
    </row>
    <row r="1424" spans="10:32" x14ac:dyDescent="0.2">
      <c r="J1424" s="64" t="str">
        <f t="shared" si="253"/>
        <v>a1721</v>
      </c>
      <c r="K1424" s="71">
        <f t="shared" si="254"/>
        <v>2.1505376344086025</v>
      </c>
      <c r="L1424" s="65" t="str">
        <f>IFERROR((IF(AND($G1423&lt;(VLOOKUP($J1424,'Medians, Hi-Lo SDs'!$B:$F,2,FALSE)),$G1424&gt;=(VLOOKUP($J1424,'Medians, Hi-Lo SDs'!$B:$F,2,FALSE))),(VLOOKUP($J1424,'Medians, Hi-Lo SDs'!$B:$F,2,FALSE))-$G1423,""))/($F1424)*($C1424-$C1423)+($C1423),"")</f>
        <v/>
      </c>
      <c r="M1424" s="65" t="str">
        <f t="shared" si="256"/>
        <v/>
      </c>
      <c r="N1424" s="65" t="str">
        <f>IF(M1424="","",M1424/VLOOKUP(VLOOKUP($J1424,'Medians, Hi-Lo SDs'!$B:$F,2,FALSE),$H:$I,2,FALSE))</f>
        <v/>
      </c>
      <c r="O1424" s="59" t="s">
        <v>88</v>
      </c>
      <c r="P1424" s="60" t="s">
        <v>88</v>
      </c>
      <c r="Q1424" s="66" t="str">
        <f>IFERROR((IF(AND($G1423&lt;(VLOOKUP($J1424,'Medians, Hi-Lo SDs'!$B:$F,3,FALSE)),$G1424&gt;=(VLOOKUP($J1424,'Medians, Hi-Lo SDs'!$B:$F,3,FALSE))),(VLOOKUP($J1424,'Medians, Hi-Lo SDs'!$B:$F,3,FALSE))-$G1423,""))/($F1424)*($C1424-$C1423)+($C1423),"")</f>
        <v/>
      </c>
      <c r="R1424" s="65" t="str">
        <f t="shared" si="257"/>
        <v/>
      </c>
      <c r="S1424" s="65" t="str">
        <f>IF(R1424="","",R1424/VLOOKUP(VLOOKUP($J1424,'Medians, Hi-Lo SDs'!$B:$F,3,FALSE),$H:$I,2,FALSE))</f>
        <v/>
      </c>
      <c r="T1424" s="70" t="str">
        <f t="shared" si="249"/>
        <v/>
      </c>
      <c r="U1424" s="68" t="str">
        <f t="shared" si="250"/>
        <v/>
      </c>
      <c r="V1424" s="69" t="str">
        <f t="shared" si="255"/>
        <v/>
      </c>
      <c r="W1424" s="66" t="str">
        <f>IFERROR((IF(AND($G1423&lt;(VLOOKUP($J1424,'Medians, Hi-Lo SDs'!$B:$F,4,FALSE)),$G1424&gt;=(VLOOKUP($J1424,'Medians, Hi-Lo SDs'!$B:$F,4,FALSE))),(VLOOKUP($J1424,'Medians, Hi-Lo SDs'!$B:$F,4,FALSE))-$G1423,""))/($F1424)*($C1424-$C1423)+($C1423),"")</f>
        <v/>
      </c>
      <c r="X1424" s="65" t="str">
        <f t="shared" si="258"/>
        <v/>
      </c>
      <c r="Y1424" s="65" t="str">
        <f>IF(X1424="","",X1424/VLOOKUP(VLOOKUP($J1424,'Medians, Hi-Lo SDs'!$B:$F,4,FALSE),$H:$I,2,FALSE))</f>
        <v/>
      </c>
      <c r="Z1424" s="70" t="str">
        <f t="shared" si="251"/>
        <v/>
      </c>
      <c r="AA1424" s="68" t="str">
        <f t="shared" si="252"/>
        <v/>
      </c>
      <c r="AB1424" s="66" t="str">
        <f>IFERROR((IF(AND($G1423&lt;(VLOOKUP($J1424,'Medians, Hi-Lo SDs'!$B:$F,5,FALSE)),$G1424&gt;=(VLOOKUP($J1424,'Medians, Hi-Lo SDs'!$B:$F,5,FALSE))),(VLOOKUP($J1424,'Medians, Hi-Lo SDs'!$B:$F,5,FALSE))-$G1423,""))/($F1424)*($C1424-$C1423)+($C1423),"")</f>
        <v/>
      </c>
      <c r="AC1424" s="65" t="str">
        <f t="shared" si="259"/>
        <v/>
      </c>
      <c r="AD1424" s="65" t="str">
        <f>IF(AC1424="","",AC1424/VLOOKUP(VLOOKUP($J1424,'Medians, Hi-Lo SDs'!$B:$F,5,FALSE),$H:$I,2,FALSE))</f>
        <v/>
      </c>
      <c r="AE1424" s="59" t="s">
        <v>88</v>
      </c>
      <c r="AF1424" s="60" t="s">
        <v>88</v>
      </c>
    </row>
    <row r="1425" spans="10:32" x14ac:dyDescent="0.2">
      <c r="J1425" s="64" t="str">
        <f t="shared" si="253"/>
        <v>a1721</v>
      </c>
      <c r="K1425" s="71">
        <f t="shared" si="254"/>
        <v>2.1505376344086025</v>
      </c>
      <c r="L1425" s="65" t="str">
        <f>IFERROR((IF(AND($G1424&lt;(VLOOKUP($J1425,'Medians, Hi-Lo SDs'!$B:$F,2,FALSE)),$G1425&gt;=(VLOOKUP($J1425,'Medians, Hi-Lo SDs'!$B:$F,2,FALSE))),(VLOOKUP($J1425,'Medians, Hi-Lo SDs'!$B:$F,2,FALSE))-$G1424,""))/($F1425)*($C1425-$C1424)+($C1424),"")</f>
        <v/>
      </c>
      <c r="M1425" s="65" t="str">
        <f t="shared" si="256"/>
        <v/>
      </c>
      <c r="N1425" s="65" t="str">
        <f>IF(M1425="","",M1425/VLOOKUP(VLOOKUP($J1425,'Medians, Hi-Lo SDs'!$B:$F,2,FALSE),$H:$I,2,FALSE))</f>
        <v/>
      </c>
      <c r="O1425" s="59" t="s">
        <v>88</v>
      </c>
      <c r="P1425" s="60" t="s">
        <v>88</v>
      </c>
      <c r="Q1425" s="66" t="str">
        <f>IFERROR((IF(AND($G1424&lt;(VLOOKUP($J1425,'Medians, Hi-Lo SDs'!$B:$F,3,FALSE)),$G1425&gt;=(VLOOKUP($J1425,'Medians, Hi-Lo SDs'!$B:$F,3,FALSE))),(VLOOKUP($J1425,'Medians, Hi-Lo SDs'!$B:$F,3,FALSE))-$G1424,""))/($F1425)*($C1425-$C1424)+($C1424),"")</f>
        <v/>
      </c>
      <c r="R1425" s="65" t="str">
        <f t="shared" si="257"/>
        <v/>
      </c>
      <c r="S1425" s="65" t="str">
        <f>IF(R1425="","",R1425/VLOOKUP(VLOOKUP($J1425,'Medians, Hi-Lo SDs'!$B:$F,3,FALSE),$H:$I,2,FALSE))</f>
        <v/>
      </c>
      <c r="T1425" s="70" t="str">
        <f t="shared" si="249"/>
        <v/>
      </c>
      <c r="U1425" s="68" t="str">
        <f t="shared" si="250"/>
        <v/>
      </c>
      <c r="V1425" s="69" t="str">
        <f t="shared" si="255"/>
        <v/>
      </c>
      <c r="W1425" s="66" t="str">
        <f>IFERROR((IF(AND($G1424&lt;(VLOOKUP($J1425,'Medians, Hi-Lo SDs'!$B:$F,4,FALSE)),$G1425&gt;=(VLOOKUP($J1425,'Medians, Hi-Lo SDs'!$B:$F,4,FALSE))),(VLOOKUP($J1425,'Medians, Hi-Lo SDs'!$B:$F,4,FALSE))-$G1424,""))/($F1425)*($C1425-$C1424)+($C1424),"")</f>
        <v/>
      </c>
      <c r="X1425" s="65" t="str">
        <f t="shared" si="258"/>
        <v/>
      </c>
      <c r="Y1425" s="65" t="str">
        <f>IF(X1425="","",X1425/VLOOKUP(VLOOKUP($J1425,'Medians, Hi-Lo SDs'!$B:$F,4,FALSE),$H:$I,2,FALSE))</f>
        <v/>
      </c>
      <c r="Z1425" s="70" t="str">
        <f t="shared" si="251"/>
        <v/>
      </c>
      <c r="AA1425" s="68" t="str">
        <f t="shared" si="252"/>
        <v/>
      </c>
      <c r="AB1425" s="66" t="str">
        <f>IFERROR((IF(AND($G1424&lt;(VLOOKUP($J1425,'Medians, Hi-Lo SDs'!$B:$F,5,FALSE)),$G1425&gt;=(VLOOKUP($J1425,'Medians, Hi-Lo SDs'!$B:$F,5,FALSE))),(VLOOKUP($J1425,'Medians, Hi-Lo SDs'!$B:$F,5,FALSE))-$G1424,""))/($F1425)*($C1425-$C1424)+($C1424),"")</f>
        <v/>
      </c>
      <c r="AC1425" s="65" t="str">
        <f t="shared" si="259"/>
        <v/>
      </c>
      <c r="AD1425" s="65" t="str">
        <f>IF(AC1425="","",AC1425/VLOOKUP(VLOOKUP($J1425,'Medians, Hi-Lo SDs'!$B:$F,5,FALSE),$H:$I,2,FALSE))</f>
        <v/>
      </c>
      <c r="AE1425" s="59" t="s">
        <v>88</v>
      </c>
      <c r="AF1425" s="60" t="s">
        <v>88</v>
      </c>
    </row>
    <row r="1426" spans="10:32" x14ac:dyDescent="0.2">
      <c r="J1426" s="64" t="str">
        <f t="shared" si="253"/>
        <v>a1721</v>
      </c>
      <c r="K1426" s="71">
        <f t="shared" si="254"/>
        <v>2.1505376344086025</v>
      </c>
      <c r="L1426" s="65" t="str">
        <f>IFERROR((IF(AND($G1425&lt;(VLOOKUP($J1426,'Medians, Hi-Lo SDs'!$B:$F,2,FALSE)),$G1426&gt;=(VLOOKUP($J1426,'Medians, Hi-Lo SDs'!$B:$F,2,FALSE))),(VLOOKUP($J1426,'Medians, Hi-Lo SDs'!$B:$F,2,FALSE))-$G1425,""))/($F1426)*($C1426-$C1425)+($C1425),"")</f>
        <v/>
      </c>
      <c r="M1426" s="65" t="str">
        <f t="shared" si="256"/>
        <v/>
      </c>
      <c r="N1426" s="65" t="str">
        <f>IF(M1426="","",M1426/VLOOKUP(VLOOKUP($J1426,'Medians, Hi-Lo SDs'!$B:$F,2,FALSE),$H:$I,2,FALSE))</f>
        <v/>
      </c>
      <c r="O1426" s="59" t="s">
        <v>88</v>
      </c>
      <c r="P1426" s="60" t="s">
        <v>88</v>
      </c>
      <c r="Q1426" s="66" t="str">
        <f>IFERROR((IF(AND($G1425&lt;(VLOOKUP($J1426,'Medians, Hi-Lo SDs'!$B:$F,3,FALSE)),$G1426&gt;=(VLOOKUP($J1426,'Medians, Hi-Lo SDs'!$B:$F,3,FALSE))),(VLOOKUP($J1426,'Medians, Hi-Lo SDs'!$B:$F,3,FALSE))-$G1425,""))/($F1426)*($C1426-$C1425)+($C1425),"")</f>
        <v/>
      </c>
      <c r="R1426" s="65" t="str">
        <f t="shared" si="257"/>
        <v/>
      </c>
      <c r="S1426" s="65" t="str">
        <f>IF(R1426="","",R1426/VLOOKUP(VLOOKUP($J1426,'Medians, Hi-Lo SDs'!$B:$F,3,FALSE),$H:$I,2,FALSE))</f>
        <v/>
      </c>
      <c r="T1426" s="70" t="str">
        <f t="shared" si="249"/>
        <v/>
      </c>
      <c r="U1426" s="68" t="str">
        <f t="shared" si="250"/>
        <v/>
      </c>
      <c r="V1426" s="69" t="str">
        <f t="shared" si="255"/>
        <v/>
      </c>
      <c r="W1426" s="66" t="str">
        <f>IFERROR((IF(AND($G1425&lt;(VLOOKUP($J1426,'Medians, Hi-Lo SDs'!$B:$F,4,FALSE)),$G1426&gt;=(VLOOKUP($J1426,'Medians, Hi-Lo SDs'!$B:$F,4,FALSE))),(VLOOKUP($J1426,'Medians, Hi-Lo SDs'!$B:$F,4,FALSE))-$G1425,""))/($F1426)*($C1426-$C1425)+($C1425),"")</f>
        <v/>
      </c>
      <c r="X1426" s="65" t="str">
        <f t="shared" si="258"/>
        <v/>
      </c>
      <c r="Y1426" s="65" t="str">
        <f>IF(X1426="","",X1426/VLOOKUP(VLOOKUP($J1426,'Medians, Hi-Lo SDs'!$B:$F,4,FALSE),$H:$I,2,FALSE))</f>
        <v/>
      </c>
      <c r="Z1426" s="70" t="str">
        <f t="shared" si="251"/>
        <v/>
      </c>
      <c r="AA1426" s="68" t="str">
        <f t="shared" si="252"/>
        <v/>
      </c>
      <c r="AB1426" s="66" t="str">
        <f>IFERROR((IF(AND($G1425&lt;(VLOOKUP($J1426,'Medians, Hi-Lo SDs'!$B:$F,5,FALSE)),$G1426&gt;=(VLOOKUP($J1426,'Medians, Hi-Lo SDs'!$B:$F,5,FALSE))),(VLOOKUP($J1426,'Medians, Hi-Lo SDs'!$B:$F,5,FALSE))-$G1425,""))/($F1426)*($C1426-$C1425)+($C1425),"")</f>
        <v/>
      </c>
      <c r="AC1426" s="65" t="str">
        <f t="shared" si="259"/>
        <v/>
      </c>
      <c r="AD1426" s="65" t="str">
        <f>IF(AC1426="","",AC1426/VLOOKUP(VLOOKUP($J1426,'Medians, Hi-Lo SDs'!$B:$F,5,FALSE),$H:$I,2,FALSE))</f>
        <v/>
      </c>
      <c r="AE1426" s="59" t="s">
        <v>88</v>
      </c>
      <c r="AF1426" s="60" t="s">
        <v>88</v>
      </c>
    </row>
    <row r="1427" spans="10:32" x14ac:dyDescent="0.2">
      <c r="J1427" s="64" t="str">
        <f t="shared" si="253"/>
        <v>a1721</v>
      </c>
      <c r="K1427" s="71">
        <f t="shared" si="254"/>
        <v>2.1505376344086025</v>
      </c>
      <c r="L1427" s="65" t="str">
        <f>IFERROR((IF(AND($G1426&lt;(VLOOKUP($J1427,'Medians, Hi-Lo SDs'!$B:$F,2,FALSE)),$G1427&gt;=(VLOOKUP($J1427,'Medians, Hi-Lo SDs'!$B:$F,2,FALSE))),(VLOOKUP($J1427,'Medians, Hi-Lo SDs'!$B:$F,2,FALSE))-$G1426,""))/($F1427)*($C1427-$C1426)+($C1426),"")</f>
        <v/>
      </c>
      <c r="M1427" s="65" t="str">
        <f t="shared" si="256"/>
        <v/>
      </c>
      <c r="N1427" s="65" t="str">
        <f>IF(M1427="","",M1427/VLOOKUP(VLOOKUP($J1427,'Medians, Hi-Lo SDs'!$B:$F,2,FALSE),$H:$I,2,FALSE))</f>
        <v/>
      </c>
      <c r="O1427" s="59" t="s">
        <v>88</v>
      </c>
      <c r="P1427" s="60" t="s">
        <v>88</v>
      </c>
      <c r="Q1427" s="66" t="str">
        <f>IFERROR((IF(AND($G1426&lt;(VLOOKUP($J1427,'Medians, Hi-Lo SDs'!$B:$F,3,FALSE)),$G1427&gt;=(VLOOKUP($J1427,'Medians, Hi-Lo SDs'!$B:$F,3,FALSE))),(VLOOKUP($J1427,'Medians, Hi-Lo SDs'!$B:$F,3,FALSE))-$G1426,""))/($F1427)*($C1427-$C1426)+($C1426),"")</f>
        <v/>
      </c>
      <c r="R1427" s="65" t="str">
        <f t="shared" si="257"/>
        <v/>
      </c>
      <c r="S1427" s="65" t="str">
        <f>IF(R1427="","",R1427/VLOOKUP(VLOOKUP($J1427,'Medians, Hi-Lo SDs'!$B:$F,3,FALSE),$H:$I,2,FALSE))</f>
        <v/>
      </c>
      <c r="T1427" s="70" t="str">
        <f t="shared" si="249"/>
        <v/>
      </c>
      <c r="U1427" s="68" t="str">
        <f t="shared" si="250"/>
        <v/>
      </c>
      <c r="V1427" s="69" t="str">
        <f t="shared" si="255"/>
        <v/>
      </c>
      <c r="W1427" s="66" t="str">
        <f>IFERROR((IF(AND($G1426&lt;(VLOOKUP($J1427,'Medians, Hi-Lo SDs'!$B:$F,4,FALSE)),$G1427&gt;=(VLOOKUP($J1427,'Medians, Hi-Lo SDs'!$B:$F,4,FALSE))),(VLOOKUP($J1427,'Medians, Hi-Lo SDs'!$B:$F,4,FALSE))-$G1426,""))/($F1427)*($C1427-$C1426)+($C1426),"")</f>
        <v/>
      </c>
      <c r="X1427" s="65" t="str">
        <f t="shared" si="258"/>
        <v/>
      </c>
      <c r="Y1427" s="65" t="str">
        <f>IF(X1427="","",X1427/VLOOKUP(VLOOKUP($J1427,'Medians, Hi-Lo SDs'!$B:$F,4,FALSE),$H:$I,2,FALSE))</f>
        <v/>
      </c>
      <c r="Z1427" s="70" t="str">
        <f t="shared" si="251"/>
        <v/>
      </c>
      <c r="AA1427" s="68" t="str">
        <f t="shared" si="252"/>
        <v/>
      </c>
      <c r="AB1427" s="66" t="str">
        <f>IFERROR((IF(AND($G1426&lt;(VLOOKUP($J1427,'Medians, Hi-Lo SDs'!$B:$F,5,FALSE)),$G1427&gt;=(VLOOKUP($J1427,'Medians, Hi-Lo SDs'!$B:$F,5,FALSE))),(VLOOKUP($J1427,'Medians, Hi-Lo SDs'!$B:$F,5,FALSE))-$G1426,""))/($F1427)*($C1427-$C1426)+($C1426),"")</f>
        <v/>
      </c>
      <c r="AC1427" s="65" t="str">
        <f t="shared" si="259"/>
        <v/>
      </c>
      <c r="AD1427" s="65" t="str">
        <f>IF(AC1427="","",AC1427/VLOOKUP(VLOOKUP($J1427,'Medians, Hi-Lo SDs'!$B:$F,5,FALSE),$H:$I,2,FALSE))</f>
        <v/>
      </c>
      <c r="AE1427" s="59" t="s">
        <v>88</v>
      </c>
      <c r="AF1427" s="60" t="s">
        <v>88</v>
      </c>
    </row>
    <row r="1428" spans="10:32" x14ac:dyDescent="0.2">
      <c r="J1428" s="64" t="str">
        <f t="shared" si="253"/>
        <v>a1721</v>
      </c>
      <c r="K1428" s="71">
        <f t="shared" si="254"/>
        <v>2.1505376344086025</v>
      </c>
      <c r="L1428" s="65" t="str">
        <f>IFERROR((IF(AND($G1427&lt;(VLOOKUP($J1428,'Medians, Hi-Lo SDs'!$B:$F,2,FALSE)),$G1428&gt;=(VLOOKUP($J1428,'Medians, Hi-Lo SDs'!$B:$F,2,FALSE))),(VLOOKUP($J1428,'Medians, Hi-Lo SDs'!$B:$F,2,FALSE))-$G1427,""))/($F1428)*($C1428-$C1427)+($C1427),"")</f>
        <v/>
      </c>
      <c r="M1428" s="65" t="str">
        <f t="shared" si="256"/>
        <v/>
      </c>
      <c r="N1428" s="65" t="str">
        <f>IF(M1428="","",M1428/VLOOKUP(VLOOKUP($J1428,'Medians, Hi-Lo SDs'!$B:$F,2,FALSE),$H:$I,2,FALSE))</f>
        <v/>
      </c>
      <c r="O1428" s="59" t="s">
        <v>88</v>
      </c>
      <c r="P1428" s="60" t="s">
        <v>88</v>
      </c>
      <c r="Q1428" s="66" t="str">
        <f>IFERROR((IF(AND($G1427&lt;(VLOOKUP($J1428,'Medians, Hi-Lo SDs'!$B:$F,3,FALSE)),$G1428&gt;=(VLOOKUP($J1428,'Medians, Hi-Lo SDs'!$B:$F,3,FALSE))),(VLOOKUP($J1428,'Medians, Hi-Lo SDs'!$B:$F,3,FALSE))-$G1427,""))/($F1428)*($C1428-$C1427)+($C1427),"")</f>
        <v/>
      </c>
      <c r="R1428" s="65" t="str">
        <f t="shared" si="257"/>
        <v/>
      </c>
      <c r="S1428" s="65" t="str">
        <f>IF(R1428="","",R1428/VLOOKUP(VLOOKUP($J1428,'Medians, Hi-Lo SDs'!$B:$F,3,FALSE),$H:$I,2,FALSE))</f>
        <v/>
      </c>
      <c r="T1428" s="70" t="str">
        <f t="shared" si="249"/>
        <v/>
      </c>
      <c r="U1428" s="68" t="str">
        <f t="shared" si="250"/>
        <v/>
      </c>
      <c r="V1428" s="69" t="str">
        <f t="shared" si="255"/>
        <v/>
      </c>
      <c r="W1428" s="66" t="str">
        <f>IFERROR((IF(AND($G1427&lt;(VLOOKUP($J1428,'Medians, Hi-Lo SDs'!$B:$F,4,FALSE)),$G1428&gt;=(VLOOKUP($J1428,'Medians, Hi-Lo SDs'!$B:$F,4,FALSE))),(VLOOKUP($J1428,'Medians, Hi-Lo SDs'!$B:$F,4,FALSE))-$G1427,""))/($F1428)*($C1428-$C1427)+($C1427),"")</f>
        <v/>
      </c>
      <c r="X1428" s="65" t="str">
        <f t="shared" si="258"/>
        <v/>
      </c>
      <c r="Y1428" s="65" t="str">
        <f>IF(X1428="","",X1428/VLOOKUP(VLOOKUP($J1428,'Medians, Hi-Lo SDs'!$B:$F,4,FALSE),$H:$I,2,FALSE))</f>
        <v/>
      </c>
      <c r="Z1428" s="70" t="str">
        <f t="shared" si="251"/>
        <v/>
      </c>
      <c r="AA1428" s="68" t="str">
        <f t="shared" si="252"/>
        <v/>
      </c>
      <c r="AB1428" s="66" t="str">
        <f>IFERROR((IF(AND($G1427&lt;(VLOOKUP($J1428,'Medians, Hi-Lo SDs'!$B:$F,5,FALSE)),$G1428&gt;=(VLOOKUP($J1428,'Medians, Hi-Lo SDs'!$B:$F,5,FALSE))),(VLOOKUP($J1428,'Medians, Hi-Lo SDs'!$B:$F,5,FALSE))-$G1427,""))/($F1428)*($C1428-$C1427)+($C1427),"")</f>
        <v/>
      </c>
      <c r="AC1428" s="65" t="str">
        <f t="shared" si="259"/>
        <v/>
      </c>
      <c r="AD1428" s="65" t="str">
        <f>IF(AC1428="","",AC1428/VLOOKUP(VLOOKUP($J1428,'Medians, Hi-Lo SDs'!$B:$F,5,FALSE),$H:$I,2,FALSE))</f>
        <v/>
      </c>
      <c r="AE1428" s="59" t="s">
        <v>88</v>
      </c>
      <c r="AF1428" s="60" t="s">
        <v>88</v>
      </c>
    </row>
    <row r="1429" spans="10:32" x14ac:dyDescent="0.2">
      <c r="J1429" s="64" t="str">
        <f t="shared" si="253"/>
        <v>a1721</v>
      </c>
      <c r="K1429" s="71">
        <f t="shared" si="254"/>
        <v>2.1505376344086025</v>
      </c>
      <c r="L1429" s="65" t="str">
        <f>IFERROR((IF(AND($G1428&lt;(VLOOKUP($J1429,'Medians, Hi-Lo SDs'!$B:$F,2,FALSE)),$G1429&gt;=(VLOOKUP($J1429,'Medians, Hi-Lo SDs'!$B:$F,2,FALSE))),(VLOOKUP($J1429,'Medians, Hi-Lo SDs'!$B:$F,2,FALSE))-$G1428,""))/($F1429)*($C1429-$C1428)+($C1428),"")</f>
        <v/>
      </c>
      <c r="M1429" s="65" t="str">
        <f t="shared" si="256"/>
        <v/>
      </c>
      <c r="N1429" s="65" t="str">
        <f>IF(M1429="","",M1429/VLOOKUP(VLOOKUP($J1429,'Medians, Hi-Lo SDs'!$B:$F,2,FALSE),$H:$I,2,FALSE))</f>
        <v/>
      </c>
      <c r="O1429" s="59" t="s">
        <v>88</v>
      </c>
      <c r="P1429" s="60" t="s">
        <v>88</v>
      </c>
      <c r="Q1429" s="66" t="str">
        <f>IFERROR((IF(AND($G1428&lt;(VLOOKUP($J1429,'Medians, Hi-Lo SDs'!$B:$F,3,FALSE)),$G1429&gt;=(VLOOKUP($J1429,'Medians, Hi-Lo SDs'!$B:$F,3,FALSE))),(VLOOKUP($J1429,'Medians, Hi-Lo SDs'!$B:$F,3,FALSE))-$G1428,""))/($F1429)*($C1429-$C1428)+($C1428),"")</f>
        <v/>
      </c>
      <c r="R1429" s="65" t="str">
        <f t="shared" si="257"/>
        <v/>
      </c>
      <c r="S1429" s="65" t="str">
        <f>IF(R1429="","",R1429/VLOOKUP(VLOOKUP($J1429,'Medians, Hi-Lo SDs'!$B:$F,3,FALSE),$H:$I,2,FALSE))</f>
        <v/>
      </c>
      <c r="T1429" s="70" t="str">
        <f t="shared" si="249"/>
        <v/>
      </c>
      <c r="U1429" s="68" t="str">
        <f t="shared" si="250"/>
        <v/>
      </c>
      <c r="V1429" s="69" t="str">
        <f t="shared" si="255"/>
        <v/>
      </c>
      <c r="W1429" s="66" t="str">
        <f>IFERROR((IF(AND($G1428&lt;(VLOOKUP($J1429,'Medians, Hi-Lo SDs'!$B:$F,4,FALSE)),$G1429&gt;=(VLOOKUP($J1429,'Medians, Hi-Lo SDs'!$B:$F,4,FALSE))),(VLOOKUP($J1429,'Medians, Hi-Lo SDs'!$B:$F,4,FALSE))-$G1428,""))/($F1429)*($C1429-$C1428)+($C1428),"")</f>
        <v/>
      </c>
      <c r="X1429" s="65" t="str">
        <f t="shared" si="258"/>
        <v/>
      </c>
      <c r="Y1429" s="65" t="str">
        <f>IF(X1429="","",X1429/VLOOKUP(VLOOKUP($J1429,'Medians, Hi-Lo SDs'!$B:$F,4,FALSE),$H:$I,2,FALSE))</f>
        <v/>
      </c>
      <c r="Z1429" s="70" t="str">
        <f t="shared" si="251"/>
        <v/>
      </c>
      <c r="AA1429" s="68" t="str">
        <f t="shared" si="252"/>
        <v/>
      </c>
      <c r="AB1429" s="66" t="str">
        <f>IFERROR((IF(AND($G1428&lt;(VLOOKUP($J1429,'Medians, Hi-Lo SDs'!$B:$F,5,FALSE)),$G1429&gt;=(VLOOKUP($J1429,'Medians, Hi-Lo SDs'!$B:$F,5,FALSE))),(VLOOKUP($J1429,'Medians, Hi-Lo SDs'!$B:$F,5,FALSE))-$G1428,""))/($F1429)*($C1429-$C1428)+($C1428),"")</f>
        <v/>
      </c>
      <c r="AC1429" s="65" t="str">
        <f t="shared" si="259"/>
        <v/>
      </c>
      <c r="AD1429" s="65" t="str">
        <f>IF(AC1429="","",AC1429/VLOOKUP(VLOOKUP($J1429,'Medians, Hi-Lo SDs'!$B:$F,5,FALSE),$H:$I,2,FALSE))</f>
        <v/>
      </c>
      <c r="AE1429" s="59" t="s">
        <v>88</v>
      </c>
      <c r="AF1429" s="60" t="s">
        <v>88</v>
      </c>
    </row>
    <row r="1430" spans="10:32" x14ac:dyDescent="0.2">
      <c r="J1430" s="64" t="str">
        <f t="shared" si="253"/>
        <v>a1721</v>
      </c>
      <c r="K1430" s="71">
        <f t="shared" si="254"/>
        <v>2.1505376344086025</v>
      </c>
      <c r="L1430" s="65" t="str">
        <f>IFERROR((IF(AND($G1429&lt;(VLOOKUP($J1430,'Medians, Hi-Lo SDs'!$B:$F,2,FALSE)),$G1430&gt;=(VLOOKUP($J1430,'Medians, Hi-Lo SDs'!$B:$F,2,FALSE))),(VLOOKUP($J1430,'Medians, Hi-Lo SDs'!$B:$F,2,FALSE))-$G1429,""))/($F1430)*($C1430-$C1429)+($C1429),"")</f>
        <v/>
      </c>
      <c r="M1430" s="65" t="str">
        <f t="shared" si="256"/>
        <v/>
      </c>
      <c r="N1430" s="65" t="str">
        <f>IF(M1430="","",M1430/VLOOKUP(VLOOKUP($J1430,'Medians, Hi-Lo SDs'!$B:$F,2,FALSE),$H:$I,2,FALSE))</f>
        <v/>
      </c>
      <c r="O1430" s="59" t="s">
        <v>88</v>
      </c>
      <c r="P1430" s="60" t="s">
        <v>88</v>
      </c>
      <c r="Q1430" s="66" t="str">
        <f>IFERROR((IF(AND($G1429&lt;(VLOOKUP($J1430,'Medians, Hi-Lo SDs'!$B:$F,3,FALSE)),$G1430&gt;=(VLOOKUP($J1430,'Medians, Hi-Lo SDs'!$B:$F,3,FALSE))),(VLOOKUP($J1430,'Medians, Hi-Lo SDs'!$B:$F,3,FALSE))-$G1429,""))/($F1430)*($C1430-$C1429)+($C1429),"")</f>
        <v/>
      </c>
      <c r="R1430" s="65" t="str">
        <f t="shared" si="257"/>
        <v/>
      </c>
      <c r="S1430" s="65" t="str">
        <f>IF(R1430="","",R1430/VLOOKUP(VLOOKUP($J1430,'Medians, Hi-Lo SDs'!$B:$F,3,FALSE),$H:$I,2,FALSE))</f>
        <v/>
      </c>
      <c r="T1430" s="70" t="str">
        <f t="shared" si="249"/>
        <v/>
      </c>
      <c r="U1430" s="68" t="str">
        <f t="shared" si="250"/>
        <v/>
      </c>
      <c r="V1430" s="69" t="str">
        <f t="shared" si="255"/>
        <v/>
      </c>
      <c r="W1430" s="66" t="str">
        <f>IFERROR((IF(AND($G1429&lt;(VLOOKUP($J1430,'Medians, Hi-Lo SDs'!$B:$F,4,FALSE)),$G1430&gt;=(VLOOKUP($J1430,'Medians, Hi-Lo SDs'!$B:$F,4,FALSE))),(VLOOKUP($J1430,'Medians, Hi-Lo SDs'!$B:$F,4,FALSE))-$G1429,""))/($F1430)*($C1430-$C1429)+($C1429),"")</f>
        <v/>
      </c>
      <c r="X1430" s="65" t="str">
        <f t="shared" si="258"/>
        <v/>
      </c>
      <c r="Y1430" s="65" t="str">
        <f>IF(X1430="","",X1430/VLOOKUP(VLOOKUP($J1430,'Medians, Hi-Lo SDs'!$B:$F,4,FALSE),$H:$I,2,FALSE))</f>
        <v/>
      </c>
      <c r="Z1430" s="70" t="str">
        <f t="shared" si="251"/>
        <v/>
      </c>
      <c r="AA1430" s="68" t="str">
        <f t="shared" si="252"/>
        <v/>
      </c>
      <c r="AB1430" s="66" t="str">
        <f>IFERROR((IF(AND($G1429&lt;(VLOOKUP($J1430,'Medians, Hi-Lo SDs'!$B:$F,5,FALSE)),$G1430&gt;=(VLOOKUP($J1430,'Medians, Hi-Lo SDs'!$B:$F,5,FALSE))),(VLOOKUP($J1430,'Medians, Hi-Lo SDs'!$B:$F,5,FALSE))-$G1429,""))/($F1430)*($C1430-$C1429)+($C1429),"")</f>
        <v/>
      </c>
      <c r="AC1430" s="65" t="str">
        <f t="shared" si="259"/>
        <v/>
      </c>
      <c r="AD1430" s="65" t="str">
        <f>IF(AC1430="","",AC1430/VLOOKUP(VLOOKUP($J1430,'Medians, Hi-Lo SDs'!$B:$F,5,FALSE),$H:$I,2,FALSE))</f>
        <v/>
      </c>
      <c r="AE1430" s="59" t="s">
        <v>88</v>
      </c>
      <c r="AF1430" s="60" t="s">
        <v>88</v>
      </c>
    </row>
    <row r="1431" spans="10:32" x14ac:dyDescent="0.2">
      <c r="J1431" s="64" t="str">
        <f t="shared" si="253"/>
        <v>a1721</v>
      </c>
      <c r="K1431" s="71">
        <f t="shared" si="254"/>
        <v>2.1505376344086025</v>
      </c>
      <c r="L1431" s="65" t="str">
        <f>IFERROR((IF(AND($G1430&lt;(VLOOKUP($J1431,'Medians, Hi-Lo SDs'!$B:$F,2,FALSE)),$G1431&gt;=(VLOOKUP($J1431,'Medians, Hi-Lo SDs'!$B:$F,2,FALSE))),(VLOOKUP($J1431,'Medians, Hi-Lo SDs'!$B:$F,2,FALSE))-$G1430,""))/($F1431)*($C1431-$C1430)+($C1430),"")</f>
        <v/>
      </c>
      <c r="M1431" s="65" t="str">
        <f t="shared" si="256"/>
        <v/>
      </c>
      <c r="N1431" s="65" t="str">
        <f>IF(M1431="","",M1431/VLOOKUP(VLOOKUP($J1431,'Medians, Hi-Lo SDs'!$B:$F,2,FALSE),$H:$I,2,FALSE))</f>
        <v/>
      </c>
      <c r="O1431" s="59" t="s">
        <v>88</v>
      </c>
      <c r="P1431" s="60" t="s">
        <v>88</v>
      </c>
      <c r="Q1431" s="66" t="str">
        <f>IFERROR((IF(AND($G1430&lt;(VLOOKUP($J1431,'Medians, Hi-Lo SDs'!$B:$F,3,FALSE)),$G1431&gt;=(VLOOKUP($J1431,'Medians, Hi-Lo SDs'!$B:$F,3,FALSE))),(VLOOKUP($J1431,'Medians, Hi-Lo SDs'!$B:$F,3,FALSE))-$G1430,""))/($F1431)*($C1431-$C1430)+($C1430),"")</f>
        <v/>
      </c>
      <c r="R1431" s="65" t="str">
        <f t="shared" si="257"/>
        <v/>
      </c>
      <c r="S1431" s="65" t="str">
        <f>IF(R1431="","",R1431/VLOOKUP(VLOOKUP($J1431,'Medians, Hi-Lo SDs'!$B:$F,3,FALSE),$H:$I,2,FALSE))</f>
        <v/>
      </c>
      <c r="T1431" s="70" t="str">
        <f t="shared" si="249"/>
        <v/>
      </c>
      <c r="U1431" s="68" t="str">
        <f t="shared" si="250"/>
        <v/>
      </c>
      <c r="V1431" s="69" t="str">
        <f t="shared" si="255"/>
        <v/>
      </c>
      <c r="W1431" s="66" t="str">
        <f>IFERROR((IF(AND($G1430&lt;(VLOOKUP($J1431,'Medians, Hi-Lo SDs'!$B:$F,4,FALSE)),$G1431&gt;=(VLOOKUP($J1431,'Medians, Hi-Lo SDs'!$B:$F,4,FALSE))),(VLOOKUP($J1431,'Medians, Hi-Lo SDs'!$B:$F,4,FALSE))-$G1430,""))/($F1431)*($C1431-$C1430)+($C1430),"")</f>
        <v/>
      </c>
      <c r="X1431" s="65" t="str">
        <f t="shared" si="258"/>
        <v/>
      </c>
      <c r="Y1431" s="65" t="str">
        <f>IF(X1431="","",X1431/VLOOKUP(VLOOKUP($J1431,'Medians, Hi-Lo SDs'!$B:$F,4,FALSE),$H:$I,2,FALSE))</f>
        <v/>
      </c>
      <c r="Z1431" s="70" t="str">
        <f t="shared" si="251"/>
        <v/>
      </c>
      <c r="AA1431" s="68" t="str">
        <f t="shared" si="252"/>
        <v/>
      </c>
      <c r="AB1431" s="66" t="str">
        <f>IFERROR((IF(AND($G1430&lt;(VLOOKUP($J1431,'Medians, Hi-Lo SDs'!$B:$F,5,FALSE)),$G1431&gt;=(VLOOKUP($J1431,'Medians, Hi-Lo SDs'!$B:$F,5,FALSE))),(VLOOKUP($J1431,'Medians, Hi-Lo SDs'!$B:$F,5,FALSE))-$G1430,""))/($F1431)*($C1431-$C1430)+($C1430),"")</f>
        <v/>
      </c>
      <c r="AC1431" s="65" t="str">
        <f t="shared" si="259"/>
        <v/>
      </c>
      <c r="AD1431" s="65" t="str">
        <f>IF(AC1431="","",AC1431/VLOOKUP(VLOOKUP($J1431,'Medians, Hi-Lo SDs'!$B:$F,5,FALSE),$H:$I,2,FALSE))</f>
        <v/>
      </c>
      <c r="AE1431" s="59" t="s">
        <v>88</v>
      </c>
      <c r="AF1431" s="60" t="s">
        <v>88</v>
      </c>
    </row>
    <row r="1432" spans="10:32" x14ac:dyDescent="0.2">
      <c r="J1432" s="64" t="str">
        <f t="shared" si="253"/>
        <v>a1721</v>
      </c>
      <c r="K1432" s="71">
        <f t="shared" si="254"/>
        <v>2.1505376344086025</v>
      </c>
      <c r="L1432" s="65" t="str">
        <f>IFERROR((IF(AND($G1431&lt;(VLOOKUP($J1432,'Medians, Hi-Lo SDs'!$B:$F,2,FALSE)),$G1432&gt;=(VLOOKUP($J1432,'Medians, Hi-Lo SDs'!$B:$F,2,FALSE))),(VLOOKUP($J1432,'Medians, Hi-Lo SDs'!$B:$F,2,FALSE))-$G1431,""))/($F1432)*($C1432-$C1431)+($C1431),"")</f>
        <v/>
      </c>
      <c r="M1432" s="65" t="str">
        <f t="shared" si="256"/>
        <v/>
      </c>
      <c r="N1432" s="65" t="str">
        <f>IF(M1432="","",M1432/VLOOKUP(VLOOKUP($J1432,'Medians, Hi-Lo SDs'!$B:$F,2,FALSE),$H:$I,2,FALSE))</f>
        <v/>
      </c>
      <c r="O1432" s="59" t="s">
        <v>88</v>
      </c>
      <c r="P1432" s="60" t="s">
        <v>88</v>
      </c>
      <c r="Q1432" s="66" t="str">
        <f>IFERROR((IF(AND($G1431&lt;(VLOOKUP($J1432,'Medians, Hi-Lo SDs'!$B:$F,3,FALSE)),$G1432&gt;=(VLOOKUP($J1432,'Medians, Hi-Lo SDs'!$B:$F,3,FALSE))),(VLOOKUP($J1432,'Medians, Hi-Lo SDs'!$B:$F,3,FALSE))-$G1431,""))/($F1432)*($C1432-$C1431)+($C1431),"")</f>
        <v/>
      </c>
      <c r="R1432" s="65" t="str">
        <f t="shared" si="257"/>
        <v/>
      </c>
      <c r="S1432" s="65" t="str">
        <f>IF(R1432="","",R1432/VLOOKUP(VLOOKUP($J1432,'Medians, Hi-Lo SDs'!$B:$F,3,FALSE),$H:$I,2,FALSE))</f>
        <v/>
      </c>
      <c r="T1432" s="70" t="str">
        <f t="shared" si="249"/>
        <v/>
      </c>
      <c r="U1432" s="68" t="str">
        <f t="shared" si="250"/>
        <v/>
      </c>
      <c r="V1432" s="69" t="str">
        <f t="shared" si="255"/>
        <v/>
      </c>
      <c r="W1432" s="66" t="str">
        <f>IFERROR((IF(AND($G1431&lt;(VLOOKUP($J1432,'Medians, Hi-Lo SDs'!$B:$F,4,FALSE)),$G1432&gt;=(VLOOKUP($J1432,'Medians, Hi-Lo SDs'!$B:$F,4,FALSE))),(VLOOKUP($J1432,'Medians, Hi-Lo SDs'!$B:$F,4,FALSE))-$G1431,""))/($F1432)*($C1432-$C1431)+($C1431),"")</f>
        <v/>
      </c>
      <c r="X1432" s="65" t="str">
        <f t="shared" si="258"/>
        <v/>
      </c>
      <c r="Y1432" s="65" t="str">
        <f>IF(X1432="","",X1432/VLOOKUP(VLOOKUP($J1432,'Medians, Hi-Lo SDs'!$B:$F,4,FALSE),$H:$I,2,FALSE))</f>
        <v/>
      </c>
      <c r="Z1432" s="70" t="str">
        <f t="shared" si="251"/>
        <v/>
      </c>
      <c r="AA1432" s="68" t="str">
        <f t="shared" si="252"/>
        <v/>
      </c>
      <c r="AB1432" s="66" t="str">
        <f>IFERROR((IF(AND($G1431&lt;(VLOOKUP($J1432,'Medians, Hi-Lo SDs'!$B:$F,5,FALSE)),$G1432&gt;=(VLOOKUP($J1432,'Medians, Hi-Lo SDs'!$B:$F,5,FALSE))),(VLOOKUP($J1432,'Medians, Hi-Lo SDs'!$B:$F,5,FALSE))-$G1431,""))/($F1432)*($C1432-$C1431)+($C1431),"")</f>
        <v/>
      </c>
      <c r="AC1432" s="65" t="str">
        <f t="shared" si="259"/>
        <v/>
      </c>
      <c r="AD1432" s="65" t="str">
        <f>IF(AC1432="","",AC1432/VLOOKUP(VLOOKUP($J1432,'Medians, Hi-Lo SDs'!$B:$F,5,FALSE),$H:$I,2,FALSE))</f>
        <v/>
      </c>
      <c r="AE1432" s="59" t="s">
        <v>88</v>
      </c>
      <c r="AF1432" s="60" t="s">
        <v>88</v>
      </c>
    </row>
    <row r="1433" spans="10:32" x14ac:dyDescent="0.2">
      <c r="J1433" s="64" t="str">
        <f t="shared" si="253"/>
        <v>a1721</v>
      </c>
      <c r="K1433" s="71">
        <f t="shared" si="254"/>
        <v>2.1505376344086025</v>
      </c>
      <c r="L1433" s="65" t="str">
        <f>IFERROR((IF(AND($G1432&lt;(VLOOKUP($J1433,'Medians, Hi-Lo SDs'!$B:$F,2,FALSE)),$G1433&gt;=(VLOOKUP($J1433,'Medians, Hi-Lo SDs'!$B:$F,2,FALSE))),(VLOOKUP($J1433,'Medians, Hi-Lo SDs'!$B:$F,2,FALSE))-$G1432,""))/($F1433)*($C1433-$C1432)+($C1432),"")</f>
        <v/>
      </c>
      <c r="M1433" s="65" t="str">
        <f t="shared" si="256"/>
        <v/>
      </c>
      <c r="N1433" s="65" t="str">
        <f>IF(M1433="","",M1433/VLOOKUP(VLOOKUP($J1433,'Medians, Hi-Lo SDs'!$B:$F,2,FALSE),$H:$I,2,FALSE))</f>
        <v/>
      </c>
      <c r="O1433" s="59" t="s">
        <v>88</v>
      </c>
      <c r="P1433" s="60" t="s">
        <v>88</v>
      </c>
      <c r="Q1433" s="66" t="str">
        <f>IFERROR((IF(AND($G1432&lt;(VLOOKUP($J1433,'Medians, Hi-Lo SDs'!$B:$F,3,FALSE)),$G1433&gt;=(VLOOKUP($J1433,'Medians, Hi-Lo SDs'!$B:$F,3,FALSE))),(VLOOKUP($J1433,'Medians, Hi-Lo SDs'!$B:$F,3,FALSE))-$G1432,""))/($F1433)*($C1433-$C1432)+($C1432),"")</f>
        <v/>
      </c>
      <c r="R1433" s="65" t="str">
        <f t="shared" si="257"/>
        <v/>
      </c>
      <c r="S1433" s="65" t="str">
        <f>IF(R1433="","",R1433/VLOOKUP(VLOOKUP($J1433,'Medians, Hi-Lo SDs'!$B:$F,3,FALSE),$H:$I,2,FALSE))</f>
        <v/>
      </c>
      <c r="T1433" s="70" t="str">
        <f t="shared" si="249"/>
        <v/>
      </c>
      <c r="U1433" s="68" t="str">
        <f t="shared" si="250"/>
        <v/>
      </c>
      <c r="V1433" s="69" t="str">
        <f t="shared" si="255"/>
        <v/>
      </c>
      <c r="W1433" s="66" t="str">
        <f>IFERROR((IF(AND($G1432&lt;(VLOOKUP($J1433,'Medians, Hi-Lo SDs'!$B:$F,4,FALSE)),$G1433&gt;=(VLOOKUP($J1433,'Medians, Hi-Lo SDs'!$B:$F,4,FALSE))),(VLOOKUP($J1433,'Medians, Hi-Lo SDs'!$B:$F,4,FALSE))-$G1432,""))/($F1433)*($C1433-$C1432)+($C1432),"")</f>
        <v/>
      </c>
      <c r="X1433" s="65" t="str">
        <f t="shared" si="258"/>
        <v/>
      </c>
      <c r="Y1433" s="65" t="str">
        <f>IF(X1433="","",X1433/VLOOKUP(VLOOKUP($J1433,'Medians, Hi-Lo SDs'!$B:$F,4,FALSE),$H:$I,2,FALSE))</f>
        <v/>
      </c>
      <c r="Z1433" s="70" t="str">
        <f t="shared" si="251"/>
        <v/>
      </c>
      <c r="AA1433" s="68" t="str">
        <f t="shared" si="252"/>
        <v/>
      </c>
      <c r="AB1433" s="66" t="str">
        <f>IFERROR((IF(AND($G1432&lt;(VLOOKUP($J1433,'Medians, Hi-Lo SDs'!$B:$F,5,FALSE)),$G1433&gt;=(VLOOKUP($J1433,'Medians, Hi-Lo SDs'!$B:$F,5,FALSE))),(VLOOKUP($J1433,'Medians, Hi-Lo SDs'!$B:$F,5,FALSE))-$G1432,""))/($F1433)*($C1433-$C1432)+($C1432),"")</f>
        <v/>
      </c>
      <c r="AC1433" s="65" t="str">
        <f t="shared" si="259"/>
        <v/>
      </c>
      <c r="AD1433" s="65" t="str">
        <f>IF(AC1433="","",AC1433/VLOOKUP(VLOOKUP($J1433,'Medians, Hi-Lo SDs'!$B:$F,5,FALSE),$H:$I,2,FALSE))</f>
        <v/>
      </c>
      <c r="AE1433" s="59" t="s">
        <v>88</v>
      </c>
      <c r="AF1433" s="60" t="s">
        <v>88</v>
      </c>
    </row>
    <row r="1434" spans="10:32" x14ac:dyDescent="0.2">
      <c r="J1434" s="64" t="str">
        <f t="shared" si="253"/>
        <v>a1721</v>
      </c>
      <c r="K1434" s="71">
        <f t="shared" si="254"/>
        <v>2.1505376344086025</v>
      </c>
      <c r="L1434" s="65" t="str">
        <f>IFERROR((IF(AND($G1433&lt;(VLOOKUP($J1434,'Medians, Hi-Lo SDs'!$B:$F,2,FALSE)),$G1434&gt;=(VLOOKUP($J1434,'Medians, Hi-Lo SDs'!$B:$F,2,FALSE))),(VLOOKUP($J1434,'Medians, Hi-Lo SDs'!$B:$F,2,FALSE))-$G1433,""))/($F1434)*($C1434-$C1433)+($C1433),"")</f>
        <v/>
      </c>
      <c r="M1434" s="65" t="str">
        <f t="shared" si="256"/>
        <v/>
      </c>
      <c r="N1434" s="65" t="str">
        <f>IF(M1434="","",M1434/VLOOKUP(VLOOKUP($J1434,'Medians, Hi-Lo SDs'!$B:$F,2,FALSE),$H:$I,2,FALSE))</f>
        <v/>
      </c>
      <c r="O1434" s="59" t="s">
        <v>88</v>
      </c>
      <c r="P1434" s="60" t="s">
        <v>88</v>
      </c>
      <c r="Q1434" s="66" t="str">
        <f>IFERROR((IF(AND($G1433&lt;(VLOOKUP($J1434,'Medians, Hi-Lo SDs'!$B:$F,3,FALSE)),$G1434&gt;=(VLOOKUP($J1434,'Medians, Hi-Lo SDs'!$B:$F,3,FALSE))),(VLOOKUP($J1434,'Medians, Hi-Lo SDs'!$B:$F,3,FALSE))-$G1433,""))/($F1434)*($C1434-$C1433)+($C1433),"")</f>
        <v/>
      </c>
      <c r="R1434" s="65" t="str">
        <f t="shared" si="257"/>
        <v/>
      </c>
      <c r="S1434" s="65" t="str">
        <f>IF(R1434="","",R1434/VLOOKUP(VLOOKUP($J1434,'Medians, Hi-Lo SDs'!$B:$F,3,FALSE),$H:$I,2,FALSE))</f>
        <v/>
      </c>
      <c r="T1434" s="70" t="str">
        <f t="shared" si="249"/>
        <v/>
      </c>
      <c r="U1434" s="68" t="str">
        <f t="shared" si="250"/>
        <v/>
      </c>
      <c r="V1434" s="69" t="str">
        <f t="shared" si="255"/>
        <v/>
      </c>
      <c r="W1434" s="66" t="str">
        <f>IFERROR((IF(AND($G1433&lt;(VLOOKUP($J1434,'Medians, Hi-Lo SDs'!$B:$F,4,FALSE)),$G1434&gt;=(VLOOKUP($J1434,'Medians, Hi-Lo SDs'!$B:$F,4,FALSE))),(VLOOKUP($J1434,'Medians, Hi-Lo SDs'!$B:$F,4,FALSE))-$G1433,""))/($F1434)*($C1434-$C1433)+($C1433),"")</f>
        <v/>
      </c>
      <c r="X1434" s="65" t="str">
        <f t="shared" si="258"/>
        <v/>
      </c>
      <c r="Y1434" s="65" t="str">
        <f>IF(X1434="","",X1434/VLOOKUP(VLOOKUP($J1434,'Medians, Hi-Lo SDs'!$B:$F,4,FALSE),$H:$I,2,FALSE))</f>
        <v/>
      </c>
      <c r="Z1434" s="70" t="str">
        <f t="shared" si="251"/>
        <v/>
      </c>
      <c r="AA1434" s="68" t="str">
        <f t="shared" si="252"/>
        <v/>
      </c>
      <c r="AB1434" s="66" t="str">
        <f>IFERROR((IF(AND($G1433&lt;(VLOOKUP($J1434,'Medians, Hi-Lo SDs'!$B:$F,5,FALSE)),$G1434&gt;=(VLOOKUP($J1434,'Medians, Hi-Lo SDs'!$B:$F,5,FALSE))),(VLOOKUP($J1434,'Medians, Hi-Lo SDs'!$B:$F,5,FALSE))-$G1433,""))/($F1434)*($C1434-$C1433)+($C1433),"")</f>
        <v/>
      </c>
      <c r="AC1434" s="65" t="str">
        <f t="shared" si="259"/>
        <v/>
      </c>
      <c r="AD1434" s="65" t="str">
        <f>IF(AC1434="","",AC1434/VLOOKUP(VLOOKUP($J1434,'Medians, Hi-Lo SDs'!$B:$F,5,FALSE),$H:$I,2,FALSE))</f>
        <v/>
      </c>
      <c r="AE1434" s="59" t="s">
        <v>88</v>
      </c>
      <c r="AF1434" s="60" t="s">
        <v>88</v>
      </c>
    </row>
    <row r="1435" spans="10:32" x14ac:dyDescent="0.2">
      <c r="J1435" s="64" t="str">
        <f t="shared" si="253"/>
        <v>a1721</v>
      </c>
      <c r="K1435" s="71">
        <f t="shared" si="254"/>
        <v>2.1505376344086025</v>
      </c>
      <c r="L1435" s="65" t="str">
        <f>IFERROR((IF(AND($G1434&lt;(VLOOKUP($J1435,'Medians, Hi-Lo SDs'!$B:$F,2,FALSE)),$G1435&gt;=(VLOOKUP($J1435,'Medians, Hi-Lo SDs'!$B:$F,2,FALSE))),(VLOOKUP($J1435,'Medians, Hi-Lo SDs'!$B:$F,2,FALSE))-$G1434,""))/($F1435)*($C1435-$C1434)+($C1434),"")</f>
        <v/>
      </c>
      <c r="M1435" s="65" t="str">
        <f t="shared" si="256"/>
        <v/>
      </c>
      <c r="N1435" s="65" t="str">
        <f>IF(M1435="","",M1435/VLOOKUP(VLOOKUP($J1435,'Medians, Hi-Lo SDs'!$B:$F,2,FALSE),$H:$I,2,FALSE))</f>
        <v/>
      </c>
      <c r="O1435" s="59" t="s">
        <v>88</v>
      </c>
      <c r="P1435" s="60" t="s">
        <v>88</v>
      </c>
      <c r="Q1435" s="66" t="str">
        <f>IFERROR((IF(AND($G1434&lt;(VLOOKUP($J1435,'Medians, Hi-Lo SDs'!$B:$F,3,FALSE)),$G1435&gt;=(VLOOKUP($J1435,'Medians, Hi-Lo SDs'!$B:$F,3,FALSE))),(VLOOKUP($J1435,'Medians, Hi-Lo SDs'!$B:$F,3,FALSE))-$G1434,""))/($F1435)*($C1435-$C1434)+($C1434),"")</f>
        <v/>
      </c>
      <c r="R1435" s="65" t="str">
        <f t="shared" si="257"/>
        <v/>
      </c>
      <c r="S1435" s="65" t="str">
        <f>IF(R1435="","",R1435/VLOOKUP(VLOOKUP($J1435,'Medians, Hi-Lo SDs'!$B:$F,3,FALSE),$H:$I,2,FALSE))</f>
        <v/>
      </c>
      <c r="T1435" s="70" t="str">
        <f t="shared" si="249"/>
        <v/>
      </c>
      <c r="U1435" s="68" t="str">
        <f t="shared" si="250"/>
        <v/>
      </c>
      <c r="V1435" s="69" t="str">
        <f t="shared" si="255"/>
        <v/>
      </c>
      <c r="W1435" s="66" t="str">
        <f>IFERROR((IF(AND($G1434&lt;(VLOOKUP($J1435,'Medians, Hi-Lo SDs'!$B:$F,4,FALSE)),$G1435&gt;=(VLOOKUP($J1435,'Medians, Hi-Lo SDs'!$B:$F,4,FALSE))),(VLOOKUP($J1435,'Medians, Hi-Lo SDs'!$B:$F,4,FALSE))-$G1434,""))/($F1435)*($C1435-$C1434)+($C1434),"")</f>
        <v/>
      </c>
      <c r="X1435" s="65" t="str">
        <f t="shared" si="258"/>
        <v/>
      </c>
      <c r="Y1435" s="65" t="str">
        <f>IF(X1435="","",X1435/VLOOKUP(VLOOKUP($J1435,'Medians, Hi-Lo SDs'!$B:$F,4,FALSE),$H:$I,2,FALSE))</f>
        <v/>
      </c>
      <c r="Z1435" s="70" t="str">
        <f t="shared" si="251"/>
        <v/>
      </c>
      <c r="AA1435" s="68" t="str">
        <f t="shared" si="252"/>
        <v/>
      </c>
      <c r="AB1435" s="66" t="str">
        <f>IFERROR((IF(AND($G1434&lt;(VLOOKUP($J1435,'Medians, Hi-Lo SDs'!$B:$F,5,FALSE)),$G1435&gt;=(VLOOKUP($J1435,'Medians, Hi-Lo SDs'!$B:$F,5,FALSE))),(VLOOKUP($J1435,'Medians, Hi-Lo SDs'!$B:$F,5,FALSE))-$G1434,""))/($F1435)*($C1435-$C1434)+($C1434),"")</f>
        <v/>
      </c>
      <c r="AC1435" s="65" t="str">
        <f t="shared" si="259"/>
        <v/>
      </c>
      <c r="AD1435" s="65" t="str">
        <f>IF(AC1435="","",AC1435/VLOOKUP(VLOOKUP($J1435,'Medians, Hi-Lo SDs'!$B:$F,5,FALSE),$H:$I,2,FALSE))</f>
        <v/>
      </c>
      <c r="AE1435" s="59" t="s">
        <v>88</v>
      </c>
      <c r="AF1435" s="60" t="s">
        <v>88</v>
      </c>
    </row>
    <row r="1436" spans="10:32" x14ac:dyDescent="0.2">
      <c r="J1436" s="64" t="str">
        <f t="shared" si="253"/>
        <v>a1721</v>
      </c>
      <c r="K1436" s="71">
        <f t="shared" si="254"/>
        <v>2.1505376344086025</v>
      </c>
      <c r="L1436" s="65" t="str">
        <f>IFERROR((IF(AND($G1435&lt;(VLOOKUP($J1436,'Medians, Hi-Lo SDs'!$B:$F,2,FALSE)),$G1436&gt;=(VLOOKUP($J1436,'Medians, Hi-Lo SDs'!$B:$F,2,FALSE))),(VLOOKUP($J1436,'Medians, Hi-Lo SDs'!$B:$F,2,FALSE))-$G1435,""))/($F1436)*($C1436-$C1435)+($C1435),"")</f>
        <v/>
      </c>
      <c r="M1436" s="65" t="str">
        <f t="shared" si="256"/>
        <v/>
      </c>
      <c r="N1436" s="65" t="str">
        <f>IF(M1436="","",M1436/VLOOKUP(VLOOKUP($J1436,'Medians, Hi-Lo SDs'!$B:$F,2,FALSE),$H:$I,2,FALSE))</f>
        <v/>
      </c>
      <c r="O1436" s="59" t="s">
        <v>88</v>
      </c>
      <c r="P1436" s="60" t="s">
        <v>88</v>
      </c>
      <c r="Q1436" s="66" t="str">
        <f>IFERROR((IF(AND($G1435&lt;(VLOOKUP($J1436,'Medians, Hi-Lo SDs'!$B:$F,3,FALSE)),$G1436&gt;=(VLOOKUP($J1436,'Medians, Hi-Lo SDs'!$B:$F,3,FALSE))),(VLOOKUP($J1436,'Medians, Hi-Lo SDs'!$B:$F,3,FALSE))-$G1435,""))/($F1436)*($C1436-$C1435)+($C1435),"")</f>
        <v/>
      </c>
      <c r="R1436" s="65" t="str">
        <f t="shared" si="257"/>
        <v/>
      </c>
      <c r="S1436" s="65" t="str">
        <f>IF(R1436="","",R1436/VLOOKUP(VLOOKUP($J1436,'Medians, Hi-Lo SDs'!$B:$F,3,FALSE),$H:$I,2,FALSE))</f>
        <v/>
      </c>
      <c r="T1436" s="70" t="str">
        <f t="shared" si="249"/>
        <v/>
      </c>
      <c r="U1436" s="68" t="str">
        <f t="shared" si="250"/>
        <v/>
      </c>
      <c r="V1436" s="69" t="str">
        <f t="shared" si="255"/>
        <v/>
      </c>
      <c r="W1436" s="66" t="str">
        <f>IFERROR((IF(AND($G1435&lt;(VLOOKUP($J1436,'Medians, Hi-Lo SDs'!$B:$F,4,FALSE)),$G1436&gt;=(VLOOKUP($J1436,'Medians, Hi-Lo SDs'!$B:$F,4,FALSE))),(VLOOKUP($J1436,'Medians, Hi-Lo SDs'!$B:$F,4,FALSE))-$G1435,""))/($F1436)*($C1436-$C1435)+($C1435),"")</f>
        <v/>
      </c>
      <c r="X1436" s="65" t="str">
        <f t="shared" si="258"/>
        <v/>
      </c>
      <c r="Y1436" s="65" t="str">
        <f>IF(X1436="","",X1436/VLOOKUP(VLOOKUP($J1436,'Medians, Hi-Lo SDs'!$B:$F,4,FALSE),$H:$I,2,FALSE))</f>
        <v/>
      </c>
      <c r="Z1436" s="70" t="str">
        <f t="shared" si="251"/>
        <v/>
      </c>
      <c r="AA1436" s="68" t="str">
        <f t="shared" si="252"/>
        <v/>
      </c>
      <c r="AB1436" s="66" t="str">
        <f>IFERROR((IF(AND($G1435&lt;(VLOOKUP($J1436,'Medians, Hi-Lo SDs'!$B:$F,5,FALSE)),$G1436&gt;=(VLOOKUP($J1436,'Medians, Hi-Lo SDs'!$B:$F,5,FALSE))),(VLOOKUP($J1436,'Medians, Hi-Lo SDs'!$B:$F,5,FALSE))-$G1435,""))/($F1436)*($C1436-$C1435)+($C1435),"")</f>
        <v/>
      </c>
      <c r="AC1436" s="65" t="str">
        <f t="shared" si="259"/>
        <v/>
      </c>
      <c r="AD1436" s="65" t="str">
        <f>IF(AC1436="","",AC1436/VLOOKUP(VLOOKUP($J1436,'Medians, Hi-Lo SDs'!$B:$F,5,FALSE),$H:$I,2,FALSE))</f>
        <v/>
      </c>
      <c r="AE1436" s="59" t="s">
        <v>88</v>
      </c>
      <c r="AF1436" s="60" t="s">
        <v>88</v>
      </c>
    </row>
    <row r="1437" spans="10:32" x14ac:dyDescent="0.2">
      <c r="J1437" s="64" t="str">
        <f t="shared" si="253"/>
        <v>a1721</v>
      </c>
      <c r="K1437" s="71">
        <f t="shared" si="254"/>
        <v>2.1505376344086025</v>
      </c>
      <c r="L1437" s="65" t="str">
        <f>IFERROR((IF(AND($G1436&lt;(VLOOKUP($J1437,'Medians, Hi-Lo SDs'!$B:$F,2,FALSE)),$G1437&gt;=(VLOOKUP($J1437,'Medians, Hi-Lo SDs'!$B:$F,2,FALSE))),(VLOOKUP($J1437,'Medians, Hi-Lo SDs'!$B:$F,2,FALSE))-$G1436,""))/($F1437)*($C1437-$C1436)+($C1436),"")</f>
        <v/>
      </c>
      <c r="M1437" s="65" t="str">
        <f t="shared" si="256"/>
        <v/>
      </c>
      <c r="N1437" s="65" t="str">
        <f>IF(M1437="","",M1437/VLOOKUP(VLOOKUP($J1437,'Medians, Hi-Lo SDs'!$B:$F,2,FALSE),$H:$I,2,FALSE))</f>
        <v/>
      </c>
      <c r="O1437" s="59" t="s">
        <v>88</v>
      </c>
      <c r="P1437" s="60" t="s">
        <v>88</v>
      </c>
      <c r="Q1437" s="66" t="str">
        <f>IFERROR((IF(AND($G1436&lt;(VLOOKUP($J1437,'Medians, Hi-Lo SDs'!$B:$F,3,FALSE)),$G1437&gt;=(VLOOKUP($J1437,'Medians, Hi-Lo SDs'!$B:$F,3,FALSE))),(VLOOKUP($J1437,'Medians, Hi-Lo SDs'!$B:$F,3,FALSE))-$G1436,""))/($F1437)*($C1437-$C1436)+($C1436),"")</f>
        <v/>
      </c>
      <c r="R1437" s="65" t="str">
        <f t="shared" si="257"/>
        <v/>
      </c>
      <c r="S1437" s="65" t="str">
        <f>IF(R1437="","",R1437/VLOOKUP(VLOOKUP($J1437,'Medians, Hi-Lo SDs'!$B:$F,3,FALSE),$H:$I,2,FALSE))</f>
        <v/>
      </c>
      <c r="T1437" s="70" t="str">
        <f t="shared" si="249"/>
        <v/>
      </c>
      <c r="U1437" s="68" t="str">
        <f t="shared" si="250"/>
        <v/>
      </c>
      <c r="V1437" s="69" t="str">
        <f t="shared" si="255"/>
        <v/>
      </c>
      <c r="W1437" s="66" t="str">
        <f>IFERROR((IF(AND($G1436&lt;(VLOOKUP($J1437,'Medians, Hi-Lo SDs'!$B:$F,4,FALSE)),$G1437&gt;=(VLOOKUP($J1437,'Medians, Hi-Lo SDs'!$B:$F,4,FALSE))),(VLOOKUP($J1437,'Medians, Hi-Lo SDs'!$B:$F,4,FALSE))-$G1436,""))/($F1437)*($C1437-$C1436)+($C1436),"")</f>
        <v/>
      </c>
      <c r="X1437" s="65" t="str">
        <f t="shared" si="258"/>
        <v/>
      </c>
      <c r="Y1437" s="65" t="str">
        <f>IF(X1437="","",X1437/VLOOKUP(VLOOKUP($J1437,'Medians, Hi-Lo SDs'!$B:$F,4,FALSE),$H:$I,2,FALSE))</f>
        <v/>
      </c>
      <c r="Z1437" s="70" t="str">
        <f t="shared" si="251"/>
        <v/>
      </c>
      <c r="AA1437" s="68" t="str">
        <f t="shared" si="252"/>
        <v/>
      </c>
      <c r="AB1437" s="66" t="str">
        <f>IFERROR((IF(AND($G1436&lt;(VLOOKUP($J1437,'Medians, Hi-Lo SDs'!$B:$F,5,FALSE)),$G1437&gt;=(VLOOKUP($J1437,'Medians, Hi-Lo SDs'!$B:$F,5,FALSE))),(VLOOKUP($J1437,'Medians, Hi-Lo SDs'!$B:$F,5,FALSE))-$G1436,""))/($F1437)*($C1437-$C1436)+($C1436),"")</f>
        <v/>
      </c>
      <c r="AC1437" s="65" t="str">
        <f t="shared" si="259"/>
        <v/>
      </c>
      <c r="AD1437" s="65" t="str">
        <f>IF(AC1437="","",AC1437/VLOOKUP(VLOOKUP($J1437,'Medians, Hi-Lo SDs'!$B:$F,5,FALSE),$H:$I,2,FALSE))</f>
        <v/>
      </c>
      <c r="AE1437" s="59" t="s">
        <v>88</v>
      </c>
      <c r="AF1437" s="60" t="s">
        <v>88</v>
      </c>
    </row>
    <row r="1438" spans="10:32" x14ac:dyDescent="0.2">
      <c r="J1438" s="64" t="str">
        <f t="shared" si="253"/>
        <v>a1721</v>
      </c>
      <c r="K1438" s="71">
        <f t="shared" si="254"/>
        <v>2.1505376344086025</v>
      </c>
      <c r="L1438" s="65" t="str">
        <f>IFERROR((IF(AND($G1437&lt;(VLOOKUP($J1438,'Medians, Hi-Lo SDs'!$B:$F,2,FALSE)),$G1438&gt;=(VLOOKUP($J1438,'Medians, Hi-Lo SDs'!$B:$F,2,FALSE))),(VLOOKUP($J1438,'Medians, Hi-Lo SDs'!$B:$F,2,FALSE))-$G1437,""))/($F1438)*($C1438-$C1437)+($C1437),"")</f>
        <v/>
      </c>
      <c r="M1438" s="65" t="str">
        <f t="shared" si="256"/>
        <v/>
      </c>
      <c r="N1438" s="65" t="str">
        <f>IF(M1438="","",M1438/VLOOKUP(VLOOKUP($J1438,'Medians, Hi-Lo SDs'!$B:$F,2,FALSE),$H:$I,2,FALSE))</f>
        <v/>
      </c>
      <c r="O1438" s="59" t="s">
        <v>88</v>
      </c>
      <c r="P1438" s="60" t="s">
        <v>88</v>
      </c>
      <c r="Q1438" s="66" t="str">
        <f>IFERROR((IF(AND($G1437&lt;(VLOOKUP($J1438,'Medians, Hi-Lo SDs'!$B:$F,3,FALSE)),$G1438&gt;=(VLOOKUP($J1438,'Medians, Hi-Lo SDs'!$B:$F,3,FALSE))),(VLOOKUP($J1438,'Medians, Hi-Lo SDs'!$B:$F,3,FALSE))-$G1437,""))/($F1438)*($C1438-$C1437)+($C1437),"")</f>
        <v/>
      </c>
      <c r="R1438" s="65" t="str">
        <f t="shared" si="257"/>
        <v/>
      </c>
      <c r="S1438" s="65" t="str">
        <f>IF(R1438="","",R1438/VLOOKUP(VLOOKUP($J1438,'Medians, Hi-Lo SDs'!$B:$F,3,FALSE),$H:$I,2,FALSE))</f>
        <v/>
      </c>
      <c r="T1438" s="70" t="str">
        <f t="shared" si="249"/>
        <v/>
      </c>
      <c r="U1438" s="68" t="str">
        <f t="shared" si="250"/>
        <v/>
      </c>
      <c r="V1438" s="69" t="str">
        <f t="shared" si="255"/>
        <v/>
      </c>
      <c r="W1438" s="66" t="str">
        <f>IFERROR((IF(AND($G1437&lt;(VLOOKUP($J1438,'Medians, Hi-Lo SDs'!$B:$F,4,FALSE)),$G1438&gt;=(VLOOKUP($J1438,'Medians, Hi-Lo SDs'!$B:$F,4,FALSE))),(VLOOKUP($J1438,'Medians, Hi-Lo SDs'!$B:$F,4,FALSE))-$G1437,""))/($F1438)*($C1438-$C1437)+($C1437),"")</f>
        <v/>
      </c>
      <c r="X1438" s="65" t="str">
        <f t="shared" si="258"/>
        <v/>
      </c>
      <c r="Y1438" s="65" t="str">
        <f>IF(X1438="","",X1438/VLOOKUP(VLOOKUP($J1438,'Medians, Hi-Lo SDs'!$B:$F,4,FALSE),$H:$I,2,FALSE))</f>
        <v/>
      </c>
      <c r="Z1438" s="70" t="str">
        <f t="shared" si="251"/>
        <v/>
      </c>
      <c r="AA1438" s="68" t="str">
        <f t="shared" si="252"/>
        <v/>
      </c>
      <c r="AB1438" s="66" t="str">
        <f>IFERROR((IF(AND($G1437&lt;(VLOOKUP($J1438,'Medians, Hi-Lo SDs'!$B:$F,5,FALSE)),$G1438&gt;=(VLOOKUP($J1438,'Medians, Hi-Lo SDs'!$B:$F,5,FALSE))),(VLOOKUP($J1438,'Medians, Hi-Lo SDs'!$B:$F,5,FALSE))-$G1437,""))/($F1438)*($C1438-$C1437)+($C1437),"")</f>
        <v/>
      </c>
      <c r="AC1438" s="65" t="str">
        <f t="shared" si="259"/>
        <v/>
      </c>
      <c r="AD1438" s="65" t="str">
        <f>IF(AC1438="","",AC1438/VLOOKUP(VLOOKUP($J1438,'Medians, Hi-Lo SDs'!$B:$F,5,FALSE),$H:$I,2,FALSE))</f>
        <v/>
      </c>
      <c r="AE1438" s="59" t="s">
        <v>88</v>
      </c>
      <c r="AF1438" s="60" t="s">
        <v>88</v>
      </c>
    </row>
    <row r="1439" spans="10:32" x14ac:dyDescent="0.2">
      <c r="J1439" s="64" t="str">
        <f t="shared" si="253"/>
        <v>a1721</v>
      </c>
      <c r="K1439" s="71">
        <f t="shared" si="254"/>
        <v>2.1505376344086025</v>
      </c>
      <c r="L1439" s="65" t="str">
        <f>IFERROR((IF(AND($G1438&lt;(VLOOKUP($J1439,'Medians, Hi-Lo SDs'!$B:$F,2,FALSE)),$G1439&gt;=(VLOOKUP($J1439,'Medians, Hi-Lo SDs'!$B:$F,2,FALSE))),(VLOOKUP($J1439,'Medians, Hi-Lo SDs'!$B:$F,2,FALSE))-$G1438,""))/($F1439)*($C1439-$C1438)+($C1438),"")</f>
        <v/>
      </c>
      <c r="M1439" s="65" t="str">
        <f t="shared" si="256"/>
        <v/>
      </c>
      <c r="N1439" s="65" t="str">
        <f>IF(M1439="","",M1439/VLOOKUP(VLOOKUP($J1439,'Medians, Hi-Lo SDs'!$B:$F,2,FALSE),$H:$I,2,FALSE))</f>
        <v/>
      </c>
      <c r="O1439" s="59" t="s">
        <v>88</v>
      </c>
      <c r="P1439" s="60" t="s">
        <v>88</v>
      </c>
      <c r="Q1439" s="66" t="str">
        <f>IFERROR((IF(AND($G1438&lt;(VLOOKUP($J1439,'Medians, Hi-Lo SDs'!$B:$F,3,FALSE)),$G1439&gt;=(VLOOKUP($J1439,'Medians, Hi-Lo SDs'!$B:$F,3,FALSE))),(VLOOKUP($J1439,'Medians, Hi-Lo SDs'!$B:$F,3,FALSE))-$G1438,""))/($F1439)*($C1439-$C1438)+($C1438),"")</f>
        <v/>
      </c>
      <c r="R1439" s="65" t="str">
        <f t="shared" si="257"/>
        <v/>
      </c>
      <c r="S1439" s="65" t="str">
        <f>IF(R1439="","",R1439/VLOOKUP(VLOOKUP($J1439,'Medians, Hi-Lo SDs'!$B:$F,3,FALSE),$H:$I,2,FALSE))</f>
        <v/>
      </c>
      <c r="T1439" s="70" t="str">
        <f t="shared" si="249"/>
        <v/>
      </c>
      <c r="U1439" s="68" t="str">
        <f t="shared" si="250"/>
        <v/>
      </c>
      <c r="V1439" s="69" t="str">
        <f t="shared" si="255"/>
        <v/>
      </c>
      <c r="W1439" s="66" t="str">
        <f>IFERROR((IF(AND($G1438&lt;(VLOOKUP($J1439,'Medians, Hi-Lo SDs'!$B:$F,4,FALSE)),$G1439&gt;=(VLOOKUP($J1439,'Medians, Hi-Lo SDs'!$B:$F,4,FALSE))),(VLOOKUP($J1439,'Medians, Hi-Lo SDs'!$B:$F,4,FALSE))-$G1438,""))/($F1439)*($C1439-$C1438)+($C1438),"")</f>
        <v/>
      </c>
      <c r="X1439" s="65" t="str">
        <f t="shared" si="258"/>
        <v/>
      </c>
      <c r="Y1439" s="65" t="str">
        <f>IF(X1439="","",X1439/VLOOKUP(VLOOKUP($J1439,'Medians, Hi-Lo SDs'!$B:$F,4,FALSE),$H:$I,2,FALSE))</f>
        <v/>
      </c>
      <c r="Z1439" s="70" t="str">
        <f t="shared" si="251"/>
        <v/>
      </c>
      <c r="AA1439" s="68" t="str">
        <f t="shared" si="252"/>
        <v/>
      </c>
      <c r="AB1439" s="66" t="str">
        <f>IFERROR((IF(AND($G1438&lt;(VLOOKUP($J1439,'Medians, Hi-Lo SDs'!$B:$F,5,FALSE)),$G1439&gt;=(VLOOKUP($J1439,'Medians, Hi-Lo SDs'!$B:$F,5,FALSE))),(VLOOKUP($J1439,'Medians, Hi-Lo SDs'!$B:$F,5,FALSE))-$G1438,""))/($F1439)*($C1439-$C1438)+($C1438),"")</f>
        <v/>
      </c>
      <c r="AC1439" s="65" t="str">
        <f t="shared" si="259"/>
        <v/>
      </c>
      <c r="AD1439" s="65" t="str">
        <f>IF(AC1439="","",AC1439/VLOOKUP(VLOOKUP($J1439,'Medians, Hi-Lo SDs'!$B:$F,5,FALSE),$H:$I,2,FALSE))</f>
        <v/>
      </c>
      <c r="AE1439" s="59" t="s">
        <v>88</v>
      </c>
      <c r="AF1439" s="60" t="s">
        <v>88</v>
      </c>
    </row>
    <row r="1440" spans="10:32" x14ac:dyDescent="0.2">
      <c r="J1440" s="64" t="str">
        <f t="shared" si="253"/>
        <v>a1721</v>
      </c>
      <c r="K1440" s="71">
        <f t="shared" si="254"/>
        <v>2.1505376344086025</v>
      </c>
      <c r="L1440" s="65" t="str">
        <f>IFERROR((IF(AND($G1439&lt;(VLOOKUP($J1440,'Medians, Hi-Lo SDs'!$B:$F,2,FALSE)),$G1440&gt;=(VLOOKUP($J1440,'Medians, Hi-Lo SDs'!$B:$F,2,FALSE))),(VLOOKUP($J1440,'Medians, Hi-Lo SDs'!$B:$F,2,FALSE))-$G1439,""))/($F1440)*($C1440-$C1439)+($C1439),"")</f>
        <v/>
      </c>
      <c r="M1440" s="65" t="str">
        <f t="shared" si="256"/>
        <v/>
      </c>
      <c r="N1440" s="65" t="str">
        <f>IF(M1440="","",M1440/VLOOKUP(VLOOKUP($J1440,'Medians, Hi-Lo SDs'!$B:$F,2,FALSE),$H:$I,2,FALSE))</f>
        <v/>
      </c>
      <c r="O1440" s="59" t="s">
        <v>88</v>
      </c>
      <c r="P1440" s="60" t="s">
        <v>88</v>
      </c>
      <c r="Q1440" s="66" t="str">
        <f>IFERROR((IF(AND($G1439&lt;(VLOOKUP($J1440,'Medians, Hi-Lo SDs'!$B:$F,3,FALSE)),$G1440&gt;=(VLOOKUP($J1440,'Medians, Hi-Lo SDs'!$B:$F,3,FALSE))),(VLOOKUP($J1440,'Medians, Hi-Lo SDs'!$B:$F,3,FALSE))-$G1439,""))/($F1440)*($C1440-$C1439)+($C1439),"")</f>
        <v/>
      </c>
      <c r="R1440" s="65" t="str">
        <f t="shared" si="257"/>
        <v/>
      </c>
      <c r="S1440" s="65" t="str">
        <f>IF(R1440="","",R1440/VLOOKUP(VLOOKUP($J1440,'Medians, Hi-Lo SDs'!$B:$F,3,FALSE),$H:$I,2,FALSE))</f>
        <v/>
      </c>
      <c r="T1440" s="70" t="str">
        <f t="shared" si="249"/>
        <v/>
      </c>
      <c r="U1440" s="68" t="str">
        <f t="shared" si="250"/>
        <v/>
      </c>
      <c r="V1440" s="69" t="str">
        <f t="shared" si="255"/>
        <v/>
      </c>
      <c r="W1440" s="66" t="str">
        <f>IFERROR((IF(AND($G1439&lt;(VLOOKUP($J1440,'Medians, Hi-Lo SDs'!$B:$F,4,FALSE)),$G1440&gt;=(VLOOKUP($J1440,'Medians, Hi-Lo SDs'!$B:$F,4,FALSE))),(VLOOKUP($J1440,'Medians, Hi-Lo SDs'!$B:$F,4,FALSE))-$G1439,""))/($F1440)*($C1440-$C1439)+($C1439),"")</f>
        <v/>
      </c>
      <c r="X1440" s="65" t="str">
        <f t="shared" si="258"/>
        <v/>
      </c>
      <c r="Y1440" s="65" t="str">
        <f>IF(X1440="","",X1440/VLOOKUP(VLOOKUP($J1440,'Medians, Hi-Lo SDs'!$B:$F,4,FALSE),$H:$I,2,FALSE))</f>
        <v/>
      </c>
      <c r="Z1440" s="70" t="str">
        <f t="shared" si="251"/>
        <v/>
      </c>
      <c r="AA1440" s="68" t="str">
        <f t="shared" si="252"/>
        <v/>
      </c>
      <c r="AB1440" s="66" t="str">
        <f>IFERROR((IF(AND($G1439&lt;(VLOOKUP($J1440,'Medians, Hi-Lo SDs'!$B:$F,5,FALSE)),$G1440&gt;=(VLOOKUP($J1440,'Medians, Hi-Lo SDs'!$B:$F,5,FALSE))),(VLOOKUP($J1440,'Medians, Hi-Lo SDs'!$B:$F,5,FALSE))-$G1439,""))/($F1440)*($C1440-$C1439)+($C1439),"")</f>
        <v/>
      </c>
      <c r="AC1440" s="65" t="str">
        <f t="shared" si="259"/>
        <v/>
      </c>
      <c r="AD1440" s="65" t="str">
        <f>IF(AC1440="","",AC1440/VLOOKUP(VLOOKUP($J1440,'Medians, Hi-Lo SDs'!$B:$F,5,FALSE),$H:$I,2,FALSE))</f>
        <v/>
      </c>
      <c r="AE1440" s="59" t="s">
        <v>88</v>
      </c>
      <c r="AF1440" s="60" t="s">
        <v>88</v>
      </c>
    </row>
    <row r="1441" spans="10:32" x14ac:dyDescent="0.2">
      <c r="J1441" s="64" t="str">
        <f t="shared" si="253"/>
        <v>a1721</v>
      </c>
      <c r="K1441" s="71">
        <f t="shared" si="254"/>
        <v>2.1505376344086025</v>
      </c>
      <c r="L1441" s="65" t="str">
        <f>IFERROR((IF(AND($G1440&lt;(VLOOKUP($J1441,'Medians, Hi-Lo SDs'!$B:$F,2,FALSE)),$G1441&gt;=(VLOOKUP($J1441,'Medians, Hi-Lo SDs'!$B:$F,2,FALSE))),(VLOOKUP($J1441,'Medians, Hi-Lo SDs'!$B:$F,2,FALSE))-$G1440,""))/($F1441)*($C1441-$C1440)+($C1440),"")</f>
        <v/>
      </c>
      <c r="M1441" s="65" t="str">
        <f t="shared" si="256"/>
        <v/>
      </c>
      <c r="N1441" s="65" t="str">
        <f>IF(M1441="","",M1441/VLOOKUP(VLOOKUP($J1441,'Medians, Hi-Lo SDs'!$B:$F,2,FALSE),$H:$I,2,FALSE))</f>
        <v/>
      </c>
      <c r="O1441" s="59" t="s">
        <v>88</v>
      </c>
      <c r="P1441" s="60" t="s">
        <v>88</v>
      </c>
      <c r="Q1441" s="66" t="str">
        <f>IFERROR((IF(AND($G1440&lt;(VLOOKUP($J1441,'Medians, Hi-Lo SDs'!$B:$F,3,FALSE)),$G1441&gt;=(VLOOKUP($J1441,'Medians, Hi-Lo SDs'!$B:$F,3,FALSE))),(VLOOKUP($J1441,'Medians, Hi-Lo SDs'!$B:$F,3,FALSE))-$G1440,""))/($F1441)*($C1441-$C1440)+($C1440),"")</f>
        <v/>
      </c>
      <c r="R1441" s="65" t="str">
        <f t="shared" si="257"/>
        <v/>
      </c>
      <c r="S1441" s="65" t="str">
        <f>IF(R1441="","",R1441/VLOOKUP(VLOOKUP($J1441,'Medians, Hi-Lo SDs'!$B:$F,3,FALSE),$H:$I,2,FALSE))</f>
        <v/>
      </c>
      <c r="T1441" s="70" t="str">
        <f t="shared" si="249"/>
        <v/>
      </c>
      <c r="U1441" s="68" t="str">
        <f t="shared" si="250"/>
        <v/>
      </c>
      <c r="V1441" s="69" t="str">
        <f t="shared" si="255"/>
        <v/>
      </c>
      <c r="W1441" s="66" t="str">
        <f>IFERROR((IF(AND($G1440&lt;(VLOOKUP($J1441,'Medians, Hi-Lo SDs'!$B:$F,4,FALSE)),$G1441&gt;=(VLOOKUP($J1441,'Medians, Hi-Lo SDs'!$B:$F,4,FALSE))),(VLOOKUP($J1441,'Medians, Hi-Lo SDs'!$B:$F,4,FALSE))-$G1440,""))/($F1441)*($C1441-$C1440)+($C1440),"")</f>
        <v/>
      </c>
      <c r="X1441" s="65" t="str">
        <f t="shared" si="258"/>
        <v/>
      </c>
      <c r="Y1441" s="65" t="str">
        <f>IF(X1441="","",X1441/VLOOKUP(VLOOKUP($J1441,'Medians, Hi-Lo SDs'!$B:$F,4,FALSE),$H:$I,2,FALSE))</f>
        <v/>
      </c>
      <c r="Z1441" s="70" t="str">
        <f t="shared" si="251"/>
        <v/>
      </c>
      <c r="AA1441" s="68" t="str">
        <f t="shared" si="252"/>
        <v/>
      </c>
      <c r="AB1441" s="66" t="str">
        <f>IFERROR((IF(AND($G1440&lt;(VLOOKUP($J1441,'Medians, Hi-Lo SDs'!$B:$F,5,FALSE)),$G1441&gt;=(VLOOKUP($J1441,'Medians, Hi-Lo SDs'!$B:$F,5,FALSE))),(VLOOKUP($J1441,'Medians, Hi-Lo SDs'!$B:$F,5,FALSE))-$G1440,""))/($F1441)*($C1441-$C1440)+($C1440),"")</f>
        <v/>
      </c>
      <c r="AC1441" s="65" t="str">
        <f t="shared" si="259"/>
        <v/>
      </c>
      <c r="AD1441" s="65" t="str">
        <f>IF(AC1441="","",AC1441/VLOOKUP(VLOOKUP($J1441,'Medians, Hi-Lo SDs'!$B:$F,5,FALSE),$H:$I,2,FALSE))</f>
        <v/>
      </c>
      <c r="AE1441" s="59" t="s">
        <v>88</v>
      </c>
      <c r="AF1441" s="60" t="s">
        <v>88</v>
      </c>
    </row>
    <row r="1442" spans="10:32" x14ac:dyDescent="0.2">
      <c r="J1442" s="64" t="str">
        <f t="shared" si="253"/>
        <v>a1721</v>
      </c>
      <c r="K1442" s="71">
        <f t="shared" si="254"/>
        <v>2.1505376344086025</v>
      </c>
      <c r="L1442" s="65" t="str">
        <f>IFERROR((IF(AND($G1441&lt;(VLOOKUP($J1442,'Medians, Hi-Lo SDs'!$B:$F,2,FALSE)),$G1442&gt;=(VLOOKUP($J1442,'Medians, Hi-Lo SDs'!$B:$F,2,FALSE))),(VLOOKUP($J1442,'Medians, Hi-Lo SDs'!$B:$F,2,FALSE))-$G1441,""))/($F1442)*($C1442-$C1441)+($C1441),"")</f>
        <v/>
      </c>
      <c r="M1442" s="65" t="str">
        <f t="shared" si="256"/>
        <v/>
      </c>
      <c r="N1442" s="65" t="str">
        <f>IF(M1442="","",M1442/VLOOKUP(VLOOKUP($J1442,'Medians, Hi-Lo SDs'!$B:$F,2,FALSE),$H:$I,2,FALSE))</f>
        <v/>
      </c>
      <c r="O1442" s="59" t="s">
        <v>88</v>
      </c>
      <c r="P1442" s="60" t="s">
        <v>88</v>
      </c>
      <c r="Q1442" s="66" t="str">
        <f>IFERROR((IF(AND($G1441&lt;(VLOOKUP($J1442,'Medians, Hi-Lo SDs'!$B:$F,3,FALSE)),$G1442&gt;=(VLOOKUP($J1442,'Medians, Hi-Lo SDs'!$B:$F,3,FALSE))),(VLOOKUP($J1442,'Medians, Hi-Lo SDs'!$B:$F,3,FALSE))-$G1441,""))/($F1442)*($C1442-$C1441)+($C1441),"")</f>
        <v/>
      </c>
      <c r="R1442" s="65" t="str">
        <f t="shared" si="257"/>
        <v/>
      </c>
      <c r="S1442" s="65" t="str">
        <f>IF(R1442="","",R1442/VLOOKUP(VLOOKUP($J1442,'Medians, Hi-Lo SDs'!$B:$F,3,FALSE),$H:$I,2,FALSE))</f>
        <v/>
      </c>
      <c r="T1442" s="70" t="str">
        <f t="shared" si="249"/>
        <v/>
      </c>
      <c r="U1442" s="68" t="str">
        <f t="shared" si="250"/>
        <v/>
      </c>
      <c r="V1442" s="69" t="str">
        <f t="shared" si="255"/>
        <v/>
      </c>
      <c r="W1442" s="66" t="str">
        <f>IFERROR((IF(AND($G1441&lt;(VLOOKUP($J1442,'Medians, Hi-Lo SDs'!$B:$F,4,FALSE)),$G1442&gt;=(VLOOKUP($J1442,'Medians, Hi-Lo SDs'!$B:$F,4,FALSE))),(VLOOKUP($J1442,'Medians, Hi-Lo SDs'!$B:$F,4,FALSE))-$G1441,""))/($F1442)*($C1442-$C1441)+($C1441),"")</f>
        <v/>
      </c>
      <c r="X1442" s="65" t="str">
        <f t="shared" si="258"/>
        <v/>
      </c>
      <c r="Y1442" s="65" t="str">
        <f>IF(X1442="","",X1442/VLOOKUP(VLOOKUP($J1442,'Medians, Hi-Lo SDs'!$B:$F,4,FALSE),$H:$I,2,FALSE))</f>
        <v/>
      </c>
      <c r="Z1442" s="70" t="str">
        <f t="shared" si="251"/>
        <v/>
      </c>
      <c r="AA1442" s="68" t="str">
        <f t="shared" si="252"/>
        <v/>
      </c>
      <c r="AB1442" s="66" t="str">
        <f>IFERROR((IF(AND($G1441&lt;(VLOOKUP($J1442,'Medians, Hi-Lo SDs'!$B:$F,5,FALSE)),$G1442&gt;=(VLOOKUP($J1442,'Medians, Hi-Lo SDs'!$B:$F,5,FALSE))),(VLOOKUP($J1442,'Medians, Hi-Lo SDs'!$B:$F,5,FALSE))-$G1441,""))/($F1442)*($C1442-$C1441)+($C1441),"")</f>
        <v/>
      </c>
      <c r="AC1442" s="65" t="str">
        <f t="shared" si="259"/>
        <v/>
      </c>
      <c r="AD1442" s="65" t="str">
        <f>IF(AC1442="","",AC1442/VLOOKUP(VLOOKUP($J1442,'Medians, Hi-Lo SDs'!$B:$F,5,FALSE),$H:$I,2,FALSE))</f>
        <v/>
      </c>
      <c r="AE1442" s="59" t="s">
        <v>88</v>
      </c>
      <c r="AF1442" s="60" t="s">
        <v>88</v>
      </c>
    </row>
    <row r="1443" spans="10:32" x14ac:dyDescent="0.2">
      <c r="J1443" s="64" t="str">
        <f t="shared" si="253"/>
        <v>a1721</v>
      </c>
      <c r="K1443" s="71">
        <f t="shared" si="254"/>
        <v>2.1505376344086025</v>
      </c>
      <c r="L1443" s="65" t="str">
        <f>IFERROR((IF(AND($G1442&lt;(VLOOKUP($J1443,'Medians, Hi-Lo SDs'!$B:$F,2,FALSE)),$G1443&gt;=(VLOOKUP($J1443,'Medians, Hi-Lo SDs'!$B:$F,2,FALSE))),(VLOOKUP($J1443,'Medians, Hi-Lo SDs'!$B:$F,2,FALSE))-$G1442,""))/($F1443)*($C1443-$C1442)+($C1442),"")</f>
        <v/>
      </c>
      <c r="M1443" s="65" t="str">
        <f t="shared" si="256"/>
        <v/>
      </c>
      <c r="N1443" s="65" t="str">
        <f>IF(M1443="","",M1443/VLOOKUP(VLOOKUP($J1443,'Medians, Hi-Lo SDs'!$B:$F,2,FALSE),$H:$I,2,FALSE))</f>
        <v/>
      </c>
      <c r="O1443" s="59" t="s">
        <v>88</v>
      </c>
      <c r="P1443" s="60" t="s">
        <v>88</v>
      </c>
      <c r="Q1443" s="66" t="str">
        <f>IFERROR((IF(AND($G1442&lt;(VLOOKUP($J1443,'Medians, Hi-Lo SDs'!$B:$F,3,FALSE)),$G1443&gt;=(VLOOKUP($J1443,'Medians, Hi-Lo SDs'!$B:$F,3,FALSE))),(VLOOKUP($J1443,'Medians, Hi-Lo SDs'!$B:$F,3,FALSE))-$G1442,""))/($F1443)*($C1443-$C1442)+($C1442),"")</f>
        <v/>
      </c>
      <c r="R1443" s="65" t="str">
        <f t="shared" si="257"/>
        <v/>
      </c>
      <c r="S1443" s="65" t="str">
        <f>IF(R1443="","",R1443/VLOOKUP(VLOOKUP($J1443,'Medians, Hi-Lo SDs'!$B:$F,3,FALSE),$H:$I,2,FALSE))</f>
        <v/>
      </c>
      <c r="T1443" s="70" t="str">
        <f t="shared" si="249"/>
        <v/>
      </c>
      <c r="U1443" s="68" t="str">
        <f t="shared" si="250"/>
        <v/>
      </c>
      <c r="V1443" s="69" t="str">
        <f t="shared" si="255"/>
        <v/>
      </c>
      <c r="W1443" s="66" t="str">
        <f>IFERROR((IF(AND($G1442&lt;(VLOOKUP($J1443,'Medians, Hi-Lo SDs'!$B:$F,4,FALSE)),$G1443&gt;=(VLOOKUP($J1443,'Medians, Hi-Lo SDs'!$B:$F,4,FALSE))),(VLOOKUP($J1443,'Medians, Hi-Lo SDs'!$B:$F,4,FALSE))-$G1442,""))/($F1443)*($C1443-$C1442)+($C1442),"")</f>
        <v/>
      </c>
      <c r="X1443" s="65" t="str">
        <f t="shared" si="258"/>
        <v/>
      </c>
      <c r="Y1443" s="65" t="str">
        <f>IF(X1443="","",X1443/VLOOKUP(VLOOKUP($J1443,'Medians, Hi-Lo SDs'!$B:$F,4,FALSE),$H:$I,2,FALSE))</f>
        <v/>
      </c>
      <c r="Z1443" s="70" t="str">
        <f t="shared" si="251"/>
        <v/>
      </c>
      <c r="AA1443" s="68" t="str">
        <f t="shared" si="252"/>
        <v/>
      </c>
      <c r="AB1443" s="66" t="str">
        <f>IFERROR((IF(AND($G1442&lt;(VLOOKUP($J1443,'Medians, Hi-Lo SDs'!$B:$F,5,FALSE)),$G1443&gt;=(VLOOKUP($J1443,'Medians, Hi-Lo SDs'!$B:$F,5,FALSE))),(VLOOKUP($J1443,'Medians, Hi-Lo SDs'!$B:$F,5,FALSE))-$G1442,""))/($F1443)*($C1443-$C1442)+($C1442),"")</f>
        <v/>
      </c>
      <c r="AC1443" s="65" t="str">
        <f t="shared" si="259"/>
        <v/>
      </c>
      <c r="AD1443" s="65" t="str">
        <f>IF(AC1443="","",AC1443/VLOOKUP(VLOOKUP($J1443,'Medians, Hi-Lo SDs'!$B:$F,5,FALSE),$H:$I,2,FALSE))</f>
        <v/>
      </c>
      <c r="AE1443" s="59" t="s">
        <v>88</v>
      </c>
      <c r="AF1443" s="60" t="s">
        <v>88</v>
      </c>
    </row>
    <row r="1444" spans="10:32" x14ac:dyDescent="0.2">
      <c r="J1444" s="64" t="str">
        <f t="shared" si="253"/>
        <v>a1721</v>
      </c>
      <c r="K1444" s="71">
        <f t="shared" si="254"/>
        <v>2.1505376344086025</v>
      </c>
      <c r="L1444" s="65" t="str">
        <f>IFERROR((IF(AND($G1443&lt;(VLOOKUP($J1444,'Medians, Hi-Lo SDs'!$B:$F,2,FALSE)),$G1444&gt;=(VLOOKUP($J1444,'Medians, Hi-Lo SDs'!$B:$F,2,FALSE))),(VLOOKUP($J1444,'Medians, Hi-Lo SDs'!$B:$F,2,FALSE))-$G1443,""))/($F1444)*($C1444-$C1443)+($C1443),"")</f>
        <v/>
      </c>
      <c r="M1444" s="65" t="str">
        <f t="shared" si="256"/>
        <v/>
      </c>
      <c r="N1444" s="65" t="str">
        <f>IF(M1444="","",M1444/VLOOKUP(VLOOKUP($J1444,'Medians, Hi-Lo SDs'!$B:$F,2,FALSE),$H:$I,2,FALSE))</f>
        <v/>
      </c>
      <c r="O1444" s="59" t="s">
        <v>88</v>
      </c>
      <c r="P1444" s="60" t="s">
        <v>88</v>
      </c>
      <c r="Q1444" s="66" t="str">
        <f>IFERROR((IF(AND($G1443&lt;(VLOOKUP($J1444,'Medians, Hi-Lo SDs'!$B:$F,3,FALSE)),$G1444&gt;=(VLOOKUP($J1444,'Medians, Hi-Lo SDs'!$B:$F,3,FALSE))),(VLOOKUP($J1444,'Medians, Hi-Lo SDs'!$B:$F,3,FALSE))-$G1443,""))/($F1444)*($C1444-$C1443)+($C1443),"")</f>
        <v/>
      </c>
      <c r="R1444" s="65" t="str">
        <f t="shared" si="257"/>
        <v/>
      </c>
      <c r="S1444" s="65" t="str">
        <f>IF(R1444="","",R1444/VLOOKUP(VLOOKUP($J1444,'Medians, Hi-Lo SDs'!$B:$F,3,FALSE),$H:$I,2,FALSE))</f>
        <v/>
      </c>
      <c r="T1444" s="70" t="str">
        <f t="shared" si="249"/>
        <v/>
      </c>
      <c r="U1444" s="68" t="str">
        <f t="shared" si="250"/>
        <v/>
      </c>
      <c r="V1444" s="69" t="str">
        <f t="shared" si="255"/>
        <v/>
      </c>
      <c r="W1444" s="66" t="str">
        <f>IFERROR((IF(AND($G1443&lt;(VLOOKUP($J1444,'Medians, Hi-Lo SDs'!$B:$F,4,FALSE)),$G1444&gt;=(VLOOKUP($J1444,'Medians, Hi-Lo SDs'!$B:$F,4,FALSE))),(VLOOKUP($J1444,'Medians, Hi-Lo SDs'!$B:$F,4,FALSE))-$G1443,""))/($F1444)*($C1444-$C1443)+($C1443),"")</f>
        <v/>
      </c>
      <c r="X1444" s="65" t="str">
        <f t="shared" si="258"/>
        <v/>
      </c>
      <c r="Y1444" s="65" t="str">
        <f>IF(X1444="","",X1444/VLOOKUP(VLOOKUP($J1444,'Medians, Hi-Lo SDs'!$B:$F,4,FALSE),$H:$I,2,FALSE))</f>
        <v/>
      </c>
      <c r="Z1444" s="70" t="str">
        <f t="shared" si="251"/>
        <v/>
      </c>
      <c r="AA1444" s="68" t="str">
        <f t="shared" si="252"/>
        <v/>
      </c>
      <c r="AB1444" s="66" t="str">
        <f>IFERROR((IF(AND($G1443&lt;(VLOOKUP($J1444,'Medians, Hi-Lo SDs'!$B:$F,5,FALSE)),$G1444&gt;=(VLOOKUP($J1444,'Medians, Hi-Lo SDs'!$B:$F,5,FALSE))),(VLOOKUP($J1444,'Medians, Hi-Lo SDs'!$B:$F,5,FALSE))-$G1443,""))/($F1444)*($C1444-$C1443)+($C1443),"")</f>
        <v/>
      </c>
      <c r="AC1444" s="65" t="str">
        <f t="shared" si="259"/>
        <v/>
      </c>
      <c r="AD1444" s="65" t="str">
        <f>IF(AC1444="","",AC1444/VLOOKUP(VLOOKUP($J1444,'Medians, Hi-Lo SDs'!$B:$F,5,FALSE),$H:$I,2,FALSE))</f>
        <v/>
      </c>
      <c r="AE1444" s="59" t="s">
        <v>88</v>
      </c>
      <c r="AF1444" s="60" t="s">
        <v>88</v>
      </c>
    </row>
    <row r="1445" spans="10:32" x14ac:dyDescent="0.2">
      <c r="J1445" s="64" t="str">
        <f t="shared" si="253"/>
        <v>a1721</v>
      </c>
      <c r="K1445" s="71">
        <f t="shared" si="254"/>
        <v>2.1505376344086025</v>
      </c>
      <c r="L1445" s="65" t="str">
        <f>IFERROR((IF(AND($G1444&lt;(VLOOKUP($J1445,'Medians, Hi-Lo SDs'!$B:$F,2,FALSE)),$G1445&gt;=(VLOOKUP($J1445,'Medians, Hi-Lo SDs'!$B:$F,2,FALSE))),(VLOOKUP($J1445,'Medians, Hi-Lo SDs'!$B:$F,2,FALSE))-$G1444,""))/($F1445)*($C1445-$C1444)+($C1444),"")</f>
        <v/>
      </c>
      <c r="M1445" s="65" t="str">
        <f t="shared" si="256"/>
        <v/>
      </c>
      <c r="N1445" s="65" t="str">
        <f>IF(M1445="","",M1445/VLOOKUP(VLOOKUP($J1445,'Medians, Hi-Lo SDs'!$B:$F,2,FALSE),$H:$I,2,FALSE))</f>
        <v/>
      </c>
      <c r="O1445" s="59" t="s">
        <v>88</v>
      </c>
      <c r="P1445" s="60" t="s">
        <v>88</v>
      </c>
      <c r="Q1445" s="66" t="str">
        <f>IFERROR((IF(AND($G1444&lt;(VLOOKUP($J1445,'Medians, Hi-Lo SDs'!$B:$F,3,FALSE)),$G1445&gt;=(VLOOKUP($J1445,'Medians, Hi-Lo SDs'!$B:$F,3,FALSE))),(VLOOKUP($J1445,'Medians, Hi-Lo SDs'!$B:$F,3,FALSE))-$G1444,""))/($F1445)*($C1445-$C1444)+($C1444),"")</f>
        <v/>
      </c>
      <c r="R1445" s="65" t="str">
        <f t="shared" si="257"/>
        <v/>
      </c>
      <c r="S1445" s="65" t="str">
        <f>IF(R1445="","",R1445/VLOOKUP(VLOOKUP($J1445,'Medians, Hi-Lo SDs'!$B:$F,3,FALSE),$H:$I,2,FALSE))</f>
        <v/>
      </c>
      <c r="T1445" s="70" t="str">
        <f t="shared" si="249"/>
        <v/>
      </c>
      <c r="U1445" s="68" t="str">
        <f t="shared" si="250"/>
        <v/>
      </c>
      <c r="V1445" s="69" t="str">
        <f t="shared" si="255"/>
        <v/>
      </c>
      <c r="W1445" s="66" t="str">
        <f>IFERROR((IF(AND($G1444&lt;(VLOOKUP($J1445,'Medians, Hi-Lo SDs'!$B:$F,4,FALSE)),$G1445&gt;=(VLOOKUP($J1445,'Medians, Hi-Lo SDs'!$B:$F,4,FALSE))),(VLOOKUP($J1445,'Medians, Hi-Lo SDs'!$B:$F,4,FALSE))-$G1444,""))/($F1445)*($C1445-$C1444)+($C1444),"")</f>
        <v/>
      </c>
      <c r="X1445" s="65" t="str">
        <f t="shared" si="258"/>
        <v/>
      </c>
      <c r="Y1445" s="65" t="str">
        <f>IF(X1445="","",X1445/VLOOKUP(VLOOKUP($J1445,'Medians, Hi-Lo SDs'!$B:$F,4,FALSE),$H:$I,2,FALSE))</f>
        <v/>
      </c>
      <c r="Z1445" s="70" t="str">
        <f t="shared" si="251"/>
        <v/>
      </c>
      <c r="AA1445" s="68" t="str">
        <f t="shared" si="252"/>
        <v/>
      </c>
      <c r="AB1445" s="66" t="str">
        <f>IFERROR((IF(AND($G1444&lt;(VLOOKUP($J1445,'Medians, Hi-Lo SDs'!$B:$F,5,FALSE)),$G1445&gt;=(VLOOKUP($J1445,'Medians, Hi-Lo SDs'!$B:$F,5,FALSE))),(VLOOKUP($J1445,'Medians, Hi-Lo SDs'!$B:$F,5,FALSE))-$G1444,""))/($F1445)*($C1445-$C1444)+($C1444),"")</f>
        <v/>
      </c>
      <c r="AC1445" s="65" t="str">
        <f t="shared" si="259"/>
        <v/>
      </c>
      <c r="AD1445" s="65" t="str">
        <f>IF(AC1445="","",AC1445/VLOOKUP(VLOOKUP($J1445,'Medians, Hi-Lo SDs'!$B:$F,5,FALSE),$H:$I,2,FALSE))</f>
        <v/>
      </c>
      <c r="AE1445" s="59" t="s">
        <v>88</v>
      </c>
      <c r="AF1445" s="60" t="s">
        <v>88</v>
      </c>
    </row>
    <row r="1446" spans="10:32" x14ac:dyDescent="0.2">
      <c r="J1446" s="64" t="str">
        <f t="shared" si="253"/>
        <v>a1721</v>
      </c>
      <c r="K1446" s="71">
        <f t="shared" si="254"/>
        <v>2.1505376344086025</v>
      </c>
      <c r="L1446" s="65" t="str">
        <f>IFERROR((IF(AND($G1445&lt;(VLOOKUP($J1446,'Medians, Hi-Lo SDs'!$B:$F,2,FALSE)),$G1446&gt;=(VLOOKUP($J1446,'Medians, Hi-Lo SDs'!$B:$F,2,FALSE))),(VLOOKUP($J1446,'Medians, Hi-Lo SDs'!$B:$F,2,FALSE))-$G1445,""))/($F1446)*($C1446-$C1445)+($C1445),"")</f>
        <v/>
      </c>
      <c r="M1446" s="65" t="str">
        <f t="shared" si="256"/>
        <v/>
      </c>
      <c r="N1446" s="65" t="str">
        <f>IF(M1446="","",M1446/VLOOKUP(VLOOKUP($J1446,'Medians, Hi-Lo SDs'!$B:$F,2,FALSE),$H:$I,2,FALSE))</f>
        <v/>
      </c>
      <c r="O1446" s="59" t="s">
        <v>88</v>
      </c>
      <c r="P1446" s="60" t="s">
        <v>88</v>
      </c>
      <c r="Q1446" s="66" t="str">
        <f>IFERROR((IF(AND($G1445&lt;(VLOOKUP($J1446,'Medians, Hi-Lo SDs'!$B:$F,3,FALSE)),$G1446&gt;=(VLOOKUP($J1446,'Medians, Hi-Lo SDs'!$B:$F,3,FALSE))),(VLOOKUP($J1446,'Medians, Hi-Lo SDs'!$B:$F,3,FALSE))-$G1445,""))/($F1446)*($C1446-$C1445)+($C1445),"")</f>
        <v/>
      </c>
      <c r="R1446" s="65" t="str">
        <f t="shared" si="257"/>
        <v/>
      </c>
      <c r="S1446" s="65" t="str">
        <f>IF(R1446="","",R1446/VLOOKUP(VLOOKUP($J1446,'Medians, Hi-Lo SDs'!$B:$F,3,FALSE),$H:$I,2,FALSE))</f>
        <v/>
      </c>
      <c r="T1446" s="70" t="str">
        <f t="shared" si="249"/>
        <v/>
      </c>
      <c r="U1446" s="68" t="str">
        <f t="shared" si="250"/>
        <v/>
      </c>
      <c r="V1446" s="69" t="str">
        <f t="shared" si="255"/>
        <v/>
      </c>
      <c r="W1446" s="66" t="str">
        <f>IFERROR((IF(AND($G1445&lt;(VLOOKUP($J1446,'Medians, Hi-Lo SDs'!$B:$F,4,FALSE)),$G1446&gt;=(VLOOKUP($J1446,'Medians, Hi-Lo SDs'!$B:$F,4,FALSE))),(VLOOKUP($J1446,'Medians, Hi-Lo SDs'!$B:$F,4,FALSE))-$G1445,""))/($F1446)*($C1446-$C1445)+($C1445),"")</f>
        <v/>
      </c>
      <c r="X1446" s="65" t="str">
        <f t="shared" si="258"/>
        <v/>
      </c>
      <c r="Y1446" s="65" t="str">
        <f>IF(X1446="","",X1446/VLOOKUP(VLOOKUP($J1446,'Medians, Hi-Lo SDs'!$B:$F,4,FALSE),$H:$I,2,FALSE))</f>
        <v/>
      </c>
      <c r="Z1446" s="70" t="str">
        <f t="shared" si="251"/>
        <v/>
      </c>
      <c r="AA1446" s="68" t="str">
        <f t="shared" si="252"/>
        <v/>
      </c>
      <c r="AB1446" s="66" t="str">
        <f>IFERROR((IF(AND($G1445&lt;(VLOOKUP($J1446,'Medians, Hi-Lo SDs'!$B:$F,5,FALSE)),$G1446&gt;=(VLOOKUP($J1446,'Medians, Hi-Lo SDs'!$B:$F,5,FALSE))),(VLOOKUP($J1446,'Medians, Hi-Lo SDs'!$B:$F,5,FALSE))-$G1445,""))/($F1446)*($C1446-$C1445)+($C1445),"")</f>
        <v/>
      </c>
      <c r="AC1446" s="65" t="str">
        <f t="shared" si="259"/>
        <v/>
      </c>
      <c r="AD1446" s="65" t="str">
        <f>IF(AC1446="","",AC1446/VLOOKUP(VLOOKUP($J1446,'Medians, Hi-Lo SDs'!$B:$F,5,FALSE),$H:$I,2,FALSE))</f>
        <v/>
      </c>
      <c r="AE1446" s="59" t="s">
        <v>88</v>
      </c>
      <c r="AF1446" s="60" t="s">
        <v>88</v>
      </c>
    </row>
    <row r="1447" spans="10:32" x14ac:dyDescent="0.2">
      <c r="J1447" s="64" t="str">
        <f t="shared" si="253"/>
        <v>a1721</v>
      </c>
      <c r="K1447" s="71">
        <f t="shared" si="254"/>
        <v>2.1505376344086025</v>
      </c>
      <c r="L1447" s="65" t="str">
        <f>IFERROR((IF(AND($G1446&lt;(VLOOKUP($J1447,'Medians, Hi-Lo SDs'!$B:$F,2,FALSE)),$G1447&gt;=(VLOOKUP($J1447,'Medians, Hi-Lo SDs'!$B:$F,2,FALSE))),(VLOOKUP($J1447,'Medians, Hi-Lo SDs'!$B:$F,2,FALSE))-$G1446,""))/($F1447)*($C1447-$C1446)+($C1446),"")</f>
        <v/>
      </c>
      <c r="M1447" s="65" t="str">
        <f t="shared" si="256"/>
        <v/>
      </c>
      <c r="N1447" s="65" t="str">
        <f>IF(M1447="","",M1447/VLOOKUP(VLOOKUP($J1447,'Medians, Hi-Lo SDs'!$B:$F,2,FALSE),$H:$I,2,FALSE))</f>
        <v/>
      </c>
      <c r="O1447" s="59" t="s">
        <v>88</v>
      </c>
      <c r="P1447" s="60" t="s">
        <v>88</v>
      </c>
      <c r="Q1447" s="66" t="str">
        <f>IFERROR((IF(AND($G1446&lt;(VLOOKUP($J1447,'Medians, Hi-Lo SDs'!$B:$F,3,FALSE)),$G1447&gt;=(VLOOKUP($J1447,'Medians, Hi-Lo SDs'!$B:$F,3,FALSE))),(VLOOKUP($J1447,'Medians, Hi-Lo SDs'!$B:$F,3,FALSE))-$G1446,""))/($F1447)*($C1447-$C1446)+($C1446),"")</f>
        <v/>
      </c>
      <c r="R1447" s="65" t="str">
        <f t="shared" si="257"/>
        <v/>
      </c>
      <c r="S1447" s="65" t="str">
        <f>IF(R1447="","",R1447/VLOOKUP(VLOOKUP($J1447,'Medians, Hi-Lo SDs'!$B:$F,3,FALSE),$H:$I,2,FALSE))</f>
        <v/>
      </c>
      <c r="T1447" s="70" t="str">
        <f t="shared" si="249"/>
        <v/>
      </c>
      <c r="U1447" s="68" t="str">
        <f t="shared" si="250"/>
        <v/>
      </c>
      <c r="V1447" s="69" t="str">
        <f t="shared" si="255"/>
        <v/>
      </c>
      <c r="W1447" s="66" t="str">
        <f>IFERROR((IF(AND($G1446&lt;(VLOOKUP($J1447,'Medians, Hi-Lo SDs'!$B:$F,4,FALSE)),$G1447&gt;=(VLOOKUP($J1447,'Medians, Hi-Lo SDs'!$B:$F,4,FALSE))),(VLOOKUP($J1447,'Medians, Hi-Lo SDs'!$B:$F,4,FALSE))-$G1446,""))/($F1447)*($C1447-$C1446)+($C1446),"")</f>
        <v/>
      </c>
      <c r="X1447" s="65" t="str">
        <f t="shared" si="258"/>
        <v/>
      </c>
      <c r="Y1447" s="65" t="str">
        <f>IF(X1447="","",X1447/VLOOKUP(VLOOKUP($J1447,'Medians, Hi-Lo SDs'!$B:$F,4,FALSE),$H:$I,2,FALSE))</f>
        <v/>
      </c>
      <c r="Z1447" s="70" t="str">
        <f t="shared" si="251"/>
        <v/>
      </c>
      <c r="AA1447" s="68" t="str">
        <f t="shared" si="252"/>
        <v/>
      </c>
      <c r="AB1447" s="66" t="str">
        <f>IFERROR((IF(AND($G1446&lt;(VLOOKUP($J1447,'Medians, Hi-Lo SDs'!$B:$F,5,FALSE)),$G1447&gt;=(VLOOKUP($J1447,'Medians, Hi-Lo SDs'!$B:$F,5,FALSE))),(VLOOKUP($J1447,'Medians, Hi-Lo SDs'!$B:$F,5,FALSE))-$G1446,""))/($F1447)*($C1447-$C1446)+($C1446),"")</f>
        <v/>
      </c>
      <c r="AC1447" s="65" t="str">
        <f t="shared" si="259"/>
        <v/>
      </c>
      <c r="AD1447" s="65" t="str">
        <f>IF(AC1447="","",AC1447/VLOOKUP(VLOOKUP($J1447,'Medians, Hi-Lo SDs'!$B:$F,5,FALSE),$H:$I,2,FALSE))</f>
        <v/>
      </c>
      <c r="AE1447" s="59" t="s">
        <v>88</v>
      </c>
      <c r="AF1447" s="60" t="s">
        <v>88</v>
      </c>
    </row>
    <row r="1448" spans="10:32" x14ac:dyDescent="0.2">
      <c r="J1448" s="64" t="str">
        <f t="shared" si="253"/>
        <v>a1721</v>
      </c>
      <c r="K1448" s="71">
        <f t="shared" si="254"/>
        <v>2.1505376344086025</v>
      </c>
      <c r="L1448" s="65" t="str">
        <f>IFERROR((IF(AND($G1447&lt;(VLOOKUP($J1448,'Medians, Hi-Lo SDs'!$B:$F,2,FALSE)),$G1448&gt;=(VLOOKUP($J1448,'Medians, Hi-Lo SDs'!$B:$F,2,FALSE))),(VLOOKUP($J1448,'Medians, Hi-Lo SDs'!$B:$F,2,FALSE))-$G1447,""))/($F1448)*($C1448-$C1447)+($C1447),"")</f>
        <v/>
      </c>
      <c r="M1448" s="65" t="str">
        <f t="shared" si="256"/>
        <v/>
      </c>
      <c r="N1448" s="65" t="str">
        <f>IF(M1448="","",M1448/VLOOKUP(VLOOKUP($J1448,'Medians, Hi-Lo SDs'!$B:$F,2,FALSE),$H:$I,2,FALSE))</f>
        <v/>
      </c>
      <c r="O1448" s="59" t="s">
        <v>88</v>
      </c>
      <c r="P1448" s="60" t="s">
        <v>88</v>
      </c>
      <c r="Q1448" s="66" t="str">
        <f>IFERROR((IF(AND($G1447&lt;(VLOOKUP($J1448,'Medians, Hi-Lo SDs'!$B:$F,3,FALSE)),$G1448&gt;=(VLOOKUP($J1448,'Medians, Hi-Lo SDs'!$B:$F,3,FALSE))),(VLOOKUP($J1448,'Medians, Hi-Lo SDs'!$B:$F,3,FALSE))-$G1447,""))/($F1448)*($C1448-$C1447)+($C1447),"")</f>
        <v/>
      </c>
      <c r="R1448" s="65" t="str">
        <f t="shared" si="257"/>
        <v/>
      </c>
      <c r="S1448" s="65" t="str">
        <f>IF(R1448="","",R1448/VLOOKUP(VLOOKUP($J1448,'Medians, Hi-Lo SDs'!$B:$F,3,FALSE),$H:$I,2,FALSE))</f>
        <v/>
      </c>
      <c r="T1448" s="70" t="str">
        <f t="shared" si="249"/>
        <v/>
      </c>
      <c r="U1448" s="68" t="str">
        <f t="shared" si="250"/>
        <v/>
      </c>
      <c r="V1448" s="69" t="str">
        <f t="shared" si="255"/>
        <v/>
      </c>
      <c r="W1448" s="66" t="str">
        <f>IFERROR((IF(AND($G1447&lt;(VLOOKUP($J1448,'Medians, Hi-Lo SDs'!$B:$F,4,FALSE)),$G1448&gt;=(VLOOKUP($J1448,'Medians, Hi-Lo SDs'!$B:$F,4,FALSE))),(VLOOKUP($J1448,'Medians, Hi-Lo SDs'!$B:$F,4,FALSE))-$G1447,""))/($F1448)*($C1448-$C1447)+($C1447),"")</f>
        <v/>
      </c>
      <c r="X1448" s="65" t="str">
        <f t="shared" si="258"/>
        <v/>
      </c>
      <c r="Y1448" s="65" t="str">
        <f>IF(X1448="","",X1448/VLOOKUP(VLOOKUP($J1448,'Medians, Hi-Lo SDs'!$B:$F,4,FALSE),$H:$I,2,FALSE))</f>
        <v/>
      </c>
      <c r="Z1448" s="70" t="str">
        <f t="shared" si="251"/>
        <v/>
      </c>
      <c r="AA1448" s="68" t="str">
        <f t="shared" si="252"/>
        <v/>
      </c>
      <c r="AB1448" s="66" t="str">
        <f>IFERROR((IF(AND($G1447&lt;(VLOOKUP($J1448,'Medians, Hi-Lo SDs'!$B:$F,5,FALSE)),$G1448&gt;=(VLOOKUP($J1448,'Medians, Hi-Lo SDs'!$B:$F,5,FALSE))),(VLOOKUP($J1448,'Medians, Hi-Lo SDs'!$B:$F,5,FALSE))-$G1447,""))/($F1448)*($C1448-$C1447)+($C1447),"")</f>
        <v/>
      </c>
      <c r="AC1448" s="65" t="str">
        <f t="shared" si="259"/>
        <v/>
      </c>
      <c r="AD1448" s="65" t="str">
        <f>IF(AC1448="","",AC1448/VLOOKUP(VLOOKUP($J1448,'Medians, Hi-Lo SDs'!$B:$F,5,FALSE),$H:$I,2,FALSE))</f>
        <v/>
      </c>
      <c r="AE1448" s="59" t="s">
        <v>88</v>
      </c>
      <c r="AF1448" s="60" t="s">
        <v>88</v>
      </c>
    </row>
    <row r="1449" spans="10:32" x14ac:dyDescent="0.2">
      <c r="J1449" s="64" t="str">
        <f t="shared" si="253"/>
        <v>a1721</v>
      </c>
      <c r="K1449" s="71">
        <f t="shared" si="254"/>
        <v>2.1505376344086025</v>
      </c>
      <c r="L1449" s="65" t="str">
        <f>IFERROR((IF(AND($G1448&lt;(VLOOKUP($J1449,'Medians, Hi-Lo SDs'!$B:$F,2,FALSE)),$G1449&gt;=(VLOOKUP($J1449,'Medians, Hi-Lo SDs'!$B:$F,2,FALSE))),(VLOOKUP($J1449,'Medians, Hi-Lo SDs'!$B:$F,2,FALSE))-$G1448,""))/($F1449)*($C1449-$C1448)+($C1448),"")</f>
        <v/>
      </c>
      <c r="M1449" s="65" t="str">
        <f t="shared" si="256"/>
        <v/>
      </c>
      <c r="N1449" s="65" t="str">
        <f>IF(M1449="","",M1449/VLOOKUP(VLOOKUP($J1449,'Medians, Hi-Lo SDs'!$B:$F,2,FALSE),$H:$I,2,FALSE))</f>
        <v/>
      </c>
      <c r="O1449" s="59" t="s">
        <v>88</v>
      </c>
      <c r="P1449" s="60" t="s">
        <v>88</v>
      </c>
      <c r="Q1449" s="66" t="str">
        <f>IFERROR((IF(AND($G1448&lt;(VLOOKUP($J1449,'Medians, Hi-Lo SDs'!$B:$F,3,FALSE)),$G1449&gt;=(VLOOKUP($J1449,'Medians, Hi-Lo SDs'!$B:$F,3,FALSE))),(VLOOKUP($J1449,'Medians, Hi-Lo SDs'!$B:$F,3,FALSE))-$G1448,""))/($F1449)*($C1449-$C1448)+($C1448),"")</f>
        <v/>
      </c>
      <c r="R1449" s="65" t="str">
        <f t="shared" si="257"/>
        <v/>
      </c>
      <c r="S1449" s="65" t="str">
        <f>IF(R1449="","",R1449/VLOOKUP(VLOOKUP($J1449,'Medians, Hi-Lo SDs'!$B:$F,3,FALSE),$H:$I,2,FALSE))</f>
        <v/>
      </c>
      <c r="T1449" s="70" t="str">
        <f t="shared" si="249"/>
        <v/>
      </c>
      <c r="U1449" s="68" t="str">
        <f t="shared" si="250"/>
        <v/>
      </c>
      <c r="V1449" s="69" t="str">
        <f t="shared" si="255"/>
        <v/>
      </c>
      <c r="W1449" s="66" t="str">
        <f>IFERROR((IF(AND($G1448&lt;(VLOOKUP($J1449,'Medians, Hi-Lo SDs'!$B:$F,4,FALSE)),$G1449&gt;=(VLOOKUP($J1449,'Medians, Hi-Lo SDs'!$B:$F,4,FALSE))),(VLOOKUP($J1449,'Medians, Hi-Lo SDs'!$B:$F,4,FALSE))-$G1448,""))/($F1449)*($C1449-$C1448)+($C1448),"")</f>
        <v/>
      </c>
      <c r="X1449" s="65" t="str">
        <f t="shared" si="258"/>
        <v/>
      </c>
      <c r="Y1449" s="65" t="str">
        <f>IF(X1449="","",X1449/VLOOKUP(VLOOKUP($J1449,'Medians, Hi-Lo SDs'!$B:$F,4,FALSE),$H:$I,2,FALSE))</f>
        <v/>
      </c>
      <c r="Z1449" s="70" t="str">
        <f t="shared" si="251"/>
        <v/>
      </c>
      <c r="AA1449" s="68" t="str">
        <f t="shared" si="252"/>
        <v/>
      </c>
      <c r="AB1449" s="66" t="str">
        <f>IFERROR((IF(AND($G1448&lt;(VLOOKUP($J1449,'Medians, Hi-Lo SDs'!$B:$F,5,FALSE)),$G1449&gt;=(VLOOKUP($J1449,'Medians, Hi-Lo SDs'!$B:$F,5,FALSE))),(VLOOKUP($J1449,'Medians, Hi-Lo SDs'!$B:$F,5,FALSE))-$G1448,""))/($F1449)*($C1449-$C1448)+($C1448),"")</f>
        <v/>
      </c>
      <c r="AC1449" s="65" t="str">
        <f t="shared" si="259"/>
        <v/>
      </c>
      <c r="AD1449" s="65" t="str">
        <f>IF(AC1449="","",AC1449/VLOOKUP(VLOOKUP($J1449,'Medians, Hi-Lo SDs'!$B:$F,5,FALSE),$H:$I,2,FALSE))</f>
        <v/>
      </c>
      <c r="AE1449" s="59" t="s">
        <v>88</v>
      </c>
      <c r="AF1449" s="60" t="s">
        <v>88</v>
      </c>
    </row>
    <row r="1450" spans="10:32" x14ac:dyDescent="0.2">
      <c r="J1450" s="64" t="str">
        <f t="shared" si="253"/>
        <v>a1721</v>
      </c>
      <c r="K1450" s="71">
        <f t="shared" si="254"/>
        <v>2.1505376344086025</v>
      </c>
      <c r="L1450" s="65" t="str">
        <f>IFERROR((IF(AND($G1449&lt;(VLOOKUP($J1450,'Medians, Hi-Lo SDs'!$B:$F,2,FALSE)),$G1450&gt;=(VLOOKUP($J1450,'Medians, Hi-Lo SDs'!$B:$F,2,FALSE))),(VLOOKUP($J1450,'Medians, Hi-Lo SDs'!$B:$F,2,FALSE))-$G1449,""))/($F1450)*($C1450-$C1449)+($C1449),"")</f>
        <v/>
      </c>
      <c r="M1450" s="65" t="str">
        <f t="shared" si="256"/>
        <v/>
      </c>
      <c r="N1450" s="65" t="str">
        <f>IF(M1450="","",M1450/VLOOKUP(VLOOKUP($J1450,'Medians, Hi-Lo SDs'!$B:$F,2,FALSE),$H:$I,2,FALSE))</f>
        <v/>
      </c>
      <c r="O1450" s="59" t="s">
        <v>88</v>
      </c>
      <c r="P1450" s="60" t="s">
        <v>88</v>
      </c>
      <c r="Q1450" s="66" t="str">
        <f>IFERROR((IF(AND($G1449&lt;(VLOOKUP($J1450,'Medians, Hi-Lo SDs'!$B:$F,3,FALSE)),$G1450&gt;=(VLOOKUP($J1450,'Medians, Hi-Lo SDs'!$B:$F,3,FALSE))),(VLOOKUP($J1450,'Medians, Hi-Lo SDs'!$B:$F,3,FALSE))-$G1449,""))/($F1450)*($C1450-$C1449)+($C1449),"")</f>
        <v/>
      </c>
      <c r="R1450" s="65" t="str">
        <f t="shared" si="257"/>
        <v/>
      </c>
      <c r="S1450" s="65" t="str">
        <f>IF(R1450="","",R1450/VLOOKUP(VLOOKUP($J1450,'Medians, Hi-Lo SDs'!$B:$F,3,FALSE),$H:$I,2,FALSE))</f>
        <v/>
      </c>
      <c r="T1450" s="70" t="str">
        <f t="shared" si="249"/>
        <v/>
      </c>
      <c r="U1450" s="68" t="str">
        <f t="shared" si="250"/>
        <v/>
      </c>
      <c r="V1450" s="69" t="str">
        <f t="shared" si="255"/>
        <v/>
      </c>
      <c r="W1450" s="66" t="str">
        <f>IFERROR((IF(AND($G1449&lt;(VLOOKUP($J1450,'Medians, Hi-Lo SDs'!$B:$F,4,FALSE)),$G1450&gt;=(VLOOKUP($J1450,'Medians, Hi-Lo SDs'!$B:$F,4,FALSE))),(VLOOKUP($J1450,'Medians, Hi-Lo SDs'!$B:$F,4,FALSE))-$G1449,""))/($F1450)*($C1450-$C1449)+($C1449),"")</f>
        <v/>
      </c>
      <c r="X1450" s="65" t="str">
        <f t="shared" si="258"/>
        <v/>
      </c>
      <c r="Y1450" s="65" t="str">
        <f>IF(X1450="","",X1450/VLOOKUP(VLOOKUP($J1450,'Medians, Hi-Lo SDs'!$B:$F,4,FALSE),$H:$I,2,FALSE))</f>
        <v/>
      </c>
      <c r="Z1450" s="70" t="str">
        <f t="shared" si="251"/>
        <v/>
      </c>
      <c r="AA1450" s="68" t="str">
        <f t="shared" si="252"/>
        <v/>
      </c>
      <c r="AB1450" s="66" t="str">
        <f>IFERROR((IF(AND($G1449&lt;(VLOOKUP($J1450,'Medians, Hi-Lo SDs'!$B:$F,5,FALSE)),$G1450&gt;=(VLOOKUP($J1450,'Medians, Hi-Lo SDs'!$B:$F,5,FALSE))),(VLOOKUP($J1450,'Medians, Hi-Lo SDs'!$B:$F,5,FALSE))-$G1449,""))/($F1450)*($C1450-$C1449)+($C1449),"")</f>
        <v/>
      </c>
      <c r="AC1450" s="65" t="str">
        <f t="shared" si="259"/>
        <v/>
      </c>
      <c r="AD1450" s="65" t="str">
        <f>IF(AC1450="","",AC1450/VLOOKUP(VLOOKUP($J1450,'Medians, Hi-Lo SDs'!$B:$F,5,FALSE),$H:$I,2,FALSE))</f>
        <v/>
      </c>
      <c r="AE1450" s="59" t="s">
        <v>88</v>
      </c>
      <c r="AF1450" s="60" t="s">
        <v>88</v>
      </c>
    </row>
    <row r="1451" spans="10:32" x14ac:dyDescent="0.2">
      <c r="J1451" s="64" t="str">
        <f t="shared" si="253"/>
        <v>a1721</v>
      </c>
      <c r="K1451" s="71">
        <f t="shared" si="254"/>
        <v>2.1505376344086025</v>
      </c>
      <c r="L1451" s="65" t="str">
        <f>IFERROR((IF(AND($G1450&lt;(VLOOKUP($J1451,'Medians, Hi-Lo SDs'!$B:$F,2,FALSE)),$G1451&gt;=(VLOOKUP($J1451,'Medians, Hi-Lo SDs'!$B:$F,2,FALSE))),(VLOOKUP($J1451,'Medians, Hi-Lo SDs'!$B:$F,2,FALSE))-$G1450,""))/($F1451)*($C1451-$C1450)+($C1450),"")</f>
        <v/>
      </c>
      <c r="M1451" s="65" t="str">
        <f t="shared" si="256"/>
        <v/>
      </c>
      <c r="N1451" s="65" t="str">
        <f>IF(M1451="","",M1451/VLOOKUP(VLOOKUP($J1451,'Medians, Hi-Lo SDs'!$B:$F,2,FALSE),$H:$I,2,FALSE))</f>
        <v/>
      </c>
      <c r="O1451" s="59" t="s">
        <v>88</v>
      </c>
      <c r="P1451" s="60" t="s">
        <v>88</v>
      </c>
      <c r="Q1451" s="66" t="str">
        <f>IFERROR((IF(AND($G1450&lt;(VLOOKUP($J1451,'Medians, Hi-Lo SDs'!$B:$F,3,FALSE)),$G1451&gt;=(VLOOKUP($J1451,'Medians, Hi-Lo SDs'!$B:$F,3,FALSE))),(VLOOKUP($J1451,'Medians, Hi-Lo SDs'!$B:$F,3,FALSE))-$G1450,""))/($F1451)*($C1451-$C1450)+($C1450),"")</f>
        <v/>
      </c>
      <c r="R1451" s="65" t="str">
        <f t="shared" si="257"/>
        <v/>
      </c>
      <c r="S1451" s="65" t="str">
        <f>IF(R1451="","",R1451/VLOOKUP(VLOOKUP($J1451,'Medians, Hi-Lo SDs'!$B:$F,3,FALSE),$H:$I,2,FALSE))</f>
        <v/>
      </c>
      <c r="T1451" s="70" t="str">
        <f t="shared" si="249"/>
        <v/>
      </c>
      <c r="U1451" s="68" t="str">
        <f t="shared" si="250"/>
        <v/>
      </c>
      <c r="V1451" s="69" t="str">
        <f t="shared" si="255"/>
        <v/>
      </c>
      <c r="W1451" s="66" t="str">
        <f>IFERROR((IF(AND($G1450&lt;(VLOOKUP($J1451,'Medians, Hi-Lo SDs'!$B:$F,4,FALSE)),$G1451&gt;=(VLOOKUP($J1451,'Medians, Hi-Lo SDs'!$B:$F,4,FALSE))),(VLOOKUP($J1451,'Medians, Hi-Lo SDs'!$B:$F,4,FALSE))-$G1450,""))/($F1451)*($C1451-$C1450)+($C1450),"")</f>
        <v/>
      </c>
      <c r="X1451" s="65" t="str">
        <f t="shared" si="258"/>
        <v/>
      </c>
      <c r="Y1451" s="65" t="str">
        <f>IF(X1451="","",X1451/VLOOKUP(VLOOKUP($J1451,'Medians, Hi-Lo SDs'!$B:$F,4,FALSE),$H:$I,2,FALSE))</f>
        <v/>
      </c>
      <c r="Z1451" s="70" t="str">
        <f t="shared" si="251"/>
        <v/>
      </c>
      <c r="AA1451" s="68" t="str">
        <f t="shared" si="252"/>
        <v/>
      </c>
      <c r="AB1451" s="66" t="str">
        <f>IFERROR((IF(AND($G1450&lt;(VLOOKUP($J1451,'Medians, Hi-Lo SDs'!$B:$F,5,FALSE)),$G1451&gt;=(VLOOKUP($J1451,'Medians, Hi-Lo SDs'!$B:$F,5,FALSE))),(VLOOKUP($J1451,'Medians, Hi-Lo SDs'!$B:$F,5,FALSE))-$G1450,""))/($F1451)*($C1451-$C1450)+($C1450),"")</f>
        <v/>
      </c>
      <c r="AC1451" s="65" t="str">
        <f t="shared" si="259"/>
        <v/>
      </c>
      <c r="AD1451" s="65" t="str">
        <f>IF(AC1451="","",AC1451/VLOOKUP(VLOOKUP($J1451,'Medians, Hi-Lo SDs'!$B:$F,5,FALSE),$H:$I,2,FALSE))</f>
        <v/>
      </c>
      <c r="AE1451" s="59" t="s">
        <v>88</v>
      </c>
      <c r="AF1451" s="60" t="s">
        <v>88</v>
      </c>
    </row>
    <row r="1452" spans="10:32" x14ac:dyDescent="0.2">
      <c r="J1452" s="64" t="str">
        <f t="shared" si="253"/>
        <v>a1721</v>
      </c>
      <c r="K1452" s="71">
        <f t="shared" si="254"/>
        <v>2.1505376344086025</v>
      </c>
      <c r="L1452" s="65" t="str">
        <f>IFERROR((IF(AND($G1451&lt;(VLOOKUP($J1452,'Medians, Hi-Lo SDs'!$B:$F,2,FALSE)),$G1452&gt;=(VLOOKUP($J1452,'Medians, Hi-Lo SDs'!$B:$F,2,FALSE))),(VLOOKUP($J1452,'Medians, Hi-Lo SDs'!$B:$F,2,FALSE))-$G1451,""))/($F1452)*($C1452-$C1451)+($C1451),"")</f>
        <v/>
      </c>
      <c r="M1452" s="65" t="str">
        <f t="shared" si="256"/>
        <v/>
      </c>
      <c r="N1452" s="65" t="str">
        <f>IF(M1452="","",M1452/VLOOKUP(VLOOKUP($J1452,'Medians, Hi-Lo SDs'!$B:$F,2,FALSE),$H:$I,2,FALSE))</f>
        <v/>
      </c>
      <c r="O1452" s="59" t="s">
        <v>88</v>
      </c>
      <c r="P1452" s="60" t="s">
        <v>88</v>
      </c>
      <c r="Q1452" s="66" t="str">
        <f>IFERROR((IF(AND($G1451&lt;(VLOOKUP($J1452,'Medians, Hi-Lo SDs'!$B:$F,3,FALSE)),$G1452&gt;=(VLOOKUP($J1452,'Medians, Hi-Lo SDs'!$B:$F,3,FALSE))),(VLOOKUP($J1452,'Medians, Hi-Lo SDs'!$B:$F,3,FALSE))-$G1451,""))/($F1452)*($C1452-$C1451)+($C1451),"")</f>
        <v/>
      </c>
      <c r="R1452" s="65" t="str">
        <f t="shared" si="257"/>
        <v/>
      </c>
      <c r="S1452" s="65" t="str">
        <f>IF(R1452="","",R1452/VLOOKUP(VLOOKUP($J1452,'Medians, Hi-Lo SDs'!$B:$F,3,FALSE),$H:$I,2,FALSE))</f>
        <v/>
      </c>
      <c r="T1452" s="70" t="str">
        <f t="shared" ref="T1452:T1515" si="260">IF(S1452="","",IF(SUMIF($J:$J,$J1452,N:N)=0,1/0,(SUMIF($J:$J,$J1452,N:N)+SUMIF($J:$J,$J1452,S:S))/2))</f>
        <v/>
      </c>
      <c r="U1452" s="68" t="str">
        <f t="shared" ref="U1452:U1515" si="261">N1452</f>
        <v/>
      </c>
      <c r="V1452" s="69" t="str">
        <f t="shared" si="255"/>
        <v/>
      </c>
      <c r="W1452" s="66" t="str">
        <f>IFERROR((IF(AND($G1451&lt;(VLOOKUP($J1452,'Medians, Hi-Lo SDs'!$B:$F,4,FALSE)),$G1452&gt;=(VLOOKUP($J1452,'Medians, Hi-Lo SDs'!$B:$F,4,FALSE))),(VLOOKUP($J1452,'Medians, Hi-Lo SDs'!$B:$F,4,FALSE))-$G1451,""))/($F1452)*($C1452-$C1451)+($C1451),"")</f>
        <v/>
      </c>
      <c r="X1452" s="65" t="str">
        <f t="shared" si="258"/>
        <v/>
      </c>
      <c r="Y1452" s="65" t="str">
        <f>IF(X1452="","",X1452/VLOOKUP(VLOOKUP($J1452,'Medians, Hi-Lo SDs'!$B:$F,4,FALSE),$H:$I,2,FALSE))</f>
        <v/>
      </c>
      <c r="Z1452" s="70" t="str">
        <f t="shared" ref="Z1452:Z1515" si="262">IF(Y1452="","",(SUMIF($J:$J,$J1452,Y:Y)+SUMIF($J:$J,$J1452,AD:AD))/2)</f>
        <v/>
      </c>
      <c r="AA1452" s="68" t="str">
        <f t="shared" ref="AA1452:AA1515" si="263">AD1452</f>
        <v/>
      </c>
      <c r="AB1452" s="66" t="str">
        <f>IFERROR((IF(AND($G1451&lt;(VLOOKUP($J1452,'Medians, Hi-Lo SDs'!$B:$F,5,FALSE)),$G1452&gt;=(VLOOKUP($J1452,'Medians, Hi-Lo SDs'!$B:$F,5,FALSE))),(VLOOKUP($J1452,'Medians, Hi-Lo SDs'!$B:$F,5,FALSE))-$G1451,""))/($F1452)*($C1452-$C1451)+($C1451),"")</f>
        <v/>
      </c>
      <c r="AC1452" s="65" t="str">
        <f t="shared" si="259"/>
        <v/>
      </c>
      <c r="AD1452" s="65" t="str">
        <f>IF(AC1452="","",AC1452/VLOOKUP(VLOOKUP($J1452,'Medians, Hi-Lo SDs'!$B:$F,5,FALSE),$H:$I,2,FALSE))</f>
        <v/>
      </c>
      <c r="AE1452" s="59" t="s">
        <v>88</v>
      </c>
      <c r="AF1452" s="60" t="s">
        <v>88</v>
      </c>
    </row>
    <row r="1453" spans="10:32" x14ac:dyDescent="0.2">
      <c r="J1453" s="64" t="str">
        <f t="shared" si="253"/>
        <v>a1721</v>
      </c>
      <c r="K1453" s="71">
        <f t="shared" si="254"/>
        <v>2.1505376344086025</v>
      </c>
      <c r="L1453" s="65" t="str">
        <f>IFERROR((IF(AND($G1452&lt;(VLOOKUP($J1453,'Medians, Hi-Lo SDs'!$B:$F,2,FALSE)),$G1453&gt;=(VLOOKUP($J1453,'Medians, Hi-Lo SDs'!$B:$F,2,FALSE))),(VLOOKUP($J1453,'Medians, Hi-Lo SDs'!$B:$F,2,FALSE))-$G1452,""))/($F1453)*($C1453-$C1452)+($C1452),"")</f>
        <v/>
      </c>
      <c r="M1453" s="65" t="str">
        <f t="shared" si="256"/>
        <v/>
      </c>
      <c r="N1453" s="65" t="str">
        <f>IF(M1453="","",M1453/VLOOKUP(VLOOKUP($J1453,'Medians, Hi-Lo SDs'!$B:$F,2,FALSE),$H:$I,2,FALSE))</f>
        <v/>
      </c>
      <c r="O1453" s="59" t="s">
        <v>88</v>
      </c>
      <c r="P1453" s="60" t="s">
        <v>88</v>
      </c>
      <c r="Q1453" s="66" t="str">
        <f>IFERROR((IF(AND($G1452&lt;(VLOOKUP($J1453,'Medians, Hi-Lo SDs'!$B:$F,3,FALSE)),$G1453&gt;=(VLOOKUP($J1453,'Medians, Hi-Lo SDs'!$B:$F,3,FALSE))),(VLOOKUP($J1453,'Medians, Hi-Lo SDs'!$B:$F,3,FALSE))-$G1452,""))/($F1453)*($C1453-$C1452)+($C1452),"")</f>
        <v/>
      </c>
      <c r="R1453" s="65" t="str">
        <f t="shared" si="257"/>
        <v/>
      </c>
      <c r="S1453" s="65" t="str">
        <f>IF(R1453="","",R1453/VLOOKUP(VLOOKUP($J1453,'Medians, Hi-Lo SDs'!$B:$F,3,FALSE),$H:$I,2,FALSE))</f>
        <v/>
      </c>
      <c r="T1453" s="70" t="str">
        <f t="shared" si="260"/>
        <v/>
      </c>
      <c r="U1453" s="68" t="str">
        <f t="shared" si="261"/>
        <v/>
      </c>
      <c r="V1453" s="69" t="str">
        <f t="shared" si="255"/>
        <v/>
      </c>
      <c r="W1453" s="66" t="str">
        <f>IFERROR((IF(AND($G1452&lt;(VLOOKUP($J1453,'Medians, Hi-Lo SDs'!$B:$F,4,FALSE)),$G1453&gt;=(VLOOKUP($J1453,'Medians, Hi-Lo SDs'!$B:$F,4,FALSE))),(VLOOKUP($J1453,'Medians, Hi-Lo SDs'!$B:$F,4,FALSE))-$G1452,""))/($F1453)*($C1453-$C1452)+($C1452),"")</f>
        <v/>
      </c>
      <c r="X1453" s="65" t="str">
        <f t="shared" si="258"/>
        <v/>
      </c>
      <c r="Y1453" s="65" t="str">
        <f>IF(X1453="","",X1453/VLOOKUP(VLOOKUP($J1453,'Medians, Hi-Lo SDs'!$B:$F,4,FALSE),$H:$I,2,FALSE))</f>
        <v/>
      </c>
      <c r="Z1453" s="70" t="str">
        <f t="shared" si="262"/>
        <v/>
      </c>
      <c r="AA1453" s="68" t="str">
        <f t="shared" si="263"/>
        <v/>
      </c>
      <c r="AB1453" s="66" t="str">
        <f>IFERROR((IF(AND($G1452&lt;(VLOOKUP($J1453,'Medians, Hi-Lo SDs'!$B:$F,5,FALSE)),$G1453&gt;=(VLOOKUP($J1453,'Medians, Hi-Lo SDs'!$B:$F,5,FALSE))),(VLOOKUP($J1453,'Medians, Hi-Lo SDs'!$B:$F,5,FALSE))-$G1452,""))/($F1453)*($C1453-$C1452)+($C1452),"")</f>
        <v/>
      </c>
      <c r="AC1453" s="65" t="str">
        <f t="shared" si="259"/>
        <v/>
      </c>
      <c r="AD1453" s="65" t="str">
        <f>IF(AC1453="","",AC1453/VLOOKUP(VLOOKUP($J1453,'Medians, Hi-Lo SDs'!$B:$F,5,FALSE),$H:$I,2,FALSE))</f>
        <v/>
      </c>
      <c r="AE1453" s="59" t="s">
        <v>88</v>
      </c>
      <c r="AF1453" s="60" t="s">
        <v>88</v>
      </c>
    </row>
    <row r="1454" spans="10:32" x14ac:dyDescent="0.2">
      <c r="J1454" s="64" t="str">
        <f t="shared" si="253"/>
        <v>a1721</v>
      </c>
      <c r="K1454" s="71">
        <f t="shared" si="254"/>
        <v>2.1505376344086025</v>
      </c>
      <c r="L1454" s="65" t="str">
        <f>IFERROR((IF(AND($G1453&lt;(VLOOKUP($J1454,'Medians, Hi-Lo SDs'!$B:$F,2,FALSE)),$G1454&gt;=(VLOOKUP($J1454,'Medians, Hi-Lo SDs'!$B:$F,2,FALSE))),(VLOOKUP($J1454,'Medians, Hi-Lo SDs'!$B:$F,2,FALSE))-$G1453,""))/($F1454)*($C1454-$C1453)+($C1453),"")</f>
        <v/>
      </c>
      <c r="M1454" s="65" t="str">
        <f t="shared" si="256"/>
        <v/>
      </c>
      <c r="N1454" s="65" t="str">
        <f>IF(M1454="","",M1454/VLOOKUP(VLOOKUP($J1454,'Medians, Hi-Lo SDs'!$B:$F,2,FALSE),$H:$I,2,FALSE))</f>
        <v/>
      </c>
      <c r="O1454" s="59" t="s">
        <v>88</v>
      </c>
      <c r="P1454" s="60" t="s">
        <v>88</v>
      </c>
      <c r="Q1454" s="66" t="str">
        <f>IFERROR((IF(AND($G1453&lt;(VLOOKUP($J1454,'Medians, Hi-Lo SDs'!$B:$F,3,FALSE)),$G1454&gt;=(VLOOKUP($J1454,'Medians, Hi-Lo SDs'!$B:$F,3,FALSE))),(VLOOKUP($J1454,'Medians, Hi-Lo SDs'!$B:$F,3,FALSE))-$G1453,""))/($F1454)*($C1454-$C1453)+($C1453),"")</f>
        <v/>
      </c>
      <c r="R1454" s="65" t="str">
        <f t="shared" si="257"/>
        <v/>
      </c>
      <c r="S1454" s="65" t="str">
        <f>IF(R1454="","",R1454/VLOOKUP(VLOOKUP($J1454,'Medians, Hi-Lo SDs'!$B:$F,3,FALSE),$H:$I,2,FALSE))</f>
        <v/>
      </c>
      <c r="T1454" s="70" t="str">
        <f t="shared" si="260"/>
        <v/>
      </c>
      <c r="U1454" s="68" t="str">
        <f t="shared" si="261"/>
        <v/>
      </c>
      <c r="V1454" s="69" t="str">
        <f t="shared" si="255"/>
        <v/>
      </c>
      <c r="W1454" s="66" t="str">
        <f>IFERROR((IF(AND($G1453&lt;(VLOOKUP($J1454,'Medians, Hi-Lo SDs'!$B:$F,4,FALSE)),$G1454&gt;=(VLOOKUP($J1454,'Medians, Hi-Lo SDs'!$B:$F,4,FALSE))),(VLOOKUP($J1454,'Medians, Hi-Lo SDs'!$B:$F,4,FALSE))-$G1453,""))/($F1454)*($C1454-$C1453)+($C1453),"")</f>
        <v/>
      </c>
      <c r="X1454" s="65" t="str">
        <f t="shared" si="258"/>
        <v/>
      </c>
      <c r="Y1454" s="65" t="str">
        <f>IF(X1454="","",X1454/VLOOKUP(VLOOKUP($J1454,'Medians, Hi-Lo SDs'!$B:$F,4,FALSE),$H:$I,2,FALSE))</f>
        <v/>
      </c>
      <c r="Z1454" s="70" t="str">
        <f t="shared" si="262"/>
        <v/>
      </c>
      <c r="AA1454" s="68" t="str">
        <f t="shared" si="263"/>
        <v/>
      </c>
      <c r="AB1454" s="66" t="str">
        <f>IFERROR((IF(AND($G1453&lt;(VLOOKUP($J1454,'Medians, Hi-Lo SDs'!$B:$F,5,FALSE)),$G1454&gt;=(VLOOKUP($J1454,'Medians, Hi-Lo SDs'!$B:$F,5,FALSE))),(VLOOKUP($J1454,'Medians, Hi-Lo SDs'!$B:$F,5,FALSE))-$G1453,""))/($F1454)*($C1454-$C1453)+($C1453),"")</f>
        <v/>
      </c>
      <c r="AC1454" s="65" t="str">
        <f t="shared" si="259"/>
        <v/>
      </c>
      <c r="AD1454" s="65" t="str">
        <f>IF(AC1454="","",AC1454/VLOOKUP(VLOOKUP($J1454,'Medians, Hi-Lo SDs'!$B:$F,5,FALSE),$H:$I,2,FALSE))</f>
        <v/>
      </c>
      <c r="AE1454" s="59" t="s">
        <v>88</v>
      </c>
      <c r="AF1454" s="60" t="s">
        <v>88</v>
      </c>
    </row>
    <row r="1455" spans="10:32" x14ac:dyDescent="0.2">
      <c r="J1455" s="64" t="str">
        <f t="shared" si="253"/>
        <v>a1721</v>
      </c>
      <c r="K1455" s="71">
        <f t="shared" si="254"/>
        <v>2.1505376344086025</v>
      </c>
      <c r="L1455" s="65" t="str">
        <f>IFERROR((IF(AND($G1454&lt;(VLOOKUP($J1455,'Medians, Hi-Lo SDs'!$B:$F,2,FALSE)),$G1455&gt;=(VLOOKUP($J1455,'Medians, Hi-Lo SDs'!$B:$F,2,FALSE))),(VLOOKUP($J1455,'Medians, Hi-Lo SDs'!$B:$F,2,FALSE))-$G1454,""))/($F1455)*($C1455-$C1454)+($C1454),"")</f>
        <v/>
      </c>
      <c r="M1455" s="65" t="str">
        <f t="shared" si="256"/>
        <v/>
      </c>
      <c r="N1455" s="65" t="str">
        <f>IF(M1455="","",M1455/VLOOKUP(VLOOKUP($J1455,'Medians, Hi-Lo SDs'!$B:$F,2,FALSE),$H:$I,2,FALSE))</f>
        <v/>
      </c>
      <c r="O1455" s="59" t="s">
        <v>88</v>
      </c>
      <c r="P1455" s="60" t="s">
        <v>88</v>
      </c>
      <c r="Q1455" s="66" t="str">
        <f>IFERROR((IF(AND($G1454&lt;(VLOOKUP($J1455,'Medians, Hi-Lo SDs'!$B:$F,3,FALSE)),$G1455&gt;=(VLOOKUP($J1455,'Medians, Hi-Lo SDs'!$B:$F,3,FALSE))),(VLOOKUP($J1455,'Medians, Hi-Lo SDs'!$B:$F,3,FALSE))-$G1454,""))/($F1455)*($C1455-$C1454)+($C1454),"")</f>
        <v/>
      </c>
      <c r="R1455" s="65" t="str">
        <f t="shared" si="257"/>
        <v/>
      </c>
      <c r="S1455" s="65" t="str">
        <f>IF(R1455="","",R1455/VLOOKUP(VLOOKUP($J1455,'Medians, Hi-Lo SDs'!$B:$F,3,FALSE),$H:$I,2,FALSE))</f>
        <v/>
      </c>
      <c r="T1455" s="70" t="str">
        <f t="shared" si="260"/>
        <v/>
      </c>
      <c r="U1455" s="68" t="str">
        <f t="shared" si="261"/>
        <v/>
      </c>
      <c r="V1455" s="69" t="str">
        <f t="shared" si="255"/>
        <v/>
      </c>
      <c r="W1455" s="66" t="str">
        <f>IFERROR((IF(AND($G1454&lt;(VLOOKUP($J1455,'Medians, Hi-Lo SDs'!$B:$F,4,FALSE)),$G1455&gt;=(VLOOKUP($J1455,'Medians, Hi-Lo SDs'!$B:$F,4,FALSE))),(VLOOKUP($J1455,'Medians, Hi-Lo SDs'!$B:$F,4,FALSE))-$G1454,""))/($F1455)*($C1455-$C1454)+($C1454),"")</f>
        <v/>
      </c>
      <c r="X1455" s="65" t="str">
        <f t="shared" si="258"/>
        <v/>
      </c>
      <c r="Y1455" s="65" t="str">
        <f>IF(X1455="","",X1455/VLOOKUP(VLOOKUP($J1455,'Medians, Hi-Lo SDs'!$B:$F,4,FALSE),$H:$I,2,FALSE))</f>
        <v/>
      </c>
      <c r="Z1455" s="70" t="str">
        <f t="shared" si="262"/>
        <v/>
      </c>
      <c r="AA1455" s="68" t="str">
        <f t="shared" si="263"/>
        <v/>
      </c>
      <c r="AB1455" s="66" t="str">
        <f>IFERROR((IF(AND($G1454&lt;(VLOOKUP($J1455,'Medians, Hi-Lo SDs'!$B:$F,5,FALSE)),$G1455&gt;=(VLOOKUP($J1455,'Medians, Hi-Lo SDs'!$B:$F,5,FALSE))),(VLOOKUP($J1455,'Medians, Hi-Lo SDs'!$B:$F,5,FALSE))-$G1454,""))/($F1455)*($C1455-$C1454)+($C1454),"")</f>
        <v/>
      </c>
      <c r="AC1455" s="65" t="str">
        <f t="shared" si="259"/>
        <v/>
      </c>
      <c r="AD1455" s="65" t="str">
        <f>IF(AC1455="","",AC1455/VLOOKUP(VLOOKUP($J1455,'Medians, Hi-Lo SDs'!$B:$F,5,FALSE),$H:$I,2,FALSE))</f>
        <v/>
      </c>
      <c r="AE1455" s="59" t="s">
        <v>88</v>
      </c>
      <c r="AF1455" s="60" t="s">
        <v>88</v>
      </c>
    </row>
    <row r="1456" spans="10:32" x14ac:dyDescent="0.2">
      <c r="J1456" s="64" t="str">
        <f t="shared" si="253"/>
        <v>a1721</v>
      </c>
      <c r="K1456" s="71">
        <f t="shared" si="254"/>
        <v>2.1505376344086025</v>
      </c>
      <c r="L1456" s="65" t="str">
        <f>IFERROR((IF(AND($G1455&lt;(VLOOKUP($J1456,'Medians, Hi-Lo SDs'!$B:$F,2,FALSE)),$G1456&gt;=(VLOOKUP($J1456,'Medians, Hi-Lo SDs'!$B:$F,2,FALSE))),(VLOOKUP($J1456,'Medians, Hi-Lo SDs'!$B:$F,2,FALSE))-$G1455,""))/($F1456)*($C1456-$C1455)+($C1455),"")</f>
        <v/>
      </c>
      <c r="M1456" s="65" t="str">
        <f t="shared" si="256"/>
        <v/>
      </c>
      <c r="N1456" s="65" t="str">
        <f>IF(M1456="","",M1456/VLOOKUP(VLOOKUP($J1456,'Medians, Hi-Lo SDs'!$B:$F,2,FALSE),$H:$I,2,FALSE))</f>
        <v/>
      </c>
      <c r="O1456" s="59" t="s">
        <v>88</v>
      </c>
      <c r="P1456" s="60" t="s">
        <v>88</v>
      </c>
      <c r="Q1456" s="66" t="str">
        <f>IFERROR((IF(AND($G1455&lt;(VLOOKUP($J1456,'Medians, Hi-Lo SDs'!$B:$F,3,FALSE)),$G1456&gt;=(VLOOKUP($J1456,'Medians, Hi-Lo SDs'!$B:$F,3,FALSE))),(VLOOKUP($J1456,'Medians, Hi-Lo SDs'!$B:$F,3,FALSE))-$G1455,""))/($F1456)*($C1456-$C1455)+($C1455),"")</f>
        <v/>
      </c>
      <c r="R1456" s="65" t="str">
        <f t="shared" si="257"/>
        <v/>
      </c>
      <c r="S1456" s="65" t="str">
        <f>IF(R1456="","",R1456/VLOOKUP(VLOOKUP($J1456,'Medians, Hi-Lo SDs'!$B:$F,3,FALSE),$H:$I,2,FALSE))</f>
        <v/>
      </c>
      <c r="T1456" s="70" t="str">
        <f t="shared" si="260"/>
        <v/>
      </c>
      <c r="U1456" s="68" t="str">
        <f t="shared" si="261"/>
        <v/>
      </c>
      <c r="V1456" s="69" t="str">
        <f t="shared" si="255"/>
        <v/>
      </c>
      <c r="W1456" s="66" t="str">
        <f>IFERROR((IF(AND($G1455&lt;(VLOOKUP($J1456,'Medians, Hi-Lo SDs'!$B:$F,4,FALSE)),$G1456&gt;=(VLOOKUP($J1456,'Medians, Hi-Lo SDs'!$B:$F,4,FALSE))),(VLOOKUP($J1456,'Medians, Hi-Lo SDs'!$B:$F,4,FALSE))-$G1455,""))/($F1456)*($C1456-$C1455)+($C1455),"")</f>
        <v/>
      </c>
      <c r="X1456" s="65" t="str">
        <f t="shared" si="258"/>
        <v/>
      </c>
      <c r="Y1456" s="65" t="str">
        <f>IF(X1456="","",X1456/VLOOKUP(VLOOKUP($J1456,'Medians, Hi-Lo SDs'!$B:$F,4,FALSE),$H:$I,2,FALSE))</f>
        <v/>
      </c>
      <c r="Z1456" s="70" t="str">
        <f t="shared" si="262"/>
        <v/>
      </c>
      <c r="AA1456" s="68" t="str">
        <f t="shared" si="263"/>
        <v/>
      </c>
      <c r="AB1456" s="66" t="str">
        <f>IFERROR((IF(AND($G1455&lt;(VLOOKUP($J1456,'Medians, Hi-Lo SDs'!$B:$F,5,FALSE)),$G1456&gt;=(VLOOKUP($J1456,'Medians, Hi-Lo SDs'!$B:$F,5,FALSE))),(VLOOKUP($J1456,'Medians, Hi-Lo SDs'!$B:$F,5,FALSE))-$G1455,""))/($F1456)*($C1456-$C1455)+($C1455),"")</f>
        <v/>
      </c>
      <c r="AC1456" s="65" t="str">
        <f t="shared" si="259"/>
        <v/>
      </c>
      <c r="AD1456" s="65" t="str">
        <f>IF(AC1456="","",AC1456/VLOOKUP(VLOOKUP($J1456,'Medians, Hi-Lo SDs'!$B:$F,5,FALSE),$H:$I,2,FALSE))</f>
        <v/>
      </c>
      <c r="AE1456" s="59" t="s">
        <v>88</v>
      </c>
      <c r="AF1456" s="60" t="s">
        <v>88</v>
      </c>
    </row>
    <row r="1457" spans="10:32" x14ac:dyDescent="0.2">
      <c r="J1457" s="64" t="str">
        <f t="shared" si="253"/>
        <v>a1721</v>
      </c>
      <c r="K1457" s="71">
        <f t="shared" si="254"/>
        <v>2.1505376344086025</v>
      </c>
      <c r="L1457" s="65" t="str">
        <f>IFERROR((IF(AND($G1456&lt;(VLOOKUP($J1457,'Medians, Hi-Lo SDs'!$B:$F,2,FALSE)),$G1457&gt;=(VLOOKUP($J1457,'Medians, Hi-Lo SDs'!$B:$F,2,FALSE))),(VLOOKUP($J1457,'Medians, Hi-Lo SDs'!$B:$F,2,FALSE))-$G1456,""))/($F1457)*($C1457-$C1456)+($C1456),"")</f>
        <v/>
      </c>
      <c r="M1457" s="65" t="str">
        <f t="shared" si="256"/>
        <v/>
      </c>
      <c r="N1457" s="65" t="str">
        <f>IF(M1457="","",M1457/VLOOKUP(VLOOKUP($J1457,'Medians, Hi-Lo SDs'!$B:$F,2,FALSE),$H:$I,2,FALSE))</f>
        <v/>
      </c>
      <c r="O1457" s="59" t="s">
        <v>88</v>
      </c>
      <c r="P1457" s="60" t="s">
        <v>88</v>
      </c>
      <c r="Q1457" s="66" t="str">
        <f>IFERROR((IF(AND($G1456&lt;(VLOOKUP($J1457,'Medians, Hi-Lo SDs'!$B:$F,3,FALSE)),$G1457&gt;=(VLOOKUP($J1457,'Medians, Hi-Lo SDs'!$B:$F,3,FALSE))),(VLOOKUP($J1457,'Medians, Hi-Lo SDs'!$B:$F,3,FALSE))-$G1456,""))/($F1457)*($C1457-$C1456)+($C1456),"")</f>
        <v/>
      </c>
      <c r="R1457" s="65" t="str">
        <f t="shared" si="257"/>
        <v/>
      </c>
      <c r="S1457" s="65" t="str">
        <f>IF(R1457="","",R1457/VLOOKUP(VLOOKUP($J1457,'Medians, Hi-Lo SDs'!$B:$F,3,FALSE),$H:$I,2,FALSE))</f>
        <v/>
      </c>
      <c r="T1457" s="70" t="str">
        <f t="shared" si="260"/>
        <v/>
      </c>
      <c r="U1457" s="68" t="str">
        <f t="shared" si="261"/>
        <v/>
      </c>
      <c r="V1457" s="69" t="str">
        <f t="shared" si="255"/>
        <v/>
      </c>
      <c r="W1457" s="66" t="str">
        <f>IFERROR((IF(AND($G1456&lt;(VLOOKUP($J1457,'Medians, Hi-Lo SDs'!$B:$F,4,FALSE)),$G1457&gt;=(VLOOKUP($J1457,'Medians, Hi-Lo SDs'!$B:$F,4,FALSE))),(VLOOKUP($J1457,'Medians, Hi-Lo SDs'!$B:$F,4,FALSE))-$G1456,""))/($F1457)*($C1457-$C1456)+($C1456),"")</f>
        <v/>
      </c>
      <c r="X1457" s="65" t="str">
        <f t="shared" si="258"/>
        <v/>
      </c>
      <c r="Y1457" s="65" t="str">
        <f>IF(X1457="","",X1457/VLOOKUP(VLOOKUP($J1457,'Medians, Hi-Lo SDs'!$B:$F,4,FALSE),$H:$I,2,FALSE))</f>
        <v/>
      </c>
      <c r="Z1457" s="70" t="str">
        <f t="shared" si="262"/>
        <v/>
      </c>
      <c r="AA1457" s="68" t="str">
        <f t="shared" si="263"/>
        <v/>
      </c>
      <c r="AB1457" s="66" t="str">
        <f>IFERROR((IF(AND($G1456&lt;(VLOOKUP($J1457,'Medians, Hi-Lo SDs'!$B:$F,5,FALSE)),$G1457&gt;=(VLOOKUP($J1457,'Medians, Hi-Lo SDs'!$B:$F,5,FALSE))),(VLOOKUP($J1457,'Medians, Hi-Lo SDs'!$B:$F,5,FALSE))-$G1456,""))/($F1457)*($C1457-$C1456)+($C1456),"")</f>
        <v/>
      </c>
      <c r="AC1457" s="65" t="str">
        <f t="shared" si="259"/>
        <v/>
      </c>
      <c r="AD1457" s="65" t="str">
        <f>IF(AC1457="","",AC1457/VLOOKUP(VLOOKUP($J1457,'Medians, Hi-Lo SDs'!$B:$F,5,FALSE),$H:$I,2,FALSE))</f>
        <v/>
      </c>
      <c r="AE1457" s="59" t="s">
        <v>88</v>
      </c>
      <c r="AF1457" s="60" t="s">
        <v>88</v>
      </c>
    </row>
    <row r="1458" spans="10:32" x14ac:dyDescent="0.2">
      <c r="J1458" s="64" t="str">
        <f t="shared" si="253"/>
        <v>a1721</v>
      </c>
      <c r="K1458" s="71">
        <f t="shared" si="254"/>
        <v>2.1505376344086025</v>
      </c>
      <c r="L1458" s="65" t="str">
        <f>IFERROR((IF(AND($G1457&lt;(VLOOKUP($J1458,'Medians, Hi-Lo SDs'!$B:$F,2,FALSE)),$G1458&gt;=(VLOOKUP($J1458,'Medians, Hi-Lo SDs'!$B:$F,2,FALSE))),(VLOOKUP($J1458,'Medians, Hi-Lo SDs'!$B:$F,2,FALSE))-$G1457,""))/($F1458)*($C1458-$C1457)+($C1457),"")</f>
        <v/>
      </c>
      <c r="M1458" s="65" t="str">
        <f t="shared" si="256"/>
        <v/>
      </c>
      <c r="N1458" s="65" t="str">
        <f>IF(M1458="","",M1458/VLOOKUP(VLOOKUP($J1458,'Medians, Hi-Lo SDs'!$B:$F,2,FALSE),$H:$I,2,FALSE))</f>
        <v/>
      </c>
      <c r="O1458" s="59" t="s">
        <v>88</v>
      </c>
      <c r="P1458" s="60" t="s">
        <v>88</v>
      </c>
      <c r="Q1458" s="66" t="str">
        <f>IFERROR((IF(AND($G1457&lt;(VLOOKUP($J1458,'Medians, Hi-Lo SDs'!$B:$F,3,FALSE)),$G1458&gt;=(VLOOKUP($J1458,'Medians, Hi-Lo SDs'!$B:$F,3,FALSE))),(VLOOKUP($J1458,'Medians, Hi-Lo SDs'!$B:$F,3,FALSE))-$G1457,""))/($F1458)*($C1458-$C1457)+($C1457),"")</f>
        <v/>
      </c>
      <c r="R1458" s="65" t="str">
        <f t="shared" si="257"/>
        <v/>
      </c>
      <c r="S1458" s="65" t="str">
        <f>IF(R1458="","",R1458/VLOOKUP(VLOOKUP($J1458,'Medians, Hi-Lo SDs'!$B:$F,3,FALSE),$H:$I,2,FALSE))</f>
        <v/>
      </c>
      <c r="T1458" s="70" t="str">
        <f t="shared" si="260"/>
        <v/>
      </c>
      <c r="U1458" s="68" t="str">
        <f t="shared" si="261"/>
        <v/>
      </c>
      <c r="V1458" s="69" t="str">
        <f t="shared" si="255"/>
        <v/>
      </c>
      <c r="W1458" s="66" t="str">
        <f>IFERROR((IF(AND($G1457&lt;(VLOOKUP($J1458,'Medians, Hi-Lo SDs'!$B:$F,4,FALSE)),$G1458&gt;=(VLOOKUP($J1458,'Medians, Hi-Lo SDs'!$B:$F,4,FALSE))),(VLOOKUP($J1458,'Medians, Hi-Lo SDs'!$B:$F,4,FALSE))-$G1457,""))/($F1458)*($C1458-$C1457)+($C1457),"")</f>
        <v/>
      </c>
      <c r="X1458" s="65" t="str">
        <f t="shared" si="258"/>
        <v/>
      </c>
      <c r="Y1458" s="65" t="str">
        <f>IF(X1458="","",X1458/VLOOKUP(VLOOKUP($J1458,'Medians, Hi-Lo SDs'!$B:$F,4,FALSE),$H:$I,2,FALSE))</f>
        <v/>
      </c>
      <c r="Z1458" s="70" t="str">
        <f t="shared" si="262"/>
        <v/>
      </c>
      <c r="AA1458" s="68" t="str">
        <f t="shared" si="263"/>
        <v/>
      </c>
      <c r="AB1458" s="66" t="str">
        <f>IFERROR((IF(AND($G1457&lt;(VLOOKUP($J1458,'Medians, Hi-Lo SDs'!$B:$F,5,FALSE)),$G1458&gt;=(VLOOKUP($J1458,'Medians, Hi-Lo SDs'!$B:$F,5,FALSE))),(VLOOKUP($J1458,'Medians, Hi-Lo SDs'!$B:$F,5,FALSE))-$G1457,""))/($F1458)*($C1458-$C1457)+($C1457),"")</f>
        <v/>
      </c>
      <c r="AC1458" s="65" t="str">
        <f t="shared" si="259"/>
        <v/>
      </c>
      <c r="AD1458" s="65" t="str">
        <f>IF(AC1458="","",AC1458/VLOOKUP(VLOOKUP($J1458,'Medians, Hi-Lo SDs'!$B:$F,5,FALSE),$H:$I,2,FALSE))</f>
        <v/>
      </c>
      <c r="AE1458" s="59" t="s">
        <v>88</v>
      </c>
      <c r="AF1458" s="60" t="s">
        <v>88</v>
      </c>
    </row>
    <row r="1459" spans="10:32" x14ac:dyDescent="0.2">
      <c r="J1459" s="64" t="str">
        <f t="shared" si="253"/>
        <v>a1721</v>
      </c>
      <c r="K1459" s="71">
        <f t="shared" si="254"/>
        <v>2.1505376344086025</v>
      </c>
      <c r="L1459" s="65" t="str">
        <f>IFERROR((IF(AND($G1458&lt;(VLOOKUP($J1459,'Medians, Hi-Lo SDs'!$B:$F,2,FALSE)),$G1459&gt;=(VLOOKUP($J1459,'Medians, Hi-Lo SDs'!$B:$F,2,FALSE))),(VLOOKUP($J1459,'Medians, Hi-Lo SDs'!$B:$F,2,FALSE))-$G1458,""))/($F1459)*($C1459-$C1458)+($C1458),"")</f>
        <v/>
      </c>
      <c r="M1459" s="65" t="str">
        <f t="shared" si="256"/>
        <v/>
      </c>
      <c r="N1459" s="65" t="str">
        <f>IF(M1459="","",M1459/VLOOKUP(VLOOKUP($J1459,'Medians, Hi-Lo SDs'!$B:$F,2,FALSE),$H:$I,2,FALSE))</f>
        <v/>
      </c>
      <c r="O1459" s="59" t="s">
        <v>88</v>
      </c>
      <c r="P1459" s="60" t="s">
        <v>88</v>
      </c>
      <c r="Q1459" s="66" t="str">
        <f>IFERROR((IF(AND($G1458&lt;(VLOOKUP($J1459,'Medians, Hi-Lo SDs'!$B:$F,3,FALSE)),$G1459&gt;=(VLOOKUP($J1459,'Medians, Hi-Lo SDs'!$B:$F,3,FALSE))),(VLOOKUP($J1459,'Medians, Hi-Lo SDs'!$B:$F,3,FALSE))-$G1458,""))/($F1459)*($C1459-$C1458)+($C1458),"")</f>
        <v/>
      </c>
      <c r="R1459" s="65" t="str">
        <f t="shared" si="257"/>
        <v/>
      </c>
      <c r="S1459" s="65" t="str">
        <f>IF(R1459="","",R1459/VLOOKUP(VLOOKUP($J1459,'Medians, Hi-Lo SDs'!$B:$F,3,FALSE),$H:$I,2,FALSE))</f>
        <v/>
      </c>
      <c r="T1459" s="70" t="str">
        <f t="shared" si="260"/>
        <v/>
      </c>
      <c r="U1459" s="68" t="str">
        <f t="shared" si="261"/>
        <v/>
      </c>
      <c r="V1459" s="69" t="str">
        <f t="shared" si="255"/>
        <v/>
      </c>
      <c r="W1459" s="66" t="str">
        <f>IFERROR((IF(AND($G1458&lt;(VLOOKUP($J1459,'Medians, Hi-Lo SDs'!$B:$F,4,FALSE)),$G1459&gt;=(VLOOKUP($J1459,'Medians, Hi-Lo SDs'!$B:$F,4,FALSE))),(VLOOKUP($J1459,'Medians, Hi-Lo SDs'!$B:$F,4,FALSE))-$G1458,""))/($F1459)*($C1459-$C1458)+($C1458),"")</f>
        <v/>
      </c>
      <c r="X1459" s="65" t="str">
        <f t="shared" si="258"/>
        <v/>
      </c>
      <c r="Y1459" s="65" t="str">
        <f>IF(X1459="","",X1459/VLOOKUP(VLOOKUP($J1459,'Medians, Hi-Lo SDs'!$B:$F,4,FALSE),$H:$I,2,FALSE))</f>
        <v/>
      </c>
      <c r="Z1459" s="70" t="str">
        <f t="shared" si="262"/>
        <v/>
      </c>
      <c r="AA1459" s="68" t="str">
        <f t="shared" si="263"/>
        <v/>
      </c>
      <c r="AB1459" s="66" t="str">
        <f>IFERROR((IF(AND($G1458&lt;(VLOOKUP($J1459,'Medians, Hi-Lo SDs'!$B:$F,5,FALSE)),$G1459&gt;=(VLOOKUP($J1459,'Medians, Hi-Lo SDs'!$B:$F,5,FALSE))),(VLOOKUP($J1459,'Medians, Hi-Lo SDs'!$B:$F,5,FALSE))-$G1458,""))/($F1459)*($C1459-$C1458)+($C1458),"")</f>
        <v/>
      </c>
      <c r="AC1459" s="65" t="str">
        <f t="shared" si="259"/>
        <v/>
      </c>
      <c r="AD1459" s="65" t="str">
        <f>IF(AC1459="","",AC1459/VLOOKUP(VLOOKUP($J1459,'Medians, Hi-Lo SDs'!$B:$F,5,FALSE),$H:$I,2,FALSE))</f>
        <v/>
      </c>
      <c r="AE1459" s="59" t="s">
        <v>88</v>
      </c>
      <c r="AF1459" s="60" t="s">
        <v>88</v>
      </c>
    </row>
    <row r="1460" spans="10:32" x14ac:dyDescent="0.2">
      <c r="J1460" s="64" t="str">
        <f t="shared" si="253"/>
        <v>a1721</v>
      </c>
      <c r="K1460" s="71">
        <f t="shared" si="254"/>
        <v>2.1505376344086025</v>
      </c>
      <c r="L1460" s="65" t="str">
        <f>IFERROR((IF(AND($G1459&lt;(VLOOKUP($J1460,'Medians, Hi-Lo SDs'!$B:$F,2,FALSE)),$G1460&gt;=(VLOOKUP($J1460,'Medians, Hi-Lo SDs'!$B:$F,2,FALSE))),(VLOOKUP($J1460,'Medians, Hi-Lo SDs'!$B:$F,2,FALSE))-$G1459,""))/($F1460)*($C1460-$C1459)+($C1459),"")</f>
        <v/>
      </c>
      <c r="M1460" s="65" t="str">
        <f t="shared" si="256"/>
        <v/>
      </c>
      <c r="N1460" s="65" t="str">
        <f>IF(M1460="","",M1460/VLOOKUP(VLOOKUP($J1460,'Medians, Hi-Lo SDs'!$B:$F,2,FALSE),$H:$I,2,FALSE))</f>
        <v/>
      </c>
      <c r="O1460" s="59" t="s">
        <v>88</v>
      </c>
      <c r="P1460" s="60" t="s">
        <v>88</v>
      </c>
      <c r="Q1460" s="66" t="str">
        <f>IFERROR((IF(AND($G1459&lt;(VLOOKUP($J1460,'Medians, Hi-Lo SDs'!$B:$F,3,FALSE)),$G1460&gt;=(VLOOKUP($J1460,'Medians, Hi-Lo SDs'!$B:$F,3,FALSE))),(VLOOKUP($J1460,'Medians, Hi-Lo SDs'!$B:$F,3,FALSE))-$G1459,""))/($F1460)*($C1460-$C1459)+($C1459),"")</f>
        <v/>
      </c>
      <c r="R1460" s="65" t="str">
        <f t="shared" si="257"/>
        <v/>
      </c>
      <c r="S1460" s="65" t="str">
        <f>IF(R1460="","",R1460/VLOOKUP(VLOOKUP($J1460,'Medians, Hi-Lo SDs'!$B:$F,3,FALSE),$H:$I,2,FALSE))</f>
        <v/>
      </c>
      <c r="T1460" s="70" t="str">
        <f t="shared" si="260"/>
        <v/>
      </c>
      <c r="U1460" s="68" t="str">
        <f t="shared" si="261"/>
        <v/>
      </c>
      <c r="V1460" s="69" t="str">
        <f t="shared" si="255"/>
        <v/>
      </c>
      <c r="W1460" s="66" t="str">
        <f>IFERROR((IF(AND($G1459&lt;(VLOOKUP($J1460,'Medians, Hi-Lo SDs'!$B:$F,4,FALSE)),$G1460&gt;=(VLOOKUP($J1460,'Medians, Hi-Lo SDs'!$B:$F,4,FALSE))),(VLOOKUP($J1460,'Medians, Hi-Lo SDs'!$B:$F,4,FALSE))-$G1459,""))/($F1460)*($C1460-$C1459)+($C1459),"")</f>
        <v/>
      </c>
      <c r="X1460" s="65" t="str">
        <f t="shared" si="258"/>
        <v/>
      </c>
      <c r="Y1460" s="65" t="str">
        <f>IF(X1460="","",X1460/VLOOKUP(VLOOKUP($J1460,'Medians, Hi-Lo SDs'!$B:$F,4,FALSE),$H:$I,2,FALSE))</f>
        <v/>
      </c>
      <c r="Z1460" s="70" t="str">
        <f t="shared" si="262"/>
        <v/>
      </c>
      <c r="AA1460" s="68" t="str">
        <f t="shared" si="263"/>
        <v/>
      </c>
      <c r="AB1460" s="66" t="str">
        <f>IFERROR((IF(AND($G1459&lt;(VLOOKUP($J1460,'Medians, Hi-Lo SDs'!$B:$F,5,FALSE)),$G1460&gt;=(VLOOKUP($J1460,'Medians, Hi-Lo SDs'!$B:$F,5,FALSE))),(VLOOKUP($J1460,'Medians, Hi-Lo SDs'!$B:$F,5,FALSE))-$G1459,""))/($F1460)*($C1460-$C1459)+($C1459),"")</f>
        <v/>
      </c>
      <c r="AC1460" s="65" t="str">
        <f t="shared" si="259"/>
        <v/>
      </c>
      <c r="AD1460" s="65" t="str">
        <f>IF(AC1460="","",AC1460/VLOOKUP(VLOOKUP($J1460,'Medians, Hi-Lo SDs'!$B:$F,5,FALSE),$H:$I,2,FALSE))</f>
        <v/>
      </c>
      <c r="AE1460" s="59" t="s">
        <v>88</v>
      </c>
      <c r="AF1460" s="60" t="s">
        <v>88</v>
      </c>
    </row>
    <row r="1461" spans="10:32" x14ac:dyDescent="0.2">
      <c r="J1461" s="64" t="str">
        <f t="shared" si="253"/>
        <v>a1721</v>
      </c>
      <c r="K1461" s="71">
        <f t="shared" si="254"/>
        <v>2.1505376344086025</v>
      </c>
      <c r="L1461" s="65" t="str">
        <f>IFERROR((IF(AND($G1460&lt;(VLOOKUP($J1461,'Medians, Hi-Lo SDs'!$B:$F,2,FALSE)),$G1461&gt;=(VLOOKUP($J1461,'Medians, Hi-Lo SDs'!$B:$F,2,FALSE))),(VLOOKUP($J1461,'Medians, Hi-Lo SDs'!$B:$F,2,FALSE))-$G1460,""))/($F1461)*($C1461-$C1460)+($C1460),"")</f>
        <v/>
      </c>
      <c r="M1461" s="65" t="str">
        <f t="shared" si="256"/>
        <v/>
      </c>
      <c r="N1461" s="65" t="str">
        <f>IF(M1461="","",M1461/VLOOKUP(VLOOKUP($J1461,'Medians, Hi-Lo SDs'!$B:$F,2,FALSE),$H:$I,2,FALSE))</f>
        <v/>
      </c>
      <c r="O1461" s="59" t="s">
        <v>88</v>
      </c>
      <c r="P1461" s="60" t="s">
        <v>88</v>
      </c>
      <c r="Q1461" s="66" t="str">
        <f>IFERROR((IF(AND($G1460&lt;(VLOOKUP($J1461,'Medians, Hi-Lo SDs'!$B:$F,3,FALSE)),$G1461&gt;=(VLOOKUP($J1461,'Medians, Hi-Lo SDs'!$B:$F,3,FALSE))),(VLOOKUP($J1461,'Medians, Hi-Lo SDs'!$B:$F,3,FALSE))-$G1460,""))/($F1461)*($C1461-$C1460)+($C1460),"")</f>
        <v/>
      </c>
      <c r="R1461" s="65" t="str">
        <f t="shared" si="257"/>
        <v/>
      </c>
      <c r="S1461" s="65" t="str">
        <f>IF(R1461="","",R1461/VLOOKUP(VLOOKUP($J1461,'Medians, Hi-Lo SDs'!$B:$F,3,FALSE),$H:$I,2,FALSE))</f>
        <v/>
      </c>
      <c r="T1461" s="70" t="str">
        <f t="shared" si="260"/>
        <v/>
      </c>
      <c r="U1461" s="68" t="str">
        <f t="shared" si="261"/>
        <v/>
      </c>
      <c r="V1461" s="69" t="str">
        <f t="shared" si="255"/>
        <v/>
      </c>
      <c r="W1461" s="66" t="str">
        <f>IFERROR((IF(AND($G1460&lt;(VLOOKUP($J1461,'Medians, Hi-Lo SDs'!$B:$F,4,FALSE)),$G1461&gt;=(VLOOKUP($J1461,'Medians, Hi-Lo SDs'!$B:$F,4,FALSE))),(VLOOKUP($J1461,'Medians, Hi-Lo SDs'!$B:$F,4,FALSE))-$G1460,""))/($F1461)*($C1461-$C1460)+($C1460),"")</f>
        <v/>
      </c>
      <c r="X1461" s="65" t="str">
        <f t="shared" si="258"/>
        <v/>
      </c>
      <c r="Y1461" s="65" t="str">
        <f>IF(X1461="","",X1461/VLOOKUP(VLOOKUP($J1461,'Medians, Hi-Lo SDs'!$B:$F,4,FALSE),$H:$I,2,FALSE))</f>
        <v/>
      </c>
      <c r="Z1461" s="70" t="str">
        <f t="shared" si="262"/>
        <v/>
      </c>
      <c r="AA1461" s="68" t="str">
        <f t="shared" si="263"/>
        <v/>
      </c>
      <c r="AB1461" s="66" t="str">
        <f>IFERROR((IF(AND($G1460&lt;(VLOOKUP($J1461,'Medians, Hi-Lo SDs'!$B:$F,5,FALSE)),$G1461&gt;=(VLOOKUP($J1461,'Medians, Hi-Lo SDs'!$B:$F,5,FALSE))),(VLOOKUP($J1461,'Medians, Hi-Lo SDs'!$B:$F,5,FALSE))-$G1460,""))/($F1461)*($C1461-$C1460)+($C1460),"")</f>
        <v/>
      </c>
      <c r="AC1461" s="65" t="str">
        <f t="shared" si="259"/>
        <v/>
      </c>
      <c r="AD1461" s="65" t="str">
        <f>IF(AC1461="","",AC1461/VLOOKUP(VLOOKUP($J1461,'Medians, Hi-Lo SDs'!$B:$F,5,FALSE),$H:$I,2,FALSE))</f>
        <v/>
      </c>
      <c r="AE1461" s="59" t="s">
        <v>88</v>
      </c>
      <c r="AF1461" s="60" t="s">
        <v>88</v>
      </c>
    </row>
    <row r="1462" spans="10:32" x14ac:dyDescent="0.2">
      <c r="J1462" s="64" t="str">
        <f t="shared" si="253"/>
        <v>a1721</v>
      </c>
      <c r="K1462" s="71">
        <f t="shared" si="254"/>
        <v>2.1505376344086025</v>
      </c>
      <c r="L1462" s="65" t="str">
        <f>IFERROR((IF(AND($G1461&lt;(VLOOKUP($J1462,'Medians, Hi-Lo SDs'!$B:$F,2,FALSE)),$G1462&gt;=(VLOOKUP($J1462,'Medians, Hi-Lo SDs'!$B:$F,2,FALSE))),(VLOOKUP($J1462,'Medians, Hi-Lo SDs'!$B:$F,2,FALSE))-$G1461,""))/($F1462)*($C1462-$C1461)+($C1461),"")</f>
        <v/>
      </c>
      <c r="M1462" s="65" t="str">
        <f t="shared" si="256"/>
        <v/>
      </c>
      <c r="N1462" s="65" t="str">
        <f>IF(M1462="","",M1462/VLOOKUP(VLOOKUP($J1462,'Medians, Hi-Lo SDs'!$B:$F,2,FALSE),$H:$I,2,FALSE))</f>
        <v/>
      </c>
      <c r="O1462" s="59" t="s">
        <v>88</v>
      </c>
      <c r="P1462" s="60" t="s">
        <v>88</v>
      </c>
      <c r="Q1462" s="66" t="str">
        <f>IFERROR((IF(AND($G1461&lt;(VLOOKUP($J1462,'Medians, Hi-Lo SDs'!$B:$F,3,FALSE)),$G1462&gt;=(VLOOKUP($J1462,'Medians, Hi-Lo SDs'!$B:$F,3,FALSE))),(VLOOKUP($J1462,'Medians, Hi-Lo SDs'!$B:$F,3,FALSE))-$G1461,""))/($F1462)*($C1462-$C1461)+($C1461),"")</f>
        <v/>
      </c>
      <c r="R1462" s="65" t="str">
        <f t="shared" si="257"/>
        <v/>
      </c>
      <c r="S1462" s="65" t="str">
        <f>IF(R1462="","",R1462/VLOOKUP(VLOOKUP($J1462,'Medians, Hi-Lo SDs'!$B:$F,3,FALSE),$H:$I,2,FALSE))</f>
        <v/>
      </c>
      <c r="T1462" s="70" t="str">
        <f t="shared" si="260"/>
        <v/>
      </c>
      <c r="U1462" s="68" t="str">
        <f t="shared" si="261"/>
        <v/>
      </c>
      <c r="V1462" s="69" t="str">
        <f t="shared" si="255"/>
        <v/>
      </c>
      <c r="W1462" s="66" t="str">
        <f>IFERROR((IF(AND($G1461&lt;(VLOOKUP($J1462,'Medians, Hi-Lo SDs'!$B:$F,4,FALSE)),$G1462&gt;=(VLOOKUP($J1462,'Medians, Hi-Lo SDs'!$B:$F,4,FALSE))),(VLOOKUP($J1462,'Medians, Hi-Lo SDs'!$B:$F,4,FALSE))-$G1461,""))/($F1462)*($C1462-$C1461)+($C1461),"")</f>
        <v/>
      </c>
      <c r="X1462" s="65" t="str">
        <f t="shared" si="258"/>
        <v/>
      </c>
      <c r="Y1462" s="65" t="str">
        <f>IF(X1462="","",X1462/VLOOKUP(VLOOKUP($J1462,'Medians, Hi-Lo SDs'!$B:$F,4,FALSE),$H:$I,2,FALSE))</f>
        <v/>
      </c>
      <c r="Z1462" s="70" t="str">
        <f t="shared" si="262"/>
        <v/>
      </c>
      <c r="AA1462" s="68" t="str">
        <f t="shared" si="263"/>
        <v/>
      </c>
      <c r="AB1462" s="66" t="str">
        <f>IFERROR((IF(AND($G1461&lt;(VLOOKUP($J1462,'Medians, Hi-Lo SDs'!$B:$F,5,FALSE)),$G1462&gt;=(VLOOKUP($J1462,'Medians, Hi-Lo SDs'!$B:$F,5,FALSE))),(VLOOKUP($J1462,'Medians, Hi-Lo SDs'!$B:$F,5,FALSE))-$G1461,""))/($F1462)*($C1462-$C1461)+($C1461),"")</f>
        <v/>
      </c>
      <c r="AC1462" s="65" t="str">
        <f t="shared" si="259"/>
        <v/>
      </c>
      <c r="AD1462" s="65" t="str">
        <f>IF(AC1462="","",AC1462/VLOOKUP(VLOOKUP($J1462,'Medians, Hi-Lo SDs'!$B:$F,5,FALSE),$H:$I,2,FALSE))</f>
        <v/>
      </c>
      <c r="AE1462" s="59" t="s">
        <v>88</v>
      </c>
      <c r="AF1462" s="60" t="s">
        <v>88</v>
      </c>
    </row>
    <row r="1463" spans="10:32" x14ac:dyDescent="0.2">
      <c r="J1463" s="64" t="str">
        <f t="shared" si="253"/>
        <v>a1721</v>
      </c>
      <c r="K1463" s="71">
        <f t="shared" si="254"/>
        <v>2.1505376344086025</v>
      </c>
      <c r="L1463" s="65" t="str">
        <f>IFERROR((IF(AND($G1462&lt;(VLOOKUP($J1463,'Medians, Hi-Lo SDs'!$B:$F,2,FALSE)),$G1463&gt;=(VLOOKUP($J1463,'Medians, Hi-Lo SDs'!$B:$F,2,FALSE))),(VLOOKUP($J1463,'Medians, Hi-Lo SDs'!$B:$F,2,FALSE))-$G1462,""))/($F1463)*($C1463-$C1462)+($C1462),"")</f>
        <v/>
      </c>
      <c r="M1463" s="65" t="str">
        <f t="shared" si="256"/>
        <v/>
      </c>
      <c r="N1463" s="65" t="str">
        <f>IF(M1463="","",M1463/VLOOKUP(VLOOKUP($J1463,'Medians, Hi-Lo SDs'!$B:$F,2,FALSE),$H:$I,2,FALSE))</f>
        <v/>
      </c>
      <c r="O1463" s="59" t="s">
        <v>88</v>
      </c>
      <c r="P1463" s="60" t="s">
        <v>88</v>
      </c>
      <c r="Q1463" s="66" t="str">
        <f>IFERROR((IF(AND($G1462&lt;(VLOOKUP($J1463,'Medians, Hi-Lo SDs'!$B:$F,3,FALSE)),$G1463&gt;=(VLOOKUP($J1463,'Medians, Hi-Lo SDs'!$B:$F,3,FALSE))),(VLOOKUP($J1463,'Medians, Hi-Lo SDs'!$B:$F,3,FALSE))-$G1462,""))/($F1463)*($C1463-$C1462)+($C1462),"")</f>
        <v/>
      </c>
      <c r="R1463" s="65" t="str">
        <f t="shared" si="257"/>
        <v/>
      </c>
      <c r="S1463" s="65" t="str">
        <f>IF(R1463="","",R1463/VLOOKUP(VLOOKUP($J1463,'Medians, Hi-Lo SDs'!$B:$F,3,FALSE),$H:$I,2,FALSE))</f>
        <v/>
      </c>
      <c r="T1463" s="70" t="str">
        <f t="shared" si="260"/>
        <v/>
      </c>
      <c r="U1463" s="68" t="str">
        <f t="shared" si="261"/>
        <v/>
      </c>
      <c r="V1463" s="69" t="str">
        <f t="shared" si="255"/>
        <v/>
      </c>
      <c r="W1463" s="66" t="str">
        <f>IFERROR((IF(AND($G1462&lt;(VLOOKUP($J1463,'Medians, Hi-Lo SDs'!$B:$F,4,FALSE)),$G1463&gt;=(VLOOKUP($J1463,'Medians, Hi-Lo SDs'!$B:$F,4,FALSE))),(VLOOKUP($J1463,'Medians, Hi-Lo SDs'!$B:$F,4,FALSE))-$G1462,""))/($F1463)*($C1463-$C1462)+($C1462),"")</f>
        <v/>
      </c>
      <c r="X1463" s="65" t="str">
        <f t="shared" si="258"/>
        <v/>
      </c>
      <c r="Y1463" s="65" t="str">
        <f>IF(X1463="","",X1463/VLOOKUP(VLOOKUP($J1463,'Medians, Hi-Lo SDs'!$B:$F,4,FALSE),$H:$I,2,FALSE))</f>
        <v/>
      </c>
      <c r="Z1463" s="70" t="str">
        <f t="shared" si="262"/>
        <v/>
      </c>
      <c r="AA1463" s="68" t="str">
        <f t="shared" si="263"/>
        <v/>
      </c>
      <c r="AB1463" s="66" t="str">
        <f>IFERROR((IF(AND($G1462&lt;(VLOOKUP($J1463,'Medians, Hi-Lo SDs'!$B:$F,5,FALSE)),$G1463&gt;=(VLOOKUP($J1463,'Medians, Hi-Lo SDs'!$B:$F,5,FALSE))),(VLOOKUP($J1463,'Medians, Hi-Lo SDs'!$B:$F,5,FALSE))-$G1462,""))/($F1463)*($C1463-$C1462)+($C1462),"")</f>
        <v/>
      </c>
      <c r="AC1463" s="65" t="str">
        <f t="shared" si="259"/>
        <v/>
      </c>
      <c r="AD1463" s="65" t="str">
        <f>IF(AC1463="","",AC1463/VLOOKUP(VLOOKUP($J1463,'Medians, Hi-Lo SDs'!$B:$F,5,FALSE),$H:$I,2,FALSE))</f>
        <v/>
      </c>
      <c r="AE1463" s="59" t="s">
        <v>88</v>
      </c>
      <c r="AF1463" s="60" t="s">
        <v>88</v>
      </c>
    </row>
    <row r="1464" spans="10:32" x14ac:dyDescent="0.2">
      <c r="J1464" s="64" t="str">
        <f t="shared" si="253"/>
        <v>a1721</v>
      </c>
      <c r="K1464" s="71">
        <f t="shared" si="254"/>
        <v>2.1505376344086025</v>
      </c>
      <c r="L1464" s="65" t="str">
        <f>IFERROR((IF(AND($G1463&lt;(VLOOKUP($J1464,'Medians, Hi-Lo SDs'!$B:$F,2,FALSE)),$G1464&gt;=(VLOOKUP($J1464,'Medians, Hi-Lo SDs'!$B:$F,2,FALSE))),(VLOOKUP($J1464,'Medians, Hi-Lo SDs'!$B:$F,2,FALSE))-$G1463,""))/($F1464)*($C1464-$C1463)+($C1463),"")</f>
        <v/>
      </c>
      <c r="M1464" s="65" t="str">
        <f t="shared" si="256"/>
        <v/>
      </c>
      <c r="N1464" s="65" t="str">
        <f>IF(M1464="","",M1464/VLOOKUP(VLOOKUP($J1464,'Medians, Hi-Lo SDs'!$B:$F,2,FALSE),$H:$I,2,FALSE))</f>
        <v/>
      </c>
      <c r="O1464" s="59" t="s">
        <v>88</v>
      </c>
      <c r="P1464" s="60" t="s">
        <v>88</v>
      </c>
      <c r="Q1464" s="66" t="str">
        <f>IFERROR((IF(AND($G1463&lt;(VLOOKUP($J1464,'Medians, Hi-Lo SDs'!$B:$F,3,FALSE)),$G1464&gt;=(VLOOKUP($J1464,'Medians, Hi-Lo SDs'!$B:$F,3,FALSE))),(VLOOKUP($J1464,'Medians, Hi-Lo SDs'!$B:$F,3,FALSE))-$G1463,""))/($F1464)*($C1464-$C1463)+($C1463),"")</f>
        <v/>
      </c>
      <c r="R1464" s="65" t="str">
        <f t="shared" si="257"/>
        <v/>
      </c>
      <c r="S1464" s="65" t="str">
        <f>IF(R1464="","",R1464/VLOOKUP(VLOOKUP($J1464,'Medians, Hi-Lo SDs'!$B:$F,3,FALSE),$H:$I,2,FALSE))</f>
        <v/>
      </c>
      <c r="T1464" s="70" t="str">
        <f t="shared" si="260"/>
        <v/>
      </c>
      <c r="U1464" s="68" t="str">
        <f t="shared" si="261"/>
        <v/>
      </c>
      <c r="V1464" s="69" t="str">
        <f t="shared" si="255"/>
        <v/>
      </c>
      <c r="W1464" s="66" t="str">
        <f>IFERROR((IF(AND($G1463&lt;(VLOOKUP($J1464,'Medians, Hi-Lo SDs'!$B:$F,4,FALSE)),$G1464&gt;=(VLOOKUP($J1464,'Medians, Hi-Lo SDs'!$B:$F,4,FALSE))),(VLOOKUP($J1464,'Medians, Hi-Lo SDs'!$B:$F,4,FALSE))-$G1463,""))/($F1464)*($C1464-$C1463)+($C1463),"")</f>
        <v/>
      </c>
      <c r="X1464" s="65" t="str">
        <f t="shared" si="258"/>
        <v/>
      </c>
      <c r="Y1464" s="65" t="str">
        <f>IF(X1464="","",X1464/VLOOKUP(VLOOKUP($J1464,'Medians, Hi-Lo SDs'!$B:$F,4,FALSE),$H:$I,2,FALSE))</f>
        <v/>
      </c>
      <c r="Z1464" s="70" t="str">
        <f t="shared" si="262"/>
        <v/>
      </c>
      <c r="AA1464" s="68" t="str">
        <f t="shared" si="263"/>
        <v/>
      </c>
      <c r="AB1464" s="66" t="str">
        <f>IFERROR((IF(AND($G1463&lt;(VLOOKUP($J1464,'Medians, Hi-Lo SDs'!$B:$F,5,FALSE)),$G1464&gt;=(VLOOKUP($J1464,'Medians, Hi-Lo SDs'!$B:$F,5,FALSE))),(VLOOKUP($J1464,'Medians, Hi-Lo SDs'!$B:$F,5,FALSE))-$G1463,""))/($F1464)*($C1464-$C1463)+($C1463),"")</f>
        <v/>
      </c>
      <c r="AC1464" s="65" t="str">
        <f t="shared" si="259"/>
        <v/>
      </c>
      <c r="AD1464" s="65" t="str">
        <f>IF(AC1464="","",AC1464/VLOOKUP(VLOOKUP($J1464,'Medians, Hi-Lo SDs'!$B:$F,5,FALSE),$H:$I,2,FALSE))</f>
        <v/>
      </c>
      <c r="AE1464" s="59" t="s">
        <v>88</v>
      </c>
      <c r="AF1464" s="60" t="s">
        <v>88</v>
      </c>
    </row>
    <row r="1465" spans="10:32" x14ac:dyDescent="0.2">
      <c r="J1465" s="64" t="str">
        <f t="shared" si="253"/>
        <v>a1721</v>
      </c>
      <c r="K1465" s="71">
        <f t="shared" si="254"/>
        <v>2.1505376344086025</v>
      </c>
      <c r="L1465" s="65" t="str">
        <f>IFERROR((IF(AND($G1464&lt;(VLOOKUP($J1465,'Medians, Hi-Lo SDs'!$B:$F,2,FALSE)),$G1465&gt;=(VLOOKUP($J1465,'Medians, Hi-Lo SDs'!$B:$F,2,FALSE))),(VLOOKUP($J1465,'Medians, Hi-Lo SDs'!$B:$F,2,FALSE))-$G1464,""))/($F1465)*($C1465-$C1464)+($C1464),"")</f>
        <v/>
      </c>
      <c r="M1465" s="65" t="str">
        <f t="shared" si="256"/>
        <v/>
      </c>
      <c r="N1465" s="65" t="str">
        <f>IF(M1465="","",M1465/VLOOKUP(VLOOKUP($J1465,'Medians, Hi-Lo SDs'!$B:$F,2,FALSE),$H:$I,2,FALSE))</f>
        <v/>
      </c>
      <c r="O1465" s="59" t="s">
        <v>88</v>
      </c>
      <c r="P1465" s="60" t="s">
        <v>88</v>
      </c>
      <c r="Q1465" s="66" t="str">
        <f>IFERROR((IF(AND($G1464&lt;(VLOOKUP($J1465,'Medians, Hi-Lo SDs'!$B:$F,3,FALSE)),$G1465&gt;=(VLOOKUP($J1465,'Medians, Hi-Lo SDs'!$B:$F,3,FALSE))),(VLOOKUP($J1465,'Medians, Hi-Lo SDs'!$B:$F,3,FALSE))-$G1464,""))/($F1465)*($C1465-$C1464)+($C1464),"")</f>
        <v/>
      </c>
      <c r="R1465" s="65" t="str">
        <f t="shared" si="257"/>
        <v/>
      </c>
      <c r="S1465" s="65" t="str">
        <f>IF(R1465="","",R1465/VLOOKUP(VLOOKUP($J1465,'Medians, Hi-Lo SDs'!$B:$F,3,FALSE),$H:$I,2,FALSE))</f>
        <v/>
      </c>
      <c r="T1465" s="70" t="str">
        <f t="shared" si="260"/>
        <v/>
      </c>
      <c r="U1465" s="68" t="str">
        <f t="shared" si="261"/>
        <v/>
      </c>
      <c r="V1465" s="69" t="str">
        <f t="shared" si="255"/>
        <v/>
      </c>
      <c r="W1465" s="66" t="str">
        <f>IFERROR((IF(AND($G1464&lt;(VLOOKUP($J1465,'Medians, Hi-Lo SDs'!$B:$F,4,FALSE)),$G1465&gt;=(VLOOKUP($J1465,'Medians, Hi-Lo SDs'!$B:$F,4,FALSE))),(VLOOKUP($J1465,'Medians, Hi-Lo SDs'!$B:$F,4,FALSE))-$G1464,""))/($F1465)*($C1465-$C1464)+($C1464),"")</f>
        <v/>
      </c>
      <c r="X1465" s="65" t="str">
        <f t="shared" si="258"/>
        <v/>
      </c>
      <c r="Y1465" s="65" t="str">
        <f>IF(X1465="","",X1465/VLOOKUP(VLOOKUP($J1465,'Medians, Hi-Lo SDs'!$B:$F,4,FALSE),$H:$I,2,FALSE))</f>
        <v/>
      </c>
      <c r="Z1465" s="70" t="str">
        <f t="shared" si="262"/>
        <v/>
      </c>
      <c r="AA1465" s="68" t="str">
        <f t="shared" si="263"/>
        <v/>
      </c>
      <c r="AB1465" s="66" t="str">
        <f>IFERROR((IF(AND($G1464&lt;(VLOOKUP($J1465,'Medians, Hi-Lo SDs'!$B:$F,5,FALSE)),$G1465&gt;=(VLOOKUP($J1465,'Medians, Hi-Lo SDs'!$B:$F,5,FALSE))),(VLOOKUP($J1465,'Medians, Hi-Lo SDs'!$B:$F,5,FALSE))-$G1464,""))/($F1465)*($C1465-$C1464)+($C1464),"")</f>
        <v/>
      </c>
      <c r="AC1465" s="65" t="str">
        <f t="shared" si="259"/>
        <v/>
      </c>
      <c r="AD1465" s="65" t="str">
        <f>IF(AC1465="","",AC1465/VLOOKUP(VLOOKUP($J1465,'Medians, Hi-Lo SDs'!$B:$F,5,FALSE),$H:$I,2,FALSE))</f>
        <v/>
      </c>
      <c r="AE1465" s="59" t="s">
        <v>88</v>
      </c>
      <c r="AF1465" s="60" t="s">
        <v>88</v>
      </c>
    </row>
    <row r="1466" spans="10:32" x14ac:dyDescent="0.2">
      <c r="J1466" s="64" t="str">
        <f t="shared" si="253"/>
        <v>a1721</v>
      </c>
      <c r="K1466" s="71">
        <f t="shared" si="254"/>
        <v>2.1505376344086025</v>
      </c>
      <c r="L1466" s="65" t="str">
        <f>IFERROR((IF(AND($G1465&lt;(VLOOKUP($J1466,'Medians, Hi-Lo SDs'!$B:$F,2,FALSE)),$G1466&gt;=(VLOOKUP($J1466,'Medians, Hi-Lo SDs'!$B:$F,2,FALSE))),(VLOOKUP($J1466,'Medians, Hi-Lo SDs'!$B:$F,2,FALSE))-$G1465,""))/($F1466)*($C1466-$C1465)+($C1465),"")</f>
        <v/>
      </c>
      <c r="M1466" s="65" t="str">
        <f t="shared" si="256"/>
        <v/>
      </c>
      <c r="N1466" s="65" t="str">
        <f>IF(M1466="","",M1466/VLOOKUP(VLOOKUP($J1466,'Medians, Hi-Lo SDs'!$B:$F,2,FALSE),$H:$I,2,FALSE))</f>
        <v/>
      </c>
      <c r="O1466" s="59" t="s">
        <v>88</v>
      </c>
      <c r="P1466" s="60" t="s">
        <v>88</v>
      </c>
      <c r="Q1466" s="66" t="str">
        <f>IFERROR((IF(AND($G1465&lt;(VLOOKUP($J1466,'Medians, Hi-Lo SDs'!$B:$F,3,FALSE)),$G1466&gt;=(VLOOKUP($J1466,'Medians, Hi-Lo SDs'!$B:$F,3,FALSE))),(VLOOKUP($J1466,'Medians, Hi-Lo SDs'!$B:$F,3,FALSE))-$G1465,""))/($F1466)*($C1466-$C1465)+($C1465),"")</f>
        <v/>
      </c>
      <c r="R1466" s="65" t="str">
        <f t="shared" si="257"/>
        <v/>
      </c>
      <c r="S1466" s="65" t="str">
        <f>IF(R1466="","",R1466/VLOOKUP(VLOOKUP($J1466,'Medians, Hi-Lo SDs'!$B:$F,3,FALSE),$H:$I,2,FALSE))</f>
        <v/>
      </c>
      <c r="T1466" s="70" t="str">
        <f t="shared" si="260"/>
        <v/>
      </c>
      <c r="U1466" s="68" t="str">
        <f t="shared" si="261"/>
        <v/>
      </c>
      <c r="V1466" s="69" t="str">
        <f t="shared" si="255"/>
        <v/>
      </c>
      <c r="W1466" s="66" t="str">
        <f>IFERROR((IF(AND($G1465&lt;(VLOOKUP($J1466,'Medians, Hi-Lo SDs'!$B:$F,4,FALSE)),$G1466&gt;=(VLOOKUP($J1466,'Medians, Hi-Lo SDs'!$B:$F,4,FALSE))),(VLOOKUP($J1466,'Medians, Hi-Lo SDs'!$B:$F,4,FALSE))-$G1465,""))/($F1466)*($C1466-$C1465)+($C1465),"")</f>
        <v/>
      </c>
      <c r="X1466" s="65" t="str">
        <f t="shared" si="258"/>
        <v/>
      </c>
      <c r="Y1466" s="65" t="str">
        <f>IF(X1466="","",X1466/VLOOKUP(VLOOKUP($J1466,'Medians, Hi-Lo SDs'!$B:$F,4,FALSE),$H:$I,2,FALSE))</f>
        <v/>
      </c>
      <c r="Z1466" s="70" t="str">
        <f t="shared" si="262"/>
        <v/>
      </c>
      <c r="AA1466" s="68" t="str">
        <f t="shared" si="263"/>
        <v/>
      </c>
      <c r="AB1466" s="66" t="str">
        <f>IFERROR((IF(AND($G1465&lt;(VLOOKUP($J1466,'Medians, Hi-Lo SDs'!$B:$F,5,FALSE)),$G1466&gt;=(VLOOKUP($J1466,'Medians, Hi-Lo SDs'!$B:$F,5,FALSE))),(VLOOKUP($J1466,'Medians, Hi-Lo SDs'!$B:$F,5,FALSE))-$G1465,""))/($F1466)*($C1466-$C1465)+($C1465),"")</f>
        <v/>
      </c>
      <c r="AC1466" s="65" t="str">
        <f t="shared" si="259"/>
        <v/>
      </c>
      <c r="AD1466" s="65" t="str">
        <f>IF(AC1466="","",AC1466/VLOOKUP(VLOOKUP($J1466,'Medians, Hi-Lo SDs'!$B:$F,5,FALSE),$H:$I,2,FALSE))</f>
        <v/>
      </c>
      <c r="AE1466" s="59" t="s">
        <v>88</v>
      </c>
      <c r="AF1466" s="60" t="s">
        <v>88</v>
      </c>
    </row>
    <row r="1467" spans="10:32" x14ac:dyDescent="0.2">
      <c r="J1467" s="64" t="str">
        <f t="shared" si="253"/>
        <v>a1721</v>
      </c>
      <c r="K1467" s="71">
        <f t="shared" si="254"/>
        <v>2.1505376344086025</v>
      </c>
      <c r="L1467" s="65" t="str">
        <f>IFERROR((IF(AND($G1466&lt;(VLOOKUP($J1467,'Medians, Hi-Lo SDs'!$B:$F,2,FALSE)),$G1467&gt;=(VLOOKUP($J1467,'Medians, Hi-Lo SDs'!$B:$F,2,FALSE))),(VLOOKUP($J1467,'Medians, Hi-Lo SDs'!$B:$F,2,FALSE))-$G1466,""))/($F1467)*($C1467-$C1466)+($C1466),"")</f>
        <v/>
      </c>
      <c r="M1467" s="65" t="str">
        <f t="shared" si="256"/>
        <v/>
      </c>
      <c r="N1467" s="65" t="str">
        <f>IF(M1467="","",M1467/VLOOKUP(VLOOKUP($J1467,'Medians, Hi-Lo SDs'!$B:$F,2,FALSE),$H:$I,2,FALSE))</f>
        <v/>
      </c>
      <c r="O1467" s="59" t="s">
        <v>88</v>
      </c>
      <c r="P1467" s="60" t="s">
        <v>88</v>
      </c>
      <c r="Q1467" s="66" t="str">
        <f>IFERROR((IF(AND($G1466&lt;(VLOOKUP($J1467,'Medians, Hi-Lo SDs'!$B:$F,3,FALSE)),$G1467&gt;=(VLOOKUP($J1467,'Medians, Hi-Lo SDs'!$B:$F,3,FALSE))),(VLOOKUP($J1467,'Medians, Hi-Lo SDs'!$B:$F,3,FALSE))-$G1466,""))/($F1467)*($C1467-$C1466)+($C1466),"")</f>
        <v/>
      </c>
      <c r="R1467" s="65" t="str">
        <f t="shared" si="257"/>
        <v/>
      </c>
      <c r="S1467" s="65" t="str">
        <f>IF(R1467="","",R1467/VLOOKUP(VLOOKUP($J1467,'Medians, Hi-Lo SDs'!$B:$F,3,FALSE),$H:$I,2,FALSE))</f>
        <v/>
      </c>
      <c r="T1467" s="70" t="str">
        <f t="shared" si="260"/>
        <v/>
      </c>
      <c r="U1467" s="68" t="str">
        <f t="shared" si="261"/>
        <v/>
      </c>
      <c r="V1467" s="69" t="str">
        <f t="shared" si="255"/>
        <v/>
      </c>
      <c r="W1467" s="66" t="str">
        <f>IFERROR((IF(AND($G1466&lt;(VLOOKUP($J1467,'Medians, Hi-Lo SDs'!$B:$F,4,FALSE)),$G1467&gt;=(VLOOKUP($J1467,'Medians, Hi-Lo SDs'!$B:$F,4,FALSE))),(VLOOKUP($J1467,'Medians, Hi-Lo SDs'!$B:$F,4,FALSE))-$G1466,""))/($F1467)*($C1467-$C1466)+($C1466),"")</f>
        <v/>
      </c>
      <c r="X1467" s="65" t="str">
        <f t="shared" si="258"/>
        <v/>
      </c>
      <c r="Y1467" s="65" t="str">
        <f>IF(X1467="","",X1467/VLOOKUP(VLOOKUP($J1467,'Medians, Hi-Lo SDs'!$B:$F,4,FALSE),$H:$I,2,FALSE))</f>
        <v/>
      </c>
      <c r="Z1467" s="70" t="str">
        <f t="shared" si="262"/>
        <v/>
      </c>
      <c r="AA1467" s="68" t="str">
        <f t="shared" si="263"/>
        <v/>
      </c>
      <c r="AB1467" s="66" t="str">
        <f>IFERROR((IF(AND($G1466&lt;(VLOOKUP($J1467,'Medians, Hi-Lo SDs'!$B:$F,5,FALSE)),$G1467&gt;=(VLOOKUP($J1467,'Medians, Hi-Lo SDs'!$B:$F,5,FALSE))),(VLOOKUP($J1467,'Medians, Hi-Lo SDs'!$B:$F,5,FALSE))-$G1466,""))/($F1467)*($C1467-$C1466)+($C1466),"")</f>
        <v/>
      </c>
      <c r="AC1467" s="65" t="str">
        <f t="shared" si="259"/>
        <v/>
      </c>
      <c r="AD1467" s="65" t="str">
        <f>IF(AC1467="","",AC1467/VLOOKUP(VLOOKUP($J1467,'Medians, Hi-Lo SDs'!$B:$F,5,FALSE),$H:$I,2,FALSE))</f>
        <v/>
      </c>
      <c r="AE1467" s="59" t="s">
        <v>88</v>
      </c>
      <c r="AF1467" s="60" t="s">
        <v>88</v>
      </c>
    </row>
    <row r="1468" spans="10:32" x14ac:dyDescent="0.2">
      <c r="J1468" s="64" t="str">
        <f t="shared" si="253"/>
        <v>a1721</v>
      </c>
      <c r="K1468" s="71">
        <f t="shared" si="254"/>
        <v>2.1505376344086025</v>
      </c>
      <c r="L1468" s="65" t="str">
        <f>IFERROR((IF(AND($G1467&lt;(VLOOKUP($J1468,'Medians, Hi-Lo SDs'!$B:$F,2,FALSE)),$G1468&gt;=(VLOOKUP($J1468,'Medians, Hi-Lo SDs'!$B:$F,2,FALSE))),(VLOOKUP($J1468,'Medians, Hi-Lo SDs'!$B:$F,2,FALSE))-$G1467,""))/($F1468)*($C1468-$C1467)+($C1467),"")</f>
        <v/>
      </c>
      <c r="M1468" s="65" t="str">
        <f t="shared" si="256"/>
        <v/>
      </c>
      <c r="N1468" s="65" t="str">
        <f>IF(M1468="","",M1468/VLOOKUP(VLOOKUP($J1468,'Medians, Hi-Lo SDs'!$B:$F,2,FALSE),$H:$I,2,FALSE))</f>
        <v/>
      </c>
      <c r="O1468" s="59" t="s">
        <v>88</v>
      </c>
      <c r="P1468" s="60" t="s">
        <v>88</v>
      </c>
      <c r="Q1468" s="66" t="str">
        <f>IFERROR((IF(AND($G1467&lt;(VLOOKUP($J1468,'Medians, Hi-Lo SDs'!$B:$F,3,FALSE)),$G1468&gt;=(VLOOKUP($J1468,'Medians, Hi-Lo SDs'!$B:$F,3,FALSE))),(VLOOKUP($J1468,'Medians, Hi-Lo SDs'!$B:$F,3,FALSE))-$G1467,""))/($F1468)*($C1468-$C1467)+($C1467),"")</f>
        <v/>
      </c>
      <c r="R1468" s="65" t="str">
        <f t="shared" si="257"/>
        <v/>
      </c>
      <c r="S1468" s="65" t="str">
        <f>IF(R1468="","",R1468/VLOOKUP(VLOOKUP($J1468,'Medians, Hi-Lo SDs'!$B:$F,3,FALSE),$H:$I,2,FALSE))</f>
        <v/>
      </c>
      <c r="T1468" s="70" t="str">
        <f t="shared" si="260"/>
        <v/>
      </c>
      <c r="U1468" s="68" t="str">
        <f t="shared" si="261"/>
        <v/>
      </c>
      <c r="V1468" s="69" t="str">
        <f t="shared" si="255"/>
        <v/>
      </c>
      <c r="W1468" s="66" t="str">
        <f>IFERROR((IF(AND($G1467&lt;(VLOOKUP($J1468,'Medians, Hi-Lo SDs'!$B:$F,4,FALSE)),$G1468&gt;=(VLOOKUP($J1468,'Medians, Hi-Lo SDs'!$B:$F,4,FALSE))),(VLOOKUP($J1468,'Medians, Hi-Lo SDs'!$B:$F,4,FALSE))-$G1467,""))/($F1468)*($C1468-$C1467)+($C1467),"")</f>
        <v/>
      </c>
      <c r="X1468" s="65" t="str">
        <f t="shared" si="258"/>
        <v/>
      </c>
      <c r="Y1468" s="65" t="str">
        <f>IF(X1468="","",X1468/VLOOKUP(VLOOKUP($J1468,'Medians, Hi-Lo SDs'!$B:$F,4,FALSE),$H:$I,2,FALSE))</f>
        <v/>
      </c>
      <c r="Z1468" s="70" t="str">
        <f t="shared" si="262"/>
        <v/>
      </c>
      <c r="AA1468" s="68" t="str">
        <f t="shared" si="263"/>
        <v/>
      </c>
      <c r="AB1468" s="66" t="str">
        <f>IFERROR((IF(AND($G1467&lt;(VLOOKUP($J1468,'Medians, Hi-Lo SDs'!$B:$F,5,FALSE)),$G1468&gt;=(VLOOKUP($J1468,'Medians, Hi-Lo SDs'!$B:$F,5,FALSE))),(VLOOKUP($J1468,'Medians, Hi-Lo SDs'!$B:$F,5,FALSE))-$G1467,""))/($F1468)*($C1468-$C1467)+($C1467),"")</f>
        <v/>
      </c>
      <c r="AC1468" s="65" t="str">
        <f t="shared" si="259"/>
        <v/>
      </c>
      <c r="AD1468" s="65" t="str">
        <f>IF(AC1468="","",AC1468/VLOOKUP(VLOOKUP($J1468,'Medians, Hi-Lo SDs'!$B:$F,5,FALSE),$H:$I,2,FALSE))</f>
        <v/>
      </c>
      <c r="AE1468" s="59" t="s">
        <v>88</v>
      </c>
      <c r="AF1468" s="60" t="s">
        <v>88</v>
      </c>
    </row>
    <row r="1469" spans="10:32" x14ac:dyDescent="0.2">
      <c r="J1469" s="64" t="str">
        <f t="shared" si="253"/>
        <v>a1721</v>
      </c>
      <c r="K1469" s="71">
        <f t="shared" si="254"/>
        <v>2.1505376344086025</v>
      </c>
      <c r="L1469" s="65" t="str">
        <f>IFERROR((IF(AND($G1468&lt;(VLOOKUP($J1469,'Medians, Hi-Lo SDs'!$B:$F,2,FALSE)),$G1469&gt;=(VLOOKUP($J1469,'Medians, Hi-Lo SDs'!$B:$F,2,FALSE))),(VLOOKUP($J1469,'Medians, Hi-Lo SDs'!$B:$F,2,FALSE))-$G1468,""))/($F1469)*($C1469-$C1468)+($C1468),"")</f>
        <v/>
      </c>
      <c r="M1469" s="65" t="str">
        <f t="shared" si="256"/>
        <v/>
      </c>
      <c r="N1469" s="65" t="str">
        <f>IF(M1469="","",M1469/VLOOKUP(VLOOKUP($J1469,'Medians, Hi-Lo SDs'!$B:$F,2,FALSE),$H:$I,2,FALSE))</f>
        <v/>
      </c>
      <c r="O1469" s="59" t="s">
        <v>88</v>
      </c>
      <c r="P1469" s="60" t="s">
        <v>88</v>
      </c>
      <c r="Q1469" s="66" t="str">
        <f>IFERROR((IF(AND($G1468&lt;(VLOOKUP($J1469,'Medians, Hi-Lo SDs'!$B:$F,3,FALSE)),$G1469&gt;=(VLOOKUP($J1469,'Medians, Hi-Lo SDs'!$B:$F,3,FALSE))),(VLOOKUP($J1469,'Medians, Hi-Lo SDs'!$B:$F,3,FALSE))-$G1468,""))/($F1469)*($C1469-$C1468)+($C1468),"")</f>
        <v/>
      </c>
      <c r="R1469" s="65" t="str">
        <f t="shared" si="257"/>
        <v/>
      </c>
      <c r="S1469" s="65" t="str">
        <f>IF(R1469="","",R1469/VLOOKUP(VLOOKUP($J1469,'Medians, Hi-Lo SDs'!$B:$F,3,FALSE),$H:$I,2,FALSE))</f>
        <v/>
      </c>
      <c r="T1469" s="70" t="str">
        <f t="shared" si="260"/>
        <v/>
      </c>
      <c r="U1469" s="68" t="str">
        <f t="shared" si="261"/>
        <v/>
      </c>
      <c r="V1469" s="69" t="str">
        <f t="shared" si="255"/>
        <v/>
      </c>
      <c r="W1469" s="66" t="str">
        <f>IFERROR((IF(AND($G1468&lt;(VLOOKUP($J1469,'Medians, Hi-Lo SDs'!$B:$F,4,FALSE)),$G1469&gt;=(VLOOKUP($J1469,'Medians, Hi-Lo SDs'!$B:$F,4,FALSE))),(VLOOKUP($J1469,'Medians, Hi-Lo SDs'!$B:$F,4,FALSE))-$G1468,""))/($F1469)*($C1469-$C1468)+($C1468),"")</f>
        <v/>
      </c>
      <c r="X1469" s="65" t="str">
        <f t="shared" si="258"/>
        <v/>
      </c>
      <c r="Y1469" s="65" t="str">
        <f>IF(X1469="","",X1469/VLOOKUP(VLOOKUP($J1469,'Medians, Hi-Lo SDs'!$B:$F,4,FALSE),$H:$I,2,FALSE))</f>
        <v/>
      </c>
      <c r="Z1469" s="70" t="str">
        <f t="shared" si="262"/>
        <v/>
      </c>
      <c r="AA1469" s="68" t="str">
        <f t="shared" si="263"/>
        <v/>
      </c>
      <c r="AB1469" s="66" t="str">
        <f>IFERROR((IF(AND($G1468&lt;(VLOOKUP($J1469,'Medians, Hi-Lo SDs'!$B:$F,5,FALSE)),$G1469&gt;=(VLOOKUP($J1469,'Medians, Hi-Lo SDs'!$B:$F,5,FALSE))),(VLOOKUP($J1469,'Medians, Hi-Lo SDs'!$B:$F,5,FALSE))-$G1468,""))/($F1469)*($C1469-$C1468)+($C1468),"")</f>
        <v/>
      </c>
      <c r="AC1469" s="65" t="str">
        <f t="shared" si="259"/>
        <v/>
      </c>
      <c r="AD1469" s="65" t="str">
        <f>IF(AC1469="","",AC1469/VLOOKUP(VLOOKUP($J1469,'Medians, Hi-Lo SDs'!$B:$F,5,FALSE),$H:$I,2,FALSE))</f>
        <v/>
      </c>
      <c r="AE1469" s="59" t="s">
        <v>88</v>
      </c>
      <c r="AF1469" s="60" t="s">
        <v>88</v>
      </c>
    </row>
    <row r="1470" spans="10:32" x14ac:dyDescent="0.2">
      <c r="J1470" s="64" t="str">
        <f t="shared" si="253"/>
        <v>a1721</v>
      </c>
      <c r="K1470" s="71">
        <f t="shared" si="254"/>
        <v>2.1505376344086025</v>
      </c>
      <c r="L1470" s="65" t="str">
        <f>IFERROR((IF(AND($G1469&lt;(VLOOKUP($J1470,'Medians, Hi-Lo SDs'!$B:$F,2,FALSE)),$G1470&gt;=(VLOOKUP($J1470,'Medians, Hi-Lo SDs'!$B:$F,2,FALSE))),(VLOOKUP($J1470,'Medians, Hi-Lo SDs'!$B:$F,2,FALSE))-$G1469,""))/($F1470)*($C1470-$C1469)+($C1469),"")</f>
        <v/>
      </c>
      <c r="M1470" s="65" t="str">
        <f t="shared" si="256"/>
        <v/>
      </c>
      <c r="N1470" s="65" t="str">
        <f>IF(M1470="","",M1470/VLOOKUP(VLOOKUP($J1470,'Medians, Hi-Lo SDs'!$B:$F,2,FALSE),$H:$I,2,FALSE))</f>
        <v/>
      </c>
      <c r="O1470" s="59" t="s">
        <v>88</v>
      </c>
      <c r="P1470" s="60" t="s">
        <v>88</v>
      </c>
      <c r="Q1470" s="66" t="str">
        <f>IFERROR((IF(AND($G1469&lt;(VLOOKUP($J1470,'Medians, Hi-Lo SDs'!$B:$F,3,FALSE)),$G1470&gt;=(VLOOKUP($J1470,'Medians, Hi-Lo SDs'!$B:$F,3,FALSE))),(VLOOKUP($J1470,'Medians, Hi-Lo SDs'!$B:$F,3,FALSE))-$G1469,""))/($F1470)*($C1470-$C1469)+($C1469),"")</f>
        <v/>
      </c>
      <c r="R1470" s="65" t="str">
        <f t="shared" si="257"/>
        <v/>
      </c>
      <c r="S1470" s="65" t="str">
        <f>IF(R1470="","",R1470/VLOOKUP(VLOOKUP($J1470,'Medians, Hi-Lo SDs'!$B:$F,3,FALSE),$H:$I,2,FALSE))</f>
        <v/>
      </c>
      <c r="T1470" s="70" t="str">
        <f t="shared" si="260"/>
        <v/>
      </c>
      <c r="U1470" s="68" t="str">
        <f t="shared" si="261"/>
        <v/>
      </c>
      <c r="V1470" s="69" t="str">
        <f t="shared" si="255"/>
        <v/>
      </c>
      <c r="W1470" s="66" t="str">
        <f>IFERROR((IF(AND($G1469&lt;(VLOOKUP($J1470,'Medians, Hi-Lo SDs'!$B:$F,4,FALSE)),$G1470&gt;=(VLOOKUP($J1470,'Medians, Hi-Lo SDs'!$B:$F,4,FALSE))),(VLOOKUP($J1470,'Medians, Hi-Lo SDs'!$B:$F,4,FALSE))-$G1469,""))/($F1470)*($C1470-$C1469)+($C1469),"")</f>
        <v/>
      </c>
      <c r="X1470" s="65" t="str">
        <f t="shared" si="258"/>
        <v/>
      </c>
      <c r="Y1470" s="65" t="str">
        <f>IF(X1470="","",X1470/VLOOKUP(VLOOKUP($J1470,'Medians, Hi-Lo SDs'!$B:$F,4,FALSE),$H:$I,2,FALSE))</f>
        <v/>
      </c>
      <c r="Z1470" s="70" t="str">
        <f t="shared" si="262"/>
        <v/>
      </c>
      <c r="AA1470" s="68" t="str">
        <f t="shared" si="263"/>
        <v/>
      </c>
      <c r="AB1470" s="66" t="str">
        <f>IFERROR((IF(AND($G1469&lt;(VLOOKUP($J1470,'Medians, Hi-Lo SDs'!$B:$F,5,FALSE)),$G1470&gt;=(VLOOKUP($J1470,'Medians, Hi-Lo SDs'!$B:$F,5,FALSE))),(VLOOKUP($J1470,'Medians, Hi-Lo SDs'!$B:$F,5,FALSE))-$G1469,""))/($F1470)*($C1470-$C1469)+($C1469),"")</f>
        <v/>
      </c>
      <c r="AC1470" s="65" t="str">
        <f t="shared" si="259"/>
        <v/>
      </c>
      <c r="AD1470" s="65" t="str">
        <f>IF(AC1470="","",AC1470/VLOOKUP(VLOOKUP($J1470,'Medians, Hi-Lo SDs'!$B:$F,5,FALSE),$H:$I,2,FALSE))</f>
        <v/>
      </c>
      <c r="AE1470" s="59" t="s">
        <v>88</v>
      </c>
      <c r="AF1470" s="60" t="s">
        <v>88</v>
      </c>
    </row>
    <row r="1471" spans="10:32" x14ac:dyDescent="0.2">
      <c r="J1471" s="64" t="str">
        <f t="shared" si="253"/>
        <v>a1721</v>
      </c>
      <c r="K1471" s="71">
        <f t="shared" si="254"/>
        <v>2.1505376344086025</v>
      </c>
      <c r="L1471" s="65" t="str">
        <f>IFERROR((IF(AND($G1470&lt;(VLOOKUP($J1471,'Medians, Hi-Lo SDs'!$B:$F,2,FALSE)),$G1471&gt;=(VLOOKUP($J1471,'Medians, Hi-Lo SDs'!$B:$F,2,FALSE))),(VLOOKUP($J1471,'Medians, Hi-Lo SDs'!$B:$F,2,FALSE))-$G1470,""))/($F1471)*($C1471-$C1470)+($C1470),"")</f>
        <v/>
      </c>
      <c r="M1471" s="65" t="str">
        <f t="shared" si="256"/>
        <v/>
      </c>
      <c r="N1471" s="65" t="str">
        <f>IF(M1471="","",M1471/VLOOKUP(VLOOKUP($J1471,'Medians, Hi-Lo SDs'!$B:$F,2,FALSE),$H:$I,2,FALSE))</f>
        <v/>
      </c>
      <c r="O1471" s="59" t="s">
        <v>88</v>
      </c>
      <c r="P1471" s="60" t="s">
        <v>88</v>
      </c>
      <c r="Q1471" s="66" t="str">
        <f>IFERROR((IF(AND($G1470&lt;(VLOOKUP($J1471,'Medians, Hi-Lo SDs'!$B:$F,3,FALSE)),$G1471&gt;=(VLOOKUP($J1471,'Medians, Hi-Lo SDs'!$B:$F,3,FALSE))),(VLOOKUP($J1471,'Medians, Hi-Lo SDs'!$B:$F,3,FALSE))-$G1470,""))/($F1471)*($C1471-$C1470)+($C1470),"")</f>
        <v/>
      </c>
      <c r="R1471" s="65" t="str">
        <f t="shared" si="257"/>
        <v/>
      </c>
      <c r="S1471" s="65" t="str">
        <f>IF(R1471="","",R1471/VLOOKUP(VLOOKUP($J1471,'Medians, Hi-Lo SDs'!$B:$F,3,FALSE),$H:$I,2,FALSE))</f>
        <v/>
      </c>
      <c r="T1471" s="70" t="str">
        <f t="shared" si="260"/>
        <v/>
      </c>
      <c r="U1471" s="68" t="str">
        <f t="shared" si="261"/>
        <v/>
      </c>
      <c r="V1471" s="69" t="str">
        <f t="shared" si="255"/>
        <v/>
      </c>
      <c r="W1471" s="66" t="str">
        <f>IFERROR((IF(AND($G1470&lt;(VLOOKUP($J1471,'Medians, Hi-Lo SDs'!$B:$F,4,FALSE)),$G1471&gt;=(VLOOKUP($J1471,'Medians, Hi-Lo SDs'!$B:$F,4,FALSE))),(VLOOKUP($J1471,'Medians, Hi-Lo SDs'!$B:$F,4,FALSE))-$G1470,""))/($F1471)*($C1471-$C1470)+($C1470),"")</f>
        <v/>
      </c>
      <c r="X1471" s="65" t="str">
        <f t="shared" si="258"/>
        <v/>
      </c>
      <c r="Y1471" s="65" t="str">
        <f>IF(X1471="","",X1471/VLOOKUP(VLOOKUP($J1471,'Medians, Hi-Lo SDs'!$B:$F,4,FALSE),$H:$I,2,FALSE))</f>
        <v/>
      </c>
      <c r="Z1471" s="70" t="str">
        <f t="shared" si="262"/>
        <v/>
      </c>
      <c r="AA1471" s="68" t="str">
        <f t="shared" si="263"/>
        <v/>
      </c>
      <c r="AB1471" s="66" t="str">
        <f>IFERROR((IF(AND($G1470&lt;(VLOOKUP($J1471,'Medians, Hi-Lo SDs'!$B:$F,5,FALSE)),$G1471&gt;=(VLOOKUP($J1471,'Medians, Hi-Lo SDs'!$B:$F,5,FALSE))),(VLOOKUP($J1471,'Medians, Hi-Lo SDs'!$B:$F,5,FALSE))-$G1470,""))/($F1471)*($C1471-$C1470)+($C1470),"")</f>
        <v/>
      </c>
      <c r="AC1471" s="65" t="str">
        <f t="shared" si="259"/>
        <v/>
      </c>
      <c r="AD1471" s="65" t="str">
        <f>IF(AC1471="","",AC1471/VLOOKUP(VLOOKUP($J1471,'Medians, Hi-Lo SDs'!$B:$F,5,FALSE),$H:$I,2,FALSE))</f>
        <v/>
      </c>
      <c r="AE1471" s="59" t="s">
        <v>88</v>
      </c>
      <c r="AF1471" s="60" t="s">
        <v>88</v>
      </c>
    </row>
    <row r="1472" spans="10:32" x14ac:dyDescent="0.2">
      <c r="J1472" s="64" t="str">
        <f t="shared" si="253"/>
        <v>a1721</v>
      </c>
      <c r="K1472" s="71">
        <f t="shared" si="254"/>
        <v>2.1505376344086025</v>
      </c>
      <c r="L1472" s="65" t="str">
        <f>IFERROR((IF(AND($G1471&lt;(VLOOKUP($J1472,'Medians, Hi-Lo SDs'!$B:$F,2,FALSE)),$G1472&gt;=(VLOOKUP($J1472,'Medians, Hi-Lo SDs'!$B:$F,2,FALSE))),(VLOOKUP($J1472,'Medians, Hi-Lo SDs'!$B:$F,2,FALSE))-$G1471,""))/($F1472)*($C1472-$C1471)+($C1471),"")</f>
        <v/>
      </c>
      <c r="M1472" s="65" t="str">
        <f t="shared" si="256"/>
        <v/>
      </c>
      <c r="N1472" s="65" t="str">
        <f>IF(M1472="","",M1472/VLOOKUP(VLOOKUP($J1472,'Medians, Hi-Lo SDs'!$B:$F,2,FALSE),$H:$I,2,FALSE))</f>
        <v/>
      </c>
      <c r="O1472" s="59" t="s">
        <v>88</v>
      </c>
      <c r="P1472" s="60" t="s">
        <v>88</v>
      </c>
      <c r="Q1472" s="66" t="str">
        <f>IFERROR((IF(AND($G1471&lt;(VLOOKUP($J1472,'Medians, Hi-Lo SDs'!$B:$F,3,FALSE)),$G1472&gt;=(VLOOKUP($J1472,'Medians, Hi-Lo SDs'!$B:$F,3,FALSE))),(VLOOKUP($J1472,'Medians, Hi-Lo SDs'!$B:$F,3,FALSE))-$G1471,""))/($F1472)*($C1472-$C1471)+($C1471),"")</f>
        <v/>
      </c>
      <c r="R1472" s="65" t="str">
        <f t="shared" si="257"/>
        <v/>
      </c>
      <c r="S1472" s="65" t="str">
        <f>IF(R1472="","",R1472/VLOOKUP(VLOOKUP($J1472,'Medians, Hi-Lo SDs'!$B:$F,3,FALSE),$H:$I,2,FALSE))</f>
        <v/>
      </c>
      <c r="T1472" s="70" t="str">
        <f t="shared" si="260"/>
        <v/>
      </c>
      <c r="U1472" s="68" t="str">
        <f t="shared" si="261"/>
        <v/>
      </c>
      <c r="V1472" s="69" t="str">
        <f t="shared" si="255"/>
        <v/>
      </c>
      <c r="W1472" s="66" t="str">
        <f>IFERROR((IF(AND($G1471&lt;(VLOOKUP($J1472,'Medians, Hi-Lo SDs'!$B:$F,4,FALSE)),$G1472&gt;=(VLOOKUP($J1472,'Medians, Hi-Lo SDs'!$B:$F,4,FALSE))),(VLOOKUP($J1472,'Medians, Hi-Lo SDs'!$B:$F,4,FALSE))-$G1471,""))/($F1472)*($C1472-$C1471)+($C1471),"")</f>
        <v/>
      </c>
      <c r="X1472" s="65" t="str">
        <f t="shared" si="258"/>
        <v/>
      </c>
      <c r="Y1472" s="65" t="str">
        <f>IF(X1472="","",X1472/VLOOKUP(VLOOKUP($J1472,'Medians, Hi-Lo SDs'!$B:$F,4,FALSE),$H:$I,2,FALSE))</f>
        <v/>
      </c>
      <c r="Z1472" s="70" t="str">
        <f t="shared" si="262"/>
        <v/>
      </c>
      <c r="AA1472" s="68" t="str">
        <f t="shared" si="263"/>
        <v/>
      </c>
      <c r="AB1472" s="66" t="str">
        <f>IFERROR((IF(AND($G1471&lt;(VLOOKUP($J1472,'Medians, Hi-Lo SDs'!$B:$F,5,FALSE)),$G1472&gt;=(VLOOKUP($J1472,'Medians, Hi-Lo SDs'!$B:$F,5,FALSE))),(VLOOKUP($J1472,'Medians, Hi-Lo SDs'!$B:$F,5,FALSE))-$G1471,""))/($F1472)*($C1472-$C1471)+($C1471),"")</f>
        <v/>
      </c>
      <c r="AC1472" s="65" t="str">
        <f t="shared" si="259"/>
        <v/>
      </c>
      <c r="AD1472" s="65" t="str">
        <f>IF(AC1472="","",AC1472/VLOOKUP(VLOOKUP($J1472,'Medians, Hi-Lo SDs'!$B:$F,5,FALSE),$H:$I,2,FALSE))</f>
        <v/>
      </c>
      <c r="AE1472" s="59" t="s">
        <v>88</v>
      </c>
      <c r="AF1472" s="60" t="s">
        <v>88</v>
      </c>
    </row>
    <row r="1473" spans="10:32" x14ac:dyDescent="0.2">
      <c r="J1473" s="64" t="str">
        <f t="shared" si="253"/>
        <v>a1721</v>
      </c>
      <c r="K1473" s="71">
        <f t="shared" si="254"/>
        <v>2.1505376344086025</v>
      </c>
      <c r="L1473" s="65" t="str">
        <f>IFERROR((IF(AND($G1472&lt;(VLOOKUP($J1473,'Medians, Hi-Lo SDs'!$B:$F,2,FALSE)),$G1473&gt;=(VLOOKUP($J1473,'Medians, Hi-Lo SDs'!$B:$F,2,FALSE))),(VLOOKUP($J1473,'Medians, Hi-Lo SDs'!$B:$F,2,FALSE))-$G1472,""))/($F1473)*($C1473-$C1472)+($C1472),"")</f>
        <v/>
      </c>
      <c r="M1473" s="65" t="str">
        <f t="shared" si="256"/>
        <v/>
      </c>
      <c r="N1473" s="65" t="str">
        <f>IF(M1473="","",M1473/VLOOKUP(VLOOKUP($J1473,'Medians, Hi-Lo SDs'!$B:$F,2,FALSE),$H:$I,2,FALSE))</f>
        <v/>
      </c>
      <c r="O1473" s="59" t="s">
        <v>88</v>
      </c>
      <c r="P1473" s="60" t="s">
        <v>88</v>
      </c>
      <c r="Q1473" s="66" t="str">
        <f>IFERROR((IF(AND($G1472&lt;(VLOOKUP($J1473,'Medians, Hi-Lo SDs'!$B:$F,3,FALSE)),$G1473&gt;=(VLOOKUP($J1473,'Medians, Hi-Lo SDs'!$B:$F,3,FALSE))),(VLOOKUP($J1473,'Medians, Hi-Lo SDs'!$B:$F,3,FALSE))-$G1472,""))/($F1473)*($C1473-$C1472)+($C1472),"")</f>
        <v/>
      </c>
      <c r="R1473" s="65" t="str">
        <f t="shared" si="257"/>
        <v/>
      </c>
      <c r="S1473" s="65" t="str">
        <f>IF(R1473="","",R1473/VLOOKUP(VLOOKUP($J1473,'Medians, Hi-Lo SDs'!$B:$F,3,FALSE),$H:$I,2,FALSE))</f>
        <v/>
      </c>
      <c r="T1473" s="70" t="str">
        <f t="shared" si="260"/>
        <v/>
      </c>
      <c r="U1473" s="68" t="str">
        <f t="shared" si="261"/>
        <v/>
      </c>
      <c r="V1473" s="69" t="str">
        <f t="shared" si="255"/>
        <v/>
      </c>
      <c r="W1473" s="66" t="str">
        <f>IFERROR((IF(AND($G1472&lt;(VLOOKUP($J1473,'Medians, Hi-Lo SDs'!$B:$F,4,FALSE)),$G1473&gt;=(VLOOKUP($J1473,'Medians, Hi-Lo SDs'!$B:$F,4,FALSE))),(VLOOKUP($J1473,'Medians, Hi-Lo SDs'!$B:$F,4,FALSE))-$G1472,""))/($F1473)*($C1473-$C1472)+($C1472),"")</f>
        <v/>
      </c>
      <c r="X1473" s="65" t="str">
        <f t="shared" si="258"/>
        <v/>
      </c>
      <c r="Y1473" s="65" t="str">
        <f>IF(X1473="","",X1473/VLOOKUP(VLOOKUP($J1473,'Medians, Hi-Lo SDs'!$B:$F,4,FALSE),$H:$I,2,FALSE))</f>
        <v/>
      </c>
      <c r="Z1473" s="70" t="str">
        <f t="shared" si="262"/>
        <v/>
      </c>
      <c r="AA1473" s="68" t="str">
        <f t="shared" si="263"/>
        <v/>
      </c>
      <c r="AB1473" s="66" t="str">
        <f>IFERROR((IF(AND($G1472&lt;(VLOOKUP($J1473,'Medians, Hi-Lo SDs'!$B:$F,5,FALSE)),$G1473&gt;=(VLOOKUP($J1473,'Medians, Hi-Lo SDs'!$B:$F,5,FALSE))),(VLOOKUP($J1473,'Medians, Hi-Lo SDs'!$B:$F,5,FALSE))-$G1472,""))/($F1473)*($C1473-$C1472)+($C1472),"")</f>
        <v/>
      </c>
      <c r="AC1473" s="65" t="str">
        <f t="shared" si="259"/>
        <v/>
      </c>
      <c r="AD1473" s="65" t="str">
        <f>IF(AC1473="","",AC1473/VLOOKUP(VLOOKUP($J1473,'Medians, Hi-Lo SDs'!$B:$F,5,FALSE),$H:$I,2,FALSE))</f>
        <v/>
      </c>
      <c r="AE1473" s="59" t="s">
        <v>88</v>
      </c>
      <c r="AF1473" s="60" t="s">
        <v>88</v>
      </c>
    </row>
    <row r="1474" spans="10:32" x14ac:dyDescent="0.2">
      <c r="J1474" s="64" t="str">
        <f t="shared" si="253"/>
        <v>a1721</v>
      </c>
      <c r="K1474" s="71">
        <f t="shared" si="254"/>
        <v>2.1505376344086025</v>
      </c>
      <c r="L1474" s="65" t="str">
        <f>IFERROR((IF(AND($G1473&lt;(VLOOKUP($J1474,'Medians, Hi-Lo SDs'!$B:$F,2,FALSE)),$G1474&gt;=(VLOOKUP($J1474,'Medians, Hi-Lo SDs'!$B:$F,2,FALSE))),(VLOOKUP($J1474,'Medians, Hi-Lo SDs'!$B:$F,2,FALSE))-$G1473,""))/($F1474)*($C1474-$C1473)+($C1473),"")</f>
        <v/>
      </c>
      <c r="M1474" s="65" t="str">
        <f t="shared" si="256"/>
        <v/>
      </c>
      <c r="N1474" s="65" t="str">
        <f>IF(M1474="","",M1474/VLOOKUP(VLOOKUP($J1474,'Medians, Hi-Lo SDs'!$B:$F,2,FALSE),$H:$I,2,FALSE))</f>
        <v/>
      </c>
      <c r="O1474" s="59" t="s">
        <v>88</v>
      </c>
      <c r="P1474" s="60" t="s">
        <v>88</v>
      </c>
      <c r="Q1474" s="66" t="str">
        <f>IFERROR((IF(AND($G1473&lt;(VLOOKUP($J1474,'Medians, Hi-Lo SDs'!$B:$F,3,FALSE)),$G1474&gt;=(VLOOKUP($J1474,'Medians, Hi-Lo SDs'!$B:$F,3,FALSE))),(VLOOKUP($J1474,'Medians, Hi-Lo SDs'!$B:$F,3,FALSE))-$G1473,""))/($F1474)*($C1474-$C1473)+($C1473),"")</f>
        <v/>
      </c>
      <c r="R1474" s="65" t="str">
        <f t="shared" si="257"/>
        <v/>
      </c>
      <c r="S1474" s="65" t="str">
        <f>IF(R1474="","",R1474/VLOOKUP(VLOOKUP($J1474,'Medians, Hi-Lo SDs'!$B:$F,3,FALSE),$H:$I,2,FALSE))</f>
        <v/>
      </c>
      <c r="T1474" s="70" t="str">
        <f t="shared" si="260"/>
        <v/>
      </c>
      <c r="U1474" s="68" t="str">
        <f t="shared" si="261"/>
        <v/>
      </c>
      <c r="V1474" s="69" t="str">
        <f t="shared" si="255"/>
        <v/>
      </c>
      <c r="W1474" s="66" t="str">
        <f>IFERROR((IF(AND($G1473&lt;(VLOOKUP($J1474,'Medians, Hi-Lo SDs'!$B:$F,4,FALSE)),$G1474&gt;=(VLOOKUP($J1474,'Medians, Hi-Lo SDs'!$B:$F,4,FALSE))),(VLOOKUP($J1474,'Medians, Hi-Lo SDs'!$B:$F,4,FALSE))-$G1473,""))/($F1474)*($C1474-$C1473)+($C1473),"")</f>
        <v/>
      </c>
      <c r="X1474" s="65" t="str">
        <f t="shared" si="258"/>
        <v/>
      </c>
      <c r="Y1474" s="65" t="str">
        <f>IF(X1474="","",X1474/VLOOKUP(VLOOKUP($J1474,'Medians, Hi-Lo SDs'!$B:$F,4,FALSE),$H:$I,2,FALSE))</f>
        <v/>
      </c>
      <c r="Z1474" s="70" t="str">
        <f t="shared" si="262"/>
        <v/>
      </c>
      <c r="AA1474" s="68" t="str">
        <f t="shared" si="263"/>
        <v/>
      </c>
      <c r="AB1474" s="66" t="str">
        <f>IFERROR((IF(AND($G1473&lt;(VLOOKUP($J1474,'Medians, Hi-Lo SDs'!$B:$F,5,FALSE)),$G1474&gt;=(VLOOKUP($J1474,'Medians, Hi-Lo SDs'!$B:$F,5,FALSE))),(VLOOKUP($J1474,'Medians, Hi-Lo SDs'!$B:$F,5,FALSE))-$G1473,""))/($F1474)*($C1474-$C1473)+($C1473),"")</f>
        <v/>
      </c>
      <c r="AC1474" s="65" t="str">
        <f t="shared" si="259"/>
        <v/>
      </c>
      <c r="AD1474" s="65" t="str">
        <f>IF(AC1474="","",AC1474/VLOOKUP(VLOOKUP($J1474,'Medians, Hi-Lo SDs'!$B:$F,5,FALSE),$H:$I,2,FALSE))</f>
        <v/>
      </c>
      <c r="AE1474" s="59" t="s">
        <v>88</v>
      </c>
      <c r="AF1474" s="60" t="s">
        <v>88</v>
      </c>
    </row>
    <row r="1475" spans="10:32" x14ac:dyDescent="0.2">
      <c r="J1475" s="64" t="str">
        <f t="shared" si="253"/>
        <v>a1721</v>
      </c>
      <c r="K1475" s="71">
        <f t="shared" si="254"/>
        <v>2.1505376344086025</v>
      </c>
      <c r="L1475" s="65" t="str">
        <f>IFERROR((IF(AND($G1474&lt;(VLOOKUP($J1475,'Medians, Hi-Lo SDs'!$B:$F,2,FALSE)),$G1475&gt;=(VLOOKUP($J1475,'Medians, Hi-Lo SDs'!$B:$F,2,FALSE))),(VLOOKUP($J1475,'Medians, Hi-Lo SDs'!$B:$F,2,FALSE))-$G1474,""))/($F1475)*($C1475-$C1474)+($C1474),"")</f>
        <v/>
      </c>
      <c r="M1475" s="65" t="str">
        <f t="shared" si="256"/>
        <v/>
      </c>
      <c r="N1475" s="65" t="str">
        <f>IF(M1475="","",M1475/VLOOKUP(VLOOKUP($J1475,'Medians, Hi-Lo SDs'!$B:$F,2,FALSE),$H:$I,2,FALSE))</f>
        <v/>
      </c>
      <c r="O1475" s="59" t="s">
        <v>88</v>
      </c>
      <c r="P1475" s="60" t="s">
        <v>88</v>
      </c>
      <c r="Q1475" s="66" t="str">
        <f>IFERROR((IF(AND($G1474&lt;(VLOOKUP($J1475,'Medians, Hi-Lo SDs'!$B:$F,3,FALSE)),$G1475&gt;=(VLOOKUP($J1475,'Medians, Hi-Lo SDs'!$B:$F,3,FALSE))),(VLOOKUP($J1475,'Medians, Hi-Lo SDs'!$B:$F,3,FALSE))-$G1474,""))/($F1475)*($C1475-$C1474)+($C1474),"")</f>
        <v/>
      </c>
      <c r="R1475" s="65" t="str">
        <f t="shared" si="257"/>
        <v/>
      </c>
      <c r="S1475" s="65" t="str">
        <f>IF(R1475="","",R1475/VLOOKUP(VLOOKUP($J1475,'Medians, Hi-Lo SDs'!$B:$F,3,FALSE),$H:$I,2,FALSE))</f>
        <v/>
      </c>
      <c r="T1475" s="70" t="str">
        <f t="shared" si="260"/>
        <v/>
      </c>
      <c r="U1475" s="68" t="str">
        <f t="shared" si="261"/>
        <v/>
      </c>
      <c r="V1475" s="69" t="str">
        <f t="shared" si="255"/>
        <v/>
      </c>
      <c r="W1475" s="66" t="str">
        <f>IFERROR((IF(AND($G1474&lt;(VLOOKUP($J1475,'Medians, Hi-Lo SDs'!$B:$F,4,FALSE)),$G1475&gt;=(VLOOKUP($J1475,'Medians, Hi-Lo SDs'!$B:$F,4,FALSE))),(VLOOKUP($J1475,'Medians, Hi-Lo SDs'!$B:$F,4,FALSE))-$G1474,""))/($F1475)*($C1475-$C1474)+($C1474),"")</f>
        <v/>
      </c>
      <c r="X1475" s="65" t="str">
        <f t="shared" si="258"/>
        <v/>
      </c>
      <c r="Y1475" s="65" t="str">
        <f>IF(X1475="","",X1475/VLOOKUP(VLOOKUP($J1475,'Medians, Hi-Lo SDs'!$B:$F,4,FALSE),$H:$I,2,FALSE))</f>
        <v/>
      </c>
      <c r="Z1475" s="70" t="str">
        <f t="shared" si="262"/>
        <v/>
      </c>
      <c r="AA1475" s="68" t="str">
        <f t="shared" si="263"/>
        <v/>
      </c>
      <c r="AB1475" s="66" t="str">
        <f>IFERROR((IF(AND($G1474&lt;(VLOOKUP($J1475,'Medians, Hi-Lo SDs'!$B:$F,5,FALSE)),$G1475&gt;=(VLOOKUP($J1475,'Medians, Hi-Lo SDs'!$B:$F,5,FALSE))),(VLOOKUP($J1475,'Medians, Hi-Lo SDs'!$B:$F,5,FALSE))-$G1474,""))/($F1475)*($C1475-$C1474)+($C1474),"")</f>
        <v/>
      </c>
      <c r="AC1475" s="65" t="str">
        <f t="shared" si="259"/>
        <v/>
      </c>
      <c r="AD1475" s="65" t="str">
        <f>IF(AC1475="","",AC1475/VLOOKUP(VLOOKUP($J1475,'Medians, Hi-Lo SDs'!$B:$F,5,FALSE),$H:$I,2,FALSE))</f>
        <v/>
      </c>
      <c r="AE1475" s="59" t="s">
        <v>88</v>
      </c>
      <c r="AF1475" s="60" t="s">
        <v>88</v>
      </c>
    </row>
    <row r="1476" spans="10:32" x14ac:dyDescent="0.2">
      <c r="J1476" s="64" t="str">
        <f t="shared" si="253"/>
        <v>a1721</v>
      </c>
      <c r="K1476" s="71">
        <f t="shared" si="254"/>
        <v>2.1505376344086025</v>
      </c>
      <c r="L1476" s="65" t="str">
        <f>IFERROR((IF(AND($G1475&lt;(VLOOKUP($J1476,'Medians, Hi-Lo SDs'!$B:$F,2,FALSE)),$G1476&gt;=(VLOOKUP($J1476,'Medians, Hi-Lo SDs'!$B:$F,2,FALSE))),(VLOOKUP($J1476,'Medians, Hi-Lo SDs'!$B:$F,2,FALSE))-$G1475,""))/($F1476)*($C1476-$C1475)+($C1475),"")</f>
        <v/>
      </c>
      <c r="M1476" s="65" t="str">
        <f t="shared" si="256"/>
        <v/>
      </c>
      <c r="N1476" s="65" t="str">
        <f>IF(M1476="","",M1476/VLOOKUP(VLOOKUP($J1476,'Medians, Hi-Lo SDs'!$B:$F,2,FALSE),$H:$I,2,FALSE))</f>
        <v/>
      </c>
      <c r="O1476" s="59" t="s">
        <v>88</v>
      </c>
      <c r="P1476" s="60" t="s">
        <v>88</v>
      </c>
      <c r="Q1476" s="66" t="str">
        <f>IFERROR((IF(AND($G1475&lt;(VLOOKUP($J1476,'Medians, Hi-Lo SDs'!$B:$F,3,FALSE)),$G1476&gt;=(VLOOKUP($J1476,'Medians, Hi-Lo SDs'!$B:$F,3,FALSE))),(VLOOKUP($J1476,'Medians, Hi-Lo SDs'!$B:$F,3,FALSE))-$G1475,""))/($F1476)*($C1476-$C1475)+($C1475),"")</f>
        <v/>
      </c>
      <c r="R1476" s="65" t="str">
        <f t="shared" si="257"/>
        <v/>
      </c>
      <c r="S1476" s="65" t="str">
        <f>IF(R1476="","",R1476/VLOOKUP(VLOOKUP($J1476,'Medians, Hi-Lo SDs'!$B:$F,3,FALSE),$H:$I,2,FALSE))</f>
        <v/>
      </c>
      <c r="T1476" s="70" t="str">
        <f t="shared" si="260"/>
        <v/>
      </c>
      <c r="U1476" s="68" t="str">
        <f t="shared" si="261"/>
        <v/>
      </c>
      <c r="V1476" s="69" t="str">
        <f t="shared" si="255"/>
        <v/>
      </c>
      <c r="W1476" s="66" t="str">
        <f>IFERROR((IF(AND($G1475&lt;(VLOOKUP($J1476,'Medians, Hi-Lo SDs'!$B:$F,4,FALSE)),$G1476&gt;=(VLOOKUP($J1476,'Medians, Hi-Lo SDs'!$B:$F,4,FALSE))),(VLOOKUP($J1476,'Medians, Hi-Lo SDs'!$B:$F,4,FALSE))-$G1475,""))/($F1476)*($C1476-$C1475)+($C1475),"")</f>
        <v/>
      </c>
      <c r="X1476" s="65" t="str">
        <f t="shared" si="258"/>
        <v/>
      </c>
      <c r="Y1476" s="65" t="str">
        <f>IF(X1476="","",X1476/VLOOKUP(VLOOKUP($J1476,'Medians, Hi-Lo SDs'!$B:$F,4,FALSE),$H:$I,2,FALSE))</f>
        <v/>
      </c>
      <c r="Z1476" s="70" t="str">
        <f t="shared" si="262"/>
        <v/>
      </c>
      <c r="AA1476" s="68" t="str">
        <f t="shared" si="263"/>
        <v/>
      </c>
      <c r="AB1476" s="66" t="str">
        <f>IFERROR((IF(AND($G1475&lt;(VLOOKUP($J1476,'Medians, Hi-Lo SDs'!$B:$F,5,FALSE)),$G1476&gt;=(VLOOKUP($J1476,'Medians, Hi-Lo SDs'!$B:$F,5,FALSE))),(VLOOKUP($J1476,'Medians, Hi-Lo SDs'!$B:$F,5,FALSE))-$G1475,""))/($F1476)*($C1476-$C1475)+($C1475),"")</f>
        <v/>
      </c>
      <c r="AC1476" s="65" t="str">
        <f t="shared" si="259"/>
        <v/>
      </c>
      <c r="AD1476" s="65" t="str">
        <f>IF(AC1476="","",AC1476/VLOOKUP(VLOOKUP($J1476,'Medians, Hi-Lo SDs'!$B:$F,5,FALSE),$H:$I,2,FALSE))</f>
        <v/>
      </c>
      <c r="AE1476" s="59" t="s">
        <v>88</v>
      </c>
      <c r="AF1476" s="60" t="s">
        <v>88</v>
      </c>
    </row>
    <row r="1477" spans="10:32" x14ac:dyDescent="0.2">
      <c r="J1477" s="64" t="str">
        <f t="shared" si="253"/>
        <v>a1721</v>
      </c>
      <c r="K1477" s="71">
        <f t="shared" si="254"/>
        <v>2.1505376344086025</v>
      </c>
      <c r="L1477" s="65" t="str">
        <f>IFERROR((IF(AND($G1476&lt;(VLOOKUP($J1477,'Medians, Hi-Lo SDs'!$B:$F,2,FALSE)),$G1477&gt;=(VLOOKUP($J1477,'Medians, Hi-Lo SDs'!$B:$F,2,FALSE))),(VLOOKUP($J1477,'Medians, Hi-Lo SDs'!$B:$F,2,FALSE))-$G1476,""))/($F1477)*($C1477-$C1476)+($C1476),"")</f>
        <v/>
      </c>
      <c r="M1477" s="65" t="str">
        <f t="shared" si="256"/>
        <v/>
      </c>
      <c r="N1477" s="65" t="str">
        <f>IF(M1477="","",M1477/VLOOKUP(VLOOKUP($J1477,'Medians, Hi-Lo SDs'!$B:$F,2,FALSE),$H:$I,2,FALSE))</f>
        <v/>
      </c>
      <c r="O1477" s="59" t="s">
        <v>88</v>
      </c>
      <c r="P1477" s="60" t="s">
        <v>88</v>
      </c>
      <c r="Q1477" s="66" t="str">
        <f>IFERROR((IF(AND($G1476&lt;(VLOOKUP($J1477,'Medians, Hi-Lo SDs'!$B:$F,3,FALSE)),$G1477&gt;=(VLOOKUP($J1477,'Medians, Hi-Lo SDs'!$B:$F,3,FALSE))),(VLOOKUP($J1477,'Medians, Hi-Lo SDs'!$B:$F,3,FALSE))-$G1476,""))/($F1477)*($C1477-$C1476)+($C1476),"")</f>
        <v/>
      </c>
      <c r="R1477" s="65" t="str">
        <f t="shared" si="257"/>
        <v/>
      </c>
      <c r="S1477" s="65" t="str">
        <f>IF(R1477="","",R1477/VLOOKUP(VLOOKUP($J1477,'Medians, Hi-Lo SDs'!$B:$F,3,FALSE),$H:$I,2,FALSE))</f>
        <v/>
      </c>
      <c r="T1477" s="70" t="str">
        <f t="shared" si="260"/>
        <v/>
      </c>
      <c r="U1477" s="68" t="str">
        <f t="shared" si="261"/>
        <v/>
      </c>
      <c r="V1477" s="69" t="str">
        <f t="shared" si="255"/>
        <v/>
      </c>
      <c r="W1477" s="66" t="str">
        <f>IFERROR((IF(AND($G1476&lt;(VLOOKUP($J1477,'Medians, Hi-Lo SDs'!$B:$F,4,FALSE)),$G1477&gt;=(VLOOKUP($J1477,'Medians, Hi-Lo SDs'!$B:$F,4,FALSE))),(VLOOKUP($J1477,'Medians, Hi-Lo SDs'!$B:$F,4,FALSE))-$G1476,""))/($F1477)*($C1477-$C1476)+($C1476),"")</f>
        <v/>
      </c>
      <c r="X1477" s="65" t="str">
        <f t="shared" si="258"/>
        <v/>
      </c>
      <c r="Y1477" s="65" t="str">
        <f>IF(X1477="","",X1477/VLOOKUP(VLOOKUP($J1477,'Medians, Hi-Lo SDs'!$B:$F,4,FALSE),$H:$I,2,FALSE))</f>
        <v/>
      </c>
      <c r="Z1477" s="70" t="str">
        <f t="shared" si="262"/>
        <v/>
      </c>
      <c r="AA1477" s="68" t="str">
        <f t="shared" si="263"/>
        <v/>
      </c>
      <c r="AB1477" s="66" t="str">
        <f>IFERROR((IF(AND($G1476&lt;(VLOOKUP($J1477,'Medians, Hi-Lo SDs'!$B:$F,5,FALSE)),$G1477&gt;=(VLOOKUP($J1477,'Medians, Hi-Lo SDs'!$B:$F,5,FALSE))),(VLOOKUP($J1477,'Medians, Hi-Lo SDs'!$B:$F,5,FALSE))-$G1476,""))/($F1477)*($C1477-$C1476)+($C1476),"")</f>
        <v/>
      </c>
      <c r="AC1477" s="65" t="str">
        <f t="shared" si="259"/>
        <v/>
      </c>
      <c r="AD1477" s="65" t="str">
        <f>IF(AC1477="","",AC1477/VLOOKUP(VLOOKUP($J1477,'Medians, Hi-Lo SDs'!$B:$F,5,FALSE),$H:$I,2,FALSE))</f>
        <v/>
      </c>
      <c r="AE1477" s="59" t="s">
        <v>88</v>
      </c>
      <c r="AF1477" s="60" t="s">
        <v>88</v>
      </c>
    </row>
    <row r="1478" spans="10:32" x14ac:dyDescent="0.2">
      <c r="J1478" s="64" t="str">
        <f t="shared" si="253"/>
        <v>a1721</v>
      </c>
      <c r="K1478" s="71">
        <f t="shared" si="254"/>
        <v>2.1505376344086025</v>
      </c>
      <c r="L1478" s="65" t="str">
        <f>IFERROR((IF(AND($G1477&lt;(VLOOKUP($J1478,'Medians, Hi-Lo SDs'!$B:$F,2,FALSE)),$G1478&gt;=(VLOOKUP($J1478,'Medians, Hi-Lo SDs'!$B:$F,2,FALSE))),(VLOOKUP($J1478,'Medians, Hi-Lo SDs'!$B:$F,2,FALSE))-$G1477,""))/($F1478)*($C1478-$C1477)+($C1477),"")</f>
        <v/>
      </c>
      <c r="M1478" s="65" t="str">
        <f t="shared" si="256"/>
        <v/>
      </c>
      <c r="N1478" s="65" t="str">
        <f>IF(M1478="","",M1478/VLOOKUP(VLOOKUP($J1478,'Medians, Hi-Lo SDs'!$B:$F,2,FALSE),$H:$I,2,FALSE))</f>
        <v/>
      </c>
      <c r="O1478" s="59" t="s">
        <v>88</v>
      </c>
      <c r="P1478" s="60" t="s">
        <v>88</v>
      </c>
      <c r="Q1478" s="66" t="str">
        <f>IFERROR((IF(AND($G1477&lt;(VLOOKUP($J1478,'Medians, Hi-Lo SDs'!$B:$F,3,FALSE)),$G1478&gt;=(VLOOKUP($J1478,'Medians, Hi-Lo SDs'!$B:$F,3,FALSE))),(VLOOKUP($J1478,'Medians, Hi-Lo SDs'!$B:$F,3,FALSE))-$G1477,""))/($F1478)*($C1478-$C1477)+($C1477),"")</f>
        <v/>
      </c>
      <c r="R1478" s="65" t="str">
        <f t="shared" si="257"/>
        <v/>
      </c>
      <c r="S1478" s="65" t="str">
        <f>IF(R1478="","",R1478/VLOOKUP(VLOOKUP($J1478,'Medians, Hi-Lo SDs'!$B:$F,3,FALSE),$H:$I,2,FALSE))</f>
        <v/>
      </c>
      <c r="T1478" s="70" t="str">
        <f t="shared" si="260"/>
        <v/>
      </c>
      <c r="U1478" s="68" t="str">
        <f t="shared" si="261"/>
        <v/>
      </c>
      <c r="V1478" s="69" t="str">
        <f t="shared" si="255"/>
        <v/>
      </c>
      <c r="W1478" s="66" t="str">
        <f>IFERROR((IF(AND($G1477&lt;(VLOOKUP($J1478,'Medians, Hi-Lo SDs'!$B:$F,4,FALSE)),$G1478&gt;=(VLOOKUP($J1478,'Medians, Hi-Lo SDs'!$B:$F,4,FALSE))),(VLOOKUP($J1478,'Medians, Hi-Lo SDs'!$B:$F,4,FALSE))-$G1477,""))/($F1478)*($C1478-$C1477)+($C1477),"")</f>
        <v/>
      </c>
      <c r="X1478" s="65" t="str">
        <f t="shared" si="258"/>
        <v/>
      </c>
      <c r="Y1478" s="65" t="str">
        <f>IF(X1478="","",X1478/VLOOKUP(VLOOKUP($J1478,'Medians, Hi-Lo SDs'!$B:$F,4,FALSE),$H:$I,2,FALSE))</f>
        <v/>
      </c>
      <c r="Z1478" s="70" t="str">
        <f t="shared" si="262"/>
        <v/>
      </c>
      <c r="AA1478" s="68" t="str">
        <f t="shared" si="263"/>
        <v/>
      </c>
      <c r="AB1478" s="66" t="str">
        <f>IFERROR((IF(AND($G1477&lt;(VLOOKUP($J1478,'Medians, Hi-Lo SDs'!$B:$F,5,FALSE)),$G1478&gt;=(VLOOKUP($J1478,'Medians, Hi-Lo SDs'!$B:$F,5,FALSE))),(VLOOKUP($J1478,'Medians, Hi-Lo SDs'!$B:$F,5,FALSE))-$G1477,""))/($F1478)*($C1478-$C1477)+($C1477),"")</f>
        <v/>
      </c>
      <c r="AC1478" s="65" t="str">
        <f t="shared" si="259"/>
        <v/>
      </c>
      <c r="AD1478" s="65" t="str">
        <f>IF(AC1478="","",AC1478/VLOOKUP(VLOOKUP($J1478,'Medians, Hi-Lo SDs'!$B:$F,5,FALSE),$H:$I,2,FALSE))</f>
        <v/>
      </c>
      <c r="AE1478" s="59" t="s">
        <v>88</v>
      </c>
      <c r="AF1478" s="60" t="s">
        <v>88</v>
      </c>
    </row>
    <row r="1479" spans="10:32" x14ac:dyDescent="0.2">
      <c r="J1479" s="64" t="str">
        <f t="shared" si="253"/>
        <v>a1721</v>
      </c>
      <c r="K1479" s="71">
        <f t="shared" si="254"/>
        <v>2.1505376344086025</v>
      </c>
      <c r="L1479" s="65" t="str">
        <f>IFERROR((IF(AND($G1478&lt;(VLOOKUP($J1479,'Medians, Hi-Lo SDs'!$B:$F,2,FALSE)),$G1479&gt;=(VLOOKUP($J1479,'Medians, Hi-Lo SDs'!$B:$F,2,FALSE))),(VLOOKUP($J1479,'Medians, Hi-Lo SDs'!$B:$F,2,FALSE))-$G1478,""))/($F1479)*($C1479-$C1478)+($C1478),"")</f>
        <v/>
      </c>
      <c r="M1479" s="65" t="str">
        <f t="shared" si="256"/>
        <v/>
      </c>
      <c r="N1479" s="65" t="str">
        <f>IF(M1479="","",M1479/VLOOKUP(VLOOKUP($J1479,'Medians, Hi-Lo SDs'!$B:$F,2,FALSE),$H:$I,2,FALSE))</f>
        <v/>
      </c>
      <c r="O1479" s="59" t="s">
        <v>88</v>
      </c>
      <c r="P1479" s="60" t="s">
        <v>88</v>
      </c>
      <c r="Q1479" s="66" t="str">
        <f>IFERROR((IF(AND($G1478&lt;(VLOOKUP($J1479,'Medians, Hi-Lo SDs'!$B:$F,3,FALSE)),$G1479&gt;=(VLOOKUP($J1479,'Medians, Hi-Lo SDs'!$B:$F,3,FALSE))),(VLOOKUP($J1479,'Medians, Hi-Lo SDs'!$B:$F,3,FALSE))-$G1478,""))/($F1479)*($C1479-$C1478)+($C1478),"")</f>
        <v/>
      </c>
      <c r="R1479" s="65" t="str">
        <f t="shared" si="257"/>
        <v/>
      </c>
      <c r="S1479" s="65" t="str">
        <f>IF(R1479="","",R1479/VLOOKUP(VLOOKUP($J1479,'Medians, Hi-Lo SDs'!$B:$F,3,FALSE),$H:$I,2,FALSE))</f>
        <v/>
      </c>
      <c r="T1479" s="70" t="str">
        <f t="shared" si="260"/>
        <v/>
      </c>
      <c r="U1479" s="68" t="str">
        <f t="shared" si="261"/>
        <v/>
      </c>
      <c r="V1479" s="69" t="str">
        <f t="shared" si="255"/>
        <v/>
      </c>
      <c r="W1479" s="66" t="str">
        <f>IFERROR((IF(AND($G1478&lt;(VLOOKUP($J1479,'Medians, Hi-Lo SDs'!$B:$F,4,FALSE)),$G1479&gt;=(VLOOKUP($J1479,'Medians, Hi-Lo SDs'!$B:$F,4,FALSE))),(VLOOKUP($J1479,'Medians, Hi-Lo SDs'!$B:$F,4,FALSE))-$G1478,""))/($F1479)*($C1479-$C1478)+($C1478),"")</f>
        <v/>
      </c>
      <c r="X1479" s="65" t="str">
        <f t="shared" si="258"/>
        <v/>
      </c>
      <c r="Y1479" s="65" t="str">
        <f>IF(X1479="","",X1479/VLOOKUP(VLOOKUP($J1479,'Medians, Hi-Lo SDs'!$B:$F,4,FALSE),$H:$I,2,FALSE))</f>
        <v/>
      </c>
      <c r="Z1479" s="70" t="str">
        <f t="shared" si="262"/>
        <v/>
      </c>
      <c r="AA1479" s="68" t="str">
        <f t="shared" si="263"/>
        <v/>
      </c>
      <c r="AB1479" s="66" t="str">
        <f>IFERROR((IF(AND($G1478&lt;(VLOOKUP($J1479,'Medians, Hi-Lo SDs'!$B:$F,5,FALSE)),$G1479&gt;=(VLOOKUP($J1479,'Medians, Hi-Lo SDs'!$B:$F,5,FALSE))),(VLOOKUP($J1479,'Medians, Hi-Lo SDs'!$B:$F,5,FALSE))-$G1478,""))/($F1479)*($C1479-$C1478)+($C1478),"")</f>
        <v/>
      </c>
      <c r="AC1479" s="65" t="str">
        <f t="shared" si="259"/>
        <v/>
      </c>
      <c r="AD1479" s="65" t="str">
        <f>IF(AC1479="","",AC1479/VLOOKUP(VLOOKUP($J1479,'Medians, Hi-Lo SDs'!$B:$F,5,FALSE),$H:$I,2,FALSE))</f>
        <v/>
      </c>
      <c r="AE1479" s="59" t="s">
        <v>88</v>
      </c>
      <c r="AF1479" s="60" t="s">
        <v>88</v>
      </c>
    </row>
    <row r="1480" spans="10:32" x14ac:dyDescent="0.2">
      <c r="J1480" s="64" t="str">
        <f t="shared" si="253"/>
        <v>a1721</v>
      </c>
      <c r="K1480" s="71">
        <f t="shared" si="254"/>
        <v>2.1505376344086025</v>
      </c>
      <c r="L1480" s="65" t="str">
        <f>IFERROR((IF(AND($G1479&lt;(VLOOKUP($J1480,'Medians, Hi-Lo SDs'!$B:$F,2,FALSE)),$G1480&gt;=(VLOOKUP($J1480,'Medians, Hi-Lo SDs'!$B:$F,2,FALSE))),(VLOOKUP($J1480,'Medians, Hi-Lo SDs'!$B:$F,2,FALSE))-$G1479,""))/($F1480)*($C1480-$C1479)+($C1479),"")</f>
        <v/>
      </c>
      <c r="M1480" s="65" t="str">
        <f t="shared" si="256"/>
        <v/>
      </c>
      <c r="N1480" s="65" t="str">
        <f>IF(M1480="","",M1480/VLOOKUP(VLOOKUP($J1480,'Medians, Hi-Lo SDs'!$B:$F,2,FALSE),$H:$I,2,FALSE))</f>
        <v/>
      </c>
      <c r="O1480" s="59" t="s">
        <v>88</v>
      </c>
      <c r="P1480" s="60" t="s">
        <v>88</v>
      </c>
      <c r="Q1480" s="66" t="str">
        <f>IFERROR((IF(AND($G1479&lt;(VLOOKUP($J1480,'Medians, Hi-Lo SDs'!$B:$F,3,FALSE)),$G1480&gt;=(VLOOKUP($J1480,'Medians, Hi-Lo SDs'!$B:$F,3,FALSE))),(VLOOKUP($J1480,'Medians, Hi-Lo SDs'!$B:$F,3,FALSE))-$G1479,""))/($F1480)*($C1480-$C1479)+($C1479),"")</f>
        <v/>
      </c>
      <c r="R1480" s="65" t="str">
        <f t="shared" si="257"/>
        <v/>
      </c>
      <c r="S1480" s="65" t="str">
        <f>IF(R1480="","",R1480/VLOOKUP(VLOOKUP($J1480,'Medians, Hi-Lo SDs'!$B:$F,3,FALSE),$H:$I,2,FALSE))</f>
        <v/>
      </c>
      <c r="T1480" s="70" t="str">
        <f t="shared" si="260"/>
        <v/>
      </c>
      <c r="U1480" s="68" t="str">
        <f t="shared" si="261"/>
        <v/>
      </c>
      <c r="V1480" s="69" t="str">
        <f t="shared" si="255"/>
        <v/>
      </c>
      <c r="W1480" s="66" t="str">
        <f>IFERROR((IF(AND($G1479&lt;(VLOOKUP($J1480,'Medians, Hi-Lo SDs'!$B:$F,4,FALSE)),$G1480&gt;=(VLOOKUP($J1480,'Medians, Hi-Lo SDs'!$B:$F,4,FALSE))),(VLOOKUP($J1480,'Medians, Hi-Lo SDs'!$B:$F,4,FALSE))-$G1479,""))/($F1480)*($C1480-$C1479)+($C1479),"")</f>
        <v/>
      </c>
      <c r="X1480" s="65" t="str">
        <f t="shared" si="258"/>
        <v/>
      </c>
      <c r="Y1480" s="65" t="str">
        <f>IF(X1480="","",X1480/VLOOKUP(VLOOKUP($J1480,'Medians, Hi-Lo SDs'!$B:$F,4,FALSE),$H:$I,2,FALSE))</f>
        <v/>
      </c>
      <c r="Z1480" s="70" t="str">
        <f t="shared" si="262"/>
        <v/>
      </c>
      <c r="AA1480" s="68" t="str">
        <f t="shared" si="263"/>
        <v/>
      </c>
      <c r="AB1480" s="66" t="str">
        <f>IFERROR((IF(AND($G1479&lt;(VLOOKUP($J1480,'Medians, Hi-Lo SDs'!$B:$F,5,FALSE)),$G1480&gt;=(VLOOKUP($J1480,'Medians, Hi-Lo SDs'!$B:$F,5,FALSE))),(VLOOKUP($J1480,'Medians, Hi-Lo SDs'!$B:$F,5,FALSE))-$G1479,""))/($F1480)*($C1480-$C1479)+($C1479),"")</f>
        <v/>
      </c>
      <c r="AC1480" s="65" t="str">
        <f t="shared" si="259"/>
        <v/>
      </c>
      <c r="AD1480" s="65" t="str">
        <f>IF(AC1480="","",AC1480/VLOOKUP(VLOOKUP($J1480,'Medians, Hi-Lo SDs'!$B:$F,5,FALSE),$H:$I,2,FALSE))</f>
        <v/>
      </c>
      <c r="AE1480" s="59" t="s">
        <v>88</v>
      </c>
      <c r="AF1480" s="60" t="s">
        <v>88</v>
      </c>
    </row>
    <row r="1481" spans="10:32" x14ac:dyDescent="0.2">
      <c r="J1481" s="64" t="str">
        <f t="shared" si="253"/>
        <v>a1721</v>
      </c>
      <c r="K1481" s="71">
        <f t="shared" si="254"/>
        <v>2.1505376344086025</v>
      </c>
      <c r="L1481" s="65" t="str">
        <f>IFERROR((IF(AND($G1480&lt;(VLOOKUP($J1481,'Medians, Hi-Lo SDs'!$B:$F,2,FALSE)),$G1481&gt;=(VLOOKUP($J1481,'Medians, Hi-Lo SDs'!$B:$F,2,FALSE))),(VLOOKUP($J1481,'Medians, Hi-Lo SDs'!$B:$F,2,FALSE))-$G1480,""))/($F1481)*($C1481-$C1480)+($C1480),"")</f>
        <v/>
      </c>
      <c r="M1481" s="65" t="str">
        <f t="shared" si="256"/>
        <v/>
      </c>
      <c r="N1481" s="65" t="str">
        <f>IF(M1481="","",M1481/VLOOKUP(VLOOKUP($J1481,'Medians, Hi-Lo SDs'!$B:$F,2,FALSE),$H:$I,2,FALSE))</f>
        <v/>
      </c>
      <c r="O1481" s="59" t="s">
        <v>88</v>
      </c>
      <c r="P1481" s="60" t="s">
        <v>88</v>
      </c>
      <c r="Q1481" s="66" t="str">
        <f>IFERROR((IF(AND($G1480&lt;(VLOOKUP($J1481,'Medians, Hi-Lo SDs'!$B:$F,3,FALSE)),$G1481&gt;=(VLOOKUP($J1481,'Medians, Hi-Lo SDs'!$B:$F,3,FALSE))),(VLOOKUP($J1481,'Medians, Hi-Lo SDs'!$B:$F,3,FALSE))-$G1480,""))/($F1481)*($C1481-$C1480)+($C1480),"")</f>
        <v/>
      </c>
      <c r="R1481" s="65" t="str">
        <f t="shared" si="257"/>
        <v/>
      </c>
      <c r="S1481" s="65" t="str">
        <f>IF(R1481="","",R1481/VLOOKUP(VLOOKUP($J1481,'Medians, Hi-Lo SDs'!$B:$F,3,FALSE),$H:$I,2,FALSE))</f>
        <v/>
      </c>
      <c r="T1481" s="70" t="str">
        <f t="shared" si="260"/>
        <v/>
      </c>
      <c r="U1481" s="68" t="str">
        <f t="shared" si="261"/>
        <v/>
      </c>
      <c r="V1481" s="69" t="str">
        <f t="shared" si="255"/>
        <v/>
      </c>
      <c r="W1481" s="66" t="str">
        <f>IFERROR((IF(AND($G1480&lt;(VLOOKUP($J1481,'Medians, Hi-Lo SDs'!$B:$F,4,FALSE)),$G1481&gt;=(VLOOKUP($J1481,'Medians, Hi-Lo SDs'!$B:$F,4,FALSE))),(VLOOKUP($J1481,'Medians, Hi-Lo SDs'!$B:$F,4,FALSE))-$G1480,""))/($F1481)*($C1481-$C1480)+($C1480),"")</f>
        <v/>
      </c>
      <c r="X1481" s="65" t="str">
        <f t="shared" si="258"/>
        <v/>
      </c>
      <c r="Y1481" s="65" t="str">
        <f>IF(X1481="","",X1481/VLOOKUP(VLOOKUP($J1481,'Medians, Hi-Lo SDs'!$B:$F,4,FALSE),$H:$I,2,FALSE))</f>
        <v/>
      </c>
      <c r="Z1481" s="70" t="str">
        <f t="shared" si="262"/>
        <v/>
      </c>
      <c r="AA1481" s="68" t="str">
        <f t="shared" si="263"/>
        <v/>
      </c>
      <c r="AB1481" s="66" t="str">
        <f>IFERROR((IF(AND($G1480&lt;(VLOOKUP($J1481,'Medians, Hi-Lo SDs'!$B:$F,5,FALSE)),$G1481&gt;=(VLOOKUP($J1481,'Medians, Hi-Lo SDs'!$B:$F,5,FALSE))),(VLOOKUP($J1481,'Medians, Hi-Lo SDs'!$B:$F,5,FALSE))-$G1480,""))/($F1481)*($C1481-$C1480)+($C1480),"")</f>
        <v/>
      </c>
      <c r="AC1481" s="65" t="str">
        <f t="shared" si="259"/>
        <v/>
      </c>
      <c r="AD1481" s="65" t="str">
        <f>IF(AC1481="","",AC1481/VLOOKUP(VLOOKUP($J1481,'Medians, Hi-Lo SDs'!$B:$F,5,FALSE),$H:$I,2,FALSE))</f>
        <v/>
      </c>
      <c r="AE1481" s="59" t="s">
        <v>88</v>
      </c>
      <c r="AF1481" s="60" t="s">
        <v>88</v>
      </c>
    </row>
    <row r="1482" spans="10:32" x14ac:dyDescent="0.2">
      <c r="J1482" s="64" t="str">
        <f t="shared" si="253"/>
        <v>a1721</v>
      </c>
      <c r="K1482" s="71">
        <f t="shared" si="254"/>
        <v>2.1505376344086025</v>
      </c>
      <c r="L1482" s="65" t="str">
        <f>IFERROR((IF(AND($G1481&lt;(VLOOKUP($J1482,'Medians, Hi-Lo SDs'!$B:$F,2,FALSE)),$G1482&gt;=(VLOOKUP($J1482,'Medians, Hi-Lo SDs'!$B:$F,2,FALSE))),(VLOOKUP($J1482,'Medians, Hi-Lo SDs'!$B:$F,2,FALSE))-$G1481,""))/($F1482)*($C1482-$C1481)+($C1481),"")</f>
        <v/>
      </c>
      <c r="M1482" s="65" t="str">
        <f t="shared" si="256"/>
        <v/>
      </c>
      <c r="N1482" s="65" t="str">
        <f>IF(M1482="","",M1482/VLOOKUP(VLOOKUP($J1482,'Medians, Hi-Lo SDs'!$B:$F,2,FALSE),$H:$I,2,FALSE))</f>
        <v/>
      </c>
      <c r="O1482" s="59" t="s">
        <v>88</v>
      </c>
      <c r="P1482" s="60" t="s">
        <v>88</v>
      </c>
      <c r="Q1482" s="66" t="str">
        <f>IFERROR((IF(AND($G1481&lt;(VLOOKUP($J1482,'Medians, Hi-Lo SDs'!$B:$F,3,FALSE)),$G1482&gt;=(VLOOKUP($J1482,'Medians, Hi-Lo SDs'!$B:$F,3,FALSE))),(VLOOKUP($J1482,'Medians, Hi-Lo SDs'!$B:$F,3,FALSE))-$G1481,""))/($F1482)*($C1482-$C1481)+($C1481),"")</f>
        <v/>
      </c>
      <c r="R1482" s="65" t="str">
        <f t="shared" si="257"/>
        <v/>
      </c>
      <c r="S1482" s="65" t="str">
        <f>IF(R1482="","",R1482/VLOOKUP(VLOOKUP($J1482,'Medians, Hi-Lo SDs'!$B:$F,3,FALSE),$H:$I,2,FALSE))</f>
        <v/>
      </c>
      <c r="T1482" s="70" t="str">
        <f t="shared" si="260"/>
        <v/>
      </c>
      <c r="U1482" s="68" t="str">
        <f t="shared" si="261"/>
        <v/>
      </c>
      <c r="V1482" s="69" t="str">
        <f t="shared" si="255"/>
        <v/>
      </c>
      <c r="W1482" s="66" t="str">
        <f>IFERROR((IF(AND($G1481&lt;(VLOOKUP($J1482,'Medians, Hi-Lo SDs'!$B:$F,4,FALSE)),$G1482&gt;=(VLOOKUP($J1482,'Medians, Hi-Lo SDs'!$B:$F,4,FALSE))),(VLOOKUP($J1482,'Medians, Hi-Lo SDs'!$B:$F,4,FALSE))-$G1481,""))/($F1482)*($C1482-$C1481)+($C1481),"")</f>
        <v/>
      </c>
      <c r="X1482" s="65" t="str">
        <f t="shared" si="258"/>
        <v/>
      </c>
      <c r="Y1482" s="65" t="str">
        <f>IF(X1482="","",X1482/VLOOKUP(VLOOKUP($J1482,'Medians, Hi-Lo SDs'!$B:$F,4,FALSE),$H:$I,2,FALSE))</f>
        <v/>
      </c>
      <c r="Z1482" s="70" t="str">
        <f t="shared" si="262"/>
        <v/>
      </c>
      <c r="AA1482" s="68" t="str">
        <f t="shared" si="263"/>
        <v/>
      </c>
      <c r="AB1482" s="66" t="str">
        <f>IFERROR((IF(AND($G1481&lt;(VLOOKUP($J1482,'Medians, Hi-Lo SDs'!$B:$F,5,FALSE)),$G1482&gt;=(VLOOKUP($J1482,'Medians, Hi-Lo SDs'!$B:$F,5,FALSE))),(VLOOKUP($J1482,'Medians, Hi-Lo SDs'!$B:$F,5,FALSE))-$G1481,""))/($F1482)*($C1482-$C1481)+($C1481),"")</f>
        <v/>
      </c>
      <c r="AC1482" s="65" t="str">
        <f t="shared" si="259"/>
        <v/>
      </c>
      <c r="AD1482" s="65" t="str">
        <f>IF(AC1482="","",AC1482/VLOOKUP(VLOOKUP($J1482,'Medians, Hi-Lo SDs'!$B:$F,5,FALSE),$H:$I,2,FALSE))</f>
        <v/>
      </c>
      <c r="AE1482" s="59" t="s">
        <v>88</v>
      </c>
      <c r="AF1482" s="60" t="s">
        <v>88</v>
      </c>
    </row>
    <row r="1483" spans="10:32" x14ac:dyDescent="0.2">
      <c r="J1483" s="64" t="str">
        <f t="shared" si="253"/>
        <v>a1721</v>
      </c>
      <c r="K1483" s="71">
        <f t="shared" si="254"/>
        <v>2.1505376344086025</v>
      </c>
      <c r="L1483" s="65" t="str">
        <f>IFERROR((IF(AND($G1482&lt;(VLOOKUP($J1483,'Medians, Hi-Lo SDs'!$B:$F,2,FALSE)),$G1483&gt;=(VLOOKUP($J1483,'Medians, Hi-Lo SDs'!$B:$F,2,FALSE))),(VLOOKUP($J1483,'Medians, Hi-Lo SDs'!$B:$F,2,FALSE))-$G1482,""))/($F1483)*($C1483-$C1482)+($C1482),"")</f>
        <v/>
      </c>
      <c r="M1483" s="65" t="str">
        <f t="shared" si="256"/>
        <v/>
      </c>
      <c r="N1483" s="65" t="str">
        <f>IF(M1483="","",M1483/VLOOKUP(VLOOKUP($J1483,'Medians, Hi-Lo SDs'!$B:$F,2,FALSE),$H:$I,2,FALSE))</f>
        <v/>
      </c>
      <c r="O1483" s="59" t="s">
        <v>88</v>
      </c>
      <c r="P1483" s="60" t="s">
        <v>88</v>
      </c>
      <c r="Q1483" s="66" t="str">
        <f>IFERROR((IF(AND($G1482&lt;(VLOOKUP($J1483,'Medians, Hi-Lo SDs'!$B:$F,3,FALSE)),$G1483&gt;=(VLOOKUP($J1483,'Medians, Hi-Lo SDs'!$B:$F,3,FALSE))),(VLOOKUP($J1483,'Medians, Hi-Lo SDs'!$B:$F,3,FALSE))-$G1482,""))/($F1483)*($C1483-$C1482)+($C1482),"")</f>
        <v/>
      </c>
      <c r="R1483" s="65" t="str">
        <f t="shared" si="257"/>
        <v/>
      </c>
      <c r="S1483" s="65" t="str">
        <f>IF(R1483="","",R1483/VLOOKUP(VLOOKUP($J1483,'Medians, Hi-Lo SDs'!$B:$F,3,FALSE),$H:$I,2,FALSE))</f>
        <v/>
      </c>
      <c r="T1483" s="70" t="str">
        <f t="shared" si="260"/>
        <v/>
      </c>
      <c r="U1483" s="68" t="str">
        <f t="shared" si="261"/>
        <v/>
      </c>
      <c r="V1483" s="69" t="str">
        <f t="shared" si="255"/>
        <v/>
      </c>
      <c r="W1483" s="66" t="str">
        <f>IFERROR((IF(AND($G1482&lt;(VLOOKUP($J1483,'Medians, Hi-Lo SDs'!$B:$F,4,FALSE)),$G1483&gt;=(VLOOKUP($J1483,'Medians, Hi-Lo SDs'!$B:$F,4,FALSE))),(VLOOKUP($J1483,'Medians, Hi-Lo SDs'!$B:$F,4,FALSE))-$G1482,""))/($F1483)*($C1483-$C1482)+($C1482),"")</f>
        <v/>
      </c>
      <c r="X1483" s="65" t="str">
        <f t="shared" si="258"/>
        <v/>
      </c>
      <c r="Y1483" s="65" t="str">
        <f>IF(X1483="","",X1483/VLOOKUP(VLOOKUP($J1483,'Medians, Hi-Lo SDs'!$B:$F,4,FALSE),$H:$I,2,FALSE))</f>
        <v/>
      </c>
      <c r="Z1483" s="70" t="str">
        <f t="shared" si="262"/>
        <v/>
      </c>
      <c r="AA1483" s="68" t="str">
        <f t="shared" si="263"/>
        <v/>
      </c>
      <c r="AB1483" s="66" t="str">
        <f>IFERROR((IF(AND($G1482&lt;(VLOOKUP($J1483,'Medians, Hi-Lo SDs'!$B:$F,5,FALSE)),$G1483&gt;=(VLOOKUP($J1483,'Medians, Hi-Lo SDs'!$B:$F,5,FALSE))),(VLOOKUP($J1483,'Medians, Hi-Lo SDs'!$B:$F,5,FALSE))-$G1482,""))/($F1483)*($C1483-$C1482)+($C1482),"")</f>
        <v/>
      </c>
      <c r="AC1483" s="65" t="str">
        <f t="shared" si="259"/>
        <v/>
      </c>
      <c r="AD1483" s="65" t="str">
        <f>IF(AC1483="","",AC1483/VLOOKUP(VLOOKUP($J1483,'Medians, Hi-Lo SDs'!$B:$F,5,FALSE),$H:$I,2,FALSE))</f>
        <v/>
      </c>
      <c r="AE1483" s="59" t="s">
        <v>88</v>
      </c>
      <c r="AF1483" s="60" t="s">
        <v>88</v>
      </c>
    </row>
    <row r="1484" spans="10:32" x14ac:dyDescent="0.2">
      <c r="J1484" s="64" t="str">
        <f t="shared" si="253"/>
        <v>a1721</v>
      </c>
      <c r="K1484" s="71">
        <f t="shared" si="254"/>
        <v>2.1505376344086025</v>
      </c>
      <c r="L1484" s="65" t="str">
        <f>IFERROR((IF(AND($G1483&lt;(VLOOKUP($J1484,'Medians, Hi-Lo SDs'!$B:$F,2,FALSE)),$G1484&gt;=(VLOOKUP($J1484,'Medians, Hi-Lo SDs'!$B:$F,2,FALSE))),(VLOOKUP($J1484,'Medians, Hi-Lo SDs'!$B:$F,2,FALSE))-$G1483,""))/($F1484)*($C1484-$C1483)+($C1483),"")</f>
        <v/>
      </c>
      <c r="M1484" s="65" t="str">
        <f t="shared" si="256"/>
        <v/>
      </c>
      <c r="N1484" s="65" t="str">
        <f>IF(M1484="","",M1484/VLOOKUP(VLOOKUP($J1484,'Medians, Hi-Lo SDs'!$B:$F,2,FALSE),$H:$I,2,FALSE))</f>
        <v/>
      </c>
      <c r="O1484" s="59" t="s">
        <v>88</v>
      </c>
      <c r="P1484" s="60" t="s">
        <v>88</v>
      </c>
      <c r="Q1484" s="66" t="str">
        <f>IFERROR((IF(AND($G1483&lt;(VLOOKUP($J1484,'Medians, Hi-Lo SDs'!$B:$F,3,FALSE)),$G1484&gt;=(VLOOKUP($J1484,'Medians, Hi-Lo SDs'!$B:$F,3,FALSE))),(VLOOKUP($J1484,'Medians, Hi-Lo SDs'!$B:$F,3,FALSE))-$G1483,""))/($F1484)*($C1484-$C1483)+($C1483),"")</f>
        <v/>
      </c>
      <c r="R1484" s="65" t="str">
        <f t="shared" si="257"/>
        <v/>
      </c>
      <c r="S1484" s="65" t="str">
        <f>IF(R1484="","",R1484/VLOOKUP(VLOOKUP($J1484,'Medians, Hi-Lo SDs'!$B:$F,3,FALSE),$H:$I,2,FALSE))</f>
        <v/>
      </c>
      <c r="T1484" s="70" t="str">
        <f t="shared" si="260"/>
        <v/>
      </c>
      <c r="U1484" s="68" t="str">
        <f t="shared" si="261"/>
        <v/>
      </c>
      <c r="V1484" s="69" t="str">
        <f t="shared" si="255"/>
        <v/>
      </c>
      <c r="W1484" s="66" t="str">
        <f>IFERROR((IF(AND($G1483&lt;(VLOOKUP($J1484,'Medians, Hi-Lo SDs'!$B:$F,4,FALSE)),$G1484&gt;=(VLOOKUP($J1484,'Medians, Hi-Lo SDs'!$B:$F,4,FALSE))),(VLOOKUP($J1484,'Medians, Hi-Lo SDs'!$B:$F,4,FALSE))-$G1483,""))/($F1484)*($C1484-$C1483)+($C1483),"")</f>
        <v/>
      </c>
      <c r="X1484" s="65" t="str">
        <f t="shared" si="258"/>
        <v/>
      </c>
      <c r="Y1484" s="65" t="str">
        <f>IF(X1484="","",X1484/VLOOKUP(VLOOKUP($J1484,'Medians, Hi-Lo SDs'!$B:$F,4,FALSE),$H:$I,2,FALSE))</f>
        <v/>
      </c>
      <c r="Z1484" s="70" t="str">
        <f t="shared" si="262"/>
        <v/>
      </c>
      <c r="AA1484" s="68" t="str">
        <f t="shared" si="263"/>
        <v/>
      </c>
      <c r="AB1484" s="66" t="str">
        <f>IFERROR((IF(AND($G1483&lt;(VLOOKUP($J1484,'Medians, Hi-Lo SDs'!$B:$F,5,FALSE)),$G1484&gt;=(VLOOKUP($J1484,'Medians, Hi-Lo SDs'!$B:$F,5,FALSE))),(VLOOKUP($J1484,'Medians, Hi-Lo SDs'!$B:$F,5,FALSE))-$G1483,""))/($F1484)*($C1484-$C1483)+($C1483),"")</f>
        <v/>
      </c>
      <c r="AC1484" s="65" t="str">
        <f t="shared" si="259"/>
        <v/>
      </c>
      <c r="AD1484" s="65" t="str">
        <f>IF(AC1484="","",AC1484/VLOOKUP(VLOOKUP($J1484,'Medians, Hi-Lo SDs'!$B:$F,5,FALSE),$H:$I,2,FALSE))</f>
        <v/>
      </c>
      <c r="AE1484" s="59" t="s">
        <v>88</v>
      </c>
      <c r="AF1484" s="60" t="s">
        <v>88</v>
      </c>
    </row>
    <row r="1485" spans="10:32" x14ac:dyDescent="0.2">
      <c r="J1485" s="64" t="str">
        <f t="shared" ref="J1485:J1548" si="264">IF(LEFT(A1484,1)="a",A1484,J1484)</f>
        <v>a1721</v>
      </c>
      <c r="K1485" s="71">
        <f t="shared" ref="K1485:K1548" si="265">INDEX(G:G,MATCH(J1485,J:J,0))</f>
        <v>2.1505376344086025</v>
      </c>
      <c r="L1485" s="65" t="str">
        <f>IFERROR((IF(AND($G1484&lt;(VLOOKUP($J1485,'Medians, Hi-Lo SDs'!$B:$F,2,FALSE)),$G1485&gt;=(VLOOKUP($J1485,'Medians, Hi-Lo SDs'!$B:$F,2,FALSE))),(VLOOKUP($J1485,'Medians, Hi-Lo SDs'!$B:$F,2,FALSE))-$G1484,""))/($F1485)*($C1485-$C1484)+($C1484),"")</f>
        <v/>
      </c>
      <c r="M1485" s="65" t="str">
        <f t="shared" si="256"/>
        <v/>
      </c>
      <c r="N1485" s="65" t="str">
        <f>IF(M1485="","",M1485/VLOOKUP(VLOOKUP($J1485,'Medians, Hi-Lo SDs'!$B:$F,2,FALSE),$H:$I,2,FALSE))</f>
        <v/>
      </c>
      <c r="O1485" s="59" t="s">
        <v>88</v>
      </c>
      <c r="P1485" s="60" t="s">
        <v>88</v>
      </c>
      <c r="Q1485" s="66" t="str">
        <f>IFERROR((IF(AND($G1484&lt;(VLOOKUP($J1485,'Medians, Hi-Lo SDs'!$B:$F,3,FALSE)),$G1485&gt;=(VLOOKUP($J1485,'Medians, Hi-Lo SDs'!$B:$F,3,FALSE))),(VLOOKUP($J1485,'Medians, Hi-Lo SDs'!$B:$F,3,FALSE))-$G1484,""))/($F1485)*($C1485-$C1484)+($C1484),"")</f>
        <v/>
      </c>
      <c r="R1485" s="65" t="str">
        <f t="shared" si="257"/>
        <v/>
      </c>
      <c r="S1485" s="65" t="str">
        <f>IF(R1485="","",R1485/VLOOKUP(VLOOKUP($J1485,'Medians, Hi-Lo SDs'!$B:$F,3,FALSE),$H:$I,2,FALSE))</f>
        <v/>
      </c>
      <c r="T1485" s="70" t="str">
        <f t="shared" si="260"/>
        <v/>
      </c>
      <c r="U1485" s="68" t="str">
        <f t="shared" si="261"/>
        <v/>
      </c>
      <c r="V1485" s="69" t="str">
        <f t="shared" ref="V1485:V1548" si="266">IFERROR((IF(AND(G1484&lt;(50),G1485&gt;=(50)),(50)-G1484,""))/(F1485)*(C1485-C1484)+(C1484),"")</f>
        <v/>
      </c>
      <c r="W1485" s="66" t="str">
        <f>IFERROR((IF(AND($G1484&lt;(VLOOKUP($J1485,'Medians, Hi-Lo SDs'!$B:$F,4,FALSE)),$G1485&gt;=(VLOOKUP($J1485,'Medians, Hi-Lo SDs'!$B:$F,4,FALSE))),(VLOOKUP($J1485,'Medians, Hi-Lo SDs'!$B:$F,4,FALSE))-$G1484,""))/($F1485)*($C1485-$C1484)+($C1484),"")</f>
        <v/>
      </c>
      <c r="X1485" s="65" t="str">
        <f t="shared" si="258"/>
        <v/>
      </c>
      <c r="Y1485" s="65" t="str">
        <f>IF(X1485="","",X1485/VLOOKUP(VLOOKUP($J1485,'Medians, Hi-Lo SDs'!$B:$F,4,FALSE),$H:$I,2,FALSE))</f>
        <v/>
      </c>
      <c r="Z1485" s="70" t="str">
        <f t="shared" si="262"/>
        <v/>
      </c>
      <c r="AA1485" s="68" t="str">
        <f t="shared" si="263"/>
        <v/>
      </c>
      <c r="AB1485" s="66" t="str">
        <f>IFERROR((IF(AND($G1484&lt;(VLOOKUP($J1485,'Medians, Hi-Lo SDs'!$B:$F,5,FALSE)),$G1485&gt;=(VLOOKUP($J1485,'Medians, Hi-Lo SDs'!$B:$F,5,FALSE))),(VLOOKUP($J1485,'Medians, Hi-Lo SDs'!$B:$F,5,FALSE))-$G1484,""))/($F1485)*($C1485-$C1484)+($C1484),"")</f>
        <v/>
      </c>
      <c r="AC1485" s="65" t="str">
        <f t="shared" si="259"/>
        <v/>
      </c>
      <c r="AD1485" s="65" t="str">
        <f>IF(AC1485="","",AC1485/VLOOKUP(VLOOKUP($J1485,'Medians, Hi-Lo SDs'!$B:$F,5,FALSE),$H:$I,2,FALSE))</f>
        <v/>
      </c>
      <c r="AE1485" s="59" t="s">
        <v>88</v>
      </c>
      <c r="AF1485" s="60" t="s">
        <v>88</v>
      </c>
    </row>
    <row r="1486" spans="10:32" x14ac:dyDescent="0.2">
      <c r="J1486" s="64" t="str">
        <f t="shared" si="264"/>
        <v>a1721</v>
      </c>
      <c r="K1486" s="71">
        <f t="shared" si="265"/>
        <v>2.1505376344086025</v>
      </c>
      <c r="L1486" s="65" t="str">
        <f>IFERROR((IF(AND($G1485&lt;(VLOOKUP($J1486,'Medians, Hi-Lo SDs'!$B:$F,2,FALSE)),$G1486&gt;=(VLOOKUP($J1486,'Medians, Hi-Lo SDs'!$B:$F,2,FALSE))),(VLOOKUP($J1486,'Medians, Hi-Lo SDs'!$B:$F,2,FALSE))-$G1485,""))/($F1486)*($C1486-$C1485)+($C1485),"")</f>
        <v/>
      </c>
      <c r="M1486" s="65" t="str">
        <f t="shared" ref="M1486:M1549" si="267">IF(L1486="","",SUMIF($J:$J,$J1486,$V:$V)-L1486)</f>
        <v/>
      </c>
      <c r="N1486" s="65" t="str">
        <f>IF(M1486="","",M1486/VLOOKUP(VLOOKUP($J1486,'Medians, Hi-Lo SDs'!$B:$F,2,FALSE),$H:$I,2,FALSE))</f>
        <v/>
      </c>
      <c r="O1486" s="59" t="s">
        <v>88</v>
      </c>
      <c r="P1486" s="60" t="s">
        <v>88</v>
      </c>
      <c r="Q1486" s="66" t="str">
        <f>IFERROR((IF(AND($G1485&lt;(VLOOKUP($J1486,'Medians, Hi-Lo SDs'!$B:$F,3,FALSE)),$G1486&gt;=(VLOOKUP($J1486,'Medians, Hi-Lo SDs'!$B:$F,3,FALSE))),(VLOOKUP($J1486,'Medians, Hi-Lo SDs'!$B:$F,3,FALSE))-$G1485,""))/($F1486)*($C1486-$C1485)+($C1485),"")</f>
        <v/>
      </c>
      <c r="R1486" s="65" t="str">
        <f t="shared" ref="R1486:R1549" si="268">IF(Q1486="","",SUMIF($J:$J,$J1486,$V:$V)-Q1486)</f>
        <v/>
      </c>
      <c r="S1486" s="65" t="str">
        <f>IF(R1486="","",R1486/VLOOKUP(VLOOKUP($J1486,'Medians, Hi-Lo SDs'!$B:$F,3,FALSE),$H:$I,2,FALSE))</f>
        <v/>
      </c>
      <c r="T1486" s="70" t="str">
        <f t="shared" si="260"/>
        <v/>
      </c>
      <c r="U1486" s="68" t="str">
        <f t="shared" si="261"/>
        <v/>
      </c>
      <c r="V1486" s="69" t="str">
        <f t="shared" si="266"/>
        <v/>
      </c>
      <c r="W1486" s="66" t="str">
        <f>IFERROR((IF(AND($G1485&lt;(VLOOKUP($J1486,'Medians, Hi-Lo SDs'!$B:$F,4,FALSE)),$G1486&gt;=(VLOOKUP($J1486,'Medians, Hi-Lo SDs'!$B:$F,4,FALSE))),(VLOOKUP($J1486,'Medians, Hi-Lo SDs'!$B:$F,4,FALSE))-$G1485,""))/($F1486)*($C1486-$C1485)+($C1485),"")</f>
        <v/>
      </c>
      <c r="X1486" s="65" t="str">
        <f t="shared" ref="X1486:X1549" si="269">IF(W1486="","",W1486-SUMIF($J:$J,$J1486,$V:$V))</f>
        <v/>
      </c>
      <c r="Y1486" s="65" t="str">
        <f>IF(X1486="","",X1486/VLOOKUP(VLOOKUP($J1486,'Medians, Hi-Lo SDs'!$B:$F,4,FALSE),$H:$I,2,FALSE))</f>
        <v/>
      </c>
      <c r="Z1486" s="70" t="str">
        <f t="shared" si="262"/>
        <v/>
      </c>
      <c r="AA1486" s="68" t="str">
        <f t="shared" si="263"/>
        <v/>
      </c>
      <c r="AB1486" s="66" t="str">
        <f>IFERROR((IF(AND($G1485&lt;(VLOOKUP($J1486,'Medians, Hi-Lo SDs'!$B:$F,5,FALSE)),$G1486&gt;=(VLOOKUP($J1486,'Medians, Hi-Lo SDs'!$B:$F,5,FALSE))),(VLOOKUP($J1486,'Medians, Hi-Lo SDs'!$B:$F,5,FALSE))-$G1485,""))/($F1486)*($C1486-$C1485)+($C1485),"")</f>
        <v/>
      </c>
      <c r="AC1486" s="65" t="str">
        <f t="shared" ref="AC1486:AC1549" si="270">IF(AB1486="","",AB1486-SUMIF($J:$J,$J1486,$V:$V))</f>
        <v/>
      </c>
      <c r="AD1486" s="65" t="str">
        <f>IF(AC1486="","",AC1486/VLOOKUP(VLOOKUP($J1486,'Medians, Hi-Lo SDs'!$B:$F,5,FALSE),$H:$I,2,FALSE))</f>
        <v/>
      </c>
      <c r="AE1486" s="59" t="s">
        <v>88</v>
      </c>
      <c r="AF1486" s="60" t="s">
        <v>88</v>
      </c>
    </row>
    <row r="1487" spans="10:32" x14ac:dyDescent="0.2">
      <c r="J1487" s="64" t="str">
        <f t="shared" si="264"/>
        <v>a1721</v>
      </c>
      <c r="K1487" s="71">
        <f t="shared" si="265"/>
        <v>2.1505376344086025</v>
      </c>
      <c r="L1487" s="65" t="str">
        <f>IFERROR((IF(AND($G1486&lt;(VLOOKUP($J1487,'Medians, Hi-Lo SDs'!$B:$F,2,FALSE)),$G1487&gt;=(VLOOKUP($J1487,'Medians, Hi-Lo SDs'!$B:$F,2,FALSE))),(VLOOKUP($J1487,'Medians, Hi-Lo SDs'!$B:$F,2,FALSE))-$G1486,""))/($F1487)*($C1487-$C1486)+($C1486),"")</f>
        <v/>
      </c>
      <c r="M1487" s="65" t="str">
        <f t="shared" si="267"/>
        <v/>
      </c>
      <c r="N1487" s="65" t="str">
        <f>IF(M1487="","",M1487/VLOOKUP(VLOOKUP($J1487,'Medians, Hi-Lo SDs'!$B:$F,2,FALSE),$H:$I,2,FALSE))</f>
        <v/>
      </c>
      <c r="O1487" s="59" t="s">
        <v>88</v>
      </c>
      <c r="P1487" s="60" t="s">
        <v>88</v>
      </c>
      <c r="Q1487" s="66" t="str">
        <f>IFERROR((IF(AND($G1486&lt;(VLOOKUP($J1487,'Medians, Hi-Lo SDs'!$B:$F,3,FALSE)),$G1487&gt;=(VLOOKUP($J1487,'Medians, Hi-Lo SDs'!$B:$F,3,FALSE))),(VLOOKUP($J1487,'Medians, Hi-Lo SDs'!$B:$F,3,FALSE))-$G1486,""))/($F1487)*($C1487-$C1486)+($C1486),"")</f>
        <v/>
      </c>
      <c r="R1487" s="65" t="str">
        <f t="shared" si="268"/>
        <v/>
      </c>
      <c r="S1487" s="65" t="str">
        <f>IF(R1487="","",R1487/VLOOKUP(VLOOKUP($J1487,'Medians, Hi-Lo SDs'!$B:$F,3,FALSE),$H:$I,2,FALSE))</f>
        <v/>
      </c>
      <c r="T1487" s="70" t="str">
        <f t="shared" si="260"/>
        <v/>
      </c>
      <c r="U1487" s="68" t="str">
        <f t="shared" si="261"/>
        <v/>
      </c>
      <c r="V1487" s="69" t="str">
        <f t="shared" si="266"/>
        <v/>
      </c>
      <c r="W1487" s="66" t="str">
        <f>IFERROR((IF(AND($G1486&lt;(VLOOKUP($J1487,'Medians, Hi-Lo SDs'!$B:$F,4,FALSE)),$G1487&gt;=(VLOOKUP($J1487,'Medians, Hi-Lo SDs'!$B:$F,4,FALSE))),(VLOOKUP($J1487,'Medians, Hi-Lo SDs'!$B:$F,4,FALSE))-$G1486,""))/($F1487)*($C1487-$C1486)+($C1486),"")</f>
        <v/>
      </c>
      <c r="X1487" s="65" t="str">
        <f t="shared" si="269"/>
        <v/>
      </c>
      <c r="Y1487" s="65" t="str">
        <f>IF(X1487="","",X1487/VLOOKUP(VLOOKUP($J1487,'Medians, Hi-Lo SDs'!$B:$F,4,FALSE),$H:$I,2,FALSE))</f>
        <v/>
      </c>
      <c r="Z1487" s="70" t="str">
        <f t="shared" si="262"/>
        <v/>
      </c>
      <c r="AA1487" s="68" t="str">
        <f t="shared" si="263"/>
        <v/>
      </c>
      <c r="AB1487" s="66" t="str">
        <f>IFERROR((IF(AND($G1486&lt;(VLOOKUP($J1487,'Medians, Hi-Lo SDs'!$B:$F,5,FALSE)),$G1487&gt;=(VLOOKUP($J1487,'Medians, Hi-Lo SDs'!$B:$F,5,FALSE))),(VLOOKUP($J1487,'Medians, Hi-Lo SDs'!$B:$F,5,FALSE))-$G1486,""))/($F1487)*($C1487-$C1486)+($C1486),"")</f>
        <v/>
      </c>
      <c r="AC1487" s="65" t="str">
        <f t="shared" si="270"/>
        <v/>
      </c>
      <c r="AD1487" s="65" t="str">
        <f>IF(AC1487="","",AC1487/VLOOKUP(VLOOKUP($J1487,'Medians, Hi-Lo SDs'!$B:$F,5,FALSE),$H:$I,2,FALSE))</f>
        <v/>
      </c>
      <c r="AE1487" s="59" t="s">
        <v>88</v>
      </c>
      <c r="AF1487" s="60" t="s">
        <v>88</v>
      </c>
    </row>
    <row r="1488" spans="10:32" x14ac:dyDescent="0.2">
      <c r="J1488" s="64" t="str">
        <f t="shared" si="264"/>
        <v>a1721</v>
      </c>
      <c r="K1488" s="71">
        <f t="shared" si="265"/>
        <v>2.1505376344086025</v>
      </c>
      <c r="L1488" s="65" t="str">
        <f>IFERROR((IF(AND($G1487&lt;(VLOOKUP($J1488,'Medians, Hi-Lo SDs'!$B:$F,2,FALSE)),$G1488&gt;=(VLOOKUP($J1488,'Medians, Hi-Lo SDs'!$B:$F,2,FALSE))),(VLOOKUP($J1488,'Medians, Hi-Lo SDs'!$B:$F,2,FALSE))-$G1487,""))/($F1488)*($C1488-$C1487)+($C1487),"")</f>
        <v/>
      </c>
      <c r="M1488" s="65" t="str">
        <f t="shared" si="267"/>
        <v/>
      </c>
      <c r="N1488" s="65" t="str">
        <f>IF(M1488="","",M1488/VLOOKUP(VLOOKUP($J1488,'Medians, Hi-Lo SDs'!$B:$F,2,FALSE),$H:$I,2,FALSE))</f>
        <v/>
      </c>
      <c r="O1488" s="59" t="s">
        <v>88</v>
      </c>
      <c r="P1488" s="60" t="s">
        <v>88</v>
      </c>
      <c r="Q1488" s="66" t="str">
        <f>IFERROR((IF(AND($G1487&lt;(VLOOKUP($J1488,'Medians, Hi-Lo SDs'!$B:$F,3,FALSE)),$G1488&gt;=(VLOOKUP($J1488,'Medians, Hi-Lo SDs'!$B:$F,3,FALSE))),(VLOOKUP($J1488,'Medians, Hi-Lo SDs'!$B:$F,3,FALSE))-$G1487,""))/($F1488)*($C1488-$C1487)+($C1487),"")</f>
        <v/>
      </c>
      <c r="R1488" s="65" t="str">
        <f t="shared" si="268"/>
        <v/>
      </c>
      <c r="S1488" s="65" t="str">
        <f>IF(R1488="","",R1488/VLOOKUP(VLOOKUP($J1488,'Medians, Hi-Lo SDs'!$B:$F,3,FALSE),$H:$I,2,FALSE))</f>
        <v/>
      </c>
      <c r="T1488" s="70" t="str">
        <f t="shared" si="260"/>
        <v/>
      </c>
      <c r="U1488" s="68" t="str">
        <f t="shared" si="261"/>
        <v/>
      </c>
      <c r="V1488" s="69" t="str">
        <f t="shared" si="266"/>
        <v/>
      </c>
      <c r="W1488" s="66" t="str">
        <f>IFERROR((IF(AND($G1487&lt;(VLOOKUP($J1488,'Medians, Hi-Lo SDs'!$B:$F,4,FALSE)),$G1488&gt;=(VLOOKUP($J1488,'Medians, Hi-Lo SDs'!$B:$F,4,FALSE))),(VLOOKUP($J1488,'Medians, Hi-Lo SDs'!$B:$F,4,FALSE))-$G1487,""))/($F1488)*($C1488-$C1487)+($C1487),"")</f>
        <v/>
      </c>
      <c r="X1488" s="65" t="str">
        <f t="shared" si="269"/>
        <v/>
      </c>
      <c r="Y1488" s="65" t="str">
        <f>IF(X1488="","",X1488/VLOOKUP(VLOOKUP($J1488,'Medians, Hi-Lo SDs'!$B:$F,4,FALSE),$H:$I,2,FALSE))</f>
        <v/>
      </c>
      <c r="Z1488" s="70" t="str">
        <f t="shared" si="262"/>
        <v/>
      </c>
      <c r="AA1488" s="68" t="str">
        <f t="shared" si="263"/>
        <v/>
      </c>
      <c r="AB1488" s="66" t="str">
        <f>IFERROR((IF(AND($G1487&lt;(VLOOKUP($J1488,'Medians, Hi-Lo SDs'!$B:$F,5,FALSE)),$G1488&gt;=(VLOOKUP($J1488,'Medians, Hi-Lo SDs'!$B:$F,5,FALSE))),(VLOOKUP($J1488,'Medians, Hi-Lo SDs'!$B:$F,5,FALSE))-$G1487,""))/($F1488)*($C1488-$C1487)+($C1487),"")</f>
        <v/>
      </c>
      <c r="AC1488" s="65" t="str">
        <f t="shared" si="270"/>
        <v/>
      </c>
      <c r="AD1488" s="65" t="str">
        <f>IF(AC1488="","",AC1488/VLOOKUP(VLOOKUP($J1488,'Medians, Hi-Lo SDs'!$B:$F,5,FALSE),$H:$I,2,FALSE))</f>
        <v/>
      </c>
      <c r="AE1488" s="59" t="s">
        <v>88</v>
      </c>
      <c r="AF1488" s="60" t="s">
        <v>88</v>
      </c>
    </row>
    <row r="1489" spans="10:32" x14ac:dyDescent="0.2">
      <c r="J1489" s="64" t="str">
        <f t="shared" si="264"/>
        <v>a1721</v>
      </c>
      <c r="K1489" s="71">
        <f t="shared" si="265"/>
        <v>2.1505376344086025</v>
      </c>
      <c r="L1489" s="65" t="str">
        <f>IFERROR((IF(AND($G1488&lt;(VLOOKUP($J1489,'Medians, Hi-Lo SDs'!$B:$F,2,FALSE)),$G1489&gt;=(VLOOKUP($J1489,'Medians, Hi-Lo SDs'!$B:$F,2,FALSE))),(VLOOKUP($J1489,'Medians, Hi-Lo SDs'!$B:$F,2,FALSE))-$G1488,""))/($F1489)*($C1489-$C1488)+($C1488),"")</f>
        <v/>
      </c>
      <c r="M1489" s="65" t="str">
        <f t="shared" si="267"/>
        <v/>
      </c>
      <c r="N1489" s="65" t="str">
        <f>IF(M1489="","",M1489/VLOOKUP(VLOOKUP($J1489,'Medians, Hi-Lo SDs'!$B:$F,2,FALSE),$H:$I,2,FALSE))</f>
        <v/>
      </c>
      <c r="O1489" s="59" t="s">
        <v>88</v>
      </c>
      <c r="P1489" s="60" t="s">
        <v>88</v>
      </c>
      <c r="Q1489" s="66" t="str">
        <f>IFERROR((IF(AND($G1488&lt;(VLOOKUP($J1489,'Medians, Hi-Lo SDs'!$B:$F,3,FALSE)),$G1489&gt;=(VLOOKUP($J1489,'Medians, Hi-Lo SDs'!$B:$F,3,FALSE))),(VLOOKUP($J1489,'Medians, Hi-Lo SDs'!$B:$F,3,FALSE))-$G1488,""))/($F1489)*($C1489-$C1488)+($C1488),"")</f>
        <v/>
      </c>
      <c r="R1489" s="65" t="str">
        <f t="shared" si="268"/>
        <v/>
      </c>
      <c r="S1489" s="65" t="str">
        <f>IF(R1489="","",R1489/VLOOKUP(VLOOKUP($J1489,'Medians, Hi-Lo SDs'!$B:$F,3,FALSE),$H:$I,2,FALSE))</f>
        <v/>
      </c>
      <c r="T1489" s="70" t="str">
        <f t="shared" si="260"/>
        <v/>
      </c>
      <c r="U1489" s="68" t="str">
        <f t="shared" si="261"/>
        <v/>
      </c>
      <c r="V1489" s="69" t="str">
        <f t="shared" si="266"/>
        <v/>
      </c>
      <c r="W1489" s="66" t="str">
        <f>IFERROR((IF(AND($G1488&lt;(VLOOKUP($J1489,'Medians, Hi-Lo SDs'!$B:$F,4,FALSE)),$G1489&gt;=(VLOOKUP($J1489,'Medians, Hi-Lo SDs'!$B:$F,4,FALSE))),(VLOOKUP($J1489,'Medians, Hi-Lo SDs'!$B:$F,4,FALSE))-$G1488,""))/($F1489)*($C1489-$C1488)+($C1488),"")</f>
        <v/>
      </c>
      <c r="X1489" s="65" t="str">
        <f t="shared" si="269"/>
        <v/>
      </c>
      <c r="Y1489" s="65" t="str">
        <f>IF(X1489="","",X1489/VLOOKUP(VLOOKUP($J1489,'Medians, Hi-Lo SDs'!$B:$F,4,FALSE),$H:$I,2,FALSE))</f>
        <v/>
      </c>
      <c r="Z1489" s="70" t="str">
        <f t="shared" si="262"/>
        <v/>
      </c>
      <c r="AA1489" s="68" t="str">
        <f t="shared" si="263"/>
        <v/>
      </c>
      <c r="AB1489" s="66" t="str">
        <f>IFERROR((IF(AND($G1488&lt;(VLOOKUP($J1489,'Medians, Hi-Lo SDs'!$B:$F,5,FALSE)),$G1489&gt;=(VLOOKUP($J1489,'Medians, Hi-Lo SDs'!$B:$F,5,FALSE))),(VLOOKUP($J1489,'Medians, Hi-Lo SDs'!$B:$F,5,FALSE))-$G1488,""))/($F1489)*($C1489-$C1488)+($C1488),"")</f>
        <v/>
      </c>
      <c r="AC1489" s="65" t="str">
        <f t="shared" si="270"/>
        <v/>
      </c>
      <c r="AD1489" s="65" t="str">
        <f>IF(AC1489="","",AC1489/VLOOKUP(VLOOKUP($J1489,'Medians, Hi-Lo SDs'!$B:$F,5,FALSE),$H:$I,2,FALSE))</f>
        <v/>
      </c>
      <c r="AE1489" s="59" t="s">
        <v>88</v>
      </c>
      <c r="AF1489" s="60" t="s">
        <v>88</v>
      </c>
    </row>
    <row r="1490" spans="10:32" x14ac:dyDescent="0.2">
      <c r="J1490" s="64" t="str">
        <f t="shared" si="264"/>
        <v>a1721</v>
      </c>
      <c r="K1490" s="71">
        <f t="shared" si="265"/>
        <v>2.1505376344086025</v>
      </c>
      <c r="L1490" s="65" t="str">
        <f>IFERROR((IF(AND($G1489&lt;(VLOOKUP($J1490,'Medians, Hi-Lo SDs'!$B:$F,2,FALSE)),$G1490&gt;=(VLOOKUP($J1490,'Medians, Hi-Lo SDs'!$B:$F,2,FALSE))),(VLOOKUP($J1490,'Medians, Hi-Lo SDs'!$B:$F,2,FALSE))-$G1489,""))/($F1490)*($C1490-$C1489)+($C1489),"")</f>
        <v/>
      </c>
      <c r="M1490" s="65" t="str">
        <f t="shared" si="267"/>
        <v/>
      </c>
      <c r="N1490" s="65" t="str">
        <f>IF(M1490="","",M1490/VLOOKUP(VLOOKUP($J1490,'Medians, Hi-Lo SDs'!$B:$F,2,FALSE),$H:$I,2,FALSE))</f>
        <v/>
      </c>
      <c r="O1490" s="59" t="s">
        <v>88</v>
      </c>
      <c r="P1490" s="60" t="s">
        <v>88</v>
      </c>
      <c r="Q1490" s="66" t="str">
        <f>IFERROR((IF(AND($G1489&lt;(VLOOKUP($J1490,'Medians, Hi-Lo SDs'!$B:$F,3,FALSE)),$G1490&gt;=(VLOOKUP($J1490,'Medians, Hi-Lo SDs'!$B:$F,3,FALSE))),(VLOOKUP($J1490,'Medians, Hi-Lo SDs'!$B:$F,3,FALSE))-$G1489,""))/($F1490)*($C1490-$C1489)+($C1489),"")</f>
        <v/>
      </c>
      <c r="R1490" s="65" t="str">
        <f t="shared" si="268"/>
        <v/>
      </c>
      <c r="S1490" s="65" t="str">
        <f>IF(R1490="","",R1490/VLOOKUP(VLOOKUP($J1490,'Medians, Hi-Lo SDs'!$B:$F,3,FALSE),$H:$I,2,FALSE))</f>
        <v/>
      </c>
      <c r="T1490" s="70" t="str">
        <f t="shared" si="260"/>
        <v/>
      </c>
      <c r="U1490" s="68" t="str">
        <f t="shared" si="261"/>
        <v/>
      </c>
      <c r="V1490" s="69" t="str">
        <f t="shared" si="266"/>
        <v/>
      </c>
      <c r="W1490" s="66" t="str">
        <f>IFERROR((IF(AND($G1489&lt;(VLOOKUP($J1490,'Medians, Hi-Lo SDs'!$B:$F,4,FALSE)),$G1490&gt;=(VLOOKUP($J1490,'Medians, Hi-Lo SDs'!$B:$F,4,FALSE))),(VLOOKUP($J1490,'Medians, Hi-Lo SDs'!$B:$F,4,FALSE))-$G1489,""))/($F1490)*($C1490-$C1489)+($C1489),"")</f>
        <v/>
      </c>
      <c r="X1490" s="65" t="str">
        <f t="shared" si="269"/>
        <v/>
      </c>
      <c r="Y1490" s="65" t="str">
        <f>IF(X1490="","",X1490/VLOOKUP(VLOOKUP($J1490,'Medians, Hi-Lo SDs'!$B:$F,4,FALSE),$H:$I,2,FALSE))</f>
        <v/>
      </c>
      <c r="Z1490" s="70" t="str">
        <f t="shared" si="262"/>
        <v/>
      </c>
      <c r="AA1490" s="68" t="str">
        <f t="shared" si="263"/>
        <v/>
      </c>
      <c r="AB1490" s="66" t="str">
        <f>IFERROR((IF(AND($G1489&lt;(VLOOKUP($J1490,'Medians, Hi-Lo SDs'!$B:$F,5,FALSE)),$G1490&gt;=(VLOOKUP($J1490,'Medians, Hi-Lo SDs'!$B:$F,5,FALSE))),(VLOOKUP($J1490,'Medians, Hi-Lo SDs'!$B:$F,5,FALSE))-$G1489,""))/($F1490)*($C1490-$C1489)+($C1489),"")</f>
        <v/>
      </c>
      <c r="AC1490" s="65" t="str">
        <f t="shared" si="270"/>
        <v/>
      </c>
      <c r="AD1490" s="65" t="str">
        <f>IF(AC1490="","",AC1490/VLOOKUP(VLOOKUP($J1490,'Medians, Hi-Lo SDs'!$B:$F,5,FALSE),$H:$I,2,FALSE))</f>
        <v/>
      </c>
      <c r="AE1490" s="59" t="s">
        <v>88</v>
      </c>
      <c r="AF1490" s="60" t="s">
        <v>88</v>
      </c>
    </row>
    <row r="1491" spans="10:32" x14ac:dyDescent="0.2">
      <c r="J1491" s="64" t="str">
        <f t="shared" si="264"/>
        <v>a1721</v>
      </c>
      <c r="K1491" s="71">
        <f t="shared" si="265"/>
        <v>2.1505376344086025</v>
      </c>
      <c r="L1491" s="65" t="str">
        <f>IFERROR((IF(AND($G1490&lt;(VLOOKUP($J1491,'Medians, Hi-Lo SDs'!$B:$F,2,FALSE)),$G1491&gt;=(VLOOKUP($J1491,'Medians, Hi-Lo SDs'!$B:$F,2,FALSE))),(VLOOKUP($J1491,'Medians, Hi-Lo SDs'!$B:$F,2,FALSE))-$G1490,""))/($F1491)*($C1491-$C1490)+($C1490),"")</f>
        <v/>
      </c>
      <c r="M1491" s="65" t="str">
        <f t="shared" si="267"/>
        <v/>
      </c>
      <c r="N1491" s="65" t="str">
        <f>IF(M1491="","",M1491/VLOOKUP(VLOOKUP($J1491,'Medians, Hi-Lo SDs'!$B:$F,2,FALSE),$H:$I,2,FALSE))</f>
        <v/>
      </c>
      <c r="O1491" s="59" t="s">
        <v>88</v>
      </c>
      <c r="P1491" s="60" t="s">
        <v>88</v>
      </c>
      <c r="Q1491" s="66" t="str">
        <f>IFERROR((IF(AND($G1490&lt;(VLOOKUP($J1491,'Medians, Hi-Lo SDs'!$B:$F,3,FALSE)),$G1491&gt;=(VLOOKUP($J1491,'Medians, Hi-Lo SDs'!$B:$F,3,FALSE))),(VLOOKUP($J1491,'Medians, Hi-Lo SDs'!$B:$F,3,FALSE))-$G1490,""))/($F1491)*($C1491-$C1490)+($C1490),"")</f>
        <v/>
      </c>
      <c r="R1491" s="65" t="str">
        <f t="shared" si="268"/>
        <v/>
      </c>
      <c r="S1491" s="65" t="str">
        <f>IF(R1491="","",R1491/VLOOKUP(VLOOKUP($J1491,'Medians, Hi-Lo SDs'!$B:$F,3,FALSE),$H:$I,2,FALSE))</f>
        <v/>
      </c>
      <c r="T1491" s="70" t="str">
        <f t="shared" si="260"/>
        <v/>
      </c>
      <c r="U1491" s="68" t="str">
        <f t="shared" si="261"/>
        <v/>
      </c>
      <c r="V1491" s="69" t="str">
        <f t="shared" si="266"/>
        <v/>
      </c>
      <c r="W1491" s="66" t="str">
        <f>IFERROR((IF(AND($G1490&lt;(VLOOKUP($J1491,'Medians, Hi-Lo SDs'!$B:$F,4,FALSE)),$G1491&gt;=(VLOOKUP($J1491,'Medians, Hi-Lo SDs'!$B:$F,4,FALSE))),(VLOOKUP($J1491,'Medians, Hi-Lo SDs'!$B:$F,4,FALSE))-$G1490,""))/($F1491)*($C1491-$C1490)+($C1490),"")</f>
        <v/>
      </c>
      <c r="X1491" s="65" t="str">
        <f t="shared" si="269"/>
        <v/>
      </c>
      <c r="Y1491" s="65" t="str">
        <f>IF(X1491="","",X1491/VLOOKUP(VLOOKUP($J1491,'Medians, Hi-Lo SDs'!$B:$F,4,FALSE),$H:$I,2,FALSE))</f>
        <v/>
      </c>
      <c r="Z1491" s="70" t="str">
        <f t="shared" si="262"/>
        <v/>
      </c>
      <c r="AA1491" s="68" t="str">
        <f t="shared" si="263"/>
        <v/>
      </c>
      <c r="AB1491" s="66" t="str">
        <f>IFERROR((IF(AND($G1490&lt;(VLOOKUP($J1491,'Medians, Hi-Lo SDs'!$B:$F,5,FALSE)),$G1491&gt;=(VLOOKUP($J1491,'Medians, Hi-Lo SDs'!$B:$F,5,FALSE))),(VLOOKUP($J1491,'Medians, Hi-Lo SDs'!$B:$F,5,FALSE))-$G1490,""))/($F1491)*($C1491-$C1490)+($C1490),"")</f>
        <v/>
      </c>
      <c r="AC1491" s="65" t="str">
        <f t="shared" si="270"/>
        <v/>
      </c>
      <c r="AD1491" s="65" t="str">
        <f>IF(AC1491="","",AC1491/VLOOKUP(VLOOKUP($J1491,'Medians, Hi-Lo SDs'!$B:$F,5,FALSE),$H:$I,2,FALSE))</f>
        <v/>
      </c>
      <c r="AE1491" s="59" t="s">
        <v>88</v>
      </c>
      <c r="AF1491" s="60" t="s">
        <v>88</v>
      </c>
    </row>
    <row r="1492" spans="10:32" x14ac:dyDescent="0.2">
      <c r="J1492" s="64" t="str">
        <f t="shared" si="264"/>
        <v>a1721</v>
      </c>
      <c r="K1492" s="71">
        <f t="shared" si="265"/>
        <v>2.1505376344086025</v>
      </c>
      <c r="L1492" s="65" t="str">
        <f>IFERROR((IF(AND($G1491&lt;(VLOOKUP($J1492,'Medians, Hi-Lo SDs'!$B:$F,2,FALSE)),$G1492&gt;=(VLOOKUP($J1492,'Medians, Hi-Lo SDs'!$B:$F,2,FALSE))),(VLOOKUP($J1492,'Medians, Hi-Lo SDs'!$B:$F,2,FALSE))-$G1491,""))/($F1492)*($C1492-$C1491)+($C1491),"")</f>
        <v/>
      </c>
      <c r="M1492" s="65" t="str">
        <f t="shared" si="267"/>
        <v/>
      </c>
      <c r="N1492" s="65" t="str">
        <f>IF(M1492="","",M1492/VLOOKUP(VLOOKUP($J1492,'Medians, Hi-Lo SDs'!$B:$F,2,FALSE),$H:$I,2,FALSE))</f>
        <v/>
      </c>
      <c r="O1492" s="59" t="s">
        <v>88</v>
      </c>
      <c r="P1492" s="60" t="s">
        <v>88</v>
      </c>
      <c r="Q1492" s="66" t="str">
        <f>IFERROR((IF(AND($G1491&lt;(VLOOKUP($J1492,'Medians, Hi-Lo SDs'!$B:$F,3,FALSE)),$G1492&gt;=(VLOOKUP($J1492,'Medians, Hi-Lo SDs'!$B:$F,3,FALSE))),(VLOOKUP($J1492,'Medians, Hi-Lo SDs'!$B:$F,3,FALSE))-$G1491,""))/($F1492)*($C1492-$C1491)+($C1491),"")</f>
        <v/>
      </c>
      <c r="R1492" s="65" t="str">
        <f t="shared" si="268"/>
        <v/>
      </c>
      <c r="S1492" s="65" t="str">
        <f>IF(R1492="","",R1492/VLOOKUP(VLOOKUP($J1492,'Medians, Hi-Lo SDs'!$B:$F,3,FALSE),$H:$I,2,FALSE))</f>
        <v/>
      </c>
      <c r="T1492" s="70" t="str">
        <f t="shared" si="260"/>
        <v/>
      </c>
      <c r="U1492" s="68" t="str">
        <f t="shared" si="261"/>
        <v/>
      </c>
      <c r="V1492" s="69" t="str">
        <f t="shared" si="266"/>
        <v/>
      </c>
      <c r="W1492" s="66" t="str">
        <f>IFERROR((IF(AND($G1491&lt;(VLOOKUP($J1492,'Medians, Hi-Lo SDs'!$B:$F,4,FALSE)),$G1492&gt;=(VLOOKUP($J1492,'Medians, Hi-Lo SDs'!$B:$F,4,FALSE))),(VLOOKUP($J1492,'Medians, Hi-Lo SDs'!$B:$F,4,FALSE))-$G1491,""))/($F1492)*($C1492-$C1491)+($C1491),"")</f>
        <v/>
      </c>
      <c r="X1492" s="65" t="str">
        <f t="shared" si="269"/>
        <v/>
      </c>
      <c r="Y1492" s="65" t="str">
        <f>IF(X1492="","",X1492/VLOOKUP(VLOOKUP($J1492,'Medians, Hi-Lo SDs'!$B:$F,4,FALSE),$H:$I,2,FALSE))</f>
        <v/>
      </c>
      <c r="Z1492" s="70" t="str">
        <f t="shared" si="262"/>
        <v/>
      </c>
      <c r="AA1492" s="68" t="str">
        <f t="shared" si="263"/>
        <v/>
      </c>
      <c r="AB1492" s="66" t="str">
        <f>IFERROR((IF(AND($G1491&lt;(VLOOKUP($J1492,'Medians, Hi-Lo SDs'!$B:$F,5,FALSE)),$G1492&gt;=(VLOOKUP($J1492,'Medians, Hi-Lo SDs'!$B:$F,5,FALSE))),(VLOOKUP($J1492,'Medians, Hi-Lo SDs'!$B:$F,5,FALSE))-$G1491,""))/($F1492)*($C1492-$C1491)+($C1491),"")</f>
        <v/>
      </c>
      <c r="AC1492" s="65" t="str">
        <f t="shared" si="270"/>
        <v/>
      </c>
      <c r="AD1492" s="65" t="str">
        <f>IF(AC1492="","",AC1492/VLOOKUP(VLOOKUP($J1492,'Medians, Hi-Lo SDs'!$B:$F,5,FALSE),$H:$I,2,FALSE))</f>
        <v/>
      </c>
      <c r="AE1492" s="59" t="s">
        <v>88</v>
      </c>
      <c r="AF1492" s="60" t="s">
        <v>88</v>
      </c>
    </row>
    <row r="1493" spans="10:32" x14ac:dyDescent="0.2">
      <c r="J1493" s="64" t="str">
        <f t="shared" si="264"/>
        <v>a1721</v>
      </c>
      <c r="K1493" s="71">
        <f t="shared" si="265"/>
        <v>2.1505376344086025</v>
      </c>
      <c r="L1493" s="65" t="str">
        <f>IFERROR((IF(AND($G1492&lt;(VLOOKUP($J1493,'Medians, Hi-Lo SDs'!$B:$F,2,FALSE)),$G1493&gt;=(VLOOKUP($J1493,'Medians, Hi-Lo SDs'!$B:$F,2,FALSE))),(VLOOKUP($J1493,'Medians, Hi-Lo SDs'!$B:$F,2,FALSE))-$G1492,""))/($F1493)*($C1493-$C1492)+($C1492),"")</f>
        <v/>
      </c>
      <c r="M1493" s="65" t="str">
        <f t="shared" si="267"/>
        <v/>
      </c>
      <c r="N1493" s="65" t="str">
        <f>IF(M1493="","",M1493/VLOOKUP(VLOOKUP($J1493,'Medians, Hi-Lo SDs'!$B:$F,2,FALSE),$H:$I,2,FALSE))</f>
        <v/>
      </c>
      <c r="O1493" s="59" t="s">
        <v>88</v>
      </c>
      <c r="P1493" s="60" t="s">
        <v>88</v>
      </c>
      <c r="Q1493" s="66" t="str">
        <f>IFERROR((IF(AND($G1492&lt;(VLOOKUP($J1493,'Medians, Hi-Lo SDs'!$B:$F,3,FALSE)),$G1493&gt;=(VLOOKUP($J1493,'Medians, Hi-Lo SDs'!$B:$F,3,FALSE))),(VLOOKUP($J1493,'Medians, Hi-Lo SDs'!$B:$F,3,FALSE))-$G1492,""))/($F1493)*($C1493-$C1492)+($C1492),"")</f>
        <v/>
      </c>
      <c r="R1493" s="65" t="str">
        <f t="shared" si="268"/>
        <v/>
      </c>
      <c r="S1493" s="65" t="str">
        <f>IF(R1493="","",R1493/VLOOKUP(VLOOKUP($J1493,'Medians, Hi-Lo SDs'!$B:$F,3,FALSE),$H:$I,2,FALSE))</f>
        <v/>
      </c>
      <c r="T1493" s="70" t="str">
        <f t="shared" si="260"/>
        <v/>
      </c>
      <c r="U1493" s="68" t="str">
        <f t="shared" si="261"/>
        <v/>
      </c>
      <c r="V1493" s="69" t="str">
        <f t="shared" si="266"/>
        <v/>
      </c>
      <c r="W1493" s="66" t="str">
        <f>IFERROR((IF(AND($G1492&lt;(VLOOKUP($J1493,'Medians, Hi-Lo SDs'!$B:$F,4,FALSE)),$G1493&gt;=(VLOOKUP($J1493,'Medians, Hi-Lo SDs'!$B:$F,4,FALSE))),(VLOOKUP($J1493,'Medians, Hi-Lo SDs'!$B:$F,4,FALSE))-$G1492,""))/($F1493)*($C1493-$C1492)+($C1492),"")</f>
        <v/>
      </c>
      <c r="X1493" s="65" t="str">
        <f t="shared" si="269"/>
        <v/>
      </c>
      <c r="Y1493" s="65" t="str">
        <f>IF(X1493="","",X1493/VLOOKUP(VLOOKUP($J1493,'Medians, Hi-Lo SDs'!$B:$F,4,FALSE),$H:$I,2,FALSE))</f>
        <v/>
      </c>
      <c r="Z1493" s="70" t="str">
        <f t="shared" si="262"/>
        <v/>
      </c>
      <c r="AA1493" s="68" t="str">
        <f t="shared" si="263"/>
        <v/>
      </c>
      <c r="AB1493" s="66" t="str">
        <f>IFERROR((IF(AND($G1492&lt;(VLOOKUP($J1493,'Medians, Hi-Lo SDs'!$B:$F,5,FALSE)),$G1493&gt;=(VLOOKUP($J1493,'Medians, Hi-Lo SDs'!$B:$F,5,FALSE))),(VLOOKUP($J1493,'Medians, Hi-Lo SDs'!$B:$F,5,FALSE))-$G1492,""))/($F1493)*($C1493-$C1492)+($C1492),"")</f>
        <v/>
      </c>
      <c r="AC1493" s="65" t="str">
        <f t="shared" si="270"/>
        <v/>
      </c>
      <c r="AD1493" s="65" t="str">
        <f>IF(AC1493="","",AC1493/VLOOKUP(VLOOKUP($J1493,'Medians, Hi-Lo SDs'!$B:$F,5,FALSE),$H:$I,2,FALSE))</f>
        <v/>
      </c>
      <c r="AE1493" s="59" t="s">
        <v>88</v>
      </c>
      <c r="AF1493" s="60" t="s">
        <v>88</v>
      </c>
    </row>
    <row r="1494" spans="10:32" x14ac:dyDescent="0.2">
      <c r="J1494" s="64" t="str">
        <f t="shared" si="264"/>
        <v>a1721</v>
      </c>
      <c r="K1494" s="71">
        <f t="shared" si="265"/>
        <v>2.1505376344086025</v>
      </c>
      <c r="L1494" s="65" t="str">
        <f>IFERROR((IF(AND($G1493&lt;(VLOOKUP($J1494,'Medians, Hi-Lo SDs'!$B:$F,2,FALSE)),$G1494&gt;=(VLOOKUP($J1494,'Medians, Hi-Lo SDs'!$B:$F,2,FALSE))),(VLOOKUP($J1494,'Medians, Hi-Lo SDs'!$B:$F,2,FALSE))-$G1493,""))/($F1494)*($C1494-$C1493)+($C1493),"")</f>
        <v/>
      </c>
      <c r="M1494" s="65" t="str">
        <f t="shared" si="267"/>
        <v/>
      </c>
      <c r="N1494" s="65" t="str">
        <f>IF(M1494="","",M1494/VLOOKUP(VLOOKUP($J1494,'Medians, Hi-Lo SDs'!$B:$F,2,FALSE),$H:$I,2,FALSE))</f>
        <v/>
      </c>
      <c r="O1494" s="59" t="s">
        <v>88</v>
      </c>
      <c r="P1494" s="60" t="s">
        <v>88</v>
      </c>
      <c r="Q1494" s="66" t="str">
        <f>IFERROR((IF(AND($G1493&lt;(VLOOKUP($J1494,'Medians, Hi-Lo SDs'!$B:$F,3,FALSE)),$G1494&gt;=(VLOOKUP($J1494,'Medians, Hi-Lo SDs'!$B:$F,3,FALSE))),(VLOOKUP($J1494,'Medians, Hi-Lo SDs'!$B:$F,3,FALSE))-$G1493,""))/($F1494)*($C1494-$C1493)+($C1493),"")</f>
        <v/>
      </c>
      <c r="R1494" s="65" t="str">
        <f t="shared" si="268"/>
        <v/>
      </c>
      <c r="S1494" s="65" t="str">
        <f>IF(R1494="","",R1494/VLOOKUP(VLOOKUP($J1494,'Medians, Hi-Lo SDs'!$B:$F,3,FALSE),$H:$I,2,FALSE))</f>
        <v/>
      </c>
      <c r="T1494" s="70" t="str">
        <f t="shared" si="260"/>
        <v/>
      </c>
      <c r="U1494" s="68" t="str">
        <f t="shared" si="261"/>
        <v/>
      </c>
      <c r="V1494" s="69" t="str">
        <f t="shared" si="266"/>
        <v/>
      </c>
      <c r="W1494" s="66" t="str">
        <f>IFERROR((IF(AND($G1493&lt;(VLOOKUP($J1494,'Medians, Hi-Lo SDs'!$B:$F,4,FALSE)),$G1494&gt;=(VLOOKUP($J1494,'Medians, Hi-Lo SDs'!$B:$F,4,FALSE))),(VLOOKUP($J1494,'Medians, Hi-Lo SDs'!$B:$F,4,FALSE))-$G1493,""))/($F1494)*($C1494-$C1493)+($C1493),"")</f>
        <v/>
      </c>
      <c r="X1494" s="65" t="str">
        <f t="shared" si="269"/>
        <v/>
      </c>
      <c r="Y1494" s="65" t="str">
        <f>IF(X1494="","",X1494/VLOOKUP(VLOOKUP($J1494,'Medians, Hi-Lo SDs'!$B:$F,4,FALSE),$H:$I,2,FALSE))</f>
        <v/>
      </c>
      <c r="Z1494" s="70" t="str">
        <f t="shared" si="262"/>
        <v/>
      </c>
      <c r="AA1494" s="68" t="str">
        <f t="shared" si="263"/>
        <v/>
      </c>
      <c r="AB1494" s="66" t="str">
        <f>IFERROR((IF(AND($G1493&lt;(VLOOKUP($J1494,'Medians, Hi-Lo SDs'!$B:$F,5,FALSE)),$G1494&gt;=(VLOOKUP($J1494,'Medians, Hi-Lo SDs'!$B:$F,5,FALSE))),(VLOOKUP($J1494,'Medians, Hi-Lo SDs'!$B:$F,5,FALSE))-$G1493,""))/($F1494)*($C1494-$C1493)+($C1493),"")</f>
        <v/>
      </c>
      <c r="AC1494" s="65" t="str">
        <f t="shared" si="270"/>
        <v/>
      </c>
      <c r="AD1494" s="65" t="str">
        <f>IF(AC1494="","",AC1494/VLOOKUP(VLOOKUP($J1494,'Medians, Hi-Lo SDs'!$B:$F,5,FALSE),$H:$I,2,FALSE))</f>
        <v/>
      </c>
      <c r="AE1494" s="59" t="s">
        <v>88</v>
      </c>
      <c r="AF1494" s="60" t="s">
        <v>88</v>
      </c>
    </row>
    <row r="1495" spans="10:32" x14ac:dyDescent="0.2">
      <c r="J1495" s="64" t="str">
        <f t="shared" si="264"/>
        <v>a1721</v>
      </c>
      <c r="K1495" s="71">
        <f t="shared" si="265"/>
        <v>2.1505376344086025</v>
      </c>
      <c r="L1495" s="65" t="str">
        <f>IFERROR((IF(AND($G1494&lt;(VLOOKUP($J1495,'Medians, Hi-Lo SDs'!$B:$F,2,FALSE)),$G1495&gt;=(VLOOKUP($J1495,'Medians, Hi-Lo SDs'!$B:$F,2,FALSE))),(VLOOKUP($J1495,'Medians, Hi-Lo SDs'!$B:$F,2,FALSE))-$G1494,""))/($F1495)*($C1495-$C1494)+($C1494),"")</f>
        <v/>
      </c>
      <c r="M1495" s="65" t="str">
        <f t="shared" si="267"/>
        <v/>
      </c>
      <c r="N1495" s="65" t="str">
        <f>IF(M1495="","",M1495/VLOOKUP(VLOOKUP($J1495,'Medians, Hi-Lo SDs'!$B:$F,2,FALSE),$H:$I,2,FALSE))</f>
        <v/>
      </c>
      <c r="O1495" s="59" t="s">
        <v>88</v>
      </c>
      <c r="P1495" s="60" t="s">
        <v>88</v>
      </c>
      <c r="Q1495" s="66" t="str">
        <f>IFERROR((IF(AND($G1494&lt;(VLOOKUP($J1495,'Medians, Hi-Lo SDs'!$B:$F,3,FALSE)),$G1495&gt;=(VLOOKUP($J1495,'Medians, Hi-Lo SDs'!$B:$F,3,FALSE))),(VLOOKUP($J1495,'Medians, Hi-Lo SDs'!$B:$F,3,FALSE))-$G1494,""))/($F1495)*($C1495-$C1494)+($C1494),"")</f>
        <v/>
      </c>
      <c r="R1495" s="65" t="str">
        <f t="shared" si="268"/>
        <v/>
      </c>
      <c r="S1495" s="65" t="str">
        <f>IF(R1495="","",R1495/VLOOKUP(VLOOKUP($J1495,'Medians, Hi-Lo SDs'!$B:$F,3,FALSE),$H:$I,2,FALSE))</f>
        <v/>
      </c>
      <c r="T1495" s="70" t="str">
        <f t="shared" si="260"/>
        <v/>
      </c>
      <c r="U1495" s="68" t="str">
        <f t="shared" si="261"/>
        <v/>
      </c>
      <c r="V1495" s="69" t="str">
        <f t="shared" si="266"/>
        <v/>
      </c>
      <c r="W1495" s="66" t="str">
        <f>IFERROR((IF(AND($G1494&lt;(VLOOKUP($J1495,'Medians, Hi-Lo SDs'!$B:$F,4,FALSE)),$G1495&gt;=(VLOOKUP($J1495,'Medians, Hi-Lo SDs'!$B:$F,4,FALSE))),(VLOOKUP($J1495,'Medians, Hi-Lo SDs'!$B:$F,4,FALSE))-$G1494,""))/($F1495)*($C1495-$C1494)+($C1494),"")</f>
        <v/>
      </c>
      <c r="X1495" s="65" t="str">
        <f t="shared" si="269"/>
        <v/>
      </c>
      <c r="Y1495" s="65" t="str">
        <f>IF(X1495="","",X1495/VLOOKUP(VLOOKUP($J1495,'Medians, Hi-Lo SDs'!$B:$F,4,FALSE),$H:$I,2,FALSE))</f>
        <v/>
      </c>
      <c r="Z1495" s="70" t="str">
        <f t="shared" si="262"/>
        <v/>
      </c>
      <c r="AA1495" s="68" t="str">
        <f t="shared" si="263"/>
        <v/>
      </c>
      <c r="AB1495" s="66" t="str">
        <f>IFERROR((IF(AND($G1494&lt;(VLOOKUP($J1495,'Medians, Hi-Lo SDs'!$B:$F,5,FALSE)),$G1495&gt;=(VLOOKUP($J1495,'Medians, Hi-Lo SDs'!$B:$F,5,FALSE))),(VLOOKUP($J1495,'Medians, Hi-Lo SDs'!$B:$F,5,FALSE))-$G1494,""))/($F1495)*($C1495-$C1494)+($C1494),"")</f>
        <v/>
      </c>
      <c r="AC1495" s="65" t="str">
        <f t="shared" si="270"/>
        <v/>
      </c>
      <c r="AD1495" s="65" t="str">
        <f>IF(AC1495="","",AC1495/VLOOKUP(VLOOKUP($J1495,'Medians, Hi-Lo SDs'!$B:$F,5,FALSE),$H:$I,2,FALSE))</f>
        <v/>
      </c>
      <c r="AE1495" s="59" t="s">
        <v>88</v>
      </c>
      <c r="AF1495" s="60" t="s">
        <v>88</v>
      </c>
    </row>
    <row r="1496" spans="10:32" x14ac:dyDescent="0.2">
      <c r="J1496" s="64" t="str">
        <f t="shared" si="264"/>
        <v>a1721</v>
      </c>
      <c r="K1496" s="71">
        <f t="shared" si="265"/>
        <v>2.1505376344086025</v>
      </c>
      <c r="L1496" s="65" t="str">
        <f>IFERROR((IF(AND($G1495&lt;(VLOOKUP($J1496,'Medians, Hi-Lo SDs'!$B:$F,2,FALSE)),$G1496&gt;=(VLOOKUP($J1496,'Medians, Hi-Lo SDs'!$B:$F,2,FALSE))),(VLOOKUP($J1496,'Medians, Hi-Lo SDs'!$B:$F,2,FALSE))-$G1495,""))/($F1496)*($C1496-$C1495)+($C1495),"")</f>
        <v/>
      </c>
      <c r="M1496" s="65" t="str">
        <f t="shared" si="267"/>
        <v/>
      </c>
      <c r="N1496" s="65" t="str">
        <f>IF(M1496="","",M1496/VLOOKUP(VLOOKUP($J1496,'Medians, Hi-Lo SDs'!$B:$F,2,FALSE),$H:$I,2,FALSE))</f>
        <v/>
      </c>
      <c r="O1496" s="59" t="s">
        <v>88</v>
      </c>
      <c r="P1496" s="60" t="s">
        <v>88</v>
      </c>
      <c r="Q1496" s="66" t="str">
        <f>IFERROR((IF(AND($G1495&lt;(VLOOKUP($J1496,'Medians, Hi-Lo SDs'!$B:$F,3,FALSE)),$G1496&gt;=(VLOOKUP($J1496,'Medians, Hi-Lo SDs'!$B:$F,3,FALSE))),(VLOOKUP($J1496,'Medians, Hi-Lo SDs'!$B:$F,3,FALSE))-$G1495,""))/($F1496)*($C1496-$C1495)+($C1495),"")</f>
        <v/>
      </c>
      <c r="R1496" s="65" t="str">
        <f t="shared" si="268"/>
        <v/>
      </c>
      <c r="S1496" s="65" t="str">
        <f>IF(R1496="","",R1496/VLOOKUP(VLOOKUP($J1496,'Medians, Hi-Lo SDs'!$B:$F,3,FALSE),$H:$I,2,FALSE))</f>
        <v/>
      </c>
      <c r="T1496" s="70" t="str">
        <f t="shared" si="260"/>
        <v/>
      </c>
      <c r="U1496" s="68" t="str">
        <f t="shared" si="261"/>
        <v/>
      </c>
      <c r="V1496" s="69" t="str">
        <f t="shared" si="266"/>
        <v/>
      </c>
      <c r="W1496" s="66" t="str">
        <f>IFERROR((IF(AND($G1495&lt;(VLOOKUP($J1496,'Medians, Hi-Lo SDs'!$B:$F,4,FALSE)),$G1496&gt;=(VLOOKUP($J1496,'Medians, Hi-Lo SDs'!$B:$F,4,FALSE))),(VLOOKUP($J1496,'Medians, Hi-Lo SDs'!$B:$F,4,FALSE))-$G1495,""))/($F1496)*($C1496-$C1495)+($C1495),"")</f>
        <v/>
      </c>
      <c r="X1496" s="65" t="str">
        <f t="shared" si="269"/>
        <v/>
      </c>
      <c r="Y1496" s="65" t="str">
        <f>IF(X1496="","",X1496/VLOOKUP(VLOOKUP($J1496,'Medians, Hi-Lo SDs'!$B:$F,4,FALSE),$H:$I,2,FALSE))</f>
        <v/>
      </c>
      <c r="Z1496" s="70" t="str">
        <f t="shared" si="262"/>
        <v/>
      </c>
      <c r="AA1496" s="68" t="str">
        <f t="shared" si="263"/>
        <v/>
      </c>
      <c r="AB1496" s="66" t="str">
        <f>IFERROR((IF(AND($G1495&lt;(VLOOKUP($J1496,'Medians, Hi-Lo SDs'!$B:$F,5,FALSE)),$G1496&gt;=(VLOOKUP($J1496,'Medians, Hi-Lo SDs'!$B:$F,5,FALSE))),(VLOOKUP($J1496,'Medians, Hi-Lo SDs'!$B:$F,5,FALSE))-$G1495,""))/($F1496)*($C1496-$C1495)+($C1495),"")</f>
        <v/>
      </c>
      <c r="AC1496" s="65" t="str">
        <f t="shared" si="270"/>
        <v/>
      </c>
      <c r="AD1496" s="65" t="str">
        <f>IF(AC1496="","",AC1496/VLOOKUP(VLOOKUP($J1496,'Medians, Hi-Lo SDs'!$B:$F,5,FALSE),$H:$I,2,FALSE))</f>
        <v/>
      </c>
      <c r="AE1496" s="59" t="s">
        <v>88</v>
      </c>
      <c r="AF1496" s="60" t="s">
        <v>88</v>
      </c>
    </row>
    <row r="1497" spans="10:32" x14ac:dyDescent="0.2">
      <c r="J1497" s="64" t="str">
        <f t="shared" si="264"/>
        <v>a1721</v>
      </c>
      <c r="K1497" s="71">
        <f t="shared" si="265"/>
        <v>2.1505376344086025</v>
      </c>
      <c r="L1497" s="65" t="str">
        <f>IFERROR((IF(AND($G1496&lt;(VLOOKUP($J1497,'Medians, Hi-Lo SDs'!$B:$F,2,FALSE)),$G1497&gt;=(VLOOKUP($J1497,'Medians, Hi-Lo SDs'!$B:$F,2,FALSE))),(VLOOKUP($J1497,'Medians, Hi-Lo SDs'!$B:$F,2,FALSE))-$G1496,""))/($F1497)*($C1497-$C1496)+($C1496),"")</f>
        <v/>
      </c>
      <c r="M1497" s="65" t="str">
        <f t="shared" si="267"/>
        <v/>
      </c>
      <c r="N1497" s="65" t="str">
        <f>IF(M1497="","",M1497/VLOOKUP(VLOOKUP($J1497,'Medians, Hi-Lo SDs'!$B:$F,2,FALSE),$H:$I,2,FALSE))</f>
        <v/>
      </c>
      <c r="O1497" s="59" t="s">
        <v>88</v>
      </c>
      <c r="P1497" s="60" t="s">
        <v>88</v>
      </c>
      <c r="Q1497" s="66" t="str">
        <f>IFERROR((IF(AND($G1496&lt;(VLOOKUP($J1497,'Medians, Hi-Lo SDs'!$B:$F,3,FALSE)),$G1497&gt;=(VLOOKUP($J1497,'Medians, Hi-Lo SDs'!$B:$F,3,FALSE))),(VLOOKUP($J1497,'Medians, Hi-Lo SDs'!$B:$F,3,FALSE))-$G1496,""))/($F1497)*($C1497-$C1496)+($C1496),"")</f>
        <v/>
      </c>
      <c r="R1497" s="65" t="str">
        <f t="shared" si="268"/>
        <v/>
      </c>
      <c r="S1497" s="65" t="str">
        <f>IF(R1497="","",R1497/VLOOKUP(VLOOKUP($J1497,'Medians, Hi-Lo SDs'!$B:$F,3,FALSE),$H:$I,2,FALSE))</f>
        <v/>
      </c>
      <c r="T1497" s="70" t="str">
        <f t="shared" si="260"/>
        <v/>
      </c>
      <c r="U1497" s="68" t="str">
        <f t="shared" si="261"/>
        <v/>
      </c>
      <c r="V1497" s="69" t="str">
        <f t="shared" si="266"/>
        <v/>
      </c>
      <c r="W1497" s="66" t="str">
        <f>IFERROR((IF(AND($G1496&lt;(VLOOKUP($J1497,'Medians, Hi-Lo SDs'!$B:$F,4,FALSE)),$G1497&gt;=(VLOOKUP($J1497,'Medians, Hi-Lo SDs'!$B:$F,4,FALSE))),(VLOOKUP($J1497,'Medians, Hi-Lo SDs'!$B:$F,4,FALSE))-$G1496,""))/($F1497)*($C1497-$C1496)+($C1496),"")</f>
        <v/>
      </c>
      <c r="X1497" s="65" t="str">
        <f t="shared" si="269"/>
        <v/>
      </c>
      <c r="Y1497" s="65" t="str">
        <f>IF(X1497="","",X1497/VLOOKUP(VLOOKUP($J1497,'Medians, Hi-Lo SDs'!$B:$F,4,FALSE),$H:$I,2,FALSE))</f>
        <v/>
      </c>
      <c r="Z1497" s="70" t="str">
        <f t="shared" si="262"/>
        <v/>
      </c>
      <c r="AA1497" s="68" t="str">
        <f t="shared" si="263"/>
        <v/>
      </c>
      <c r="AB1497" s="66" t="str">
        <f>IFERROR((IF(AND($G1496&lt;(VLOOKUP($J1497,'Medians, Hi-Lo SDs'!$B:$F,5,FALSE)),$G1497&gt;=(VLOOKUP($J1497,'Medians, Hi-Lo SDs'!$B:$F,5,FALSE))),(VLOOKUP($J1497,'Medians, Hi-Lo SDs'!$B:$F,5,FALSE))-$G1496,""))/($F1497)*($C1497-$C1496)+($C1496),"")</f>
        <v/>
      </c>
      <c r="AC1497" s="65" t="str">
        <f t="shared" si="270"/>
        <v/>
      </c>
      <c r="AD1497" s="65" t="str">
        <f>IF(AC1497="","",AC1497/VLOOKUP(VLOOKUP($J1497,'Medians, Hi-Lo SDs'!$B:$F,5,FALSE),$H:$I,2,FALSE))</f>
        <v/>
      </c>
      <c r="AE1497" s="59" t="s">
        <v>88</v>
      </c>
      <c r="AF1497" s="60" t="s">
        <v>88</v>
      </c>
    </row>
    <row r="1498" spans="10:32" x14ac:dyDescent="0.2">
      <c r="J1498" s="64" t="str">
        <f t="shared" si="264"/>
        <v>a1721</v>
      </c>
      <c r="K1498" s="71">
        <f t="shared" si="265"/>
        <v>2.1505376344086025</v>
      </c>
      <c r="L1498" s="65" t="str">
        <f>IFERROR((IF(AND($G1497&lt;(VLOOKUP($J1498,'Medians, Hi-Lo SDs'!$B:$F,2,FALSE)),$G1498&gt;=(VLOOKUP($J1498,'Medians, Hi-Lo SDs'!$B:$F,2,FALSE))),(VLOOKUP($J1498,'Medians, Hi-Lo SDs'!$B:$F,2,FALSE))-$G1497,""))/($F1498)*($C1498-$C1497)+($C1497),"")</f>
        <v/>
      </c>
      <c r="M1498" s="65" t="str">
        <f t="shared" si="267"/>
        <v/>
      </c>
      <c r="N1498" s="65" t="str">
        <f>IF(M1498="","",M1498/VLOOKUP(VLOOKUP($J1498,'Medians, Hi-Lo SDs'!$B:$F,2,FALSE),$H:$I,2,FALSE))</f>
        <v/>
      </c>
      <c r="O1498" s="59" t="s">
        <v>88</v>
      </c>
      <c r="P1498" s="60" t="s">
        <v>88</v>
      </c>
      <c r="Q1498" s="66" t="str">
        <f>IFERROR((IF(AND($G1497&lt;(VLOOKUP($J1498,'Medians, Hi-Lo SDs'!$B:$F,3,FALSE)),$G1498&gt;=(VLOOKUP($J1498,'Medians, Hi-Lo SDs'!$B:$F,3,FALSE))),(VLOOKUP($J1498,'Medians, Hi-Lo SDs'!$B:$F,3,FALSE))-$G1497,""))/($F1498)*($C1498-$C1497)+($C1497),"")</f>
        <v/>
      </c>
      <c r="R1498" s="65" t="str">
        <f t="shared" si="268"/>
        <v/>
      </c>
      <c r="S1498" s="65" t="str">
        <f>IF(R1498="","",R1498/VLOOKUP(VLOOKUP($J1498,'Medians, Hi-Lo SDs'!$B:$F,3,FALSE),$H:$I,2,FALSE))</f>
        <v/>
      </c>
      <c r="T1498" s="70" t="str">
        <f t="shared" si="260"/>
        <v/>
      </c>
      <c r="U1498" s="68" t="str">
        <f t="shared" si="261"/>
        <v/>
      </c>
      <c r="V1498" s="69" t="str">
        <f t="shared" si="266"/>
        <v/>
      </c>
      <c r="W1498" s="66" t="str">
        <f>IFERROR((IF(AND($G1497&lt;(VLOOKUP($J1498,'Medians, Hi-Lo SDs'!$B:$F,4,FALSE)),$G1498&gt;=(VLOOKUP($J1498,'Medians, Hi-Lo SDs'!$B:$F,4,FALSE))),(VLOOKUP($J1498,'Medians, Hi-Lo SDs'!$B:$F,4,FALSE))-$G1497,""))/($F1498)*($C1498-$C1497)+($C1497),"")</f>
        <v/>
      </c>
      <c r="X1498" s="65" t="str">
        <f t="shared" si="269"/>
        <v/>
      </c>
      <c r="Y1498" s="65" t="str">
        <f>IF(X1498="","",X1498/VLOOKUP(VLOOKUP($J1498,'Medians, Hi-Lo SDs'!$B:$F,4,FALSE),$H:$I,2,FALSE))</f>
        <v/>
      </c>
      <c r="Z1498" s="70" t="str">
        <f t="shared" si="262"/>
        <v/>
      </c>
      <c r="AA1498" s="68" t="str">
        <f t="shared" si="263"/>
        <v/>
      </c>
      <c r="AB1498" s="66" t="str">
        <f>IFERROR((IF(AND($G1497&lt;(VLOOKUP($J1498,'Medians, Hi-Lo SDs'!$B:$F,5,FALSE)),$G1498&gt;=(VLOOKUP($J1498,'Medians, Hi-Lo SDs'!$B:$F,5,FALSE))),(VLOOKUP($J1498,'Medians, Hi-Lo SDs'!$B:$F,5,FALSE))-$G1497,""))/($F1498)*($C1498-$C1497)+($C1497),"")</f>
        <v/>
      </c>
      <c r="AC1498" s="65" t="str">
        <f t="shared" si="270"/>
        <v/>
      </c>
      <c r="AD1498" s="65" t="str">
        <f>IF(AC1498="","",AC1498/VLOOKUP(VLOOKUP($J1498,'Medians, Hi-Lo SDs'!$B:$F,5,FALSE),$H:$I,2,FALSE))</f>
        <v/>
      </c>
      <c r="AE1498" s="59" t="s">
        <v>88</v>
      </c>
      <c r="AF1498" s="60" t="s">
        <v>88</v>
      </c>
    </row>
    <row r="1499" spans="10:32" x14ac:dyDescent="0.2">
      <c r="J1499" s="64" t="str">
        <f t="shared" si="264"/>
        <v>a1721</v>
      </c>
      <c r="K1499" s="71">
        <f t="shared" si="265"/>
        <v>2.1505376344086025</v>
      </c>
      <c r="L1499" s="65" t="str">
        <f>IFERROR((IF(AND($G1498&lt;(VLOOKUP($J1499,'Medians, Hi-Lo SDs'!$B:$F,2,FALSE)),$G1499&gt;=(VLOOKUP($J1499,'Medians, Hi-Lo SDs'!$B:$F,2,FALSE))),(VLOOKUP($J1499,'Medians, Hi-Lo SDs'!$B:$F,2,FALSE))-$G1498,""))/($F1499)*($C1499-$C1498)+($C1498),"")</f>
        <v/>
      </c>
      <c r="M1499" s="65" t="str">
        <f t="shared" si="267"/>
        <v/>
      </c>
      <c r="N1499" s="65" t="str">
        <f>IF(M1499="","",M1499/VLOOKUP(VLOOKUP($J1499,'Medians, Hi-Lo SDs'!$B:$F,2,FALSE),$H:$I,2,FALSE))</f>
        <v/>
      </c>
      <c r="O1499" s="59" t="s">
        <v>88</v>
      </c>
      <c r="P1499" s="60" t="s">
        <v>88</v>
      </c>
      <c r="Q1499" s="66" t="str">
        <f>IFERROR((IF(AND($G1498&lt;(VLOOKUP($J1499,'Medians, Hi-Lo SDs'!$B:$F,3,FALSE)),$G1499&gt;=(VLOOKUP($J1499,'Medians, Hi-Lo SDs'!$B:$F,3,FALSE))),(VLOOKUP($J1499,'Medians, Hi-Lo SDs'!$B:$F,3,FALSE))-$G1498,""))/($F1499)*($C1499-$C1498)+($C1498),"")</f>
        <v/>
      </c>
      <c r="R1499" s="65" t="str">
        <f t="shared" si="268"/>
        <v/>
      </c>
      <c r="S1499" s="65" t="str">
        <f>IF(R1499="","",R1499/VLOOKUP(VLOOKUP($J1499,'Medians, Hi-Lo SDs'!$B:$F,3,FALSE),$H:$I,2,FALSE))</f>
        <v/>
      </c>
      <c r="T1499" s="70" t="str">
        <f t="shared" si="260"/>
        <v/>
      </c>
      <c r="U1499" s="68" t="str">
        <f t="shared" si="261"/>
        <v/>
      </c>
      <c r="V1499" s="69" t="str">
        <f t="shared" si="266"/>
        <v/>
      </c>
      <c r="W1499" s="66" t="str">
        <f>IFERROR((IF(AND($G1498&lt;(VLOOKUP($J1499,'Medians, Hi-Lo SDs'!$B:$F,4,FALSE)),$G1499&gt;=(VLOOKUP($J1499,'Medians, Hi-Lo SDs'!$B:$F,4,FALSE))),(VLOOKUP($J1499,'Medians, Hi-Lo SDs'!$B:$F,4,FALSE))-$G1498,""))/($F1499)*($C1499-$C1498)+($C1498),"")</f>
        <v/>
      </c>
      <c r="X1499" s="65" t="str">
        <f t="shared" si="269"/>
        <v/>
      </c>
      <c r="Y1499" s="65" t="str">
        <f>IF(X1499="","",X1499/VLOOKUP(VLOOKUP($J1499,'Medians, Hi-Lo SDs'!$B:$F,4,FALSE),$H:$I,2,FALSE))</f>
        <v/>
      </c>
      <c r="Z1499" s="70" t="str">
        <f t="shared" si="262"/>
        <v/>
      </c>
      <c r="AA1499" s="68" t="str">
        <f t="shared" si="263"/>
        <v/>
      </c>
      <c r="AB1499" s="66" t="str">
        <f>IFERROR((IF(AND($G1498&lt;(VLOOKUP($J1499,'Medians, Hi-Lo SDs'!$B:$F,5,FALSE)),$G1499&gt;=(VLOOKUP($J1499,'Medians, Hi-Lo SDs'!$B:$F,5,FALSE))),(VLOOKUP($J1499,'Medians, Hi-Lo SDs'!$B:$F,5,FALSE))-$G1498,""))/($F1499)*($C1499-$C1498)+($C1498),"")</f>
        <v/>
      </c>
      <c r="AC1499" s="65" t="str">
        <f t="shared" si="270"/>
        <v/>
      </c>
      <c r="AD1499" s="65" t="str">
        <f>IF(AC1499="","",AC1499/VLOOKUP(VLOOKUP($J1499,'Medians, Hi-Lo SDs'!$B:$F,5,FALSE),$H:$I,2,FALSE))</f>
        <v/>
      </c>
      <c r="AE1499" s="59" t="s">
        <v>88</v>
      </c>
      <c r="AF1499" s="60" t="s">
        <v>88</v>
      </c>
    </row>
    <row r="1500" spans="10:32" x14ac:dyDescent="0.2">
      <c r="J1500" s="64" t="str">
        <f t="shared" si="264"/>
        <v>a1721</v>
      </c>
      <c r="K1500" s="71">
        <f t="shared" si="265"/>
        <v>2.1505376344086025</v>
      </c>
      <c r="L1500" s="65" t="str">
        <f>IFERROR((IF(AND($G1499&lt;(VLOOKUP($J1500,'Medians, Hi-Lo SDs'!$B:$F,2,FALSE)),$G1500&gt;=(VLOOKUP($J1500,'Medians, Hi-Lo SDs'!$B:$F,2,FALSE))),(VLOOKUP($J1500,'Medians, Hi-Lo SDs'!$B:$F,2,FALSE))-$G1499,""))/($F1500)*($C1500-$C1499)+($C1499),"")</f>
        <v/>
      </c>
      <c r="M1500" s="65" t="str">
        <f t="shared" si="267"/>
        <v/>
      </c>
      <c r="N1500" s="65" t="str">
        <f>IF(M1500="","",M1500/VLOOKUP(VLOOKUP($J1500,'Medians, Hi-Lo SDs'!$B:$F,2,FALSE),$H:$I,2,FALSE))</f>
        <v/>
      </c>
      <c r="O1500" s="59" t="s">
        <v>88</v>
      </c>
      <c r="P1500" s="60" t="s">
        <v>88</v>
      </c>
      <c r="Q1500" s="66" t="str">
        <f>IFERROR((IF(AND($G1499&lt;(VLOOKUP($J1500,'Medians, Hi-Lo SDs'!$B:$F,3,FALSE)),$G1500&gt;=(VLOOKUP($J1500,'Medians, Hi-Lo SDs'!$B:$F,3,FALSE))),(VLOOKUP($J1500,'Medians, Hi-Lo SDs'!$B:$F,3,FALSE))-$G1499,""))/($F1500)*($C1500-$C1499)+($C1499),"")</f>
        <v/>
      </c>
      <c r="R1500" s="65" t="str">
        <f t="shared" si="268"/>
        <v/>
      </c>
      <c r="S1500" s="65" t="str">
        <f>IF(R1500="","",R1500/VLOOKUP(VLOOKUP($J1500,'Medians, Hi-Lo SDs'!$B:$F,3,FALSE),$H:$I,2,FALSE))</f>
        <v/>
      </c>
      <c r="T1500" s="70" t="str">
        <f t="shared" si="260"/>
        <v/>
      </c>
      <c r="U1500" s="68" t="str">
        <f t="shared" si="261"/>
        <v/>
      </c>
      <c r="V1500" s="69" t="str">
        <f t="shared" si="266"/>
        <v/>
      </c>
      <c r="W1500" s="66" t="str">
        <f>IFERROR((IF(AND($G1499&lt;(VLOOKUP($J1500,'Medians, Hi-Lo SDs'!$B:$F,4,FALSE)),$G1500&gt;=(VLOOKUP($J1500,'Medians, Hi-Lo SDs'!$B:$F,4,FALSE))),(VLOOKUP($J1500,'Medians, Hi-Lo SDs'!$B:$F,4,FALSE))-$G1499,""))/($F1500)*($C1500-$C1499)+($C1499),"")</f>
        <v/>
      </c>
      <c r="X1500" s="65" t="str">
        <f t="shared" si="269"/>
        <v/>
      </c>
      <c r="Y1500" s="65" t="str">
        <f>IF(X1500="","",X1500/VLOOKUP(VLOOKUP($J1500,'Medians, Hi-Lo SDs'!$B:$F,4,FALSE),$H:$I,2,FALSE))</f>
        <v/>
      </c>
      <c r="Z1500" s="70" t="str">
        <f t="shared" si="262"/>
        <v/>
      </c>
      <c r="AA1500" s="68" t="str">
        <f t="shared" si="263"/>
        <v/>
      </c>
      <c r="AB1500" s="66" t="str">
        <f>IFERROR((IF(AND($G1499&lt;(VLOOKUP($J1500,'Medians, Hi-Lo SDs'!$B:$F,5,FALSE)),$G1500&gt;=(VLOOKUP($J1500,'Medians, Hi-Lo SDs'!$B:$F,5,FALSE))),(VLOOKUP($J1500,'Medians, Hi-Lo SDs'!$B:$F,5,FALSE))-$G1499,""))/($F1500)*($C1500-$C1499)+($C1499),"")</f>
        <v/>
      </c>
      <c r="AC1500" s="65" t="str">
        <f t="shared" si="270"/>
        <v/>
      </c>
      <c r="AD1500" s="65" t="str">
        <f>IF(AC1500="","",AC1500/VLOOKUP(VLOOKUP($J1500,'Medians, Hi-Lo SDs'!$B:$F,5,FALSE),$H:$I,2,FALSE))</f>
        <v/>
      </c>
      <c r="AE1500" s="59" t="s">
        <v>88</v>
      </c>
      <c r="AF1500" s="60" t="s">
        <v>88</v>
      </c>
    </row>
    <row r="1501" spans="10:32" x14ac:dyDescent="0.2">
      <c r="J1501" s="64" t="str">
        <f t="shared" si="264"/>
        <v>a1721</v>
      </c>
      <c r="K1501" s="71">
        <f t="shared" si="265"/>
        <v>2.1505376344086025</v>
      </c>
      <c r="L1501" s="65" t="str">
        <f>IFERROR((IF(AND($G1500&lt;(VLOOKUP($J1501,'Medians, Hi-Lo SDs'!$B:$F,2,FALSE)),$G1501&gt;=(VLOOKUP($J1501,'Medians, Hi-Lo SDs'!$B:$F,2,FALSE))),(VLOOKUP($J1501,'Medians, Hi-Lo SDs'!$B:$F,2,FALSE))-$G1500,""))/($F1501)*($C1501-$C1500)+($C1500),"")</f>
        <v/>
      </c>
      <c r="M1501" s="65" t="str">
        <f t="shared" si="267"/>
        <v/>
      </c>
      <c r="N1501" s="65" t="str">
        <f>IF(M1501="","",M1501/VLOOKUP(VLOOKUP($J1501,'Medians, Hi-Lo SDs'!$B:$F,2,FALSE),$H:$I,2,FALSE))</f>
        <v/>
      </c>
      <c r="O1501" s="59" t="s">
        <v>88</v>
      </c>
      <c r="P1501" s="60" t="s">
        <v>88</v>
      </c>
      <c r="Q1501" s="66" t="str">
        <f>IFERROR((IF(AND($G1500&lt;(VLOOKUP($J1501,'Medians, Hi-Lo SDs'!$B:$F,3,FALSE)),$G1501&gt;=(VLOOKUP($J1501,'Medians, Hi-Lo SDs'!$B:$F,3,FALSE))),(VLOOKUP($J1501,'Medians, Hi-Lo SDs'!$B:$F,3,FALSE))-$G1500,""))/($F1501)*($C1501-$C1500)+($C1500),"")</f>
        <v/>
      </c>
      <c r="R1501" s="65" t="str">
        <f t="shared" si="268"/>
        <v/>
      </c>
      <c r="S1501" s="65" t="str">
        <f>IF(R1501="","",R1501/VLOOKUP(VLOOKUP($J1501,'Medians, Hi-Lo SDs'!$B:$F,3,FALSE),$H:$I,2,FALSE))</f>
        <v/>
      </c>
      <c r="T1501" s="70" t="str">
        <f t="shared" si="260"/>
        <v/>
      </c>
      <c r="U1501" s="68" t="str">
        <f t="shared" si="261"/>
        <v/>
      </c>
      <c r="V1501" s="69" t="str">
        <f t="shared" si="266"/>
        <v/>
      </c>
      <c r="W1501" s="66" t="str">
        <f>IFERROR((IF(AND($G1500&lt;(VLOOKUP($J1501,'Medians, Hi-Lo SDs'!$B:$F,4,FALSE)),$G1501&gt;=(VLOOKUP($J1501,'Medians, Hi-Lo SDs'!$B:$F,4,FALSE))),(VLOOKUP($J1501,'Medians, Hi-Lo SDs'!$B:$F,4,FALSE))-$G1500,""))/($F1501)*($C1501-$C1500)+($C1500),"")</f>
        <v/>
      </c>
      <c r="X1501" s="65" t="str">
        <f t="shared" si="269"/>
        <v/>
      </c>
      <c r="Y1501" s="65" t="str">
        <f>IF(X1501="","",X1501/VLOOKUP(VLOOKUP($J1501,'Medians, Hi-Lo SDs'!$B:$F,4,FALSE),$H:$I,2,FALSE))</f>
        <v/>
      </c>
      <c r="Z1501" s="70" t="str">
        <f t="shared" si="262"/>
        <v/>
      </c>
      <c r="AA1501" s="68" t="str">
        <f t="shared" si="263"/>
        <v/>
      </c>
      <c r="AB1501" s="66" t="str">
        <f>IFERROR((IF(AND($G1500&lt;(VLOOKUP($J1501,'Medians, Hi-Lo SDs'!$B:$F,5,FALSE)),$G1501&gt;=(VLOOKUP($J1501,'Medians, Hi-Lo SDs'!$B:$F,5,FALSE))),(VLOOKUP($J1501,'Medians, Hi-Lo SDs'!$B:$F,5,FALSE))-$G1500,""))/($F1501)*($C1501-$C1500)+($C1500),"")</f>
        <v/>
      </c>
      <c r="AC1501" s="65" t="str">
        <f t="shared" si="270"/>
        <v/>
      </c>
      <c r="AD1501" s="65" t="str">
        <f>IF(AC1501="","",AC1501/VLOOKUP(VLOOKUP($J1501,'Medians, Hi-Lo SDs'!$B:$F,5,FALSE),$H:$I,2,FALSE))</f>
        <v/>
      </c>
      <c r="AE1501" s="59" t="s">
        <v>88</v>
      </c>
      <c r="AF1501" s="60" t="s">
        <v>88</v>
      </c>
    </row>
    <row r="1502" spans="10:32" x14ac:dyDescent="0.2">
      <c r="J1502" s="64" t="str">
        <f t="shared" si="264"/>
        <v>a1721</v>
      </c>
      <c r="K1502" s="71">
        <f t="shared" si="265"/>
        <v>2.1505376344086025</v>
      </c>
      <c r="L1502" s="65" t="str">
        <f>IFERROR((IF(AND($G1501&lt;(VLOOKUP($J1502,'Medians, Hi-Lo SDs'!$B:$F,2,FALSE)),$G1502&gt;=(VLOOKUP($J1502,'Medians, Hi-Lo SDs'!$B:$F,2,FALSE))),(VLOOKUP($J1502,'Medians, Hi-Lo SDs'!$B:$F,2,FALSE))-$G1501,""))/($F1502)*($C1502-$C1501)+($C1501),"")</f>
        <v/>
      </c>
      <c r="M1502" s="65" t="str">
        <f t="shared" si="267"/>
        <v/>
      </c>
      <c r="N1502" s="65" t="str">
        <f>IF(M1502="","",M1502/VLOOKUP(VLOOKUP($J1502,'Medians, Hi-Lo SDs'!$B:$F,2,FALSE),$H:$I,2,FALSE))</f>
        <v/>
      </c>
      <c r="O1502" s="59" t="s">
        <v>88</v>
      </c>
      <c r="P1502" s="60" t="s">
        <v>88</v>
      </c>
      <c r="Q1502" s="66" t="str">
        <f>IFERROR((IF(AND($G1501&lt;(VLOOKUP($J1502,'Medians, Hi-Lo SDs'!$B:$F,3,FALSE)),$G1502&gt;=(VLOOKUP($J1502,'Medians, Hi-Lo SDs'!$B:$F,3,FALSE))),(VLOOKUP($J1502,'Medians, Hi-Lo SDs'!$B:$F,3,FALSE))-$G1501,""))/($F1502)*($C1502-$C1501)+($C1501),"")</f>
        <v/>
      </c>
      <c r="R1502" s="65" t="str">
        <f t="shared" si="268"/>
        <v/>
      </c>
      <c r="S1502" s="65" t="str">
        <f>IF(R1502="","",R1502/VLOOKUP(VLOOKUP($J1502,'Medians, Hi-Lo SDs'!$B:$F,3,FALSE),$H:$I,2,FALSE))</f>
        <v/>
      </c>
      <c r="T1502" s="70" t="str">
        <f t="shared" si="260"/>
        <v/>
      </c>
      <c r="U1502" s="68" t="str">
        <f t="shared" si="261"/>
        <v/>
      </c>
      <c r="V1502" s="69" t="str">
        <f t="shared" si="266"/>
        <v/>
      </c>
      <c r="W1502" s="66" t="str">
        <f>IFERROR((IF(AND($G1501&lt;(VLOOKUP($J1502,'Medians, Hi-Lo SDs'!$B:$F,4,FALSE)),$G1502&gt;=(VLOOKUP($J1502,'Medians, Hi-Lo SDs'!$B:$F,4,FALSE))),(VLOOKUP($J1502,'Medians, Hi-Lo SDs'!$B:$F,4,FALSE))-$G1501,""))/($F1502)*($C1502-$C1501)+($C1501),"")</f>
        <v/>
      </c>
      <c r="X1502" s="65" t="str">
        <f t="shared" si="269"/>
        <v/>
      </c>
      <c r="Y1502" s="65" t="str">
        <f>IF(X1502="","",X1502/VLOOKUP(VLOOKUP($J1502,'Medians, Hi-Lo SDs'!$B:$F,4,FALSE),$H:$I,2,FALSE))</f>
        <v/>
      </c>
      <c r="Z1502" s="70" t="str">
        <f t="shared" si="262"/>
        <v/>
      </c>
      <c r="AA1502" s="68" t="str">
        <f t="shared" si="263"/>
        <v/>
      </c>
      <c r="AB1502" s="66" t="str">
        <f>IFERROR((IF(AND($G1501&lt;(VLOOKUP($J1502,'Medians, Hi-Lo SDs'!$B:$F,5,FALSE)),$G1502&gt;=(VLOOKUP($J1502,'Medians, Hi-Lo SDs'!$B:$F,5,FALSE))),(VLOOKUP($J1502,'Medians, Hi-Lo SDs'!$B:$F,5,FALSE))-$G1501,""))/($F1502)*($C1502-$C1501)+($C1501),"")</f>
        <v/>
      </c>
      <c r="AC1502" s="65" t="str">
        <f t="shared" si="270"/>
        <v/>
      </c>
      <c r="AD1502" s="65" t="str">
        <f>IF(AC1502="","",AC1502/VLOOKUP(VLOOKUP($J1502,'Medians, Hi-Lo SDs'!$B:$F,5,FALSE),$H:$I,2,FALSE))</f>
        <v/>
      </c>
      <c r="AE1502" s="59" t="s">
        <v>88</v>
      </c>
      <c r="AF1502" s="60" t="s">
        <v>88</v>
      </c>
    </row>
    <row r="1503" spans="10:32" x14ac:dyDescent="0.2">
      <c r="J1503" s="64" t="str">
        <f t="shared" si="264"/>
        <v>a1721</v>
      </c>
      <c r="K1503" s="71">
        <f t="shared" si="265"/>
        <v>2.1505376344086025</v>
      </c>
      <c r="L1503" s="65" t="str">
        <f>IFERROR((IF(AND($G1502&lt;(VLOOKUP($J1503,'Medians, Hi-Lo SDs'!$B:$F,2,FALSE)),$G1503&gt;=(VLOOKUP($J1503,'Medians, Hi-Lo SDs'!$B:$F,2,FALSE))),(VLOOKUP($J1503,'Medians, Hi-Lo SDs'!$B:$F,2,FALSE))-$G1502,""))/($F1503)*($C1503-$C1502)+($C1502),"")</f>
        <v/>
      </c>
      <c r="M1503" s="65" t="str">
        <f t="shared" si="267"/>
        <v/>
      </c>
      <c r="N1503" s="65" t="str">
        <f>IF(M1503="","",M1503/VLOOKUP(VLOOKUP($J1503,'Medians, Hi-Lo SDs'!$B:$F,2,FALSE),$H:$I,2,FALSE))</f>
        <v/>
      </c>
      <c r="O1503" s="59" t="s">
        <v>88</v>
      </c>
      <c r="P1503" s="60" t="s">
        <v>88</v>
      </c>
      <c r="Q1503" s="66" t="str">
        <f>IFERROR((IF(AND($G1502&lt;(VLOOKUP($J1503,'Medians, Hi-Lo SDs'!$B:$F,3,FALSE)),$G1503&gt;=(VLOOKUP($J1503,'Medians, Hi-Lo SDs'!$B:$F,3,FALSE))),(VLOOKUP($J1503,'Medians, Hi-Lo SDs'!$B:$F,3,FALSE))-$G1502,""))/($F1503)*($C1503-$C1502)+($C1502),"")</f>
        <v/>
      </c>
      <c r="R1503" s="65" t="str">
        <f t="shared" si="268"/>
        <v/>
      </c>
      <c r="S1503" s="65" t="str">
        <f>IF(R1503="","",R1503/VLOOKUP(VLOOKUP($J1503,'Medians, Hi-Lo SDs'!$B:$F,3,FALSE),$H:$I,2,FALSE))</f>
        <v/>
      </c>
      <c r="T1503" s="70" t="str">
        <f t="shared" si="260"/>
        <v/>
      </c>
      <c r="U1503" s="68" t="str">
        <f t="shared" si="261"/>
        <v/>
      </c>
      <c r="V1503" s="69" t="str">
        <f t="shared" si="266"/>
        <v/>
      </c>
      <c r="W1503" s="66" t="str">
        <f>IFERROR((IF(AND($G1502&lt;(VLOOKUP($J1503,'Medians, Hi-Lo SDs'!$B:$F,4,FALSE)),$G1503&gt;=(VLOOKUP($J1503,'Medians, Hi-Lo SDs'!$B:$F,4,FALSE))),(VLOOKUP($J1503,'Medians, Hi-Lo SDs'!$B:$F,4,FALSE))-$G1502,""))/($F1503)*($C1503-$C1502)+($C1502),"")</f>
        <v/>
      </c>
      <c r="X1503" s="65" t="str">
        <f t="shared" si="269"/>
        <v/>
      </c>
      <c r="Y1503" s="65" t="str">
        <f>IF(X1503="","",X1503/VLOOKUP(VLOOKUP($J1503,'Medians, Hi-Lo SDs'!$B:$F,4,FALSE),$H:$I,2,FALSE))</f>
        <v/>
      </c>
      <c r="Z1503" s="70" t="str">
        <f t="shared" si="262"/>
        <v/>
      </c>
      <c r="AA1503" s="68" t="str">
        <f t="shared" si="263"/>
        <v/>
      </c>
      <c r="AB1503" s="66" t="str">
        <f>IFERROR((IF(AND($G1502&lt;(VLOOKUP($J1503,'Medians, Hi-Lo SDs'!$B:$F,5,FALSE)),$G1503&gt;=(VLOOKUP($J1503,'Medians, Hi-Lo SDs'!$B:$F,5,FALSE))),(VLOOKUP($J1503,'Medians, Hi-Lo SDs'!$B:$F,5,FALSE))-$G1502,""))/($F1503)*($C1503-$C1502)+($C1502),"")</f>
        <v/>
      </c>
      <c r="AC1503" s="65" t="str">
        <f t="shared" si="270"/>
        <v/>
      </c>
      <c r="AD1503" s="65" t="str">
        <f>IF(AC1503="","",AC1503/VLOOKUP(VLOOKUP($J1503,'Medians, Hi-Lo SDs'!$B:$F,5,FALSE),$H:$I,2,FALSE))</f>
        <v/>
      </c>
      <c r="AE1503" s="59" t="s">
        <v>88</v>
      </c>
      <c r="AF1503" s="60" t="s">
        <v>88</v>
      </c>
    </row>
    <row r="1504" spans="10:32" x14ac:dyDescent="0.2">
      <c r="J1504" s="64" t="str">
        <f t="shared" si="264"/>
        <v>a1721</v>
      </c>
      <c r="K1504" s="71">
        <f t="shared" si="265"/>
        <v>2.1505376344086025</v>
      </c>
      <c r="L1504" s="65" t="str">
        <f>IFERROR((IF(AND($G1503&lt;(VLOOKUP($J1504,'Medians, Hi-Lo SDs'!$B:$F,2,FALSE)),$G1504&gt;=(VLOOKUP($J1504,'Medians, Hi-Lo SDs'!$B:$F,2,FALSE))),(VLOOKUP($J1504,'Medians, Hi-Lo SDs'!$B:$F,2,FALSE))-$G1503,""))/($F1504)*($C1504-$C1503)+($C1503),"")</f>
        <v/>
      </c>
      <c r="M1504" s="65" t="str">
        <f t="shared" si="267"/>
        <v/>
      </c>
      <c r="N1504" s="65" t="str">
        <f>IF(M1504="","",M1504/VLOOKUP(VLOOKUP($J1504,'Medians, Hi-Lo SDs'!$B:$F,2,FALSE),$H:$I,2,FALSE))</f>
        <v/>
      </c>
      <c r="O1504" s="59" t="s">
        <v>88</v>
      </c>
      <c r="P1504" s="60" t="s">
        <v>88</v>
      </c>
      <c r="Q1504" s="66" t="str">
        <f>IFERROR((IF(AND($G1503&lt;(VLOOKUP($J1504,'Medians, Hi-Lo SDs'!$B:$F,3,FALSE)),$G1504&gt;=(VLOOKUP($J1504,'Medians, Hi-Lo SDs'!$B:$F,3,FALSE))),(VLOOKUP($J1504,'Medians, Hi-Lo SDs'!$B:$F,3,FALSE))-$G1503,""))/($F1504)*($C1504-$C1503)+($C1503),"")</f>
        <v/>
      </c>
      <c r="R1504" s="65" t="str">
        <f t="shared" si="268"/>
        <v/>
      </c>
      <c r="S1504" s="65" t="str">
        <f>IF(R1504="","",R1504/VLOOKUP(VLOOKUP($J1504,'Medians, Hi-Lo SDs'!$B:$F,3,FALSE),$H:$I,2,FALSE))</f>
        <v/>
      </c>
      <c r="T1504" s="70" t="str">
        <f t="shared" si="260"/>
        <v/>
      </c>
      <c r="U1504" s="68" t="str">
        <f t="shared" si="261"/>
        <v/>
      </c>
      <c r="V1504" s="69" t="str">
        <f t="shared" si="266"/>
        <v/>
      </c>
      <c r="W1504" s="66" t="str">
        <f>IFERROR((IF(AND($G1503&lt;(VLOOKUP($J1504,'Medians, Hi-Lo SDs'!$B:$F,4,FALSE)),$G1504&gt;=(VLOOKUP($J1504,'Medians, Hi-Lo SDs'!$B:$F,4,FALSE))),(VLOOKUP($J1504,'Medians, Hi-Lo SDs'!$B:$F,4,FALSE))-$G1503,""))/($F1504)*($C1504-$C1503)+($C1503),"")</f>
        <v/>
      </c>
      <c r="X1504" s="65" t="str">
        <f t="shared" si="269"/>
        <v/>
      </c>
      <c r="Y1504" s="65" t="str">
        <f>IF(X1504="","",X1504/VLOOKUP(VLOOKUP($J1504,'Medians, Hi-Lo SDs'!$B:$F,4,FALSE),$H:$I,2,FALSE))</f>
        <v/>
      </c>
      <c r="Z1504" s="70" t="str">
        <f t="shared" si="262"/>
        <v/>
      </c>
      <c r="AA1504" s="68" t="str">
        <f t="shared" si="263"/>
        <v/>
      </c>
      <c r="AB1504" s="66" t="str">
        <f>IFERROR((IF(AND($G1503&lt;(VLOOKUP($J1504,'Medians, Hi-Lo SDs'!$B:$F,5,FALSE)),$G1504&gt;=(VLOOKUP($J1504,'Medians, Hi-Lo SDs'!$B:$F,5,FALSE))),(VLOOKUP($J1504,'Medians, Hi-Lo SDs'!$B:$F,5,FALSE))-$G1503,""))/($F1504)*($C1504-$C1503)+($C1503),"")</f>
        <v/>
      </c>
      <c r="AC1504" s="65" t="str">
        <f t="shared" si="270"/>
        <v/>
      </c>
      <c r="AD1504" s="65" t="str">
        <f>IF(AC1504="","",AC1504/VLOOKUP(VLOOKUP($J1504,'Medians, Hi-Lo SDs'!$B:$F,5,FALSE),$H:$I,2,FALSE))</f>
        <v/>
      </c>
      <c r="AE1504" s="59" t="s">
        <v>88</v>
      </c>
      <c r="AF1504" s="60" t="s">
        <v>88</v>
      </c>
    </row>
    <row r="1505" spans="10:32" x14ac:dyDescent="0.2">
      <c r="J1505" s="64" t="str">
        <f t="shared" si="264"/>
        <v>a1721</v>
      </c>
      <c r="K1505" s="71">
        <f t="shared" si="265"/>
        <v>2.1505376344086025</v>
      </c>
      <c r="L1505" s="65" t="str">
        <f>IFERROR((IF(AND($G1504&lt;(VLOOKUP($J1505,'Medians, Hi-Lo SDs'!$B:$F,2,FALSE)),$G1505&gt;=(VLOOKUP($J1505,'Medians, Hi-Lo SDs'!$B:$F,2,FALSE))),(VLOOKUP($J1505,'Medians, Hi-Lo SDs'!$B:$F,2,FALSE))-$G1504,""))/($F1505)*($C1505-$C1504)+($C1504),"")</f>
        <v/>
      </c>
      <c r="M1505" s="65" t="str">
        <f t="shared" si="267"/>
        <v/>
      </c>
      <c r="N1505" s="65" t="str">
        <f>IF(M1505="","",M1505/VLOOKUP(VLOOKUP($J1505,'Medians, Hi-Lo SDs'!$B:$F,2,FALSE),$H:$I,2,FALSE))</f>
        <v/>
      </c>
      <c r="O1505" s="59" t="s">
        <v>88</v>
      </c>
      <c r="P1505" s="60" t="s">
        <v>88</v>
      </c>
      <c r="Q1505" s="66" t="str">
        <f>IFERROR((IF(AND($G1504&lt;(VLOOKUP($J1505,'Medians, Hi-Lo SDs'!$B:$F,3,FALSE)),$G1505&gt;=(VLOOKUP($J1505,'Medians, Hi-Lo SDs'!$B:$F,3,FALSE))),(VLOOKUP($J1505,'Medians, Hi-Lo SDs'!$B:$F,3,FALSE))-$G1504,""))/($F1505)*($C1505-$C1504)+($C1504),"")</f>
        <v/>
      </c>
      <c r="R1505" s="65" t="str">
        <f t="shared" si="268"/>
        <v/>
      </c>
      <c r="S1505" s="65" t="str">
        <f>IF(R1505="","",R1505/VLOOKUP(VLOOKUP($J1505,'Medians, Hi-Lo SDs'!$B:$F,3,FALSE),$H:$I,2,FALSE))</f>
        <v/>
      </c>
      <c r="T1505" s="70" t="str">
        <f t="shared" si="260"/>
        <v/>
      </c>
      <c r="U1505" s="68" t="str">
        <f t="shared" si="261"/>
        <v/>
      </c>
      <c r="V1505" s="69" t="str">
        <f t="shared" si="266"/>
        <v/>
      </c>
      <c r="W1505" s="66" t="str">
        <f>IFERROR((IF(AND($G1504&lt;(VLOOKUP($J1505,'Medians, Hi-Lo SDs'!$B:$F,4,FALSE)),$G1505&gt;=(VLOOKUP($J1505,'Medians, Hi-Lo SDs'!$B:$F,4,FALSE))),(VLOOKUP($J1505,'Medians, Hi-Lo SDs'!$B:$F,4,FALSE))-$G1504,""))/($F1505)*($C1505-$C1504)+($C1504),"")</f>
        <v/>
      </c>
      <c r="X1505" s="65" t="str">
        <f t="shared" si="269"/>
        <v/>
      </c>
      <c r="Y1505" s="65" t="str">
        <f>IF(X1505="","",X1505/VLOOKUP(VLOOKUP($J1505,'Medians, Hi-Lo SDs'!$B:$F,4,FALSE),$H:$I,2,FALSE))</f>
        <v/>
      </c>
      <c r="Z1505" s="70" t="str">
        <f t="shared" si="262"/>
        <v/>
      </c>
      <c r="AA1505" s="68" t="str">
        <f t="shared" si="263"/>
        <v/>
      </c>
      <c r="AB1505" s="66" t="str">
        <f>IFERROR((IF(AND($G1504&lt;(VLOOKUP($J1505,'Medians, Hi-Lo SDs'!$B:$F,5,FALSE)),$G1505&gt;=(VLOOKUP($J1505,'Medians, Hi-Lo SDs'!$B:$F,5,FALSE))),(VLOOKUP($J1505,'Medians, Hi-Lo SDs'!$B:$F,5,FALSE))-$G1504,""))/($F1505)*($C1505-$C1504)+($C1504),"")</f>
        <v/>
      </c>
      <c r="AC1505" s="65" t="str">
        <f t="shared" si="270"/>
        <v/>
      </c>
      <c r="AD1505" s="65" t="str">
        <f>IF(AC1505="","",AC1505/VLOOKUP(VLOOKUP($J1505,'Medians, Hi-Lo SDs'!$B:$F,5,FALSE),$H:$I,2,FALSE))</f>
        <v/>
      </c>
      <c r="AE1505" s="59" t="s">
        <v>88</v>
      </c>
      <c r="AF1505" s="60" t="s">
        <v>88</v>
      </c>
    </row>
    <row r="1506" spans="10:32" x14ac:dyDescent="0.2">
      <c r="J1506" s="64" t="str">
        <f t="shared" si="264"/>
        <v>a1721</v>
      </c>
      <c r="K1506" s="71">
        <f t="shared" si="265"/>
        <v>2.1505376344086025</v>
      </c>
      <c r="L1506" s="65" t="str">
        <f>IFERROR((IF(AND($G1505&lt;(VLOOKUP($J1506,'Medians, Hi-Lo SDs'!$B:$F,2,FALSE)),$G1506&gt;=(VLOOKUP($J1506,'Medians, Hi-Lo SDs'!$B:$F,2,FALSE))),(VLOOKUP($J1506,'Medians, Hi-Lo SDs'!$B:$F,2,FALSE))-$G1505,""))/($F1506)*($C1506-$C1505)+($C1505),"")</f>
        <v/>
      </c>
      <c r="M1506" s="65" t="str">
        <f t="shared" si="267"/>
        <v/>
      </c>
      <c r="N1506" s="65" t="str">
        <f>IF(M1506="","",M1506/VLOOKUP(VLOOKUP($J1506,'Medians, Hi-Lo SDs'!$B:$F,2,FALSE),$H:$I,2,FALSE))</f>
        <v/>
      </c>
      <c r="O1506" s="59" t="s">
        <v>88</v>
      </c>
      <c r="P1506" s="60" t="s">
        <v>88</v>
      </c>
      <c r="Q1506" s="66" t="str">
        <f>IFERROR((IF(AND($G1505&lt;(VLOOKUP($J1506,'Medians, Hi-Lo SDs'!$B:$F,3,FALSE)),$G1506&gt;=(VLOOKUP($J1506,'Medians, Hi-Lo SDs'!$B:$F,3,FALSE))),(VLOOKUP($J1506,'Medians, Hi-Lo SDs'!$B:$F,3,FALSE))-$G1505,""))/($F1506)*($C1506-$C1505)+($C1505),"")</f>
        <v/>
      </c>
      <c r="R1506" s="65" t="str">
        <f t="shared" si="268"/>
        <v/>
      </c>
      <c r="S1506" s="65" t="str">
        <f>IF(R1506="","",R1506/VLOOKUP(VLOOKUP($J1506,'Medians, Hi-Lo SDs'!$B:$F,3,FALSE),$H:$I,2,FALSE))</f>
        <v/>
      </c>
      <c r="T1506" s="70" t="str">
        <f t="shared" si="260"/>
        <v/>
      </c>
      <c r="U1506" s="68" t="str">
        <f t="shared" si="261"/>
        <v/>
      </c>
      <c r="V1506" s="69" t="str">
        <f t="shared" si="266"/>
        <v/>
      </c>
      <c r="W1506" s="66" t="str">
        <f>IFERROR((IF(AND($G1505&lt;(VLOOKUP($J1506,'Medians, Hi-Lo SDs'!$B:$F,4,FALSE)),$G1506&gt;=(VLOOKUP($J1506,'Medians, Hi-Lo SDs'!$B:$F,4,FALSE))),(VLOOKUP($J1506,'Medians, Hi-Lo SDs'!$B:$F,4,FALSE))-$G1505,""))/($F1506)*($C1506-$C1505)+($C1505),"")</f>
        <v/>
      </c>
      <c r="X1506" s="65" t="str">
        <f t="shared" si="269"/>
        <v/>
      </c>
      <c r="Y1506" s="65" t="str">
        <f>IF(X1506="","",X1506/VLOOKUP(VLOOKUP($J1506,'Medians, Hi-Lo SDs'!$B:$F,4,FALSE),$H:$I,2,FALSE))</f>
        <v/>
      </c>
      <c r="Z1506" s="70" t="str">
        <f t="shared" si="262"/>
        <v/>
      </c>
      <c r="AA1506" s="68" t="str">
        <f t="shared" si="263"/>
        <v/>
      </c>
      <c r="AB1506" s="66" t="str">
        <f>IFERROR((IF(AND($G1505&lt;(VLOOKUP($J1506,'Medians, Hi-Lo SDs'!$B:$F,5,FALSE)),$G1506&gt;=(VLOOKUP($J1506,'Medians, Hi-Lo SDs'!$B:$F,5,FALSE))),(VLOOKUP($J1506,'Medians, Hi-Lo SDs'!$B:$F,5,FALSE))-$G1505,""))/($F1506)*($C1506-$C1505)+($C1505),"")</f>
        <v/>
      </c>
      <c r="AC1506" s="65" t="str">
        <f t="shared" si="270"/>
        <v/>
      </c>
      <c r="AD1506" s="65" t="str">
        <f>IF(AC1506="","",AC1506/VLOOKUP(VLOOKUP($J1506,'Medians, Hi-Lo SDs'!$B:$F,5,FALSE),$H:$I,2,FALSE))</f>
        <v/>
      </c>
      <c r="AE1506" s="59" t="s">
        <v>88</v>
      </c>
      <c r="AF1506" s="60" t="s">
        <v>88</v>
      </c>
    </row>
    <row r="1507" spans="10:32" x14ac:dyDescent="0.2">
      <c r="J1507" s="64" t="str">
        <f t="shared" si="264"/>
        <v>a1721</v>
      </c>
      <c r="K1507" s="71">
        <f t="shared" si="265"/>
        <v>2.1505376344086025</v>
      </c>
      <c r="L1507" s="65" t="str">
        <f>IFERROR((IF(AND($G1506&lt;(VLOOKUP($J1507,'Medians, Hi-Lo SDs'!$B:$F,2,FALSE)),$G1507&gt;=(VLOOKUP($J1507,'Medians, Hi-Lo SDs'!$B:$F,2,FALSE))),(VLOOKUP($J1507,'Medians, Hi-Lo SDs'!$B:$F,2,FALSE))-$G1506,""))/($F1507)*($C1507-$C1506)+($C1506),"")</f>
        <v/>
      </c>
      <c r="M1507" s="65" t="str">
        <f t="shared" si="267"/>
        <v/>
      </c>
      <c r="N1507" s="65" t="str">
        <f>IF(M1507="","",M1507/VLOOKUP(VLOOKUP($J1507,'Medians, Hi-Lo SDs'!$B:$F,2,FALSE),$H:$I,2,FALSE))</f>
        <v/>
      </c>
      <c r="O1507" s="59" t="s">
        <v>88</v>
      </c>
      <c r="P1507" s="60" t="s">
        <v>88</v>
      </c>
      <c r="Q1507" s="66" t="str">
        <f>IFERROR((IF(AND($G1506&lt;(VLOOKUP($J1507,'Medians, Hi-Lo SDs'!$B:$F,3,FALSE)),$G1507&gt;=(VLOOKUP($J1507,'Medians, Hi-Lo SDs'!$B:$F,3,FALSE))),(VLOOKUP($J1507,'Medians, Hi-Lo SDs'!$B:$F,3,FALSE))-$G1506,""))/($F1507)*($C1507-$C1506)+($C1506),"")</f>
        <v/>
      </c>
      <c r="R1507" s="65" t="str">
        <f t="shared" si="268"/>
        <v/>
      </c>
      <c r="S1507" s="65" t="str">
        <f>IF(R1507="","",R1507/VLOOKUP(VLOOKUP($J1507,'Medians, Hi-Lo SDs'!$B:$F,3,FALSE),$H:$I,2,FALSE))</f>
        <v/>
      </c>
      <c r="T1507" s="70" t="str">
        <f t="shared" si="260"/>
        <v/>
      </c>
      <c r="U1507" s="68" t="str">
        <f t="shared" si="261"/>
        <v/>
      </c>
      <c r="V1507" s="69" t="str">
        <f t="shared" si="266"/>
        <v/>
      </c>
      <c r="W1507" s="66" t="str">
        <f>IFERROR((IF(AND($G1506&lt;(VLOOKUP($J1507,'Medians, Hi-Lo SDs'!$B:$F,4,FALSE)),$G1507&gt;=(VLOOKUP($J1507,'Medians, Hi-Lo SDs'!$B:$F,4,FALSE))),(VLOOKUP($J1507,'Medians, Hi-Lo SDs'!$B:$F,4,FALSE))-$G1506,""))/($F1507)*($C1507-$C1506)+($C1506),"")</f>
        <v/>
      </c>
      <c r="X1507" s="65" t="str">
        <f t="shared" si="269"/>
        <v/>
      </c>
      <c r="Y1507" s="65" t="str">
        <f>IF(X1507="","",X1507/VLOOKUP(VLOOKUP($J1507,'Medians, Hi-Lo SDs'!$B:$F,4,FALSE),$H:$I,2,FALSE))</f>
        <v/>
      </c>
      <c r="Z1507" s="70" t="str">
        <f t="shared" si="262"/>
        <v/>
      </c>
      <c r="AA1507" s="68" t="str">
        <f t="shared" si="263"/>
        <v/>
      </c>
      <c r="AB1507" s="66" t="str">
        <f>IFERROR((IF(AND($G1506&lt;(VLOOKUP($J1507,'Medians, Hi-Lo SDs'!$B:$F,5,FALSE)),$G1507&gt;=(VLOOKUP($J1507,'Medians, Hi-Lo SDs'!$B:$F,5,FALSE))),(VLOOKUP($J1507,'Medians, Hi-Lo SDs'!$B:$F,5,FALSE))-$G1506,""))/($F1507)*($C1507-$C1506)+($C1506),"")</f>
        <v/>
      </c>
      <c r="AC1507" s="65" t="str">
        <f t="shared" si="270"/>
        <v/>
      </c>
      <c r="AD1507" s="65" t="str">
        <f>IF(AC1507="","",AC1507/VLOOKUP(VLOOKUP($J1507,'Medians, Hi-Lo SDs'!$B:$F,5,FALSE),$H:$I,2,FALSE))</f>
        <v/>
      </c>
      <c r="AE1507" s="59" t="s">
        <v>88</v>
      </c>
      <c r="AF1507" s="60" t="s">
        <v>88</v>
      </c>
    </row>
    <row r="1508" spans="10:32" x14ac:dyDescent="0.2">
      <c r="J1508" s="64" t="str">
        <f t="shared" si="264"/>
        <v>a1721</v>
      </c>
      <c r="K1508" s="71">
        <f t="shared" si="265"/>
        <v>2.1505376344086025</v>
      </c>
      <c r="L1508" s="65" t="str">
        <f>IFERROR((IF(AND($G1507&lt;(VLOOKUP($J1508,'Medians, Hi-Lo SDs'!$B:$F,2,FALSE)),$G1508&gt;=(VLOOKUP($J1508,'Medians, Hi-Lo SDs'!$B:$F,2,FALSE))),(VLOOKUP($J1508,'Medians, Hi-Lo SDs'!$B:$F,2,FALSE))-$G1507,""))/($F1508)*($C1508-$C1507)+($C1507),"")</f>
        <v/>
      </c>
      <c r="M1508" s="65" t="str">
        <f t="shared" si="267"/>
        <v/>
      </c>
      <c r="N1508" s="65" t="str">
        <f>IF(M1508="","",M1508/VLOOKUP(VLOOKUP($J1508,'Medians, Hi-Lo SDs'!$B:$F,2,FALSE),$H:$I,2,FALSE))</f>
        <v/>
      </c>
      <c r="O1508" s="59" t="s">
        <v>88</v>
      </c>
      <c r="P1508" s="60" t="s">
        <v>88</v>
      </c>
      <c r="Q1508" s="66" t="str">
        <f>IFERROR((IF(AND($G1507&lt;(VLOOKUP($J1508,'Medians, Hi-Lo SDs'!$B:$F,3,FALSE)),$G1508&gt;=(VLOOKUP($J1508,'Medians, Hi-Lo SDs'!$B:$F,3,FALSE))),(VLOOKUP($J1508,'Medians, Hi-Lo SDs'!$B:$F,3,FALSE))-$G1507,""))/($F1508)*($C1508-$C1507)+($C1507),"")</f>
        <v/>
      </c>
      <c r="R1508" s="65" t="str">
        <f t="shared" si="268"/>
        <v/>
      </c>
      <c r="S1508" s="65" t="str">
        <f>IF(R1508="","",R1508/VLOOKUP(VLOOKUP($J1508,'Medians, Hi-Lo SDs'!$B:$F,3,FALSE),$H:$I,2,FALSE))</f>
        <v/>
      </c>
      <c r="T1508" s="70" t="str">
        <f t="shared" si="260"/>
        <v/>
      </c>
      <c r="U1508" s="68" t="str">
        <f t="shared" si="261"/>
        <v/>
      </c>
      <c r="V1508" s="69" t="str">
        <f t="shared" si="266"/>
        <v/>
      </c>
      <c r="W1508" s="66" t="str">
        <f>IFERROR((IF(AND($G1507&lt;(VLOOKUP($J1508,'Medians, Hi-Lo SDs'!$B:$F,4,FALSE)),$G1508&gt;=(VLOOKUP($J1508,'Medians, Hi-Lo SDs'!$B:$F,4,FALSE))),(VLOOKUP($J1508,'Medians, Hi-Lo SDs'!$B:$F,4,FALSE))-$G1507,""))/($F1508)*($C1508-$C1507)+($C1507),"")</f>
        <v/>
      </c>
      <c r="X1508" s="65" t="str">
        <f t="shared" si="269"/>
        <v/>
      </c>
      <c r="Y1508" s="65" t="str">
        <f>IF(X1508="","",X1508/VLOOKUP(VLOOKUP($J1508,'Medians, Hi-Lo SDs'!$B:$F,4,FALSE),$H:$I,2,FALSE))</f>
        <v/>
      </c>
      <c r="Z1508" s="70" t="str">
        <f t="shared" si="262"/>
        <v/>
      </c>
      <c r="AA1508" s="68" t="str">
        <f t="shared" si="263"/>
        <v/>
      </c>
      <c r="AB1508" s="66" t="str">
        <f>IFERROR((IF(AND($G1507&lt;(VLOOKUP($J1508,'Medians, Hi-Lo SDs'!$B:$F,5,FALSE)),$G1508&gt;=(VLOOKUP($J1508,'Medians, Hi-Lo SDs'!$B:$F,5,FALSE))),(VLOOKUP($J1508,'Medians, Hi-Lo SDs'!$B:$F,5,FALSE))-$G1507,""))/($F1508)*($C1508-$C1507)+($C1507),"")</f>
        <v/>
      </c>
      <c r="AC1508" s="65" t="str">
        <f t="shared" si="270"/>
        <v/>
      </c>
      <c r="AD1508" s="65" t="str">
        <f>IF(AC1508="","",AC1508/VLOOKUP(VLOOKUP($J1508,'Medians, Hi-Lo SDs'!$B:$F,5,FALSE),$H:$I,2,FALSE))</f>
        <v/>
      </c>
      <c r="AE1508" s="59" t="s">
        <v>88</v>
      </c>
      <c r="AF1508" s="60" t="s">
        <v>88</v>
      </c>
    </row>
    <row r="1509" spans="10:32" x14ac:dyDescent="0.2">
      <c r="J1509" s="64" t="str">
        <f t="shared" si="264"/>
        <v>a1721</v>
      </c>
      <c r="K1509" s="71">
        <f t="shared" si="265"/>
        <v>2.1505376344086025</v>
      </c>
      <c r="L1509" s="65" t="str">
        <f>IFERROR((IF(AND($G1508&lt;(VLOOKUP($J1509,'Medians, Hi-Lo SDs'!$B:$F,2,FALSE)),$G1509&gt;=(VLOOKUP($J1509,'Medians, Hi-Lo SDs'!$B:$F,2,FALSE))),(VLOOKUP($J1509,'Medians, Hi-Lo SDs'!$B:$F,2,FALSE))-$G1508,""))/($F1509)*($C1509-$C1508)+($C1508),"")</f>
        <v/>
      </c>
      <c r="M1509" s="65" t="str">
        <f t="shared" si="267"/>
        <v/>
      </c>
      <c r="N1509" s="65" t="str">
        <f>IF(M1509="","",M1509/VLOOKUP(VLOOKUP($J1509,'Medians, Hi-Lo SDs'!$B:$F,2,FALSE),$H:$I,2,FALSE))</f>
        <v/>
      </c>
      <c r="O1509" s="59" t="s">
        <v>88</v>
      </c>
      <c r="P1509" s="60" t="s">
        <v>88</v>
      </c>
      <c r="Q1509" s="66" t="str">
        <f>IFERROR((IF(AND($G1508&lt;(VLOOKUP($J1509,'Medians, Hi-Lo SDs'!$B:$F,3,FALSE)),$G1509&gt;=(VLOOKUP($J1509,'Medians, Hi-Lo SDs'!$B:$F,3,FALSE))),(VLOOKUP($J1509,'Medians, Hi-Lo SDs'!$B:$F,3,FALSE))-$G1508,""))/($F1509)*($C1509-$C1508)+($C1508),"")</f>
        <v/>
      </c>
      <c r="R1509" s="65" t="str">
        <f t="shared" si="268"/>
        <v/>
      </c>
      <c r="S1509" s="65" t="str">
        <f>IF(R1509="","",R1509/VLOOKUP(VLOOKUP($J1509,'Medians, Hi-Lo SDs'!$B:$F,3,FALSE),$H:$I,2,FALSE))</f>
        <v/>
      </c>
      <c r="T1509" s="70" t="str">
        <f t="shared" si="260"/>
        <v/>
      </c>
      <c r="U1509" s="68" t="str">
        <f t="shared" si="261"/>
        <v/>
      </c>
      <c r="V1509" s="69" t="str">
        <f t="shared" si="266"/>
        <v/>
      </c>
      <c r="W1509" s="66" t="str">
        <f>IFERROR((IF(AND($G1508&lt;(VLOOKUP($J1509,'Medians, Hi-Lo SDs'!$B:$F,4,FALSE)),$G1509&gt;=(VLOOKUP($J1509,'Medians, Hi-Lo SDs'!$B:$F,4,FALSE))),(VLOOKUP($J1509,'Medians, Hi-Lo SDs'!$B:$F,4,FALSE))-$G1508,""))/($F1509)*($C1509-$C1508)+($C1508),"")</f>
        <v/>
      </c>
      <c r="X1509" s="65" t="str">
        <f t="shared" si="269"/>
        <v/>
      </c>
      <c r="Y1509" s="65" t="str">
        <f>IF(X1509="","",X1509/VLOOKUP(VLOOKUP($J1509,'Medians, Hi-Lo SDs'!$B:$F,4,FALSE),$H:$I,2,FALSE))</f>
        <v/>
      </c>
      <c r="Z1509" s="70" t="str">
        <f t="shared" si="262"/>
        <v/>
      </c>
      <c r="AA1509" s="68" t="str">
        <f t="shared" si="263"/>
        <v/>
      </c>
      <c r="AB1509" s="66" t="str">
        <f>IFERROR((IF(AND($G1508&lt;(VLOOKUP($J1509,'Medians, Hi-Lo SDs'!$B:$F,5,FALSE)),$G1509&gt;=(VLOOKUP($J1509,'Medians, Hi-Lo SDs'!$B:$F,5,FALSE))),(VLOOKUP($J1509,'Medians, Hi-Lo SDs'!$B:$F,5,FALSE))-$G1508,""))/($F1509)*($C1509-$C1508)+($C1508),"")</f>
        <v/>
      </c>
      <c r="AC1509" s="65" t="str">
        <f t="shared" si="270"/>
        <v/>
      </c>
      <c r="AD1509" s="65" t="str">
        <f>IF(AC1509="","",AC1509/VLOOKUP(VLOOKUP($J1509,'Medians, Hi-Lo SDs'!$B:$F,5,FALSE),$H:$I,2,FALSE))</f>
        <v/>
      </c>
      <c r="AE1509" s="59" t="s">
        <v>88</v>
      </c>
      <c r="AF1509" s="60" t="s">
        <v>88</v>
      </c>
    </row>
    <row r="1510" spans="10:32" x14ac:dyDescent="0.2">
      <c r="J1510" s="64" t="str">
        <f t="shared" si="264"/>
        <v>a1721</v>
      </c>
      <c r="K1510" s="71">
        <f t="shared" si="265"/>
        <v>2.1505376344086025</v>
      </c>
      <c r="L1510" s="65" t="str">
        <f>IFERROR((IF(AND($G1509&lt;(VLOOKUP($J1510,'Medians, Hi-Lo SDs'!$B:$F,2,FALSE)),$G1510&gt;=(VLOOKUP($J1510,'Medians, Hi-Lo SDs'!$B:$F,2,FALSE))),(VLOOKUP($J1510,'Medians, Hi-Lo SDs'!$B:$F,2,FALSE))-$G1509,""))/($F1510)*($C1510-$C1509)+($C1509),"")</f>
        <v/>
      </c>
      <c r="M1510" s="65" t="str">
        <f t="shared" si="267"/>
        <v/>
      </c>
      <c r="N1510" s="65" t="str">
        <f>IF(M1510="","",M1510/VLOOKUP(VLOOKUP($J1510,'Medians, Hi-Lo SDs'!$B:$F,2,FALSE),$H:$I,2,FALSE))</f>
        <v/>
      </c>
      <c r="O1510" s="59" t="s">
        <v>88</v>
      </c>
      <c r="P1510" s="60" t="s">
        <v>88</v>
      </c>
      <c r="Q1510" s="66" t="str">
        <f>IFERROR((IF(AND($G1509&lt;(VLOOKUP($J1510,'Medians, Hi-Lo SDs'!$B:$F,3,FALSE)),$G1510&gt;=(VLOOKUP($J1510,'Medians, Hi-Lo SDs'!$B:$F,3,FALSE))),(VLOOKUP($J1510,'Medians, Hi-Lo SDs'!$B:$F,3,FALSE))-$G1509,""))/($F1510)*($C1510-$C1509)+($C1509),"")</f>
        <v/>
      </c>
      <c r="R1510" s="65" t="str">
        <f t="shared" si="268"/>
        <v/>
      </c>
      <c r="S1510" s="65" t="str">
        <f>IF(R1510="","",R1510/VLOOKUP(VLOOKUP($J1510,'Medians, Hi-Lo SDs'!$B:$F,3,FALSE),$H:$I,2,FALSE))</f>
        <v/>
      </c>
      <c r="T1510" s="70" t="str">
        <f t="shared" si="260"/>
        <v/>
      </c>
      <c r="U1510" s="68" t="str">
        <f t="shared" si="261"/>
        <v/>
      </c>
      <c r="V1510" s="69" t="str">
        <f t="shared" si="266"/>
        <v/>
      </c>
      <c r="W1510" s="66" t="str">
        <f>IFERROR((IF(AND($G1509&lt;(VLOOKUP($J1510,'Medians, Hi-Lo SDs'!$B:$F,4,FALSE)),$G1510&gt;=(VLOOKUP($J1510,'Medians, Hi-Lo SDs'!$B:$F,4,FALSE))),(VLOOKUP($J1510,'Medians, Hi-Lo SDs'!$B:$F,4,FALSE))-$G1509,""))/($F1510)*($C1510-$C1509)+($C1509),"")</f>
        <v/>
      </c>
      <c r="X1510" s="65" t="str">
        <f t="shared" si="269"/>
        <v/>
      </c>
      <c r="Y1510" s="65" t="str">
        <f>IF(X1510="","",X1510/VLOOKUP(VLOOKUP($J1510,'Medians, Hi-Lo SDs'!$B:$F,4,FALSE),$H:$I,2,FALSE))</f>
        <v/>
      </c>
      <c r="Z1510" s="70" t="str">
        <f t="shared" si="262"/>
        <v/>
      </c>
      <c r="AA1510" s="68" t="str">
        <f t="shared" si="263"/>
        <v/>
      </c>
      <c r="AB1510" s="66" t="str">
        <f>IFERROR((IF(AND($G1509&lt;(VLOOKUP($J1510,'Medians, Hi-Lo SDs'!$B:$F,5,FALSE)),$G1510&gt;=(VLOOKUP($J1510,'Medians, Hi-Lo SDs'!$B:$F,5,FALSE))),(VLOOKUP($J1510,'Medians, Hi-Lo SDs'!$B:$F,5,FALSE))-$G1509,""))/($F1510)*($C1510-$C1509)+($C1509),"")</f>
        <v/>
      </c>
      <c r="AC1510" s="65" t="str">
        <f t="shared" si="270"/>
        <v/>
      </c>
      <c r="AD1510" s="65" t="str">
        <f>IF(AC1510="","",AC1510/VLOOKUP(VLOOKUP($J1510,'Medians, Hi-Lo SDs'!$B:$F,5,FALSE),$H:$I,2,FALSE))</f>
        <v/>
      </c>
      <c r="AE1510" s="59" t="s">
        <v>88</v>
      </c>
      <c r="AF1510" s="60" t="s">
        <v>88</v>
      </c>
    </row>
    <row r="1511" spans="10:32" x14ac:dyDescent="0.2">
      <c r="J1511" s="64" t="str">
        <f t="shared" si="264"/>
        <v>a1721</v>
      </c>
      <c r="K1511" s="71">
        <f t="shared" si="265"/>
        <v>2.1505376344086025</v>
      </c>
      <c r="L1511" s="65" t="str">
        <f>IFERROR((IF(AND($G1510&lt;(VLOOKUP($J1511,'Medians, Hi-Lo SDs'!$B:$F,2,FALSE)),$G1511&gt;=(VLOOKUP($J1511,'Medians, Hi-Lo SDs'!$B:$F,2,FALSE))),(VLOOKUP($J1511,'Medians, Hi-Lo SDs'!$B:$F,2,FALSE))-$G1510,""))/($F1511)*($C1511-$C1510)+($C1510),"")</f>
        <v/>
      </c>
      <c r="M1511" s="65" t="str">
        <f t="shared" si="267"/>
        <v/>
      </c>
      <c r="N1511" s="65" t="str">
        <f>IF(M1511="","",M1511/VLOOKUP(VLOOKUP($J1511,'Medians, Hi-Lo SDs'!$B:$F,2,FALSE),$H:$I,2,FALSE))</f>
        <v/>
      </c>
      <c r="O1511" s="59" t="s">
        <v>88</v>
      </c>
      <c r="P1511" s="60" t="s">
        <v>88</v>
      </c>
      <c r="Q1511" s="66" t="str">
        <f>IFERROR((IF(AND($G1510&lt;(VLOOKUP($J1511,'Medians, Hi-Lo SDs'!$B:$F,3,FALSE)),$G1511&gt;=(VLOOKUP($J1511,'Medians, Hi-Lo SDs'!$B:$F,3,FALSE))),(VLOOKUP($J1511,'Medians, Hi-Lo SDs'!$B:$F,3,FALSE))-$G1510,""))/($F1511)*($C1511-$C1510)+($C1510),"")</f>
        <v/>
      </c>
      <c r="R1511" s="65" t="str">
        <f t="shared" si="268"/>
        <v/>
      </c>
      <c r="S1511" s="65" t="str">
        <f>IF(R1511="","",R1511/VLOOKUP(VLOOKUP($J1511,'Medians, Hi-Lo SDs'!$B:$F,3,FALSE),$H:$I,2,FALSE))</f>
        <v/>
      </c>
      <c r="T1511" s="70" t="str">
        <f t="shared" si="260"/>
        <v/>
      </c>
      <c r="U1511" s="68" t="str">
        <f t="shared" si="261"/>
        <v/>
      </c>
      <c r="V1511" s="69" t="str">
        <f t="shared" si="266"/>
        <v/>
      </c>
      <c r="W1511" s="66" t="str">
        <f>IFERROR((IF(AND($G1510&lt;(VLOOKUP($J1511,'Medians, Hi-Lo SDs'!$B:$F,4,FALSE)),$G1511&gt;=(VLOOKUP($J1511,'Medians, Hi-Lo SDs'!$B:$F,4,FALSE))),(VLOOKUP($J1511,'Medians, Hi-Lo SDs'!$B:$F,4,FALSE))-$G1510,""))/($F1511)*($C1511-$C1510)+($C1510),"")</f>
        <v/>
      </c>
      <c r="X1511" s="65" t="str">
        <f t="shared" si="269"/>
        <v/>
      </c>
      <c r="Y1511" s="65" t="str">
        <f>IF(X1511="","",X1511/VLOOKUP(VLOOKUP($J1511,'Medians, Hi-Lo SDs'!$B:$F,4,FALSE),$H:$I,2,FALSE))</f>
        <v/>
      </c>
      <c r="Z1511" s="70" t="str">
        <f t="shared" si="262"/>
        <v/>
      </c>
      <c r="AA1511" s="68" t="str">
        <f t="shared" si="263"/>
        <v/>
      </c>
      <c r="AB1511" s="66" t="str">
        <f>IFERROR((IF(AND($G1510&lt;(VLOOKUP($J1511,'Medians, Hi-Lo SDs'!$B:$F,5,FALSE)),$G1511&gt;=(VLOOKUP($J1511,'Medians, Hi-Lo SDs'!$B:$F,5,FALSE))),(VLOOKUP($J1511,'Medians, Hi-Lo SDs'!$B:$F,5,FALSE))-$G1510,""))/($F1511)*($C1511-$C1510)+($C1510),"")</f>
        <v/>
      </c>
      <c r="AC1511" s="65" t="str">
        <f t="shared" si="270"/>
        <v/>
      </c>
      <c r="AD1511" s="65" t="str">
        <f>IF(AC1511="","",AC1511/VLOOKUP(VLOOKUP($J1511,'Medians, Hi-Lo SDs'!$B:$F,5,FALSE),$H:$I,2,FALSE))</f>
        <v/>
      </c>
      <c r="AE1511" s="59" t="s">
        <v>88</v>
      </c>
      <c r="AF1511" s="60" t="s">
        <v>88</v>
      </c>
    </row>
    <row r="1512" spans="10:32" x14ac:dyDescent="0.2">
      <c r="J1512" s="64" t="str">
        <f t="shared" si="264"/>
        <v>a1721</v>
      </c>
      <c r="K1512" s="71">
        <f t="shared" si="265"/>
        <v>2.1505376344086025</v>
      </c>
      <c r="L1512" s="65" t="str">
        <f>IFERROR((IF(AND($G1511&lt;(VLOOKUP($J1512,'Medians, Hi-Lo SDs'!$B:$F,2,FALSE)),$G1512&gt;=(VLOOKUP($J1512,'Medians, Hi-Lo SDs'!$B:$F,2,FALSE))),(VLOOKUP($J1512,'Medians, Hi-Lo SDs'!$B:$F,2,FALSE))-$G1511,""))/($F1512)*($C1512-$C1511)+($C1511),"")</f>
        <v/>
      </c>
      <c r="M1512" s="65" t="str">
        <f t="shared" si="267"/>
        <v/>
      </c>
      <c r="N1512" s="65" t="str">
        <f>IF(M1512="","",M1512/VLOOKUP(VLOOKUP($J1512,'Medians, Hi-Lo SDs'!$B:$F,2,FALSE),$H:$I,2,FALSE))</f>
        <v/>
      </c>
      <c r="O1512" s="59" t="s">
        <v>88</v>
      </c>
      <c r="P1512" s="60" t="s">
        <v>88</v>
      </c>
      <c r="Q1512" s="66" t="str">
        <f>IFERROR((IF(AND($G1511&lt;(VLOOKUP($J1512,'Medians, Hi-Lo SDs'!$B:$F,3,FALSE)),$G1512&gt;=(VLOOKUP($J1512,'Medians, Hi-Lo SDs'!$B:$F,3,FALSE))),(VLOOKUP($J1512,'Medians, Hi-Lo SDs'!$B:$F,3,FALSE))-$G1511,""))/($F1512)*($C1512-$C1511)+($C1511),"")</f>
        <v/>
      </c>
      <c r="R1512" s="65" t="str">
        <f t="shared" si="268"/>
        <v/>
      </c>
      <c r="S1512" s="65" t="str">
        <f>IF(R1512="","",R1512/VLOOKUP(VLOOKUP($J1512,'Medians, Hi-Lo SDs'!$B:$F,3,FALSE),$H:$I,2,FALSE))</f>
        <v/>
      </c>
      <c r="T1512" s="70" t="str">
        <f t="shared" si="260"/>
        <v/>
      </c>
      <c r="U1512" s="68" t="str">
        <f t="shared" si="261"/>
        <v/>
      </c>
      <c r="V1512" s="69" t="str">
        <f t="shared" si="266"/>
        <v/>
      </c>
      <c r="W1512" s="66" t="str">
        <f>IFERROR((IF(AND($G1511&lt;(VLOOKUP($J1512,'Medians, Hi-Lo SDs'!$B:$F,4,FALSE)),$G1512&gt;=(VLOOKUP($J1512,'Medians, Hi-Lo SDs'!$B:$F,4,FALSE))),(VLOOKUP($J1512,'Medians, Hi-Lo SDs'!$B:$F,4,FALSE))-$G1511,""))/($F1512)*($C1512-$C1511)+($C1511),"")</f>
        <v/>
      </c>
      <c r="X1512" s="65" t="str">
        <f t="shared" si="269"/>
        <v/>
      </c>
      <c r="Y1512" s="65" t="str">
        <f>IF(X1512="","",X1512/VLOOKUP(VLOOKUP($J1512,'Medians, Hi-Lo SDs'!$B:$F,4,FALSE),$H:$I,2,FALSE))</f>
        <v/>
      </c>
      <c r="Z1512" s="70" t="str">
        <f t="shared" si="262"/>
        <v/>
      </c>
      <c r="AA1512" s="68" t="str">
        <f t="shared" si="263"/>
        <v/>
      </c>
      <c r="AB1512" s="66" t="str">
        <f>IFERROR((IF(AND($G1511&lt;(VLOOKUP($J1512,'Medians, Hi-Lo SDs'!$B:$F,5,FALSE)),$G1512&gt;=(VLOOKUP($J1512,'Medians, Hi-Lo SDs'!$B:$F,5,FALSE))),(VLOOKUP($J1512,'Medians, Hi-Lo SDs'!$B:$F,5,FALSE))-$G1511,""))/($F1512)*($C1512-$C1511)+($C1511),"")</f>
        <v/>
      </c>
      <c r="AC1512" s="65" t="str">
        <f t="shared" si="270"/>
        <v/>
      </c>
      <c r="AD1512" s="65" t="str">
        <f>IF(AC1512="","",AC1512/VLOOKUP(VLOOKUP($J1512,'Medians, Hi-Lo SDs'!$B:$F,5,FALSE),$H:$I,2,FALSE))</f>
        <v/>
      </c>
      <c r="AE1512" s="59" t="s">
        <v>88</v>
      </c>
      <c r="AF1512" s="60" t="s">
        <v>88</v>
      </c>
    </row>
    <row r="1513" spans="10:32" x14ac:dyDescent="0.2">
      <c r="J1513" s="64" t="str">
        <f t="shared" si="264"/>
        <v>a1721</v>
      </c>
      <c r="K1513" s="71">
        <f t="shared" si="265"/>
        <v>2.1505376344086025</v>
      </c>
      <c r="L1513" s="65" t="str">
        <f>IFERROR((IF(AND($G1512&lt;(VLOOKUP($J1513,'Medians, Hi-Lo SDs'!$B:$F,2,FALSE)),$G1513&gt;=(VLOOKUP($J1513,'Medians, Hi-Lo SDs'!$B:$F,2,FALSE))),(VLOOKUP($J1513,'Medians, Hi-Lo SDs'!$B:$F,2,FALSE))-$G1512,""))/($F1513)*($C1513-$C1512)+($C1512),"")</f>
        <v/>
      </c>
      <c r="M1513" s="65" t="str">
        <f t="shared" si="267"/>
        <v/>
      </c>
      <c r="N1513" s="65" t="str">
        <f>IF(M1513="","",M1513/VLOOKUP(VLOOKUP($J1513,'Medians, Hi-Lo SDs'!$B:$F,2,FALSE),$H:$I,2,FALSE))</f>
        <v/>
      </c>
      <c r="O1513" s="59" t="s">
        <v>88</v>
      </c>
      <c r="P1513" s="60" t="s">
        <v>88</v>
      </c>
      <c r="Q1513" s="66" t="str">
        <f>IFERROR((IF(AND($G1512&lt;(VLOOKUP($J1513,'Medians, Hi-Lo SDs'!$B:$F,3,FALSE)),$G1513&gt;=(VLOOKUP($J1513,'Medians, Hi-Lo SDs'!$B:$F,3,FALSE))),(VLOOKUP($J1513,'Medians, Hi-Lo SDs'!$B:$F,3,FALSE))-$G1512,""))/($F1513)*($C1513-$C1512)+($C1512),"")</f>
        <v/>
      </c>
      <c r="R1513" s="65" t="str">
        <f t="shared" si="268"/>
        <v/>
      </c>
      <c r="S1513" s="65" t="str">
        <f>IF(R1513="","",R1513/VLOOKUP(VLOOKUP($J1513,'Medians, Hi-Lo SDs'!$B:$F,3,FALSE),$H:$I,2,FALSE))</f>
        <v/>
      </c>
      <c r="T1513" s="70" t="str">
        <f t="shared" si="260"/>
        <v/>
      </c>
      <c r="U1513" s="68" t="str">
        <f t="shared" si="261"/>
        <v/>
      </c>
      <c r="V1513" s="69" t="str">
        <f t="shared" si="266"/>
        <v/>
      </c>
      <c r="W1513" s="66" t="str">
        <f>IFERROR((IF(AND($G1512&lt;(VLOOKUP($J1513,'Medians, Hi-Lo SDs'!$B:$F,4,FALSE)),$G1513&gt;=(VLOOKUP($J1513,'Medians, Hi-Lo SDs'!$B:$F,4,FALSE))),(VLOOKUP($J1513,'Medians, Hi-Lo SDs'!$B:$F,4,FALSE))-$G1512,""))/($F1513)*($C1513-$C1512)+($C1512),"")</f>
        <v/>
      </c>
      <c r="X1513" s="65" t="str">
        <f t="shared" si="269"/>
        <v/>
      </c>
      <c r="Y1513" s="65" t="str">
        <f>IF(X1513="","",X1513/VLOOKUP(VLOOKUP($J1513,'Medians, Hi-Lo SDs'!$B:$F,4,FALSE),$H:$I,2,FALSE))</f>
        <v/>
      </c>
      <c r="Z1513" s="70" t="str">
        <f t="shared" si="262"/>
        <v/>
      </c>
      <c r="AA1513" s="68" t="str">
        <f t="shared" si="263"/>
        <v/>
      </c>
      <c r="AB1513" s="66" t="str">
        <f>IFERROR((IF(AND($G1512&lt;(VLOOKUP($J1513,'Medians, Hi-Lo SDs'!$B:$F,5,FALSE)),$G1513&gt;=(VLOOKUP($J1513,'Medians, Hi-Lo SDs'!$B:$F,5,FALSE))),(VLOOKUP($J1513,'Medians, Hi-Lo SDs'!$B:$F,5,FALSE))-$G1512,""))/($F1513)*($C1513-$C1512)+($C1512),"")</f>
        <v/>
      </c>
      <c r="AC1513" s="65" t="str">
        <f t="shared" si="270"/>
        <v/>
      </c>
      <c r="AD1513" s="65" t="str">
        <f>IF(AC1513="","",AC1513/VLOOKUP(VLOOKUP($J1513,'Medians, Hi-Lo SDs'!$B:$F,5,FALSE),$H:$I,2,FALSE))</f>
        <v/>
      </c>
      <c r="AE1513" s="59" t="s">
        <v>88</v>
      </c>
      <c r="AF1513" s="60" t="s">
        <v>88</v>
      </c>
    </row>
    <row r="1514" spans="10:32" x14ac:dyDescent="0.2">
      <c r="J1514" s="64" t="str">
        <f t="shared" si="264"/>
        <v>a1721</v>
      </c>
      <c r="K1514" s="71">
        <f t="shared" si="265"/>
        <v>2.1505376344086025</v>
      </c>
      <c r="L1514" s="65" t="str">
        <f>IFERROR((IF(AND($G1513&lt;(VLOOKUP($J1514,'Medians, Hi-Lo SDs'!$B:$F,2,FALSE)),$G1514&gt;=(VLOOKUP($J1514,'Medians, Hi-Lo SDs'!$B:$F,2,FALSE))),(VLOOKUP($J1514,'Medians, Hi-Lo SDs'!$B:$F,2,FALSE))-$G1513,""))/($F1514)*($C1514-$C1513)+($C1513),"")</f>
        <v/>
      </c>
      <c r="M1514" s="65" t="str">
        <f t="shared" si="267"/>
        <v/>
      </c>
      <c r="N1514" s="65" t="str">
        <f>IF(M1514="","",M1514/VLOOKUP(VLOOKUP($J1514,'Medians, Hi-Lo SDs'!$B:$F,2,FALSE),$H:$I,2,FALSE))</f>
        <v/>
      </c>
      <c r="O1514" s="59" t="s">
        <v>88</v>
      </c>
      <c r="P1514" s="60" t="s">
        <v>88</v>
      </c>
      <c r="Q1514" s="66" t="str">
        <f>IFERROR((IF(AND($G1513&lt;(VLOOKUP($J1514,'Medians, Hi-Lo SDs'!$B:$F,3,FALSE)),$G1514&gt;=(VLOOKUP($J1514,'Medians, Hi-Lo SDs'!$B:$F,3,FALSE))),(VLOOKUP($J1514,'Medians, Hi-Lo SDs'!$B:$F,3,FALSE))-$G1513,""))/($F1514)*($C1514-$C1513)+($C1513),"")</f>
        <v/>
      </c>
      <c r="R1514" s="65" t="str">
        <f t="shared" si="268"/>
        <v/>
      </c>
      <c r="S1514" s="65" t="str">
        <f>IF(R1514="","",R1514/VLOOKUP(VLOOKUP($J1514,'Medians, Hi-Lo SDs'!$B:$F,3,FALSE),$H:$I,2,FALSE))</f>
        <v/>
      </c>
      <c r="T1514" s="70" t="str">
        <f t="shared" si="260"/>
        <v/>
      </c>
      <c r="U1514" s="68" t="str">
        <f t="shared" si="261"/>
        <v/>
      </c>
      <c r="V1514" s="69" t="str">
        <f t="shared" si="266"/>
        <v/>
      </c>
      <c r="W1514" s="66" t="str">
        <f>IFERROR((IF(AND($G1513&lt;(VLOOKUP($J1514,'Medians, Hi-Lo SDs'!$B:$F,4,FALSE)),$G1514&gt;=(VLOOKUP($J1514,'Medians, Hi-Lo SDs'!$B:$F,4,FALSE))),(VLOOKUP($J1514,'Medians, Hi-Lo SDs'!$B:$F,4,FALSE))-$G1513,""))/($F1514)*($C1514-$C1513)+($C1513),"")</f>
        <v/>
      </c>
      <c r="X1514" s="65" t="str">
        <f t="shared" si="269"/>
        <v/>
      </c>
      <c r="Y1514" s="65" t="str">
        <f>IF(X1514="","",X1514/VLOOKUP(VLOOKUP($J1514,'Medians, Hi-Lo SDs'!$B:$F,4,FALSE),$H:$I,2,FALSE))</f>
        <v/>
      </c>
      <c r="Z1514" s="70" t="str">
        <f t="shared" si="262"/>
        <v/>
      </c>
      <c r="AA1514" s="68" t="str">
        <f t="shared" si="263"/>
        <v/>
      </c>
      <c r="AB1514" s="66" t="str">
        <f>IFERROR((IF(AND($G1513&lt;(VLOOKUP($J1514,'Medians, Hi-Lo SDs'!$B:$F,5,FALSE)),$G1514&gt;=(VLOOKUP($J1514,'Medians, Hi-Lo SDs'!$B:$F,5,FALSE))),(VLOOKUP($J1514,'Medians, Hi-Lo SDs'!$B:$F,5,FALSE))-$G1513,""))/($F1514)*($C1514-$C1513)+($C1513),"")</f>
        <v/>
      </c>
      <c r="AC1514" s="65" t="str">
        <f t="shared" si="270"/>
        <v/>
      </c>
      <c r="AD1514" s="65" t="str">
        <f>IF(AC1514="","",AC1514/VLOOKUP(VLOOKUP($J1514,'Medians, Hi-Lo SDs'!$B:$F,5,FALSE),$H:$I,2,FALSE))</f>
        <v/>
      </c>
      <c r="AE1514" s="59" t="s">
        <v>88</v>
      </c>
      <c r="AF1514" s="60" t="s">
        <v>88</v>
      </c>
    </row>
    <row r="1515" spans="10:32" x14ac:dyDescent="0.2">
      <c r="J1515" s="64" t="str">
        <f t="shared" si="264"/>
        <v>a1721</v>
      </c>
      <c r="K1515" s="71">
        <f t="shared" si="265"/>
        <v>2.1505376344086025</v>
      </c>
      <c r="L1515" s="65" t="str">
        <f>IFERROR((IF(AND($G1514&lt;(VLOOKUP($J1515,'Medians, Hi-Lo SDs'!$B:$F,2,FALSE)),$G1515&gt;=(VLOOKUP($J1515,'Medians, Hi-Lo SDs'!$B:$F,2,FALSE))),(VLOOKUP($J1515,'Medians, Hi-Lo SDs'!$B:$F,2,FALSE))-$G1514,""))/($F1515)*($C1515-$C1514)+($C1514),"")</f>
        <v/>
      </c>
      <c r="M1515" s="65" t="str">
        <f t="shared" si="267"/>
        <v/>
      </c>
      <c r="N1515" s="65" t="str">
        <f>IF(M1515="","",M1515/VLOOKUP(VLOOKUP($J1515,'Medians, Hi-Lo SDs'!$B:$F,2,FALSE),$H:$I,2,FALSE))</f>
        <v/>
      </c>
      <c r="O1515" s="59" t="s">
        <v>88</v>
      </c>
      <c r="P1515" s="60" t="s">
        <v>88</v>
      </c>
      <c r="Q1515" s="66" t="str">
        <f>IFERROR((IF(AND($G1514&lt;(VLOOKUP($J1515,'Medians, Hi-Lo SDs'!$B:$F,3,FALSE)),$G1515&gt;=(VLOOKUP($J1515,'Medians, Hi-Lo SDs'!$B:$F,3,FALSE))),(VLOOKUP($J1515,'Medians, Hi-Lo SDs'!$B:$F,3,FALSE))-$G1514,""))/($F1515)*($C1515-$C1514)+($C1514),"")</f>
        <v/>
      </c>
      <c r="R1515" s="65" t="str">
        <f t="shared" si="268"/>
        <v/>
      </c>
      <c r="S1515" s="65" t="str">
        <f>IF(R1515="","",R1515/VLOOKUP(VLOOKUP($J1515,'Medians, Hi-Lo SDs'!$B:$F,3,FALSE),$H:$I,2,FALSE))</f>
        <v/>
      </c>
      <c r="T1515" s="70" t="str">
        <f t="shared" si="260"/>
        <v/>
      </c>
      <c r="U1515" s="68" t="str">
        <f t="shared" si="261"/>
        <v/>
      </c>
      <c r="V1515" s="69" t="str">
        <f t="shared" si="266"/>
        <v/>
      </c>
      <c r="W1515" s="66" t="str">
        <f>IFERROR((IF(AND($G1514&lt;(VLOOKUP($J1515,'Medians, Hi-Lo SDs'!$B:$F,4,FALSE)),$G1515&gt;=(VLOOKUP($J1515,'Medians, Hi-Lo SDs'!$B:$F,4,FALSE))),(VLOOKUP($J1515,'Medians, Hi-Lo SDs'!$B:$F,4,FALSE))-$G1514,""))/($F1515)*($C1515-$C1514)+($C1514),"")</f>
        <v/>
      </c>
      <c r="X1515" s="65" t="str">
        <f t="shared" si="269"/>
        <v/>
      </c>
      <c r="Y1515" s="65" t="str">
        <f>IF(X1515="","",X1515/VLOOKUP(VLOOKUP($J1515,'Medians, Hi-Lo SDs'!$B:$F,4,FALSE),$H:$I,2,FALSE))</f>
        <v/>
      </c>
      <c r="Z1515" s="70" t="str">
        <f t="shared" si="262"/>
        <v/>
      </c>
      <c r="AA1515" s="68" t="str">
        <f t="shared" si="263"/>
        <v/>
      </c>
      <c r="AB1515" s="66" t="str">
        <f>IFERROR((IF(AND($G1514&lt;(VLOOKUP($J1515,'Medians, Hi-Lo SDs'!$B:$F,5,FALSE)),$G1515&gt;=(VLOOKUP($J1515,'Medians, Hi-Lo SDs'!$B:$F,5,FALSE))),(VLOOKUP($J1515,'Medians, Hi-Lo SDs'!$B:$F,5,FALSE))-$G1514,""))/($F1515)*($C1515-$C1514)+($C1514),"")</f>
        <v/>
      </c>
      <c r="AC1515" s="65" t="str">
        <f t="shared" si="270"/>
        <v/>
      </c>
      <c r="AD1515" s="65" t="str">
        <f>IF(AC1515="","",AC1515/VLOOKUP(VLOOKUP($J1515,'Medians, Hi-Lo SDs'!$B:$F,5,FALSE),$H:$I,2,FALSE))</f>
        <v/>
      </c>
      <c r="AE1515" s="59" t="s">
        <v>88</v>
      </c>
      <c r="AF1515" s="60" t="s">
        <v>88</v>
      </c>
    </row>
    <row r="1516" spans="10:32" x14ac:dyDescent="0.2">
      <c r="J1516" s="64" t="str">
        <f t="shared" si="264"/>
        <v>a1721</v>
      </c>
      <c r="K1516" s="71">
        <f t="shared" si="265"/>
        <v>2.1505376344086025</v>
      </c>
      <c r="L1516" s="65" t="str">
        <f>IFERROR((IF(AND($G1515&lt;(VLOOKUP($J1516,'Medians, Hi-Lo SDs'!$B:$F,2,FALSE)),$G1516&gt;=(VLOOKUP($J1516,'Medians, Hi-Lo SDs'!$B:$F,2,FALSE))),(VLOOKUP($J1516,'Medians, Hi-Lo SDs'!$B:$F,2,FALSE))-$G1515,""))/($F1516)*($C1516-$C1515)+($C1515),"")</f>
        <v/>
      </c>
      <c r="M1516" s="65" t="str">
        <f t="shared" si="267"/>
        <v/>
      </c>
      <c r="N1516" s="65" t="str">
        <f>IF(M1516="","",M1516/VLOOKUP(VLOOKUP($J1516,'Medians, Hi-Lo SDs'!$B:$F,2,FALSE),$H:$I,2,FALSE))</f>
        <v/>
      </c>
      <c r="O1516" s="59" t="s">
        <v>88</v>
      </c>
      <c r="P1516" s="60" t="s">
        <v>88</v>
      </c>
      <c r="Q1516" s="66" t="str">
        <f>IFERROR((IF(AND($G1515&lt;(VLOOKUP($J1516,'Medians, Hi-Lo SDs'!$B:$F,3,FALSE)),$G1516&gt;=(VLOOKUP($J1516,'Medians, Hi-Lo SDs'!$B:$F,3,FALSE))),(VLOOKUP($J1516,'Medians, Hi-Lo SDs'!$B:$F,3,FALSE))-$G1515,""))/($F1516)*($C1516-$C1515)+($C1515),"")</f>
        <v/>
      </c>
      <c r="R1516" s="65" t="str">
        <f t="shared" si="268"/>
        <v/>
      </c>
      <c r="S1516" s="65" t="str">
        <f>IF(R1516="","",R1516/VLOOKUP(VLOOKUP($J1516,'Medians, Hi-Lo SDs'!$B:$F,3,FALSE),$H:$I,2,FALSE))</f>
        <v/>
      </c>
      <c r="T1516" s="70" t="str">
        <f t="shared" ref="T1516:T1579" si="271">IF(S1516="","",IF(SUMIF($J:$J,$J1516,N:N)=0,1/0,(SUMIF($J:$J,$J1516,N:N)+SUMIF($J:$J,$J1516,S:S))/2))</f>
        <v/>
      </c>
      <c r="U1516" s="68" t="str">
        <f t="shared" ref="U1516:U1579" si="272">N1516</f>
        <v/>
      </c>
      <c r="V1516" s="69" t="str">
        <f t="shared" si="266"/>
        <v/>
      </c>
      <c r="W1516" s="66" t="str">
        <f>IFERROR((IF(AND($G1515&lt;(VLOOKUP($J1516,'Medians, Hi-Lo SDs'!$B:$F,4,FALSE)),$G1516&gt;=(VLOOKUP($J1516,'Medians, Hi-Lo SDs'!$B:$F,4,FALSE))),(VLOOKUP($J1516,'Medians, Hi-Lo SDs'!$B:$F,4,FALSE))-$G1515,""))/($F1516)*($C1516-$C1515)+($C1515),"")</f>
        <v/>
      </c>
      <c r="X1516" s="65" t="str">
        <f t="shared" si="269"/>
        <v/>
      </c>
      <c r="Y1516" s="65" t="str">
        <f>IF(X1516="","",X1516/VLOOKUP(VLOOKUP($J1516,'Medians, Hi-Lo SDs'!$B:$F,4,FALSE),$H:$I,2,FALSE))</f>
        <v/>
      </c>
      <c r="Z1516" s="70" t="str">
        <f t="shared" ref="Z1516:Z1579" si="273">IF(Y1516="","",(SUMIF($J:$J,$J1516,Y:Y)+SUMIF($J:$J,$J1516,AD:AD))/2)</f>
        <v/>
      </c>
      <c r="AA1516" s="68" t="str">
        <f t="shared" ref="AA1516:AA1579" si="274">AD1516</f>
        <v/>
      </c>
      <c r="AB1516" s="66" t="str">
        <f>IFERROR((IF(AND($G1515&lt;(VLOOKUP($J1516,'Medians, Hi-Lo SDs'!$B:$F,5,FALSE)),$G1516&gt;=(VLOOKUP($J1516,'Medians, Hi-Lo SDs'!$B:$F,5,FALSE))),(VLOOKUP($J1516,'Medians, Hi-Lo SDs'!$B:$F,5,FALSE))-$G1515,""))/($F1516)*($C1516-$C1515)+($C1515),"")</f>
        <v/>
      </c>
      <c r="AC1516" s="65" t="str">
        <f t="shared" si="270"/>
        <v/>
      </c>
      <c r="AD1516" s="65" t="str">
        <f>IF(AC1516="","",AC1516/VLOOKUP(VLOOKUP($J1516,'Medians, Hi-Lo SDs'!$B:$F,5,FALSE),$H:$I,2,FALSE))</f>
        <v/>
      </c>
      <c r="AE1516" s="59" t="s">
        <v>88</v>
      </c>
      <c r="AF1516" s="60" t="s">
        <v>88</v>
      </c>
    </row>
    <row r="1517" spans="10:32" x14ac:dyDescent="0.2">
      <c r="J1517" s="64" t="str">
        <f t="shared" si="264"/>
        <v>a1721</v>
      </c>
      <c r="K1517" s="71">
        <f t="shared" si="265"/>
        <v>2.1505376344086025</v>
      </c>
      <c r="L1517" s="65" t="str">
        <f>IFERROR((IF(AND($G1516&lt;(VLOOKUP($J1517,'Medians, Hi-Lo SDs'!$B:$F,2,FALSE)),$G1517&gt;=(VLOOKUP($J1517,'Medians, Hi-Lo SDs'!$B:$F,2,FALSE))),(VLOOKUP($J1517,'Medians, Hi-Lo SDs'!$B:$F,2,FALSE))-$G1516,""))/($F1517)*($C1517-$C1516)+($C1516),"")</f>
        <v/>
      </c>
      <c r="M1517" s="65" t="str">
        <f t="shared" si="267"/>
        <v/>
      </c>
      <c r="N1517" s="65" t="str">
        <f>IF(M1517="","",M1517/VLOOKUP(VLOOKUP($J1517,'Medians, Hi-Lo SDs'!$B:$F,2,FALSE),$H:$I,2,FALSE))</f>
        <v/>
      </c>
      <c r="O1517" s="59" t="s">
        <v>88</v>
      </c>
      <c r="P1517" s="60" t="s">
        <v>88</v>
      </c>
      <c r="Q1517" s="66" t="str">
        <f>IFERROR((IF(AND($G1516&lt;(VLOOKUP($J1517,'Medians, Hi-Lo SDs'!$B:$F,3,FALSE)),$G1517&gt;=(VLOOKUP($J1517,'Medians, Hi-Lo SDs'!$B:$F,3,FALSE))),(VLOOKUP($J1517,'Medians, Hi-Lo SDs'!$B:$F,3,FALSE))-$G1516,""))/($F1517)*($C1517-$C1516)+($C1516),"")</f>
        <v/>
      </c>
      <c r="R1517" s="65" t="str">
        <f t="shared" si="268"/>
        <v/>
      </c>
      <c r="S1517" s="65" t="str">
        <f>IF(R1517="","",R1517/VLOOKUP(VLOOKUP($J1517,'Medians, Hi-Lo SDs'!$B:$F,3,FALSE),$H:$I,2,FALSE))</f>
        <v/>
      </c>
      <c r="T1517" s="70" t="str">
        <f t="shared" si="271"/>
        <v/>
      </c>
      <c r="U1517" s="68" t="str">
        <f t="shared" si="272"/>
        <v/>
      </c>
      <c r="V1517" s="69" t="str">
        <f t="shared" si="266"/>
        <v/>
      </c>
      <c r="W1517" s="66" t="str">
        <f>IFERROR((IF(AND($G1516&lt;(VLOOKUP($J1517,'Medians, Hi-Lo SDs'!$B:$F,4,FALSE)),$G1517&gt;=(VLOOKUP($J1517,'Medians, Hi-Lo SDs'!$B:$F,4,FALSE))),(VLOOKUP($J1517,'Medians, Hi-Lo SDs'!$B:$F,4,FALSE))-$G1516,""))/($F1517)*($C1517-$C1516)+($C1516),"")</f>
        <v/>
      </c>
      <c r="X1517" s="65" t="str">
        <f t="shared" si="269"/>
        <v/>
      </c>
      <c r="Y1517" s="65" t="str">
        <f>IF(X1517="","",X1517/VLOOKUP(VLOOKUP($J1517,'Medians, Hi-Lo SDs'!$B:$F,4,FALSE),$H:$I,2,FALSE))</f>
        <v/>
      </c>
      <c r="Z1517" s="70" t="str">
        <f t="shared" si="273"/>
        <v/>
      </c>
      <c r="AA1517" s="68" t="str">
        <f t="shared" si="274"/>
        <v/>
      </c>
      <c r="AB1517" s="66" t="str">
        <f>IFERROR((IF(AND($G1516&lt;(VLOOKUP($J1517,'Medians, Hi-Lo SDs'!$B:$F,5,FALSE)),$G1517&gt;=(VLOOKUP($J1517,'Medians, Hi-Lo SDs'!$B:$F,5,FALSE))),(VLOOKUP($J1517,'Medians, Hi-Lo SDs'!$B:$F,5,FALSE))-$G1516,""))/($F1517)*($C1517-$C1516)+($C1516),"")</f>
        <v/>
      </c>
      <c r="AC1517" s="65" t="str">
        <f t="shared" si="270"/>
        <v/>
      </c>
      <c r="AD1517" s="65" t="str">
        <f>IF(AC1517="","",AC1517/VLOOKUP(VLOOKUP($J1517,'Medians, Hi-Lo SDs'!$B:$F,5,FALSE),$H:$I,2,FALSE))</f>
        <v/>
      </c>
      <c r="AE1517" s="59" t="s">
        <v>88</v>
      </c>
      <c r="AF1517" s="60" t="s">
        <v>88</v>
      </c>
    </row>
    <row r="1518" spans="10:32" x14ac:dyDescent="0.2">
      <c r="J1518" s="64" t="str">
        <f t="shared" si="264"/>
        <v>a1721</v>
      </c>
      <c r="K1518" s="71">
        <f t="shared" si="265"/>
        <v>2.1505376344086025</v>
      </c>
      <c r="L1518" s="65" t="str">
        <f>IFERROR((IF(AND($G1517&lt;(VLOOKUP($J1518,'Medians, Hi-Lo SDs'!$B:$F,2,FALSE)),$G1518&gt;=(VLOOKUP($J1518,'Medians, Hi-Lo SDs'!$B:$F,2,FALSE))),(VLOOKUP($J1518,'Medians, Hi-Lo SDs'!$B:$F,2,FALSE))-$G1517,""))/($F1518)*($C1518-$C1517)+($C1517),"")</f>
        <v/>
      </c>
      <c r="M1518" s="65" t="str">
        <f t="shared" si="267"/>
        <v/>
      </c>
      <c r="N1518" s="65" t="str">
        <f>IF(M1518="","",M1518/VLOOKUP(VLOOKUP($J1518,'Medians, Hi-Lo SDs'!$B:$F,2,FALSE),$H:$I,2,FALSE))</f>
        <v/>
      </c>
      <c r="O1518" s="59" t="s">
        <v>88</v>
      </c>
      <c r="P1518" s="60" t="s">
        <v>88</v>
      </c>
      <c r="Q1518" s="66" t="str">
        <f>IFERROR((IF(AND($G1517&lt;(VLOOKUP($J1518,'Medians, Hi-Lo SDs'!$B:$F,3,FALSE)),$G1518&gt;=(VLOOKUP($J1518,'Medians, Hi-Lo SDs'!$B:$F,3,FALSE))),(VLOOKUP($J1518,'Medians, Hi-Lo SDs'!$B:$F,3,FALSE))-$G1517,""))/($F1518)*($C1518-$C1517)+($C1517),"")</f>
        <v/>
      </c>
      <c r="R1518" s="65" t="str">
        <f t="shared" si="268"/>
        <v/>
      </c>
      <c r="S1518" s="65" t="str">
        <f>IF(R1518="","",R1518/VLOOKUP(VLOOKUP($J1518,'Medians, Hi-Lo SDs'!$B:$F,3,FALSE),$H:$I,2,FALSE))</f>
        <v/>
      </c>
      <c r="T1518" s="70" t="str">
        <f t="shared" si="271"/>
        <v/>
      </c>
      <c r="U1518" s="68" t="str">
        <f t="shared" si="272"/>
        <v/>
      </c>
      <c r="V1518" s="69" t="str">
        <f t="shared" si="266"/>
        <v/>
      </c>
      <c r="W1518" s="66" t="str">
        <f>IFERROR((IF(AND($G1517&lt;(VLOOKUP($J1518,'Medians, Hi-Lo SDs'!$B:$F,4,FALSE)),$G1518&gt;=(VLOOKUP($J1518,'Medians, Hi-Lo SDs'!$B:$F,4,FALSE))),(VLOOKUP($J1518,'Medians, Hi-Lo SDs'!$B:$F,4,FALSE))-$G1517,""))/($F1518)*($C1518-$C1517)+($C1517),"")</f>
        <v/>
      </c>
      <c r="X1518" s="65" t="str">
        <f t="shared" si="269"/>
        <v/>
      </c>
      <c r="Y1518" s="65" t="str">
        <f>IF(X1518="","",X1518/VLOOKUP(VLOOKUP($J1518,'Medians, Hi-Lo SDs'!$B:$F,4,FALSE),$H:$I,2,FALSE))</f>
        <v/>
      </c>
      <c r="Z1518" s="70" t="str">
        <f t="shared" si="273"/>
        <v/>
      </c>
      <c r="AA1518" s="68" t="str">
        <f t="shared" si="274"/>
        <v/>
      </c>
      <c r="AB1518" s="66" t="str">
        <f>IFERROR((IF(AND($G1517&lt;(VLOOKUP($J1518,'Medians, Hi-Lo SDs'!$B:$F,5,FALSE)),$G1518&gt;=(VLOOKUP($J1518,'Medians, Hi-Lo SDs'!$B:$F,5,FALSE))),(VLOOKUP($J1518,'Medians, Hi-Lo SDs'!$B:$F,5,FALSE))-$G1517,""))/($F1518)*($C1518-$C1517)+($C1517),"")</f>
        <v/>
      </c>
      <c r="AC1518" s="65" t="str">
        <f t="shared" si="270"/>
        <v/>
      </c>
      <c r="AD1518" s="65" t="str">
        <f>IF(AC1518="","",AC1518/VLOOKUP(VLOOKUP($J1518,'Medians, Hi-Lo SDs'!$B:$F,5,FALSE),$H:$I,2,FALSE))</f>
        <v/>
      </c>
      <c r="AE1518" s="59" t="s">
        <v>88</v>
      </c>
      <c r="AF1518" s="60" t="s">
        <v>88</v>
      </c>
    </row>
    <row r="1519" spans="10:32" x14ac:dyDescent="0.2">
      <c r="J1519" s="64" t="str">
        <f t="shared" si="264"/>
        <v>a1721</v>
      </c>
      <c r="K1519" s="71">
        <f t="shared" si="265"/>
        <v>2.1505376344086025</v>
      </c>
      <c r="L1519" s="65" t="str">
        <f>IFERROR((IF(AND($G1518&lt;(VLOOKUP($J1519,'Medians, Hi-Lo SDs'!$B:$F,2,FALSE)),$G1519&gt;=(VLOOKUP($J1519,'Medians, Hi-Lo SDs'!$B:$F,2,FALSE))),(VLOOKUP($J1519,'Medians, Hi-Lo SDs'!$B:$F,2,FALSE))-$G1518,""))/($F1519)*($C1519-$C1518)+($C1518),"")</f>
        <v/>
      </c>
      <c r="M1519" s="65" t="str">
        <f t="shared" si="267"/>
        <v/>
      </c>
      <c r="N1519" s="65" t="str">
        <f>IF(M1519="","",M1519/VLOOKUP(VLOOKUP($J1519,'Medians, Hi-Lo SDs'!$B:$F,2,FALSE),$H:$I,2,FALSE))</f>
        <v/>
      </c>
      <c r="O1519" s="59" t="s">
        <v>88</v>
      </c>
      <c r="P1519" s="60" t="s">
        <v>88</v>
      </c>
      <c r="Q1519" s="66" t="str">
        <f>IFERROR((IF(AND($G1518&lt;(VLOOKUP($J1519,'Medians, Hi-Lo SDs'!$B:$F,3,FALSE)),$G1519&gt;=(VLOOKUP($J1519,'Medians, Hi-Lo SDs'!$B:$F,3,FALSE))),(VLOOKUP($J1519,'Medians, Hi-Lo SDs'!$B:$F,3,FALSE))-$G1518,""))/($F1519)*($C1519-$C1518)+($C1518),"")</f>
        <v/>
      </c>
      <c r="R1519" s="65" t="str">
        <f t="shared" si="268"/>
        <v/>
      </c>
      <c r="S1519" s="65" t="str">
        <f>IF(R1519="","",R1519/VLOOKUP(VLOOKUP($J1519,'Medians, Hi-Lo SDs'!$B:$F,3,FALSE),$H:$I,2,FALSE))</f>
        <v/>
      </c>
      <c r="T1519" s="70" t="str">
        <f t="shared" si="271"/>
        <v/>
      </c>
      <c r="U1519" s="68" t="str">
        <f t="shared" si="272"/>
        <v/>
      </c>
      <c r="V1519" s="69" t="str">
        <f t="shared" si="266"/>
        <v/>
      </c>
      <c r="W1519" s="66" t="str">
        <f>IFERROR((IF(AND($G1518&lt;(VLOOKUP($J1519,'Medians, Hi-Lo SDs'!$B:$F,4,FALSE)),$G1519&gt;=(VLOOKUP($J1519,'Medians, Hi-Lo SDs'!$B:$F,4,FALSE))),(VLOOKUP($J1519,'Medians, Hi-Lo SDs'!$B:$F,4,FALSE))-$G1518,""))/($F1519)*($C1519-$C1518)+($C1518),"")</f>
        <v/>
      </c>
      <c r="X1519" s="65" t="str">
        <f t="shared" si="269"/>
        <v/>
      </c>
      <c r="Y1519" s="65" t="str">
        <f>IF(X1519="","",X1519/VLOOKUP(VLOOKUP($J1519,'Medians, Hi-Lo SDs'!$B:$F,4,FALSE),$H:$I,2,FALSE))</f>
        <v/>
      </c>
      <c r="Z1519" s="70" t="str">
        <f t="shared" si="273"/>
        <v/>
      </c>
      <c r="AA1519" s="68" t="str">
        <f t="shared" si="274"/>
        <v/>
      </c>
      <c r="AB1519" s="66" t="str">
        <f>IFERROR((IF(AND($G1518&lt;(VLOOKUP($J1519,'Medians, Hi-Lo SDs'!$B:$F,5,FALSE)),$G1519&gt;=(VLOOKUP($J1519,'Medians, Hi-Lo SDs'!$B:$F,5,FALSE))),(VLOOKUP($J1519,'Medians, Hi-Lo SDs'!$B:$F,5,FALSE))-$G1518,""))/($F1519)*($C1519-$C1518)+($C1518),"")</f>
        <v/>
      </c>
      <c r="AC1519" s="65" t="str">
        <f t="shared" si="270"/>
        <v/>
      </c>
      <c r="AD1519" s="65" t="str">
        <f>IF(AC1519="","",AC1519/VLOOKUP(VLOOKUP($J1519,'Medians, Hi-Lo SDs'!$B:$F,5,FALSE),$H:$I,2,FALSE))</f>
        <v/>
      </c>
      <c r="AE1519" s="59" t="s">
        <v>88</v>
      </c>
      <c r="AF1519" s="60" t="s">
        <v>88</v>
      </c>
    </row>
    <row r="1520" spans="10:32" x14ac:dyDescent="0.2">
      <c r="J1520" s="64" t="str">
        <f t="shared" si="264"/>
        <v>a1721</v>
      </c>
      <c r="K1520" s="71">
        <f t="shared" si="265"/>
        <v>2.1505376344086025</v>
      </c>
      <c r="L1520" s="65" t="str">
        <f>IFERROR((IF(AND($G1519&lt;(VLOOKUP($J1520,'Medians, Hi-Lo SDs'!$B:$F,2,FALSE)),$G1520&gt;=(VLOOKUP($J1520,'Medians, Hi-Lo SDs'!$B:$F,2,FALSE))),(VLOOKUP($J1520,'Medians, Hi-Lo SDs'!$B:$F,2,FALSE))-$G1519,""))/($F1520)*($C1520-$C1519)+($C1519),"")</f>
        <v/>
      </c>
      <c r="M1520" s="65" t="str">
        <f t="shared" si="267"/>
        <v/>
      </c>
      <c r="N1520" s="65" t="str">
        <f>IF(M1520="","",M1520/VLOOKUP(VLOOKUP($J1520,'Medians, Hi-Lo SDs'!$B:$F,2,FALSE),$H:$I,2,FALSE))</f>
        <v/>
      </c>
      <c r="O1520" s="59" t="s">
        <v>88</v>
      </c>
      <c r="P1520" s="60" t="s">
        <v>88</v>
      </c>
      <c r="Q1520" s="66" t="str">
        <f>IFERROR((IF(AND($G1519&lt;(VLOOKUP($J1520,'Medians, Hi-Lo SDs'!$B:$F,3,FALSE)),$G1520&gt;=(VLOOKUP($J1520,'Medians, Hi-Lo SDs'!$B:$F,3,FALSE))),(VLOOKUP($J1520,'Medians, Hi-Lo SDs'!$B:$F,3,FALSE))-$G1519,""))/($F1520)*($C1520-$C1519)+($C1519),"")</f>
        <v/>
      </c>
      <c r="R1520" s="65" t="str">
        <f t="shared" si="268"/>
        <v/>
      </c>
      <c r="S1520" s="65" t="str">
        <f>IF(R1520="","",R1520/VLOOKUP(VLOOKUP($J1520,'Medians, Hi-Lo SDs'!$B:$F,3,FALSE),$H:$I,2,FALSE))</f>
        <v/>
      </c>
      <c r="T1520" s="70" t="str">
        <f t="shared" si="271"/>
        <v/>
      </c>
      <c r="U1520" s="68" t="str">
        <f t="shared" si="272"/>
        <v/>
      </c>
      <c r="V1520" s="69" t="str">
        <f t="shared" si="266"/>
        <v/>
      </c>
      <c r="W1520" s="66" t="str">
        <f>IFERROR((IF(AND($G1519&lt;(VLOOKUP($J1520,'Medians, Hi-Lo SDs'!$B:$F,4,FALSE)),$G1520&gt;=(VLOOKUP($J1520,'Medians, Hi-Lo SDs'!$B:$F,4,FALSE))),(VLOOKUP($J1520,'Medians, Hi-Lo SDs'!$B:$F,4,FALSE))-$G1519,""))/($F1520)*($C1520-$C1519)+($C1519),"")</f>
        <v/>
      </c>
      <c r="X1520" s="65" t="str">
        <f t="shared" si="269"/>
        <v/>
      </c>
      <c r="Y1520" s="65" t="str">
        <f>IF(X1520="","",X1520/VLOOKUP(VLOOKUP($J1520,'Medians, Hi-Lo SDs'!$B:$F,4,FALSE),$H:$I,2,FALSE))</f>
        <v/>
      </c>
      <c r="Z1520" s="70" t="str">
        <f t="shared" si="273"/>
        <v/>
      </c>
      <c r="AA1520" s="68" t="str">
        <f t="shared" si="274"/>
        <v/>
      </c>
      <c r="AB1520" s="66" t="str">
        <f>IFERROR((IF(AND($G1519&lt;(VLOOKUP($J1520,'Medians, Hi-Lo SDs'!$B:$F,5,FALSE)),$G1520&gt;=(VLOOKUP($J1520,'Medians, Hi-Lo SDs'!$B:$F,5,FALSE))),(VLOOKUP($J1520,'Medians, Hi-Lo SDs'!$B:$F,5,FALSE))-$G1519,""))/($F1520)*($C1520-$C1519)+($C1519),"")</f>
        <v/>
      </c>
      <c r="AC1520" s="65" t="str">
        <f t="shared" si="270"/>
        <v/>
      </c>
      <c r="AD1520" s="65" t="str">
        <f>IF(AC1520="","",AC1520/VLOOKUP(VLOOKUP($J1520,'Medians, Hi-Lo SDs'!$B:$F,5,FALSE),$H:$I,2,FALSE))</f>
        <v/>
      </c>
      <c r="AE1520" s="59" t="s">
        <v>88</v>
      </c>
      <c r="AF1520" s="60" t="s">
        <v>88</v>
      </c>
    </row>
    <row r="1521" spans="10:32" x14ac:dyDescent="0.2">
      <c r="J1521" s="64" t="str">
        <f t="shared" si="264"/>
        <v>a1721</v>
      </c>
      <c r="K1521" s="71">
        <f t="shared" si="265"/>
        <v>2.1505376344086025</v>
      </c>
      <c r="L1521" s="65" t="str">
        <f>IFERROR((IF(AND($G1520&lt;(VLOOKUP($J1521,'Medians, Hi-Lo SDs'!$B:$F,2,FALSE)),$G1521&gt;=(VLOOKUP($J1521,'Medians, Hi-Lo SDs'!$B:$F,2,FALSE))),(VLOOKUP($J1521,'Medians, Hi-Lo SDs'!$B:$F,2,FALSE))-$G1520,""))/($F1521)*($C1521-$C1520)+($C1520),"")</f>
        <v/>
      </c>
      <c r="M1521" s="65" t="str">
        <f t="shared" si="267"/>
        <v/>
      </c>
      <c r="N1521" s="65" t="str">
        <f>IF(M1521="","",M1521/VLOOKUP(VLOOKUP($J1521,'Medians, Hi-Lo SDs'!$B:$F,2,FALSE),$H:$I,2,FALSE))</f>
        <v/>
      </c>
      <c r="O1521" s="59" t="s">
        <v>88</v>
      </c>
      <c r="P1521" s="60" t="s">
        <v>88</v>
      </c>
      <c r="Q1521" s="66" t="str">
        <f>IFERROR((IF(AND($G1520&lt;(VLOOKUP($J1521,'Medians, Hi-Lo SDs'!$B:$F,3,FALSE)),$G1521&gt;=(VLOOKUP($J1521,'Medians, Hi-Lo SDs'!$B:$F,3,FALSE))),(VLOOKUP($J1521,'Medians, Hi-Lo SDs'!$B:$F,3,FALSE))-$G1520,""))/($F1521)*($C1521-$C1520)+($C1520),"")</f>
        <v/>
      </c>
      <c r="R1521" s="65" t="str">
        <f t="shared" si="268"/>
        <v/>
      </c>
      <c r="S1521" s="65" t="str">
        <f>IF(R1521="","",R1521/VLOOKUP(VLOOKUP($J1521,'Medians, Hi-Lo SDs'!$B:$F,3,FALSE),$H:$I,2,FALSE))</f>
        <v/>
      </c>
      <c r="T1521" s="70" t="str">
        <f t="shared" si="271"/>
        <v/>
      </c>
      <c r="U1521" s="68" t="str">
        <f t="shared" si="272"/>
        <v/>
      </c>
      <c r="V1521" s="69" t="str">
        <f t="shared" si="266"/>
        <v/>
      </c>
      <c r="W1521" s="66" t="str">
        <f>IFERROR((IF(AND($G1520&lt;(VLOOKUP($J1521,'Medians, Hi-Lo SDs'!$B:$F,4,FALSE)),$G1521&gt;=(VLOOKUP($J1521,'Medians, Hi-Lo SDs'!$B:$F,4,FALSE))),(VLOOKUP($J1521,'Medians, Hi-Lo SDs'!$B:$F,4,FALSE))-$G1520,""))/($F1521)*($C1521-$C1520)+($C1520),"")</f>
        <v/>
      </c>
      <c r="X1521" s="65" t="str">
        <f t="shared" si="269"/>
        <v/>
      </c>
      <c r="Y1521" s="65" t="str">
        <f>IF(X1521="","",X1521/VLOOKUP(VLOOKUP($J1521,'Medians, Hi-Lo SDs'!$B:$F,4,FALSE),$H:$I,2,FALSE))</f>
        <v/>
      </c>
      <c r="Z1521" s="70" t="str">
        <f t="shared" si="273"/>
        <v/>
      </c>
      <c r="AA1521" s="68" t="str">
        <f t="shared" si="274"/>
        <v/>
      </c>
      <c r="AB1521" s="66" t="str">
        <f>IFERROR((IF(AND($G1520&lt;(VLOOKUP($J1521,'Medians, Hi-Lo SDs'!$B:$F,5,FALSE)),$G1521&gt;=(VLOOKUP($J1521,'Medians, Hi-Lo SDs'!$B:$F,5,FALSE))),(VLOOKUP($J1521,'Medians, Hi-Lo SDs'!$B:$F,5,FALSE))-$G1520,""))/($F1521)*($C1521-$C1520)+($C1520),"")</f>
        <v/>
      </c>
      <c r="AC1521" s="65" t="str">
        <f t="shared" si="270"/>
        <v/>
      </c>
      <c r="AD1521" s="65" t="str">
        <f>IF(AC1521="","",AC1521/VLOOKUP(VLOOKUP($J1521,'Medians, Hi-Lo SDs'!$B:$F,5,FALSE),$H:$I,2,FALSE))</f>
        <v/>
      </c>
      <c r="AE1521" s="59" t="s">
        <v>88</v>
      </c>
      <c r="AF1521" s="60" t="s">
        <v>88</v>
      </c>
    </row>
    <row r="1522" spans="10:32" x14ac:dyDescent="0.2">
      <c r="J1522" s="64" t="str">
        <f t="shared" si="264"/>
        <v>a1721</v>
      </c>
      <c r="K1522" s="71">
        <f t="shared" si="265"/>
        <v>2.1505376344086025</v>
      </c>
      <c r="L1522" s="65" t="str">
        <f>IFERROR((IF(AND($G1521&lt;(VLOOKUP($J1522,'Medians, Hi-Lo SDs'!$B:$F,2,FALSE)),$G1522&gt;=(VLOOKUP($J1522,'Medians, Hi-Lo SDs'!$B:$F,2,FALSE))),(VLOOKUP($J1522,'Medians, Hi-Lo SDs'!$B:$F,2,FALSE))-$G1521,""))/($F1522)*($C1522-$C1521)+($C1521),"")</f>
        <v/>
      </c>
      <c r="M1522" s="65" t="str">
        <f t="shared" si="267"/>
        <v/>
      </c>
      <c r="N1522" s="65" t="str">
        <f>IF(M1522="","",M1522/VLOOKUP(VLOOKUP($J1522,'Medians, Hi-Lo SDs'!$B:$F,2,FALSE),$H:$I,2,FALSE))</f>
        <v/>
      </c>
      <c r="O1522" s="59" t="s">
        <v>88</v>
      </c>
      <c r="P1522" s="60" t="s">
        <v>88</v>
      </c>
      <c r="Q1522" s="66" t="str">
        <f>IFERROR((IF(AND($G1521&lt;(VLOOKUP($J1522,'Medians, Hi-Lo SDs'!$B:$F,3,FALSE)),$G1522&gt;=(VLOOKUP($J1522,'Medians, Hi-Lo SDs'!$B:$F,3,FALSE))),(VLOOKUP($J1522,'Medians, Hi-Lo SDs'!$B:$F,3,FALSE))-$G1521,""))/($F1522)*($C1522-$C1521)+($C1521),"")</f>
        <v/>
      </c>
      <c r="R1522" s="65" t="str">
        <f t="shared" si="268"/>
        <v/>
      </c>
      <c r="S1522" s="65" t="str">
        <f>IF(R1522="","",R1522/VLOOKUP(VLOOKUP($J1522,'Medians, Hi-Lo SDs'!$B:$F,3,FALSE),$H:$I,2,FALSE))</f>
        <v/>
      </c>
      <c r="T1522" s="70" t="str">
        <f t="shared" si="271"/>
        <v/>
      </c>
      <c r="U1522" s="68" t="str">
        <f t="shared" si="272"/>
        <v/>
      </c>
      <c r="V1522" s="69" t="str">
        <f t="shared" si="266"/>
        <v/>
      </c>
      <c r="W1522" s="66" t="str">
        <f>IFERROR((IF(AND($G1521&lt;(VLOOKUP($J1522,'Medians, Hi-Lo SDs'!$B:$F,4,FALSE)),$G1522&gt;=(VLOOKUP($J1522,'Medians, Hi-Lo SDs'!$B:$F,4,FALSE))),(VLOOKUP($J1522,'Medians, Hi-Lo SDs'!$B:$F,4,FALSE))-$G1521,""))/($F1522)*($C1522-$C1521)+($C1521),"")</f>
        <v/>
      </c>
      <c r="X1522" s="65" t="str">
        <f t="shared" si="269"/>
        <v/>
      </c>
      <c r="Y1522" s="65" t="str">
        <f>IF(X1522="","",X1522/VLOOKUP(VLOOKUP($J1522,'Medians, Hi-Lo SDs'!$B:$F,4,FALSE),$H:$I,2,FALSE))</f>
        <v/>
      </c>
      <c r="Z1522" s="70" t="str">
        <f t="shared" si="273"/>
        <v/>
      </c>
      <c r="AA1522" s="68" t="str">
        <f t="shared" si="274"/>
        <v/>
      </c>
      <c r="AB1522" s="66" t="str">
        <f>IFERROR((IF(AND($G1521&lt;(VLOOKUP($J1522,'Medians, Hi-Lo SDs'!$B:$F,5,FALSE)),$G1522&gt;=(VLOOKUP($J1522,'Medians, Hi-Lo SDs'!$B:$F,5,FALSE))),(VLOOKUP($J1522,'Medians, Hi-Lo SDs'!$B:$F,5,FALSE))-$G1521,""))/($F1522)*($C1522-$C1521)+($C1521),"")</f>
        <v/>
      </c>
      <c r="AC1522" s="65" t="str">
        <f t="shared" si="270"/>
        <v/>
      </c>
      <c r="AD1522" s="65" t="str">
        <f>IF(AC1522="","",AC1522/VLOOKUP(VLOOKUP($J1522,'Medians, Hi-Lo SDs'!$B:$F,5,FALSE),$H:$I,2,FALSE))</f>
        <v/>
      </c>
      <c r="AE1522" s="59" t="s">
        <v>88</v>
      </c>
      <c r="AF1522" s="60" t="s">
        <v>88</v>
      </c>
    </row>
    <row r="1523" spans="10:32" x14ac:dyDescent="0.2">
      <c r="J1523" s="64" t="str">
        <f t="shared" si="264"/>
        <v>a1721</v>
      </c>
      <c r="K1523" s="71">
        <f t="shared" si="265"/>
        <v>2.1505376344086025</v>
      </c>
      <c r="L1523" s="65" t="str">
        <f>IFERROR((IF(AND($G1522&lt;(VLOOKUP($J1523,'Medians, Hi-Lo SDs'!$B:$F,2,FALSE)),$G1523&gt;=(VLOOKUP($J1523,'Medians, Hi-Lo SDs'!$B:$F,2,FALSE))),(VLOOKUP($J1523,'Medians, Hi-Lo SDs'!$B:$F,2,FALSE))-$G1522,""))/($F1523)*($C1523-$C1522)+($C1522),"")</f>
        <v/>
      </c>
      <c r="M1523" s="65" t="str">
        <f t="shared" si="267"/>
        <v/>
      </c>
      <c r="N1523" s="65" t="str">
        <f>IF(M1523="","",M1523/VLOOKUP(VLOOKUP($J1523,'Medians, Hi-Lo SDs'!$B:$F,2,FALSE),$H:$I,2,FALSE))</f>
        <v/>
      </c>
      <c r="O1523" s="59" t="s">
        <v>88</v>
      </c>
      <c r="P1523" s="60" t="s">
        <v>88</v>
      </c>
      <c r="Q1523" s="66" t="str">
        <f>IFERROR((IF(AND($G1522&lt;(VLOOKUP($J1523,'Medians, Hi-Lo SDs'!$B:$F,3,FALSE)),$G1523&gt;=(VLOOKUP($J1523,'Medians, Hi-Lo SDs'!$B:$F,3,FALSE))),(VLOOKUP($J1523,'Medians, Hi-Lo SDs'!$B:$F,3,FALSE))-$G1522,""))/($F1523)*($C1523-$C1522)+($C1522),"")</f>
        <v/>
      </c>
      <c r="R1523" s="65" t="str">
        <f t="shared" si="268"/>
        <v/>
      </c>
      <c r="S1523" s="65" t="str">
        <f>IF(R1523="","",R1523/VLOOKUP(VLOOKUP($J1523,'Medians, Hi-Lo SDs'!$B:$F,3,FALSE),$H:$I,2,FALSE))</f>
        <v/>
      </c>
      <c r="T1523" s="70" t="str">
        <f t="shared" si="271"/>
        <v/>
      </c>
      <c r="U1523" s="68" t="str">
        <f t="shared" si="272"/>
        <v/>
      </c>
      <c r="V1523" s="69" t="str">
        <f t="shared" si="266"/>
        <v/>
      </c>
      <c r="W1523" s="66" t="str">
        <f>IFERROR((IF(AND($G1522&lt;(VLOOKUP($J1523,'Medians, Hi-Lo SDs'!$B:$F,4,FALSE)),$G1523&gt;=(VLOOKUP($J1523,'Medians, Hi-Lo SDs'!$B:$F,4,FALSE))),(VLOOKUP($J1523,'Medians, Hi-Lo SDs'!$B:$F,4,FALSE))-$G1522,""))/($F1523)*($C1523-$C1522)+($C1522),"")</f>
        <v/>
      </c>
      <c r="X1523" s="65" t="str">
        <f t="shared" si="269"/>
        <v/>
      </c>
      <c r="Y1523" s="65" t="str">
        <f>IF(X1523="","",X1523/VLOOKUP(VLOOKUP($J1523,'Medians, Hi-Lo SDs'!$B:$F,4,FALSE),$H:$I,2,FALSE))</f>
        <v/>
      </c>
      <c r="Z1523" s="70" t="str">
        <f t="shared" si="273"/>
        <v/>
      </c>
      <c r="AA1523" s="68" t="str">
        <f t="shared" si="274"/>
        <v/>
      </c>
      <c r="AB1523" s="66" t="str">
        <f>IFERROR((IF(AND($G1522&lt;(VLOOKUP($J1523,'Medians, Hi-Lo SDs'!$B:$F,5,FALSE)),$G1523&gt;=(VLOOKUP($J1523,'Medians, Hi-Lo SDs'!$B:$F,5,FALSE))),(VLOOKUP($J1523,'Medians, Hi-Lo SDs'!$B:$F,5,FALSE))-$G1522,""))/($F1523)*($C1523-$C1522)+($C1522),"")</f>
        <v/>
      </c>
      <c r="AC1523" s="65" t="str">
        <f t="shared" si="270"/>
        <v/>
      </c>
      <c r="AD1523" s="65" t="str">
        <f>IF(AC1523="","",AC1523/VLOOKUP(VLOOKUP($J1523,'Medians, Hi-Lo SDs'!$B:$F,5,FALSE),$H:$I,2,FALSE))</f>
        <v/>
      </c>
      <c r="AE1523" s="59" t="s">
        <v>88</v>
      </c>
      <c r="AF1523" s="60" t="s">
        <v>88</v>
      </c>
    </row>
    <row r="1524" spans="10:32" x14ac:dyDescent="0.2">
      <c r="J1524" s="64" t="str">
        <f t="shared" si="264"/>
        <v>a1721</v>
      </c>
      <c r="K1524" s="71">
        <f t="shared" si="265"/>
        <v>2.1505376344086025</v>
      </c>
      <c r="L1524" s="65" t="str">
        <f>IFERROR((IF(AND($G1523&lt;(VLOOKUP($J1524,'Medians, Hi-Lo SDs'!$B:$F,2,FALSE)),$G1524&gt;=(VLOOKUP($J1524,'Medians, Hi-Lo SDs'!$B:$F,2,FALSE))),(VLOOKUP($J1524,'Medians, Hi-Lo SDs'!$B:$F,2,FALSE))-$G1523,""))/($F1524)*($C1524-$C1523)+($C1523),"")</f>
        <v/>
      </c>
      <c r="M1524" s="65" t="str">
        <f t="shared" si="267"/>
        <v/>
      </c>
      <c r="N1524" s="65" t="str">
        <f>IF(M1524="","",M1524/VLOOKUP(VLOOKUP($J1524,'Medians, Hi-Lo SDs'!$B:$F,2,FALSE),$H:$I,2,FALSE))</f>
        <v/>
      </c>
      <c r="O1524" s="59" t="s">
        <v>88</v>
      </c>
      <c r="P1524" s="60" t="s">
        <v>88</v>
      </c>
      <c r="Q1524" s="66" t="str">
        <f>IFERROR((IF(AND($G1523&lt;(VLOOKUP($J1524,'Medians, Hi-Lo SDs'!$B:$F,3,FALSE)),$G1524&gt;=(VLOOKUP($J1524,'Medians, Hi-Lo SDs'!$B:$F,3,FALSE))),(VLOOKUP($J1524,'Medians, Hi-Lo SDs'!$B:$F,3,FALSE))-$G1523,""))/($F1524)*($C1524-$C1523)+($C1523),"")</f>
        <v/>
      </c>
      <c r="R1524" s="65" t="str">
        <f t="shared" si="268"/>
        <v/>
      </c>
      <c r="S1524" s="65" t="str">
        <f>IF(R1524="","",R1524/VLOOKUP(VLOOKUP($J1524,'Medians, Hi-Lo SDs'!$B:$F,3,FALSE),$H:$I,2,FALSE))</f>
        <v/>
      </c>
      <c r="T1524" s="70" t="str">
        <f t="shared" si="271"/>
        <v/>
      </c>
      <c r="U1524" s="68" t="str">
        <f t="shared" si="272"/>
        <v/>
      </c>
      <c r="V1524" s="69" t="str">
        <f t="shared" si="266"/>
        <v/>
      </c>
      <c r="W1524" s="66" t="str">
        <f>IFERROR((IF(AND($G1523&lt;(VLOOKUP($J1524,'Medians, Hi-Lo SDs'!$B:$F,4,FALSE)),$G1524&gt;=(VLOOKUP($J1524,'Medians, Hi-Lo SDs'!$B:$F,4,FALSE))),(VLOOKUP($J1524,'Medians, Hi-Lo SDs'!$B:$F,4,FALSE))-$G1523,""))/($F1524)*($C1524-$C1523)+($C1523),"")</f>
        <v/>
      </c>
      <c r="X1524" s="65" t="str">
        <f t="shared" si="269"/>
        <v/>
      </c>
      <c r="Y1524" s="65" t="str">
        <f>IF(X1524="","",X1524/VLOOKUP(VLOOKUP($J1524,'Medians, Hi-Lo SDs'!$B:$F,4,FALSE),$H:$I,2,FALSE))</f>
        <v/>
      </c>
      <c r="Z1524" s="70" t="str">
        <f t="shared" si="273"/>
        <v/>
      </c>
      <c r="AA1524" s="68" t="str">
        <f t="shared" si="274"/>
        <v/>
      </c>
      <c r="AB1524" s="66" t="str">
        <f>IFERROR((IF(AND($G1523&lt;(VLOOKUP($J1524,'Medians, Hi-Lo SDs'!$B:$F,5,FALSE)),$G1524&gt;=(VLOOKUP($J1524,'Medians, Hi-Lo SDs'!$B:$F,5,FALSE))),(VLOOKUP($J1524,'Medians, Hi-Lo SDs'!$B:$F,5,FALSE))-$G1523,""))/($F1524)*($C1524-$C1523)+($C1523),"")</f>
        <v/>
      </c>
      <c r="AC1524" s="65" t="str">
        <f t="shared" si="270"/>
        <v/>
      </c>
      <c r="AD1524" s="65" t="str">
        <f>IF(AC1524="","",AC1524/VLOOKUP(VLOOKUP($J1524,'Medians, Hi-Lo SDs'!$B:$F,5,FALSE),$H:$I,2,FALSE))</f>
        <v/>
      </c>
      <c r="AE1524" s="59" t="s">
        <v>88</v>
      </c>
      <c r="AF1524" s="60" t="s">
        <v>88</v>
      </c>
    </row>
    <row r="1525" spans="10:32" x14ac:dyDescent="0.2">
      <c r="J1525" s="64" t="str">
        <f t="shared" si="264"/>
        <v>a1721</v>
      </c>
      <c r="K1525" s="71">
        <f t="shared" si="265"/>
        <v>2.1505376344086025</v>
      </c>
      <c r="L1525" s="65" t="str">
        <f>IFERROR((IF(AND($G1524&lt;(VLOOKUP($J1525,'Medians, Hi-Lo SDs'!$B:$F,2,FALSE)),$G1525&gt;=(VLOOKUP($J1525,'Medians, Hi-Lo SDs'!$B:$F,2,FALSE))),(VLOOKUP($J1525,'Medians, Hi-Lo SDs'!$B:$F,2,FALSE))-$G1524,""))/($F1525)*($C1525-$C1524)+($C1524),"")</f>
        <v/>
      </c>
      <c r="M1525" s="65" t="str">
        <f t="shared" si="267"/>
        <v/>
      </c>
      <c r="N1525" s="65" t="str">
        <f>IF(M1525="","",M1525/VLOOKUP(VLOOKUP($J1525,'Medians, Hi-Lo SDs'!$B:$F,2,FALSE),$H:$I,2,FALSE))</f>
        <v/>
      </c>
      <c r="O1525" s="59" t="s">
        <v>88</v>
      </c>
      <c r="P1525" s="60" t="s">
        <v>88</v>
      </c>
      <c r="Q1525" s="66" t="str">
        <f>IFERROR((IF(AND($G1524&lt;(VLOOKUP($J1525,'Medians, Hi-Lo SDs'!$B:$F,3,FALSE)),$G1525&gt;=(VLOOKUP($J1525,'Medians, Hi-Lo SDs'!$B:$F,3,FALSE))),(VLOOKUP($J1525,'Medians, Hi-Lo SDs'!$B:$F,3,FALSE))-$G1524,""))/($F1525)*($C1525-$C1524)+($C1524),"")</f>
        <v/>
      </c>
      <c r="R1525" s="65" t="str">
        <f t="shared" si="268"/>
        <v/>
      </c>
      <c r="S1525" s="65" t="str">
        <f>IF(R1525="","",R1525/VLOOKUP(VLOOKUP($J1525,'Medians, Hi-Lo SDs'!$B:$F,3,FALSE),$H:$I,2,FALSE))</f>
        <v/>
      </c>
      <c r="T1525" s="70" t="str">
        <f t="shared" si="271"/>
        <v/>
      </c>
      <c r="U1525" s="68" t="str">
        <f t="shared" si="272"/>
        <v/>
      </c>
      <c r="V1525" s="69" t="str">
        <f t="shared" si="266"/>
        <v/>
      </c>
      <c r="W1525" s="66" t="str">
        <f>IFERROR((IF(AND($G1524&lt;(VLOOKUP($J1525,'Medians, Hi-Lo SDs'!$B:$F,4,FALSE)),$G1525&gt;=(VLOOKUP($J1525,'Medians, Hi-Lo SDs'!$B:$F,4,FALSE))),(VLOOKUP($J1525,'Medians, Hi-Lo SDs'!$B:$F,4,FALSE))-$G1524,""))/($F1525)*($C1525-$C1524)+($C1524),"")</f>
        <v/>
      </c>
      <c r="X1525" s="65" t="str">
        <f t="shared" si="269"/>
        <v/>
      </c>
      <c r="Y1525" s="65" t="str">
        <f>IF(X1525="","",X1525/VLOOKUP(VLOOKUP($J1525,'Medians, Hi-Lo SDs'!$B:$F,4,FALSE),$H:$I,2,FALSE))</f>
        <v/>
      </c>
      <c r="Z1525" s="70" t="str">
        <f t="shared" si="273"/>
        <v/>
      </c>
      <c r="AA1525" s="68" t="str">
        <f t="shared" si="274"/>
        <v/>
      </c>
      <c r="AB1525" s="66" t="str">
        <f>IFERROR((IF(AND($G1524&lt;(VLOOKUP($J1525,'Medians, Hi-Lo SDs'!$B:$F,5,FALSE)),$G1525&gt;=(VLOOKUP($J1525,'Medians, Hi-Lo SDs'!$B:$F,5,FALSE))),(VLOOKUP($J1525,'Medians, Hi-Lo SDs'!$B:$F,5,FALSE))-$G1524,""))/($F1525)*($C1525-$C1524)+($C1524),"")</f>
        <v/>
      </c>
      <c r="AC1525" s="65" t="str">
        <f t="shared" si="270"/>
        <v/>
      </c>
      <c r="AD1525" s="65" t="str">
        <f>IF(AC1525="","",AC1525/VLOOKUP(VLOOKUP($J1525,'Medians, Hi-Lo SDs'!$B:$F,5,FALSE),$H:$I,2,FALSE))</f>
        <v/>
      </c>
      <c r="AE1525" s="59" t="s">
        <v>88</v>
      </c>
      <c r="AF1525" s="60" t="s">
        <v>88</v>
      </c>
    </row>
    <row r="1526" spans="10:32" x14ac:dyDescent="0.2">
      <c r="J1526" s="64" t="str">
        <f t="shared" si="264"/>
        <v>a1721</v>
      </c>
      <c r="K1526" s="71">
        <f t="shared" si="265"/>
        <v>2.1505376344086025</v>
      </c>
      <c r="L1526" s="65" t="str">
        <f>IFERROR((IF(AND($G1525&lt;(VLOOKUP($J1526,'Medians, Hi-Lo SDs'!$B:$F,2,FALSE)),$G1526&gt;=(VLOOKUP($J1526,'Medians, Hi-Lo SDs'!$B:$F,2,FALSE))),(VLOOKUP($J1526,'Medians, Hi-Lo SDs'!$B:$F,2,FALSE))-$G1525,""))/($F1526)*($C1526-$C1525)+($C1525),"")</f>
        <v/>
      </c>
      <c r="M1526" s="65" t="str">
        <f t="shared" si="267"/>
        <v/>
      </c>
      <c r="N1526" s="65" t="str">
        <f>IF(M1526="","",M1526/VLOOKUP(VLOOKUP($J1526,'Medians, Hi-Lo SDs'!$B:$F,2,FALSE),$H:$I,2,FALSE))</f>
        <v/>
      </c>
      <c r="O1526" s="59" t="s">
        <v>88</v>
      </c>
      <c r="P1526" s="60" t="s">
        <v>88</v>
      </c>
      <c r="Q1526" s="66" t="str">
        <f>IFERROR((IF(AND($G1525&lt;(VLOOKUP($J1526,'Medians, Hi-Lo SDs'!$B:$F,3,FALSE)),$G1526&gt;=(VLOOKUP($J1526,'Medians, Hi-Lo SDs'!$B:$F,3,FALSE))),(VLOOKUP($J1526,'Medians, Hi-Lo SDs'!$B:$F,3,FALSE))-$G1525,""))/($F1526)*($C1526-$C1525)+($C1525),"")</f>
        <v/>
      </c>
      <c r="R1526" s="65" t="str">
        <f t="shared" si="268"/>
        <v/>
      </c>
      <c r="S1526" s="65" t="str">
        <f>IF(R1526="","",R1526/VLOOKUP(VLOOKUP($J1526,'Medians, Hi-Lo SDs'!$B:$F,3,FALSE),$H:$I,2,FALSE))</f>
        <v/>
      </c>
      <c r="T1526" s="70" t="str">
        <f t="shared" si="271"/>
        <v/>
      </c>
      <c r="U1526" s="68" t="str">
        <f t="shared" si="272"/>
        <v/>
      </c>
      <c r="V1526" s="69" t="str">
        <f t="shared" si="266"/>
        <v/>
      </c>
      <c r="W1526" s="66" t="str">
        <f>IFERROR((IF(AND($G1525&lt;(VLOOKUP($J1526,'Medians, Hi-Lo SDs'!$B:$F,4,FALSE)),$G1526&gt;=(VLOOKUP($J1526,'Medians, Hi-Lo SDs'!$B:$F,4,FALSE))),(VLOOKUP($J1526,'Medians, Hi-Lo SDs'!$B:$F,4,FALSE))-$G1525,""))/($F1526)*($C1526-$C1525)+($C1525),"")</f>
        <v/>
      </c>
      <c r="X1526" s="65" t="str">
        <f t="shared" si="269"/>
        <v/>
      </c>
      <c r="Y1526" s="65" t="str">
        <f>IF(X1526="","",X1526/VLOOKUP(VLOOKUP($J1526,'Medians, Hi-Lo SDs'!$B:$F,4,FALSE),$H:$I,2,FALSE))</f>
        <v/>
      </c>
      <c r="Z1526" s="70" t="str">
        <f t="shared" si="273"/>
        <v/>
      </c>
      <c r="AA1526" s="68" t="str">
        <f t="shared" si="274"/>
        <v/>
      </c>
      <c r="AB1526" s="66" t="str">
        <f>IFERROR((IF(AND($G1525&lt;(VLOOKUP($J1526,'Medians, Hi-Lo SDs'!$B:$F,5,FALSE)),$G1526&gt;=(VLOOKUP($J1526,'Medians, Hi-Lo SDs'!$B:$F,5,FALSE))),(VLOOKUP($J1526,'Medians, Hi-Lo SDs'!$B:$F,5,FALSE))-$G1525,""))/($F1526)*($C1526-$C1525)+($C1525),"")</f>
        <v/>
      </c>
      <c r="AC1526" s="65" t="str">
        <f t="shared" si="270"/>
        <v/>
      </c>
      <c r="AD1526" s="65" t="str">
        <f>IF(AC1526="","",AC1526/VLOOKUP(VLOOKUP($J1526,'Medians, Hi-Lo SDs'!$B:$F,5,FALSE),$H:$I,2,FALSE))</f>
        <v/>
      </c>
      <c r="AE1526" s="59" t="s">
        <v>88</v>
      </c>
      <c r="AF1526" s="60" t="s">
        <v>88</v>
      </c>
    </row>
    <row r="1527" spans="10:32" x14ac:dyDescent="0.2">
      <c r="J1527" s="64" t="str">
        <f t="shared" si="264"/>
        <v>a1721</v>
      </c>
      <c r="K1527" s="71">
        <f t="shared" si="265"/>
        <v>2.1505376344086025</v>
      </c>
      <c r="L1527" s="65" t="str">
        <f>IFERROR((IF(AND($G1526&lt;(VLOOKUP($J1527,'Medians, Hi-Lo SDs'!$B:$F,2,FALSE)),$G1527&gt;=(VLOOKUP($J1527,'Medians, Hi-Lo SDs'!$B:$F,2,FALSE))),(VLOOKUP($J1527,'Medians, Hi-Lo SDs'!$B:$F,2,FALSE))-$G1526,""))/($F1527)*($C1527-$C1526)+($C1526),"")</f>
        <v/>
      </c>
      <c r="M1527" s="65" t="str">
        <f t="shared" si="267"/>
        <v/>
      </c>
      <c r="N1527" s="65" t="str">
        <f>IF(M1527="","",M1527/VLOOKUP(VLOOKUP($J1527,'Medians, Hi-Lo SDs'!$B:$F,2,FALSE),$H:$I,2,FALSE))</f>
        <v/>
      </c>
      <c r="O1527" s="59" t="s">
        <v>88</v>
      </c>
      <c r="P1527" s="60" t="s">
        <v>88</v>
      </c>
      <c r="Q1527" s="66" t="str">
        <f>IFERROR((IF(AND($G1526&lt;(VLOOKUP($J1527,'Medians, Hi-Lo SDs'!$B:$F,3,FALSE)),$G1527&gt;=(VLOOKUP($J1527,'Medians, Hi-Lo SDs'!$B:$F,3,FALSE))),(VLOOKUP($J1527,'Medians, Hi-Lo SDs'!$B:$F,3,FALSE))-$G1526,""))/($F1527)*($C1527-$C1526)+($C1526),"")</f>
        <v/>
      </c>
      <c r="R1527" s="65" t="str">
        <f t="shared" si="268"/>
        <v/>
      </c>
      <c r="S1527" s="65" t="str">
        <f>IF(R1527="","",R1527/VLOOKUP(VLOOKUP($J1527,'Medians, Hi-Lo SDs'!$B:$F,3,FALSE),$H:$I,2,FALSE))</f>
        <v/>
      </c>
      <c r="T1527" s="70" t="str">
        <f t="shared" si="271"/>
        <v/>
      </c>
      <c r="U1527" s="68" t="str">
        <f t="shared" si="272"/>
        <v/>
      </c>
      <c r="V1527" s="69" t="str">
        <f t="shared" si="266"/>
        <v/>
      </c>
      <c r="W1527" s="66" t="str">
        <f>IFERROR((IF(AND($G1526&lt;(VLOOKUP($J1527,'Medians, Hi-Lo SDs'!$B:$F,4,FALSE)),$G1527&gt;=(VLOOKUP($J1527,'Medians, Hi-Lo SDs'!$B:$F,4,FALSE))),(VLOOKUP($J1527,'Medians, Hi-Lo SDs'!$B:$F,4,FALSE))-$G1526,""))/($F1527)*($C1527-$C1526)+($C1526),"")</f>
        <v/>
      </c>
      <c r="X1527" s="65" t="str">
        <f t="shared" si="269"/>
        <v/>
      </c>
      <c r="Y1527" s="65" t="str">
        <f>IF(X1527="","",X1527/VLOOKUP(VLOOKUP($J1527,'Medians, Hi-Lo SDs'!$B:$F,4,FALSE),$H:$I,2,FALSE))</f>
        <v/>
      </c>
      <c r="Z1527" s="70" t="str">
        <f t="shared" si="273"/>
        <v/>
      </c>
      <c r="AA1527" s="68" t="str">
        <f t="shared" si="274"/>
        <v/>
      </c>
      <c r="AB1527" s="66" t="str">
        <f>IFERROR((IF(AND($G1526&lt;(VLOOKUP($J1527,'Medians, Hi-Lo SDs'!$B:$F,5,FALSE)),$G1527&gt;=(VLOOKUP($J1527,'Medians, Hi-Lo SDs'!$B:$F,5,FALSE))),(VLOOKUP($J1527,'Medians, Hi-Lo SDs'!$B:$F,5,FALSE))-$G1526,""))/($F1527)*($C1527-$C1526)+($C1526),"")</f>
        <v/>
      </c>
      <c r="AC1527" s="65" t="str">
        <f t="shared" si="270"/>
        <v/>
      </c>
      <c r="AD1527" s="65" t="str">
        <f>IF(AC1527="","",AC1527/VLOOKUP(VLOOKUP($J1527,'Medians, Hi-Lo SDs'!$B:$F,5,FALSE),$H:$I,2,FALSE))</f>
        <v/>
      </c>
      <c r="AE1527" s="59" t="s">
        <v>88</v>
      </c>
      <c r="AF1527" s="60" t="s">
        <v>88</v>
      </c>
    </row>
    <row r="1528" spans="10:32" x14ac:dyDescent="0.2">
      <c r="J1528" s="64" t="str">
        <f t="shared" si="264"/>
        <v>a1721</v>
      </c>
      <c r="K1528" s="71">
        <f t="shared" si="265"/>
        <v>2.1505376344086025</v>
      </c>
      <c r="L1528" s="65" t="str">
        <f>IFERROR((IF(AND($G1527&lt;(VLOOKUP($J1528,'Medians, Hi-Lo SDs'!$B:$F,2,FALSE)),$G1528&gt;=(VLOOKUP($J1528,'Medians, Hi-Lo SDs'!$B:$F,2,FALSE))),(VLOOKUP($J1528,'Medians, Hi-Lo SDs'!$B:$F,2,FALSE))-$G1527,""))/($F1528)*($C1528-$C1527)+($C1527),"")</f>
        <v/>
      </c>
      <c r="M1528" s="65" t="str">
        <f t="shared" si="267"/>
        <v/>
      </c>
      <c r="N1528" s="65" t="str">
        <f>IF(M1528="","",M1528/VLOOKUP(VLOOKUP($J1528,'Medians, Hi-Lo SDs'!$B:$F,2,FALSE),$H:$I,2,FALSE))</f>
        <v/>
      </c>
      <c r="O1528" s="59" t="s">
        <v>88</v>
      </c>
      <c r="P1528" s="60" t="s">
        <v>88</v>
      </c>
      <c r="Q1528" s="66" t="str">
        <f>IFERROR((IF(AND($G1527&lt;(VLOOKUP($J1528,'Medians, Hi-Lo SDs'!$B:$F,3,FALSE)),$G1528&gt;=(VLOOKUP($J1528,'Medians, Hi-Lo SDs'!$B:$F,3,FALSE))),(VLOOKUP($J1528,'Medians, Hi-Lo SDs'!$B:$F,3,FALSE))-$G1527,""))/($F1528)*($C1528-$C1527)+($C1527),"")</f>
        <v/>
      </c>
      <c r="R1528" s="65" t="str">
        <f t="shared" si="268"/>
        <v/>
      </c>
      <c r="S1528" s="65" t="str">
        <f>IF(R1528="","",R1528/VLOOKUP(VLOOKUP($J1528,'Medians, Hi-Lo SDs'!$B:$F,3,FALSE),$H:$I,2,FALSE))</f>
        <v/>
      </c>
      <c r="T1528" s="70" t="str">
        <f t="shared" si="271"/>
        <v/>
      </c>
      <c r="U1528" s="68" t="str">
        <f t="shared" si="272"/>
        <v/>
      </c>
      <c r="V1528" s="69" t="str">
        <f t="shared" si="266"/>
        <v/>
      </c>
      <c r="W1528" s="66" t="str">
        <f>IFERROR((IF(AND($G1527&lt;(VLOOKUP($J1528,'Medians, Hi-Lo SDs'!$B:$F,4,FALSE)),$G1528&gt;=(VLOOKUP($J1528,'Medians, Hi-Lo SDs'!$B:$F,4,FALSE))),(VLOOKUP($J1528,'Medians, Hi-Lo SDs'!$B:$F,4,FALSE))-$G1527,""))/($F1528)*($C1528-$C1527)+($C1527),"")</f>
        <v/>
      </c>
      <c r="X1528" s="65" t="str">
        <f t="shared" si="269"/>
        <v/>
      </c>
      <c r="Y1528" s="65" t="str">
        <f>IF(X1528="","",X1528/VLOOKUP(VLOOKUP($J1528,'Medians, Hi-Lo SDs'!$B:$F,4,FALSE),$H:$I,2,FALSE))</f>
        <v/>
      </c>
      <c r="Z1528" s="70" t="str">
        <f t="shared" si="273"/>
        <v/>
      </c>
      <c r="AA1528" s="68" t="str">
        <f t="shared" si="274"/>
        <v/>
      </c>
      <c r="AB1528" s="66" t="str">
        <f>IFERROR((IF(AND($G1527&lt;(VLOOKUP($J1528,'Medians, Hi-Lo SDs'!$B:$F,5,FALSE)),$G1528&gt;=(VLOOKUP($J1528,'Medians, Hi-Lo SDs'!$B:$F,5,FALSE))),(VLOOKUP($J1528,'Medians, Hi-Lo SDs'!$B:$F,5,FALSE))-$G1527,""))/($F1528)*($C1528-$C1527)+($C1527),"")</f>
        <v/>
      </c>
      <c r="AC1528" s="65" t="str">
        <f t="shared" si="270"/>
        <v/>
      </c>
      <c r="AD1528" s="65" t="str">
        <f>IF(AC1528="","",AC1528/VLOOKUP(VLOOKUP($J1528,'Medians, Hi-Lo SDs'!$B:$F,5,FALSE),$H:$I,2,FALSE))</f>
        <v/>
      </c>
      <c r="AE1528" s="59" t="s">
        <v>88</v>
      </c>
      <c r="AF1528" s="60" t="s">
        <v>88</v>
      </c>
    </row>
    <row r="1529" spans="10:32" x14ac:dyDescent="0.2">
      <c r="J1529" s="64" t="str">
        <f t="shared" si="264"/>
        <v>a1721</v>
      </c>
      <c r="K1529" s="71">
        <f t="shared" si="265"/>
        <v>2.1505376344086025</v>
      </c>
      <c r="L1529" s="65" t="str">
        <f>IFERROR((IF(AND($G1528&lt;(VLOOKUP($J1529,'Medians, Hi-Lo SDs'!$B:$F,2,FALSE)),$G1529&gt;=(VLOOKUP($J1529,'Medians, Hi-Lo SDs'!$B:$F,2,FALSE))),(VLOOKUP($J1529,'Medians, Hi-Lo SDs'!$B:$F,2,FALSE))-$G1528,""))/($F1529)*($C1529-$C1528)+($C1528),"")</f>
        <v/>
      </c>
      <c r="M1529" s="65" t="str">
        <f t="shared" si="267"/>
        <v/>
      </c>
      <c r="N1529" s="65" t="str">
        <f>IF(M1529="","",M1529/VLOOKUP(VLOOKUP($J1529,'Medians, Hi-Lo SDs'!$B:$F,2,FALSE),$H:$I,2,FALSE))</f>
        <v/>
      </c>
      <c r="O1529" s="59" t="s">
        <v>88</v>
      </c>
      <c r="P1529" s="60" t="s">
        <v>88</v>
      </c>
      <c r="Q1529" s="66" t="str">
        <f>IFERROR((IF(AND($G1528&lt;(VLOOKUP($J1529,'Medians, Hi-Lo SDs'!$B:$F,3,FALSE)),$G1529&gt;=(VLOOKUP($J1529,'Medians, Hi-Lo SDs'!$B:$F,3,FALSE))),(VLOOKUP($J1529,'Medians, Hi-Lo SDs'!$B:$F,3,FALSE))-$G1528,""))/($F1529)*($C1529-$C1528)+($C1528),"")</f>
        <v/>
      </c>
      <c r="R1529" s="65" t="str">
        <f t="shared" si="268"/>
        <v/>
      </c>
      <c r="S1529" s="65" t="str">
        <f>IF(R1529="","",R1529/VLOOKUP(VLOOKUP($J1529,'Medians, Hi-Lo SDs'!$B:$F,3,FALSE),$H:$I,2,FALSE))</f>
        <v/>
      </c>
      <c r="T1529" s="70" t="str">
        <f t="shared" si="271"/>
        <v/>
      </c>
      <c r="U1529" s="68" t="str">
        <f t="shared" si="272"/>
        <v/>
      </c>
      <c r="V1529" s="69" t="str">
        <f t="shared" si="266"/>
        <v/>
      </c>
      <c r="W1529" s="66" t="str">
        <f>IFERROR((IF(AND($G1528&lt;(VLOOKUP($J1529,'Medians, Hi-Lo SDs'!$B:$F,4,FALSE)),$G1529&gt;=(VLOOKUP($J1529,'Medians, Hi-Lo SDs'!$B:$F,4,FALSE))),(VLOOKUP($J1529,'Medians, Hi-Lo SDs'!$B:$F,4,FALSE))-$G1528,""))/($F1529)*($C1529-$C1528)+($C1528),"")</f>
        <v/>
      </c>
      <c r="X1529" s="65" t="str">
        <f t="shared" si="269"/>
        <v/>
      </c>
      <c r="Y1529" s="65" t="str">
        <f>IF(X1529="","",X1529/VLOOKUP(VLOOKUP($J1529,'Medians, Hi-Lo SDs'!$B:$F,4,FALSE),$H:$I,2,FALSE))</f>
        <v/>
      </c>
      <c r="Z1529" s="70" t="str">
        <f t="shared" si="273"/>
        <v/>
      </c>
      <c r="AA1529" s="68" t="str">
        <f t="shared" si="274"/>
        <v/>
      </c>
      <c r="AB1529" s="66" t="str">
        <f>IFERROR((IF(AND($G1528&lt;(VLOOKUP($J1529,'Medians, Hi-Lo SDs'!$B:$F,5,FALSE)),$G1529&gt;=(VLOOKUP($J1529,'Medians, Hi-Lo SDs'!$B:$F,5,FALSE))),(VLOOKUP($J1529,'Medians, Hi-Lo SDs'!$B:$F,5,FALSE))-$G1528,""))/($F1529)*($C1529-$C1528)+($C1528),"")</f>
        <v/>
      </c>
      <c r="AC1529" s="65" t="str">
        <f t="shared" si="270"/>
        <v/>
      </c>
      <c r="AD1529" s="65" t="str">
        <f>IF(AC1529="","",AC1529/VLOOKUP(VLOOKUP($J1529,'Medians, Hi-Lo SDs'!$B:$F,5,FALSE),$H:$I,2,FALSE))</f>
        <v/>
      </c>
      <c r="AE1529" s="59" t="s">
        <v>88</v>
      </c>
      <c r="AF1529" s="60" t="s">
        <v>88</v>
      </c>
    </row>
    <row r="1530" spans="10:32" x14ac:dyDescent="0.2">
      <c r="J1530" s="64" t="str">
        <f t="shared" si="264"/>
        <v>a1721</v>
      </c>
      <c r="K1530" s="71">
        <f t="shared" si="265"/>
        <v>2.1505376344086025</v>
      </c>
      <c r="L1530" s="65" t="str">
        <f>IFERROR((IF(AND($G1529&lt;(VLOOKUP($J1530,'Medians, Hi-Lo SDs'!$B:$F,2,FALSE)),$G1530&gt;=(VLOOKUP($J1530,'Medians, Hi-Lo SDs'!$B:$F,2,FALSE))),(VLOOKUP($J1530,'Medians, Hi-Lo SDs'!$B:$F,2,FALSE))-$G1529,""))/($F1530)*($C1530-$C1529)+($C1529),"")</f>
        <v/>
      </c>
      <c r="M1530" s="65" t="str">
        <f t="shared" si="267"/>
        <v/>
      </c>
      <c r="N1530" s="65" t="str">
        <f>IF(M1530="","",M1530/VLOOKUP(VLOOKUP($J1530,'Medians, Hi-Lo SDs'!$B:$F,2,FALSE),$H:$I,2,FALSE))</f>
        <v/>
      </c>
      <c r="O1530" s="59" t="s">
        <v>88</v>
      </c>
      <c r="P1530" s="60" t="s">
        <v>88</v>
      </c>
      <c r="Q1530" s="66" t="str">
        <f>IFERROR((IF(AND($G1529&lt;(VLOOKUP($J1530,'Medians, Hi-Lo SDs'!$B:$F,3,FALSE)),$G1530&gt;=(VLOOKUP($J1530,'Medians, Hi-Lo SDs'!$B:$F,3,FALSE))),(VLOOKUP($J1530,'Medians, Hi-Lo SDs'!$B:$F,3,FALSE))-$G1529,""))/($F1530)*($C1530-$C1529)+($C1529),"")</f>
        <v/>
      </c>
      <c r="R1530" s="65" t="str">
        <f t="shared" si="268"/>
        <v/>
      </c>
      <c r="S1530" s="65" t="str">
        <f>IF(R1530="","",R1530/VLOOKUP(VLOOKUP($J1530,'Medians, Hi-Lo SDs'!$B:$F,3,FALSE),$H:$I,2,FALSE))</f>
        <v/>
      </c>
      <c r="T1530" s="70" t="str">
        <f t="shared" si="271"/>
        <v/>
      </c>
      <c r="U1530" s="68" t="str">
        <f t="shared" si="272"/>
        <v/>
      </c>
      <c r="V1530" s="69" t="str">
        <f t="shared" si="266"/>
        <v/>
      </c>
      <c r="W1530" s="66" t="str">
        <f>IFERROR((IF(AND($G1529&lt;(VLOOKUP($J1530,'Medians, Hi-Lo SDs'!$B:$F,4,FALSE)),$G1530&gt;=(VLOOKUP($J1530,'Medians, Hi-Lo SDs'!$B:$F,4,FALSE))),(VLOOKUP($J1530,'Medians, Hi-Lo SDs'!$B:$F,4,FALSE))-$G1529,""))/($F1530)*($C1530-$C1529)+($C1529),"")</f>
        <v/>
      </c>
      <c r="X1530" s="65" t="str">
        <f t="shared" si="269"/>
        <v/>
      </c>
      <c r="Y1530" s="65" t="str">
        <f>IF(X1530="","",X1530/VLOOKUP(VLOOKUP($J1530,'Medians, Hi-Lo SDs'!$B:$F,4,FALSE),$H:$I,2,FALSE))</f>
        <v/>
      </c>
      <c r="Z1530" s="70" t="str">
        <f t="shared" si="273"/>
        <v/>
      </c>
      <c r="AA1530" s="68" t="str">
        <f t="shared" si="274"/>
        <v/>
      </c>
      <c r="AB1530" s="66" t="str">
        <f>IFERROR((IF(AND($G1529&lt;(VLOOKUP($J1530,'Medians, Hi-Lo SDs'!$B:$F,5,FALSE)),$G1530&gt;=(VLOOKUP($J1530,'Medians, Hi-Lo SDs'!$B:$F,5,FALSE))),(VLOOKUP($J1530,'Medians, Hi-Lo SDs'!$B:$F,5,FALSE))-$G1529,""))/($F1530)*($C1530-$C1529)+($C1529),"")</f>
        <v/>
      </c>
      <c r="AC1530" s="65" t="str">
        <f t="shared" si="270"/>
        <v/>
      </c>
      <c r="AD1530" s="65" t="str">
        <f>IF(AC1530="","",AC1530/VLOOKUP(VLOOKUP($J1530,'Medians, Hi-Lo SDs'!$B:$F,5,FALSE),$H:$I,2,FALSE))</f>
        <v/>
      </c>
      <c r="AE1530" s="59" t="s">
        <v>88</v>
      </c>
      <c r="AF1530" s="60" t="s">
        <v>88</v>
      </c>
    </row>
    <row r="1531" spans="10:32" x14ac:dyDescent="0.2">
      <c r="J1531" s="64" t="str">
        <f t="shared" si="264"/>
        <v>a1721</v>
      </c>
      <c r="K1531" s="71">
        <f t="shared" si="265"/>
        <v>2.1505376344086025</v>
      </c>
      <c r="L1531" s="65" t="str">
        <f>IFERROR((IF(AND($G1530&lt;(VLOOKUP($J1531,'Medians, Hi-Lo SDs'!$B:$F,2,FALSE)),$G1531&gt;=(VLOOKUP($J1531,'Medians, Hi-Lo SDs'!$B:$F,2,FALSE))),(VLOOKUP($J1531,'Medians, Hi-Lo SDs'!$B:$F,2,FALSE))-$G1530,""))/($F1531)*($C1531-$C1530)+($C1530),"")</f>
        <v/>
      </c>
      <c r="M1531" s="65" t="str">
        <f t="shared" si="267"/>
        <v/>
      </c>
      <c r="N1531" s="65" t="str">
        <f>IF(M1531="","",M1531/VLOOKUP(VLOOKUP($J1531,'Medians, Hi-Lo SDs'!$B:$F,2,FALSE),$H:$I,2,FALSE))</f>
        <v/>
      </c>
      <c r="O1531" s="59" t="s">
        <v>88</v>
      </c>
      <c r="P1531" s="60" t="s">
        <v>88</v>
      </c>
      <c r="Q1531" s="66" t="str">
        <f>IFERROR((IF(AND($G1530&lt;(VLOOKUP($J1531,'Medians, Hi-Lo SDs'!$B:$F,3,FALSE)),$G1531&gt;=(VLOOKUP($J1531,'Medians, Hi-Lo SDs'!$B:$F,3,FALSE))),(VLOOKUP($J1531,'Medians, Hi-Lo SDs'!$B:$F,3,FALSE))-$G1530,""))/($F1531)*($C1531-$C1530)+($C1530),"")</f>
        <v/>
      </c>
      <c r="R1531" s="65" t="str">
        <f t="shared" si="268"/>
        <v/>
      </c>
      <c r="S1531" s="65" t="str">
        <f>IF(R1531="","",R1531/VLOOKUP(VLOOKUP($J1531,'Medians, Hi-Lo SDs'!$B:$F,3,FALSE),$H:$I,2,FALSE))</f>
        <v/>
      </c>
      <c r="T1531" s="70" t="str">
        <f t="shared" si="271"/>
        <v/>
      </c>
      <c r="U1531" s="68" t="str">
        <f t="shared" si="272"/>
        <v/>
      </c>
      <c r="V1531" s="69" t="str">
        <f t="shared" si="266"/>
        <v/>
      </c>
      <c r="W1531" s="66" t="str">
        <f>IFERROR((IF(AND($G1530&lt;(VLOOKUP($J1531,'Medians, Hi-Lo SDs'!$B:$F,4,FALSE)),$G1531&gt;=(VLOOKUP($J1531,'Medians, Hi-Lo SDs'!$B:$F,4,FALSE))),(VLOOKUP($J1531,'Medians, Hi-Lo SDs'!$B:$F,4,FALSE))-$G1530,""))/($F1531)*($C1531-$C1530)+($C1530),"")</f>
        <v/>
      </c>
      <c r="X1531" s="65" t="str">
        <f t="shared" si="269"/>
        <v/>
      </c>
      <c r="Y1531" s="65" t="str">
        <f>IF(X1531="","",X1531/VLOOKUP(VLOOKUP($J1531,'Medians, Hi-Lo SDs'!$B:$F,4,FALSE),$H:$I,2,FALSE))</f>
        <v/>
      </c>
      <c r="Z1531" s="70" t="str">
        <f t="shared" si="273"/>
        <v/>
      </c>
      <c r="AA1531" s="68" t="str">
        <f t="shared" si="274"/>
        <v/>
      </c>
      <c r="AB1531" s="66" t="str">
        <f>IFERROR((IF(AND($G1530&lt;(VLOOKUP($J1531,'Medians, Hi-Lo SDs'!$B:$F,5,FALSE)),$G1531&gt;=(VLOOKUP($J1531,'Medians, Hi-Lo SDs'!$B:$F,5,FALSE))),(VLOOKUP($J1531,'Medians, Hi-Lo SDs'!$B:$F,5,FALSE))-$G1530,""))/($F1531)*($C1531-$C1530)+($C1530),"")</f>
        <v/>
      </c>
      <c r="AC1531" s="65" t="str">
        <f t="shared" si="270"/>
        <v/>
      </c>
      <c r="AD1531" s="65" t="str">
        <f>IF(AC1531="","",AC1531/VLOOKUP(VLOOKUP($J1531,'Medians, Hi-Lo SDs'!$B:$F,5,FALSE),$H:$I,2,FALSE))</f>
        <v/>
      </c>
      <c r="AE1531" s="59" t="s">
        <v>88</v>
      </c>
      <c r="AF1531" s="60" t="s">
        <v>88</v>
      </c>
    </row>
    <row r="1532" spans="10:32" x14ac:dyDescent="0.2">
      <c r="J1532" s="64" t="str">
        <f t="shared" si="264"/>
        <v>a1721</v>
      </c>
      <c r="K1532" s="71">
        <f t="shared" si="265"/>
        <v>2.1505376344086025</v>
      </c>
      <c r="L1532" s="65" t="str">
        <f>IFERROR((IF(AND($G1531&lt;(VLOOKUP($J1532,'Medians, Hi-Lo SDs'!$B:$F,2,FALSE)),$G1532&gt;=(VLOOKUP($J1532,'Medians, Hi-Lo SDs'!$B:$F,2,FALSE))),(VLOOKUP($J1532,'Medians, Hi-Lo SDs'!$B:$F,2,FALSE))-$G1531,""))/($F1532)*($C1532-$C1531)+($C1531),"")</f>
        <v/>
      </c>
      <c r="M1532" s="65" t="str">
        <f t="shared" si="267"/>
        <v/>
      </c>
      <c r="N1532" s="65" t="str">
        <f>IF(M1532="","",M1532/VLOOKUP(VLOOKUP($J1532,'Medians, Hi-Lo SDs'!$B:$F,2,FALSE),$H:$I,2,FALSE))</f>
        <v/>
      </c>
      <c r="O1532" s="59" t="s">
        <v>88</v>
      </c>
      <c r="P1532" s="60" t="s">
        <v>88</v>
      </c>
      <c r="Q1532" s="66" t="str">
        <f>IFERROR((IF(AND($G1531&lt;(VLOOKUP($J1532,'Medians, Hi-Lo SDs'!$B:$F,3,FALSE)),$G1532&gt;=(VLOOKUP($J1532,'Medians, Hi-Lo SDs'!$B:$F,3,FALSE))),(VLOOKUP($J1532,'Medians, Hi-Lo SDs'!$B:$F,3,FALSE))-$G1531,""))/($F1532)*($C1532-$C1531)+($C1531),"")</f>
        <v/>
      </c>
      <c r="R1532" s="65" t="str">
        <f t="shared" si="268"/>
        <v/>
      </c>
      <c r="S1532" s="65" t="str">
        <f>IF(R1532="","",R1532/VLOOKUP(VLOOKUP($J1532,'Medians, Hi-Lo SDs'!$B:$F,3,FALSE),$H:$I,2,FALSE))</f>
        <v/>
      </c>
      <c r="T1532" s="70" t="str">
        <f t="shared" si="271"/>
        <v/>
      </c>
      <c r="U1532" s="68" t="str">
        <f t="shared" si="272"/>
        <v/>
      </c>
      <c r="V1532" s="69" t="str">
        <f t="shared" si="266"/>
        <v/>
      </c>
      <c r="W1532" s="66" t="str">
        <f>IFERROR((IF(AND($G1531&lt;(VLOOKUP($J1532,'Medians, Hi-Lo SDs'!$B:$F,4,FALSE)),$G1532&gt;=(VLOOKUP($J1532,'Medians, Hi-Lo SDs'!$B:$F,4,FALSE))),(VLOOKUP($J1532,'Medians, Hi-Lo SDs'!$B:$F,4,FALSE))-$G1531,""))/($F1532)*($C1532-$C1531)+($C1531),"")</f>
        <v/>
      </c>
      <c r="X1532" s="65" t="str">
        <f t="shared" si="269"/>
        <v/>
      </c>
      <c r="Y1532" s="65" t="str">
        <f>IF(X1532="","",X1532/VLOOKUP(VLOOKUP($J1532,'Medians, Hi-Lo SDs'!$B:$F,4,FALSE),$H:$I,2,FALSE))</f>
        <v/>
      </c>
      <c r="Z1532" s="70" t="str">
        <f t="shared" si="273"/>
        <v/>
      </c>
      <c r="AA1532" s="68" t="str">
        <f t="shared" si="274"/>
        <v/>
      </c>
      <c r="AB1532" s="66" t="str">
        <f>IFERROR((IF(AND($G1531&lt;(VLOOKUP($J1532,'Medians, Hi-Lo SDs'!$B:$F,5,FALSE)),$G1532&gt;=(VLOOKUP($J1532,'Medians, Hi-Lo SDs'!$B:$F,5,FALSE))),(VLOOKUP($J1532,'Medians, Hi-Lo SDs'!$B:$F,5,FALSE))-$G1531,""))/($F1532)*($C1532-$C1531)+($C1531),"")</f>
        <v/>
      </c>
      <c r="AC1532" s="65" t="str">
        <f t="shared" si="270"/>
        <v/>
      </c>
      <c r="AD1532" s="65" t="str">
        <f>IF(AC1532="","",AC1532/VLOOKUP(VLOOKUP($J1532,'Medians, Hi-Lo SDs'!$B:$F,5,FALSE),$H:$I,2,FALSE))</f>
        <v/>
      </c>
      <c r="AE1532" s="59" t="s">
        <v>88</v>
      </c>
      <c r="AF1532" s="60" t="s">
        <v>88</v>
      </c>
    </row>
    <row r="1533" spans="10:32" x14ac:dyDescent="0.2">
      <c r="J1533" s="64" t="str">
        <f t="shared" si="264"/>
        <v>a1721</v>
      </c>
      <c r="K1533" s="71">
        <f t="shared" si="265"/>
        <v>2.1505376344086025</v>
      </c>
      <c r="L1533" s="65" t="str">
        <f>IFERROR((IF(AND($G1532&lt;(VLOOKUP($J1533,'Medians, Hi-Lo SDs'!$B:$F,2,FALSE)),$G1533&gt;=(VLOOKUP($J1533,'Medians, Hi-Lo SDs'!$B:$F,2,FALSE))),(VLOOKUP($J1533,'Medians, Hi-Lo SDs'!$B:$F,2,FALSE))-$G1532,""))/($F1533)*($C1533-$C1532)+($C1532),"")</f>
        <v/>
      </c>
      <c r="M1533" s="65" t="str">
        <f t="shared" si="267"/>
        <v/>
      </c>
      <c r="N1533" s="65" t="str">
        <f>IF(M1533="","",M1533/VLOOKUP(VLOOKUP($J1533,'Medians, Hi-Lo SDs'!$B:$F,2,FALSE),$H:$I,2,FALSE))</f>
        <v/>
      </c>
      <c r="O1533" s="59" t="s">
        <v>88</v>
      </c>
      <c r="P1533" s="60" t="s">
        <v>88</v>
      </c>
      <c r="Q1533" s="66" t="str">
        <f>IFERROR((IF(AND($G1532&lt;(VLOOKUP($J1533,'Medians, Hi-Lo SDs'!$B:$F,3,FALSE)),$G1533&gt;=(VLOOKUP($J1533,'Medians, Hi-Lo SDs'!$B:$F,3,FALSE))),(VLOOKUP($J1533,'Medians, Hi-Lo SDs'!$B:$F,3,FALSE))-$G1532,""))/($F1533)*($C1533-$C1532)+($C1532),"")</f>
        <v/>
      </c>
      <c r="R1533" s="65" t="str">
        <f t="shared" si="268"/>
        <v/>
      </c>
      <c r="S1533" s="65" t="str">
        <f>IF(R1533="","",R1533/VLOOKUP(VLOOKUP($J1533,'Medians, Hi-Lo SDs'!$B:$F,3,FALSE),$H:$I,2,FALSE))</f>
        <v/>
      </c>
      <c r="T1533" s="70" t="str">
        <f t="shared" si="271"/>
        <v/>
      </c>
      <c r="U1533" s="68" t="str">
        <f t="shared" si="272"/>
        <v/>
      </c>
      <c r="V1533" s="69" t="str">
        <f t="shared" si="266"/>
        <v/>
      </c>
      <c r="W1533" s="66" t="str">
        <f>IFERROR((IF(AND($G1532&lt;(VLOOKUP($J1533,'Medians, Hi-Lo SDs'!$B:$F,4,FALSE)),$G1533&gt;=(VLOOKUP($J1533,'Medians, Hi-Lo SDs'!$B:$F,4,FALSE))),(VLOOKUP($J1533,'Medians, Hi-Lo SDs'!$B:$F,4,FALSE))-$G1532,""))/($F1533)*($C1533-$C1532)+($C1532),"")</f>
        <v/>
      </c>
      <c r="X1533" s="65" t="str">
        <f t="shared" si="269"/>
        <v/>
      </c>
      <c r="Y1533" s="65" t="str">
        <f>IF(X1533="","",X1533/VLOOKUP(VLOOKUP($J1533,'Medians, Hi-Lo SDs'!$B:$F,4,FALSE),$H:$I,2,FALSE))</f>
        <v/>
      </c>
      <c r="Z1533" s="70" t="str">
        <f t="shared" si="273"/>
        <v/>
      </c>
      <c r="AA1533" s="68" t="str">
        <f t="shared" si="274"/>
        <v/>
      </c>
      <c r="AB1533" s="66" t="str">
        <f>IFERROR((IF(AND($G1532&lt;(VLOOKUP($J1533,'Medians, Hi-Lo SDs'!$B:$F,5,FALSE)),$G1533&gt;=(VLOOKUP($J1533,'Medians, Hi-Lo SDs'!$B:$F,5,FALSE))),(VLOOKUP($J1533,'Medians, Hi-Lo SDs'!$B:$F,5,FALSE))-$G1532,""))/($F1533)*($C1533-$C1532)+($C1532),"")</f>
        <v/>
      </c>
      <c r="AC1533" s="65" t="str">
        <f t="shared" si="270"/>
        <v/>
      </c>
      <c r="AD1533" s="65" t="str">
        <f>IF(AC1533="","",AC1533/VLOOKUP(VLOOKUP($J1533,'Medians, Hi-Lo SDs'!$B:$F,5,FALSE),$H:$I,2,FALSE))</f>
        <v/>
      </c>
      <c r="AE1533" s="59" t="s">
        <v>88</v>
      </c>
      <c r="AF1533" s="60" t="s">
        <v>88</v>
      </c>
    </row>
    <row r="1534" spans="10:32" x14ac:dyDescent="0.2">
      <c r="J1534" s="64" t="str">
        <f t="shared" si="264"/>
        <v>a1721</v>
      </c>
      <c r="K1534" s="71">
        <f t="shared" si="265"/>
        <v>2.1505376344086025</v>
      </c>
      <c r="L1534" s="65" t="str">
        <f>IFERROR((IF(AND($G1533&lt;(VLOOKUP($J1534,'Medians, Hi-Lo SDs'!$B:$F,2,FALSE)),$G1534&gt;=(VLOOKUP($J1534,'Medians, Hi-Lo SDs'!$B:$F,2,FALSE))),(VLOOKUP($J1534,'Medians, Hi-Lo SDs'!$B:$F,2,FALSE))-$G1533,""))/($F1534)*($C1534-$C1533)+($C1533),"")</f>
        <v/>
      </c>
      <c r="M1534" s="65" t="str">
        <f t="shared" si="267"/>
        <v/>
      </c>
      <c r="N1534" s="65" t="str">
        <f>IF(M1534="","",M1534/VLOOKUP(VLOOKUP($J1534,'Medians, Hi-Lo SDs'!$B:$F,2,FALSE),$H:$I,2,FALSE))</f>
        <v/>
      </c>
      <c r="O1534" s="59" t="s">
        <v>88</v>
      </c>
      <c r="P1534" s="60" t="s">
        <v>88</v>
      </c>
      <c r="Q1534" s="66" t="str">
        <f>IFERROR((IF(AND($G1533&lt;(VLOOKUP($J1534,'Medians, Hi-Lo SDs'!$B:$F,3,FALSE)),$G1534&gt;=(VLOOKUP($J1534,'Medians, Hi-Lo SDs'!$B:$F,3,FALSE))),(VLOOKUP($J1534,'Medians, Hi-Lo SDs'!$B:$F,3,FALSE))-$G1533,""))/($F1534)*($C1534-$C1533)+($C1533),"")</f>
        <v/>
      </c>
      <c r="R1534" s="65" t="str">
        <f t="shared" si="268"/>
        <v/>
      </c>
      <c r="S1534" s="65" t="str">
        <f>IF(R1534="","",R1534/VLOOKUP(VLOOKUP($J1534,'Medians, Hi-Lo SDs'!$B:$F,3,FALSE),$H:$I,2,FALSE))</f>
        <v/>
      </c>
      <c r="T1534" s="70" t="str">
        <f t="shared" si="271"/>
        <v/>
      </c>
      <c r="U1534" s="68" t="str">
        <f t="shared" si="272"/>
        <v/>
      </c>
      <c r="V1534" s="69" t="str">
        <f t="shared" si="266"/>
        <v/>
      </c>
      <c r="W1534" s="66" t="str">
        <f>IFERROR((IF(AND($G1533&lt;(VLOOKUP($J1534,'Medians, Hi-Lo SDs'!$B:$F,4,FALSE)),$G1534&gt;=(VLOOKUP($J1534,'Medians, Hi-Lo SDs'!$B:$F,4,FALSE))),(VLOOKUP($J1534,'Medians, Hi-Lo SDs'!$B:$F,4,FALSE))-$G1533,""))/($F1534)*($C1534-$C1533)+($C1533),"")</f>
        <v/>
      </c>
      <c r="X1534" s="65" t="str">
        <f t="shared" si="269"/>
        <v/>
      </c>
      <c r="Y1534" s="65" t="str">
        <f>IF(X1534="","",X1534/VLOOKUP(VLOOKUP($J1534,'Medians, Hi-Lo SDs'!$B:$F,4,FALSE),$H:$I,2,FALSE))</f>
        <v/>
      </c>
      <c r="Z1534" s="70" t="str">
        <f t="shared" si="273"/>
        <v/>
      </c>
      <c r="AA1534" s="68" t="str">
        <f t="shared" si="274"/>
        <v/>
      </c>
      <c r="AB1534" s="66" t="str">
        <f>IFERROR((IF(AND($G1533&lt;(VLOOKUP($J1534,'Medians, Hi-Lo SDs'!$B:$F,5,FALSE)),$G1534&gt;=(VLOOKUP($J1534,'Medians, Hi-Lo SDs'!$B:$F,5,FALSE))),(VLOOKUP($J1534,'Medians, Hi-Lo SDs'!$B:$F,5,FALSE))-$G1533,""))/($F1534)*($C1534-$C1533)+($C1533),"")</f>
        <v/>
      </c>
      <c r="AC1534" s="65" t="str">
        <f t="shared" si="270"/>
        <v/>
      </c>
      <c r="AD1534" s="65" t="str">
        <f>IF(AC1534="","",AC1534/VLOOKUP(VLOOKUP($J1534,'Medians, Hi-Lo SDs'!$B:$F,5,FALSE),$H:$I,2,FALSE))</f>
        <v/>
      </c>
      <c r="AE1534" s="59" t="s">
        <v>88</v>
      </c>
      <c r="AF1534" s="60" t="s">
        <v>88</v>
      </c>
    </row>
    <row r="1535" spans="10:32" x14ac:dyDescent="0.2">
      <c r="J1535" s="64" t="str">
        <f t="shared" si="264"/>
        <v>a1721</v>
      </c>
      <c r="K1535" s="71">
        <f t="shared" si="265"/>
        <v>2.1505376344086025</v>
      </c>
      <c r="L1535" s="65" t="str">
        <f>IFERROR((IF(AND($G1534&lt;(VLOOKUP($J1535,'Medians, Hi-Lo SDs'!$B:$F,2,FALSE)),$G1535&gt;=(VLOOKUP($J1535,'Medians, Hi-Lo SDs'!$B:$F,2,FALSE))),(VLOOKUP($J1535,'Medians, Hi-Lo SDs'!$B:$F,2,FALSE))-$G1534,""))/($F1535)*($C1535-$C1534)+($C1534),"")</f>
        <v/>
      </c>
      <c r="M1535" s="65" t="str">
        <f t="shared" si="267"/>
        <v/>
      </c>
      <c r="N1535" s="65" t="str">
        <f>IF(M1535="","",M1535/VLOOKUP(VLOOKUP($J1535,'Medians, Hi-Lo SDs'!$B:$F,2,FALSE),$H:$I,2,FALSE))</f>
        <v/>
      </c>
      <c r="O1535" s="59" t="s">
        <v>88</v>
      </c>
      <c r="P1535" s="60" t="s">
        <v>88</v>
      </c>
      <c r="Q1535" s="66" t="str">
        <f>IFERROR((IF(AND($G1534&lt;(VLOOKUP($J1535,'Medians, Hi-Lo SDs'!$B:$F,3,FALSE)),$G1535&gt;=(VLOOKUP($J1535,'Medians, Hi-Lo SDs'!$B:$F,3,FALSE))),(VLOOKUP($J1535,'Medians, Hi-Lo SDs'!$B:$F,3,FALSE))-$G1534,""))/($F1535)*($C1535-$C1534)+($C1534),"")</f>
        <v/>
      </c>
      <c r="R1535" s="65" t="str">
        <f t="shared" si="268"/>
        <v/>
      </c>
      <c r="S1535" s="65" t="str">
        <f>IF(R1535="","",R1535/VLOOKUP(VLOOKUP($J1535,'Medians, Hi-Lo SDs'!$B:$F,3,FALSE),$H:$I,2,FALSE))</f>
        <v/>
      </c>
      <c r="T1535" s="70" t="str">
        <f t="shared" si="271"/>
        <v/>
      </c>
      <c r="U1535" s="68" t="str">
        <f t="shared" si="272"/>
        <v/>
      </c>
      <c r="V1535" s="69" t="str">
        <f t="shared" si="266"/>
        <v/>
      </c>
      <c r="W1535" s="66" t="str">
        <f>IFERROR((IF(AND($G1534&lt;(VLOOKUP($J1535,'Medians, Hi-Lo SDs'!$B:$F,4,FALSE)),$G1535&gt;=(VLOOKUP($J1535,'Medians, Hi-Lo SDs'!$B:$F,4,FALSE))),(VLOOKUP($J1535,'Medians, Hi-Lo SDs'!$B:$F,4,FALSE))-$G1534,""))/($F1535)*($C1535-$C1534)+($C1534),"")</f>
        <v/>
      </c>
      <c r="X1535" s="65" t="str">
        <f t="shared" si="269"/>
        <v/>
      </c>
      <c r="Y1535" s="65" t="str">
        <f>IF(X1535="","",X1535/VLOOKUP(VLOOKUP($J1535,'Medians, Hi-Lo SDs'!$B:$F,4,FALSE),$H:$I,2,FALSE))</f>
        <v/>
      </c>
      <c r="Z1535" s="70" t="str">
        <f t="shared" si="273"/>
        <v/>
      </c>
      <c r="AA1535" s="68" t="str">
        <f t="shared" si="274"/>
        <v/>
      </c>
      <c r="AB1535" s="66" t="str">
        <f>IFERROR((IF(AND($G1534&lt;(VLOOKUP($J1535,'Medians, Hi-Lo SDs'!$B:$F,5,FALSE)),$G1535&gt;=(VLOOKUP($J1535,'Medians, Hi-Lo SDs'!$B:$F,5,FALSE))),(VLOOKUP($J1535,'Medians, Hi-Lo SDs'!$B:$F,5,FALSE))-$G1534,""))/($F1535)*($C1535-$C1534)+($C1534),"")</f>
        <v/>
      </c>
      <c r="AC1535" s="65" t="str">
        <f t="shared" si="270"/>
        <v/>
      </c>
      <c r="AD1535" s="65" t="str">
        <f>IF(AC1535="","",AC1535/VLOOKUP(VLOOKUP($J1535,'Medians, Hi-Lo SDs'!$B:$F,5,FALSE),$H:$I,2,FALSE))</f>
        <v/>
      </c>
      <c r="AE1535" s="59" t="s">
        <v>88</v>
      </c>
      <c r="AF1535" s="60" t="s">
        <v>88</v>
      </c>
    </row>
    <row r="1536" spans="10:32" x14ac:dyDescent="0.2">
      <c r="J1536" s="64" t="str">
        <f t="shared" si="264"/>
        <v>a1721</v>
      </c>
      <c r="K1536" s="71">
        <f t="shared" si="265"/>
        <v>2.1505376344086025</v>
      </c>
      <c r="L1536" s="65" t="str">
        <f>IFERROR((IF(AND($G1535&lt;(VLOOKUP($J1536,'Medians, Hi-Lo SDs'!$B:$F,2,FALSE)),$G1536&gt;=(VLOOKUP($J1536,'Medians, Hi-Lo SDs'!$B:$F,2,FALSE))),(VLOOKUP($J1536,'Medians, Hi-Lo SDs'!$B:$F,2,FALSE))-$G1535,""))/($F1536)*($C1536-$C1535)+($C1535),"")</f>
        <v/>
      </c>
      <c r="M1536" s="65" t="str">
        <f t="shared" si="267"/>
        <v/>
      </c>
      <c r="N1536" s="65" t="str">
        <f>IF(M1536="","",M1536/VLOOKUP(VLOOKUP($J1536,'Medians, Hi-Lo SDs'!$B:$F,2,FALSE),$H:$I,2,FALSE))</f>
        <v/>
      </c>
      <c r="O1536" s="59" t="s">
        <v>88</v>
      </c>
      <c r="P1536" s="60" t="s">
        <v>88</v>
      </c>
      <c r="Q1536" s="66" t="str">
        <f>IFERROR((IF(AND($G1535&lt;(VLOOKUP($J1536,'Medians, Hi-Lo SDs'!$B:$F,3,FALSE)),$G1536&gt;=(VLOOKUP($J1536,'Medians, Hi-Lo SDs'!$B:$F,3,FALSE))),(VLOOKUP($J1536,'Medians, Hi-Lo SDs'!$B:$F,3,FALSE))-$G1535,""))/($F1536)*($C1536-$C1535)+($C1535),"")</f>
        <v/>
      </c>
      <c r="R1536" s="65" t="str">
        <f t="shared" si="268"/>
        <v/>
      </c>
      <c r="S1536" s="65" t="str">
        <f>IF(R1536="","",R1536/VLOOKUP(VLOOKUP($J1536,'Medians, Hi-Lo SDs'!$B:$F,3,FALSE),$H:$I,2,FALSE))</f>
        <v/>
      </c>
      <c r="T1536" s="70" t="str">
        <f t="shared" si="271"/>
        <v/>
      </c>
      <c r="U1536" s="68" t="str">
        <f t="shared" si="272"/>
        <v/>
      </c>
      <c r="V1536" s="69" t="str">
        <f t="shared" si="266"/>
        <v/>
      </c>
      <c r="W1536" s="66" t="str">
        <f>IFERROR((IF(AND($G1535&lt;(VLOOKUP($J1536,'Medians, Hi-Lo SDs'!$B:$F,4,FALSE)),$G1536&gt;=(VLOOKUP($J1536,'Medians, Hi-Lo SDs'!$B:$F,4,FALSE))),(VLOOKUP($J1536,'Medians, Hi-Lo SDs'!$B:$F,4,FALSE))-$G1535,""))/($F1536)*($C1536-$C1535)+($C1535),"")</f>
        <v/>
      </c>
      <c r="X1536" s="65" t="str">
        <f t="shared" si="269"/>
        <v/>
      </c>
      <c r="Y1536" s="65" t="str">
        <f>IF(X1536="","",X1536/VLOOKUP(VLOOKUP($J1536,'Medians, Hi-Lo SDs'!$B:$F,4,FALSE),$H:$I,2,FALSE))</f>
        <v/>
      </c>
      <c r="Z1536" s="70" t="str">
        <f t="shared" si="273"/>
        <v/>
      </c>
      <c r="AA1536" s="68" t="str">
        <f t="shared" si="274"/>
        <v/>
      </c>
      <c r="AB1536" s="66" t="str">
        <f>IFERROR((IF(AND($G1535&lt;(VLOOKUP($J1536,'Medians, Hi-Lo SDs'!$B:$F,5,FALSE)),$G1536&gt;=(VLOOKUP($J1536,'Medians, Hi-Lo SDs'!$B:$F,5,FALSE))),(VLOOKUP($J1536,'Medians, Hi-Lo SDs'!$B:$F,5,FALSE))-$G1535,""))/($F1536)*($C1536-$C1535)+($C1535),"")</f>
        <v/>
      </c>
      <c r="AC1536" s="65" t="str">
        <f t="shared" si="270"/>
        <v/>
      </c>
      <c r="AD1536" s="65" t="str">
        <f>IF(AC1536="","",AC1536/VLOOKUP(VLOOKUP($J1536,'Medians, Hi-Lo SDs'!$B:$F,5,FALSE),$H:$I,2,FALSE))</f>
        <v/>
      </c>
      <c r="AE1536" s="59" t="s">
        <v>88</v>
      </c>
      <c r="AF1536" s="60" t="s">
        <v>88</v>
      </c>
    </row>
    <row r="1537" spans="10:32" x14ac:dyDescent="0.2">
      <c r="J1537" s="64" t="str">
        <f t="shared" si="264"/>
        <v>a1721</v>
      </c>
      <c r="K1537" s="71">
        <f t="shared" si="265"/>
        <v>2.1505376344086025</v>
      </c>
      <c r="L1537" s="65" t="str">
        <f>IFERROR((IF(AND($G1536&lt;(VLOOKUP($J1537,'Medians, Hi-Lo SDs'!$B:$F,2,FALSE)),$G1537&gt;=(VLOOKUP($J1537,'Medians, Hi-Lo SDs'!$B:$F,2,FALSE))),(VLOOKUP($J1537,'Medians, Hi-Lo SDs'!$B:$F,2,FALSE))-$G1536,""))/($F1537)*($C1537-$C1536)+($C1536),"")</f>
        <v/>
      </c>
      <c r="M1537" s="65" t="str">
        <f t="shared" si="267"/>
        <v/>
      </c>
      <c r="N1537" s="65" t="str">
        <f>IF(M1537="","",M1537/VLOOKUP(VLOOKUP($J1537,'Medians, Hi-Lo SDs'!$B:$F,2,FALSE),$H:$I,2,FALSE))</f>
        <v/>
      </c>
      <c r="O1537" s="59" t="s">
        <v>88</v>
      </c>
      <c r="P1537" s="60" t="s">
        <v>88</v>
      </c>
      <c r="Q1537" s="66" t="str">
        <f>IFERROR((IF(AND($G1536&lt;(VLOOKUP($J1537,'Medians, Hi-Lo SDs'!$B:$F,3,FALSE)),$G1537&gt;=(VLOOKUP($J1537,'Medians, Hi-Lo SDs'!$B:$F,3,FALSE))),(VLOOKUP($J1537,'Medians, Hi-Lo SDs'!$B:$F,3,FALSE))-$G1536,""))/($F1537)*($C1537-$C1536)+($C1536),"")</f>
        <v/>
      </c>
      <c r="R1537" s="65" t="str">
        <f t="shared" si="268"/>
        <v/>
      </c>
      <c r="S1537" s="65" t="str">
        <f>IF(R1537="","",R1537/VLOOKUP(VLOOKUP($J1537,'Medians, Hi-Lo SDs'!$B:$F,3,FALSE),$H:$I,2,FALSE))</f>
        <v/>
      </c>
      <c r="T1537" s="70" t="str">
        <f t="shared" si="271"/>
        <v/>
      </c>
      <c r="U1537" s="68" t="str">
        <f t="shared" si="272"/>
        <v/>
      </c>
      <c r="V1537" s="69" t="str">
        <f t="shared" si="266"/>
        <v/>
      </c>
      <c r="W1537" s="66" t="str">
        <f>IFERROR((IF(AND($G1536&lt;(VLOOKUP($J1537,'Medians, Hi-Lo SDs'!$B:$F,4,FALSE)),$G1537&gt;=(VLOOKUP($J1537,'Medians, Hi-Lo SDs'!$B:$F,4,FALSE))),(VLOOKUP($J1537,'Medians, Hi-Lo SDs'!$B:$F,4,FALSE))-$G1536,""))/($F1537)*($C1537-$C1536)+($C1536),"")</f>
        <v/>
      </c>
      <c r="X1537" s="65" t="str">
        <f t="shared" si="269"/>
        <v/>
      </c>
      <c r="Y1537" s="65" t="str">
        <f>IF(X1537="","",X1537/VLOOKUP(VLOOKUP($J1537,'Medians, Hi-Lo SDs'!$B:$F,4,FALSE),$H:$I,2,FALSE))</f>
        <v/>
      </c>
      <c r="Z1537" s="70" t="str">
        <f t="shared" si="273"/>
        <v/>
      </c>
      <c r="AA1537" s="68" t="str">
        <f t="shared" si="274"/>
        <v/>
      </c>
      <c r="AB1537" s="66" t="str">
        <f>IFERROR((IF(AND($G1536&lt;(VLOOKUP($J1537,'Medians, Hi-Lo SDs'!$B:$F,5,FALSE)),$G1537&gt;=(VLOOKUP($J1537,'Medians, Hi-Lo SDs'!$B:$F,5,FALSE))),(VLOOKUP($J1537,'Medians, Hi-Lo SDs'!$B:$F,5,FALSE))-$G1536,""))/($F1537)*($C1537-$C1536)+($C1536),"")</f>
        <v/>
      </c>
      <c r="AC1537" s="65" t="str">
        <f t="shared" si="270"/>
        <v/>
      </c>
      <c r="AD1537" s="65" t="str">
        <f>IF(AC1537="","",AC1537/VLOOKUP(VLOOKUP($J1537,'Medians, Hi-Lo SDs'!$B:$F,5,FALSE),$H:$I,2,FALSE))</f>
        <v/>
      </c>
      <c r="AE1537" s="59" t="s">
        <v>88</v>
      </c>
      <c r="AF1537" s="60" t="s">
        <v>88</v>
      </c>
    </row>
    <row r="1538" spans="10:32" x14ac:dyDescent="0.2">
      <c r="J1538" s="64" t="str">
        <f t="shared" si="264"/>
        <v>a1721</v>
      </c>
      <c r="K1538" s="71">
        <f t="shared" si="265"/>
        <v>2.1505376344086025</v>
      </c>
      <c r="L1538" s="65" t="str">
        <f>IFERROR((IF(AND($G1537&lt;(VLOOKUP($J1538,'Medians, Hi-Lo SDs'!$B:$F,2,FALSE)),$G1538&gt;=(VLOOKUP($J1538,'Medians, Hi-Lo SDs'!$B:$F,2,FALSE))),(VLOOKUP($J1538,'Medians, Hi-Lo SDs'!$B:$F,2,FALSE))-$G1537,""))/($F1538)*($C1538-$C1537)+($C1537),"")</f>
        <v/>
      </c>
      <c r="M1538" s="65" t="str">
        <f t="shared" si="267"/>
        <v/>
      </c>
      <c r="N1538" s="65" t="str">
        <f>IF(M1538="","",M1538/VLOOKUP(VLOOKUP($J1538,'Medians, Hi-Lo SDs'!$B:$F,2,FALSE),$H:$I,2,FALSE))</f>
        <v/>
      </c>
      <c r="O1538" s="59" t="s">
        <v>88</v>
      </c>
      <c r="P1538" s="60" t="s">
        <v>88</v>
      </c>
      <c r="Q1538" s="66" t="str">
        <f>IFERROR((IF(AND($G1537&lt;(VLOOKUP($J1538,'Medians, Hi-Lo SDs'!$B:$F,3,FALSE)),$G1538&gt;=(VLOOKUP($J1538,'Medians, Hi-Lo SDs'!$B:$F,3,FALSE))),(VLOOKUP($J1538,'Medians, Hi-Lo SDs'!$B:$F,3,FALSE))-$G1537,""))/($F1538)*($C1538-$C1537)+($C1537),"")</f>
        <v/>
      </c>
      <c r="R1538" s="65" t="str">
        <f t="shared" si="268"/>
        <v/>
      </c>
      <c r="S1538" s="65" t="str">
        <f>IF(R1538="","",R1538/VLOOKUP(VLOOKUP($J1538,'Medians, Hi-Lo SDs'!$B:$F,3,FALSE),$H:$I,2,FALSE))</f>
        <v/>
      </c>
      <c r="T1538" s="70" t="str">
        <f t="shared" si="271"/>
        <v/>
      </c>
      <c r="U1538" s="68" t="str">
        <f t="shared" si="272"/>
        <v/>
      </c>
      <c r="V1538" s="69" t="str">
        <f t="shared" si="266"/>
        <v/>
      </c>
      <c r="W1538" s="66" t="str">
        <f>IFERROR((IF(AND($G1537&lt;(VLOOKUP($J1538,'Medians, Hi-Lo SDs'!$B:$F,4,FALSE)),$G1538&gt;=(VLOOKUP($J1538,'Medians, Hi-Lo SDs'!$B:$F,4,FALSE))),(VLOOKUP($J1538,'Medians, Hi-Lo SDs'!$B:$F,4,FALSE))-$G1537,""))/($F1538)*($C1538-$C1537)+($C1537),"")</f>
        <v/>
      </c>
      <c r="X1538" s="65" t="str">
        <f t="shared" si="269"/>
        <v/>
      </c>
      <c r="Y1538" s="65" t="str">
        <f>IF(X1538="","",X1538/VLOOKUP(VLOOKUP($J1538,'Medians, Hi-Lo SDs'!$B:$F,4,FALSE),$H:$I,2,FALSE))</f>
        <v/>
      </c>
      <c r="Z1538" s="70" t="str">
        <f t="shared" si="273"/>
        <v/>
      </c>
      <c r="AA1538" s="68" t="str">
        <f t="shared" si="274"/>
        <v/>
      </c>
      <c r="AB1538" s="66" t="str">
        <f>IFERROR((IF(AND($G1537&lt;(VLOOKUP($J1538,'Medians, Hi-Lo SDs'!$B:$F,5,FALSE)),$G1538&gt;=(VLOOKUP($J1538,'Medians, Hi-Lo SDs'!$B:$F,5,FALSE))),(VLOOKUP($J1538,'Medians, Hi-Lo SDs'!$B:$F,5,FALSE))-$G1537,""))/($F1538)*($C1538-$C1537)+($C1537),"")</f>
        <v/>
      </c>
      <c r="AC1538" s="65" t="str">
        <f t="shared" si="270"/>
        <v/>
      </c>
      <c r="AD1538" s="65" t="str">
        <f>IF(AC1538="","",AC1538/VLOOKUP(VLOOKUP($J1538,'Medians, Hi-Lo SDs'!$B:$F,5,FALSE),$H:$I,2,FALSE))</f>
        <v/>
      </c>
      <c r="AE1538" s="59" t="s">
        <v>88</v>
      </c>
      <c r="AF1538" s="60" t="s">
        <v>88</v>
      </c>
    </row>
    <row r="1539" spans="10:32" x14ac:dyDescent="0.2">
      <c r="J1539" s="64" t="str">
        <f t="shared" si="264"/>
        <v>a1721</v>
      </c>
      <c r="K1539" s="71">
        <f t="shared" si="265"/>
        <v>2.1505376344086025</v>
      </c>
      <c r="L1539" s="65" t="str">
        <f>IFERROR((IF(AND($G1538&lt;(VLOOKUP($J1539,'Medians, Hi-Lo SDs'!$B:$F,2,FALSE)),$G1539&gt;=(VLOOKUP($J1539,'Medians, Hi-Lo SDs'!$B:$F,2,FALSE))),(VLOOKUP($J1539,'Medians, Hi-Lo SDs'!$B:$F,2,FALSE))-$G1538,""))/($F1539)*($C1539-$C1538)+($C1538),"")</f>
        <v/>
      </c>
      <c r="M1539" s="65" t="str">
        <f t="shared" si="267"/>
        <v/>
      </c>
      <c r="N1539" s="65" t="str">
        <f>IF(M1539="","",M1539/VLOOKUP(VLOOKUP($J1539,'Medians, Hi-Lo SDs'!$B:$F,2,FALSE),$H:$I,2,FALSE))</f>
        <v/>
      </c>
      <c r="O1539" s="59" t="s">
        <v>88</v>
      </c>
      <c r="P1539" s="60" t="s">
        <v>88</v>
      </c>
      <c r="Q1539" s="66" t="str">
        <f>IFERROR((IF(AND($G1538&lt;(VLOOKUP($J1539,'Medians, Hi-Lo SDs'!$B:$F,3,FALSE)),$G1539&gt;=(VLOOKUP($J1539,'Medians, Hi-Lo SDs'!$B:$F,3,FALSE))),(VLOOKUP($J1539,'Medians, Hi-Lo SDs'!$B:$F,3,FALSE))-$G1538,""))/($F1539)*($C1539-$C1538)+($C1538),"")</f>
        <v/>
      </c>
      <c r="R1539" s="65" t="str">
        <f t="shared" si="268"/>
        <v/>
      </c>
      <c r="S1539" s="65" t="str">
        <f>IF(R1539="","",R1539/VLOOKUP(VLOOKUP($J1539,'Medians, Hi-Lo SDs'!$B:$F,3,FALSE),$H:$I,2,FALSE))</f>
        <v/>
      </c>
      <c r="T1539" s="70" t="str">
        <f t="shared" si="271"/>
        <v/>
      </c>
      <c r="U1539" s="68" t="str">
        <f t="shared" si="272"/>
        <v/>
      </c>
      <c r="V1539" s="69" t="str">
        <f t="shared" si="266"/>
        <v/>
      </c>
      <c r="W1539" s="66" t="str">
        <f>IFERROR((IF(AND($G1538&lt;(VLOOKUP($J1539,'Medians, Hi-Lo SDs'!$B:$F,4,FALSE)),$G1539&gt;=(VLOOKUP($J1539,'Medians, Hi-Lo SDs'!$B:$F,4,FALSE))),(VLOOKUP($J1539,'Medians, Hi-Lo SDs'!$B:$F,4,FALSE))-$G1538,""))/($F1539)*($C1539-$C1538)+($C1538),"")</f>
        <v/>
      </c>
      <c r="X1539" s="65" t="str">
        <f t="shared" si="269"/>
        <v/>
      </c>
      <c r="Y1539" s="65" t="str">
        <f>IF(X1539="","",X1539/VLOOKUP(VLOOKUP($J1539,'Medians, Hi-Lo SDs'!$B:$F,4,FALSE),$H:$I,2,FALSE))</f>
        <v/>
      </c>
      <c r="Z1539" s="70" t="str">
        <f t="shared" si="273"/>
        <v/>
      </c>
      <c r="AA1539" s="68" t="str">
        <f t="shared" si="274"/>
        <v/>
      </c>
      <c r="AB1539" s="66" t="str">
        <f>IFERROR((IF(AND($G1538&lt;(VLOOKUP($J1539,'Medians, Hi-Lo SDs'!$B:$F,5,FALSE)),$G1539&gt;=(VLOOKUP($J1539,'Medians, Hi-Lo SDs'!$B:$F,5,FALSE))),(VLOOKUP($J1539,'Medians, Hi-Lo SDs'!$B:$F,5,FALSE))-$G1538,""))/($F1539)*($C1539-$C1538)+($C1538),"")</f>
        <v/>
      </c>
      <c r="AC1539" s="65" t="str">
        <f t="shared" si="270"/>
        <v/>
      </c>
      <c r="AD1539" s="65" t="str">
        <f>IF(AC1539="","",AC1539/VLOOKUP(VLOOKUP($J1539,'Medians, Hi-Lo SDs'!$B:$F,5,FALSE),$H:$I,2,FALSE))</f>
        <v/>
      </c>
      <c r="AE1539" s="59" t="s">
        <v>88</v>
      </c>
      <c r="AF1539" s="60" t="s">
        <v>88</v>
      </c>
    </row>
    <row r="1540" spans="10:32" x14ac:dyDescent="0.2">
      <c r="J1540" s="64" t="str">
        <f t="shared" si="264"/>
        <v>a1721</v>
      </c>
      <c r="K1540" s="71">
        <f t="shared" si="265"/>
        <v>2.1505376344086025</v>
      </c>
      <c r="L1540" s="65" t="str">
        <f>IFERROR((IF(AND($G1539&lt;(VLOOKUP($J1540,'Medians, Hi-Lo SDs'!$B:$F,2,FALSE)),$G1540&gt;=(VLOOKUP($J1540,'Medians, Hi-Lo SDs'!$B:$F,2,FALSE))),(VLOOKUP($J1540,'Medians, Hi-Lo SDs'!$B:$F,2,FALSE))-$G1539,""))/($F1540)*($C1540-$C1539)+($C1539),"")</f>
        <v/>
      </c>
      <c r="M1540" s="65" t="str">
        <f t="shared" si="267"/>
        <v/>
      </c>
      <c r="N1540" s="65" t="str">
        <f>IF(M1540="","",M1540/VLOOKUP(VLOOKUP($J1540,'Medians, Hi-Lo SDs'!$B:$F,2,FALSE),$H:$I,2,FALSE))</f>
        <v/>
      </c>
      <c r="O1540" s="59" t="s">
        <v>88</v>
      </c>
      <c r="P1540" s="60" t="s">
        <v>88</v>
      </c>
      <c r="Q1540" s="66" t="str">
        <f>IFERROR((IF(AND($G1539&lt;(VLOOKUP($J1540,'Medians, Hi-Lo SDs'!$B:$F,3,FALSE)),$G1540&gt;=(VLOOKUP($J1540,'Medians, Hi-Lo SDs'!$B:$F,3,FALSE))),(VLOOKUP($J1540,'Medians, Hi-Lo SDs'!$B:$F,3,FALSE))-$G1539,""))/($F1540)*($C1540-$C1539)+($C1539),"")</f>
        <v/>
      </c>
      <c r="R1540" s="65" t="str">
        <f t="shared" si="268"/>
        <v/>
      </c>
      <c r="S1540" s="65" t="str">
        <f>IF(R1540="","",R1540/VLOOKUP(VLOOKUP($J1540,'Medians, Hi-Lo SDs'!$B:$F,3,FALSE),$H:$I,2,FALSE))</f>
        <v/>
      </c>
      <c r="T1540" s="70" t="str">
        <f t="shared" si="271"/>
        <v/>
      </c>
      <c r="U1540" s="68" t="str">
        <f t="shared" si="272"/>
        <v/>
      </c>
      <c r="V1540" s="69" t="str">
        <f t="shared" si="266"/>
        <v/>
      </c>
      <c r="W1540" s="66" t="str">
        <f>IFERROR((IF(AND($G1539&lt;(VLOOKUP($J1540,'Medians, Hi-Lo SDs'!$B:$F,4,FALSE)),$G1540&gt;=(VLOOKUP($J1540,'Medians, Hi-Lo SDs'!$B:$F,4,FALSE))),(VLOOKUP($J1540,'Medians, Hi-Lo SDs'!$B:$F,4,FALSE))-$G1539,""))/($F1540)*($C1540-$C1539)+($C1539),"")</f>
        <v/>
      </c>
      <c r="X1540" s="65" t="str">
        <f t="shared" si="269"/>
        <v/>
      </c>
      <c r="Y1540" s="65" t="str">
        <f>IF(X1540="","",X1540/VLOOKUP(VLOOKUP($J1540,'Medians, Hi-Lo SDs'!$B:$F,4,FALSE),$H:$I,2,FALSE))</f>
        <v/>
      </c>
      <c r="Z1540" s="70" t="str">
        <f t="shared" si="273"/>
        <v/>
      </c>
      <c r="AA1540" s="68" t="str">
        <f t="shared" si="274"/>
        <v/>
      </c>
      <c r="AB1540" s="66" t="str">
        <f>IFERROR((IF(AND($G1539&lt;(VLOOKUP($J1540,'Medians, Hi-Lo SDs'!$B:$F,5,FALSE)),$G1540&gt;=(VLOOKUP($J1540,'Medians, Hi-Lo SDs'!$B:$F,5,FALSE))),(VLOOKUP($J1540,'Medians, Hi-Lo SDs'!$B:$F,5,FALSE))-$G1539,""))/($F1540)*($C1540-$C1539)+($C1539),"")</f>
        <v/>
      </c>
      <c r="AC1540" s="65" t="str">
        <f t="shared" si="270"/>
        <v/>
      </c>
      <c r="AD1540" s="65" t="str">
        <f>IF(AC1540="","",AC1540/VLOOKUP(VLOOKUP($J1540,'Medians, Hi-Lo SDs'!$B:$F,5,FALSE),$H:$I,2,FALSE))</f>
        <v/>
      </c>
      <c r="AE1540" s="59" t="s">
        <v>88</v>
      </c>
      <c r="AF1540" s="60" t="s">
        <v>88</v>
      </c>
    </row>
    <row r="1541" spans="10:32" x14ac:dyDescent="0.2">
      <c r="J1541" s="64" t="str">
        <f t="shared" si="264"/>
        <v>a1721</v>
      </c>
      <c r="K1541" s="71">
        <f t="shared" si="265"/>
        <v>2.1505376344086025</v>
      </c>
      <c r="L1541" s="65" t="str">
        <f>IFERROR((IF(AND($G1540&lt;(VLOOKUP($J1541,'Medians, Hi-Lo SDs'!$B:$F,2,FALSE)),$G1541&gt;=(VLOOKUP($J1541,'Medians, Hi-Lo SDs'!$B:$F,2,FALSE))),(VLOOKUP($J1541,'Medians, Hi-Lo SDs'!$B:$F,2,FALSE))-$G1540,""))/($F1541)*($C1541-$C1540)+($C1540),"")</f>
        <v/>
      </c>
      <c r="M1541" s="65" t="str">
        <f t="shared" si="267"/>
        <v/>
      </c>
      <c r="N1541" s="65" t="str">
        <f>IF(M1541="","",M1541/VLOOKUP(VLOOKUP($J1541,'Medians, Hi-Lo SDs'!$B:$F,2,FALSE),$H:$I,2,FALSE))</f>
        <v/>
      </c>
      <c r="O1541" s="59" t="s">
        <v>88</v>
      </c>
      <c r="P1541" s="60" t="s">
        <v>88</v>
      </c>
      <c r="Q1541" s="66" t="str">
        <f>IFERROR((IF(AND($G1540&lt;(VLOOKUP($J1541,'Medians, Hi-Lo SDs'!$B:$F,3,FALSE)),$G1541&gt;=(VLOOKUP($J1541,'Medians, Hi-Lo SDs'!$B:$F,3,FALSE))),(VLOOKUP($J1541,'Medians, Hi-Lo SDs'!$B:$F,3,FALSE))-$G1540,""))/($F1541)*($C1541-$C1540)+($C1540),"")</f>
        <v/>
      </c>
      <c r="R1541" s="65" t="str">
        <f t="shared" si="268"/>
        <v/>
      </c>
      <c r="S1541" s="65" t="str">
        <f>IF(R1541="","",R1541/VLOOKUP(VLOOKUP($J1541,'Medians, Hi-Lo SDs'!$B:$F,3,FALSE),$H:$I,2,FALSE))</f>
        <v/>
      </c>
      <c r="T1541" s="70" t="str">
        <f t="shared" si="271"/>
        <v/>
      </c>
      <c r="U1541" s="68" t="str">
        <f t="shared" si="272"/>
        <v/>
      </c>
      <c r="V1541" s="69" t="str">
        <f t="shared" si="266"/>
        <v/>
      </c>
      <c r="W1541" s="66" t="str">
        <f>IFERROR((IF(AND($G1540&lt;(VLOOKUP($J1541,'Medians, Hi-Lo SDs'!$B:$F,4,FALSE)),$G1541&gt;=(VLOOKUP($J1541,'Medians, Hi-Lo SDs'!$B:$F,4,FALSE))),(VLOOKUP($J1541,'Medians, Hi-Lo SDs'!$B:$F,4,FALSE))-$G1540,""))/($F1541)*($C1541-$C1540)+($C1540),"")</f>
        <v/>
      </c>
      <c r="X1541" s="65" t="str">
        <f t="shared" si="269"/>
        <v/>
      </c>
      <c r="Y1541" s="65" t="str">
        <f>IF(X1541="","",X1541/VLOOKUP(VLOOKUP($J1541,'Medians, Hi-Lo SDs'!$B:$F,4,FALSE),$H:$I,2,FALSE))</f>
        <v/>
      </c>
      <c r="Z1541" s="70" t="str">
        <f t="shared" si="273"/>
        <v/>
      </c>
      <c r="AA1541" s="68" t="str">
        <f t="shared" si="274"/>
        <v/>
      </c>
      <c r="AB1541" s="66" t="str">
        <f>IFERROR((IF(AND($G1540&lt;(VLOOKUP($J1541,'Medians, Hi-Lo SDs'!$B:$F,5,FALSE)),$G1541&gt;=(VLOOKUP($J1541,'Medians, Hi-Lo SDs'!$B:$F,5,FALSE))),(VLOOKUP($J1541,'Medians, Hi-Lo SDs'!$B:$F,5,FALSE))-$G1540,""))/($F1541)*($C1541-$C1540)+($C1540),"")</f>
        <v/>
      </c>
      <c r="AC1541" s="65" t="str">
        <f t="shared" si="270"/>
        <v/>
      </c>
      <c r="AD1541" s="65" t="str">
        <f>IF(AC1541="","",AC1541/VLOOKUP(VLOOKUP($J1541,'Medians, Hi-Lo SDs'!$B:$F,5,FALSE),$H:$I,2,FALSE))</f>
        <v/>
      </c>
      <c r="AE1541" s="59" t="s">
        <v>88</v>
      </c>
      <c r="AF1541" s="60" t="s">
        <v>88</v>
      </c>
    </row>
    <row r="1542" spans="10:32" x14ac:dyDescent="0.2">
      <c r="J1542" s="64" t="str">
        <f t="shared" si="264"/>
        <v>a1721</v>
      </c>
      <c r="K1542" s="71">
        <f t="shared" si="265"/>
        <v>2.1505376344086025</v>
      </c>
      <c r="L1542" s="65" t="str">
        <f>IFERROR((IF(AND($G1541&lt;(VLOOKUP($J1542,'Medians, Hi-Lo SDs'!$B:$F,2,FALSE)),$G1542&gt;=(VLOOKUP($J1542,'Medians, Hi-Lo SDs'!$B:$F,2,FALSE))),(VLOOKUP($J1542,'Medians, Hi-Lo SDs'!$B:$F,2,FALSE))-$G1541,""))/($F1542)*($C1542-$C1541)+($C1541),"")</f>
        <v/>
      </c>
      <c r="M1542" s="65" t="str">
        <f t="shared" si="267"/>
        <v/>
      </c>
      <c r="N1542" s="65" t="str">
        <f>IF(M1542="","",M1542/VLOOKUP(VLOOKUP($J1542,'Medians, Hi-Lo SDs'!$B:$F,2,FALSE),$H:$I,2,FALSE))</f>
        <v/>
      </c>
      <c r="O1542" s="59" t="s">
        <v>88</v>
      </c>
      <c r="P1542" s="60" t="s">
        <v>88</v>
      </c>
      <c r="Q1542" s="66" t="str">
        <f>IFERROR((IF(AND($G1541&lt;(VLOOKUP($J1542,'Medians, Hi-Lo SDs'!$B:$F,3,FALSE)),$G1542&gt;=(VLOOKUP($J1542,'Medians, Hi-Lo SDs'!$B:$F,3,FALSE))),(VLOOKUP($J1542,'Medians, Hi-Lo SDs'!$B:$F,3,FALSE))-$G1541,""))/($F1542)*($C1542-$C1541)+($C1541),"")</f>
        <v/>
      </c>
      <c r="R1542" s="65" t="str">
        <f t="shared" si="268"/>
        <v/>
      </c>
      <c r="S1542" s="65" t="str">
        <f>IF(R1542="","",R1542/VLOOKUP(VLOOKUP($J1542,'Medians, Hi-Lo SDs'!$B:$F,3,FALSE),$H:$I,2,FALSE))</f>
        <v/>
      </c>
      <c r="T1542" s="70" t="str">
        <f t="shared" si="271"/>
        <v/>
      </c>
      <c r="U1542" s="68" t="str">
        <f t="shared" si="272"/>
        <v/>
      </c>
      <c r="V1542" s="69" t="str">
        <f t="shared" si="266"/>
        <v/>
      </c>
      <c r="W1542" s="66" t="str">
        <f>IFERROR((IF(AND($G1541&lt;(VLOOKUP($J1542,'Medians, Hi-Lo SDs'!$B:$F,4,FALSE)),$G1542&gt;=(VLOOKUP($J1542,'Medians, Hi-Lo SDs'!$B:$F,4,FALSE))),(VLOOKUP($J1542,'Medians, Hi-Lo SDs'!$B:$F,4,FALSE))-$G1541,""))/($F1542)*($C1542-$C1541)+($C1541),"")</f>
        <v/>
      </c>
      <c r="X1542" s="65" t="str">
        <f t="shared" si="269"/>
        <v/>
      </c>
      <c r="Y1542" s="65" t="str">
        <f>IF(X1542="","",X1542/VLOOKUP(VLOOKUP($J1542,'Medians, Hi-Lo SDs'!$B:$F,4,FALSE),$H:$I,2,FALSE))</f>
        <v/>
      </c>
      <c r="Z1542" s="70" t="str">
        <f t="shared" si="273"/>
        <v/>
      </c>
      <c r="AA1542" s="68" t="str">
        <f t="shared" si="274"/>
        <v/>
      </c>
      <c r="AB1542" s="66" t="str">
        <f>IFERROR((IF(AND($G1541&lt;(VLOOKUP($J1542,'Medians, Hi-Lo SDs'!$B:$F,5,FALSE)),$G1542&gt;=(VLOOKUP($J1542,'Medians, Hi-Lo SDs'!$B:$F,5,FALSE))),(VLOOKUP($J1542,'Medians, Hi-Lo SDs'!$B:$F,5,FALSE))-$G1541,""))/($F1542)*($C1542-$C1541)+($C1541),"")</f>
        <v/>
      </c>
      <c r="AC1542" s="65" t="str">
        <f t="shared" si="270"/>
        <v/>
      </c>
      <c r="AD1542" s="65" t="str">
        <f>IF(AC1542="","",AC1542/VLOOKUP(VLOOKUP($J1542,'Medians, Hi-Lo SDs'!$B:$F,5,FALSE),$H:$I,2,FALSE))</f>
        <v/>
      </c>
      <c r="AE1542" s="59" t="s">
        <v>88</v>
      </c>
      <c r="AF1542" s="60" t="s">
        <v>88</v>
      </c>
    </row>
    <row r="1543" spans="10:32" x14ac:dyDescent="0.2">
      <c r="J1543" s="64" t="str">
        <f t="shared" si="264"/>
        <v>a1721</v>
      </c>
      <c r="K1543" s="71">
        <f t="shared" si="265"/>
        <v>2.1505376344086025</v>
      </c>
      <c r="L1543" s="65" t="str">
        <f>IFERROR((IF(AND($G1542&lt;(VLOOKUP($J1543,'Medians, Hi-Lo SDs'!$B:$F,2,FALSE)),$G1543&gt;=(VLOOKUP($J1543,'Medians, Hi-Lo SDs'!$B:$F,2,FALSE))),(VLOOKUP($J1543,'Medians, Hi-Lo SDs'!$B:$F,2,FALSE))-$G1542,""))/($F1543)*($C1543-$C1542)+($C1542),"")</f>
        <v/>
      </c>
      <c r="M1543" s="65" t="str">
        <f t="shared" si="267"/>
        <v/>
      </c>
      <c r="N1543" s="65" t="str">
        <f>IF(M1543="","",M1543/VLOOKUP(VLOOKUP($J1543,'Medians, Hi-Lo SDs'!$B:$F,2,FALSE),$H:$I,2,FALSE))</f>
        <v/>
      </c>
      <c r="O1543" s="59" t="s">
        <v>88</v>
      </c>
      <c r="P1543" s="60" t="s">
        <v>88</v>
      </c>
      <c r="Q1543" s="66" t="str">
        <f>IFERROR((IF(AND($G1542&lt;(VLOOKUP($J1543,'Medians, Hi-Lo SDs'!$B:$F,3,FALSE)),$G1543&gt;=(VLOOKUP($J1543,'Medians, Hi-Lo SDs'!$B:$F,3,FALSE))),(VLOOKUP($J1543,'Medians, Hi-Lo SDs'!$B:$F,3,FALSE))-$G1542,""))/($F1543)*($C1543-$C1542)+($C1542),"")</f>
        <v/>
      </c>
      <c r="R1543" s="65" t="str">
        <f t="shared" si="268"/>
        <v/>
      </c>
      <c r="S1543" s="65" t="str">
        <f>IF(R1543="","",R1543/VLOOKUP(VLOOKUP($J1543,'Medians, Hi-Lo SDs'!$B:$F,3,FALSE),$H:$I,2,FALSE))</f>
        <v/>
      </c>
      <c r="T1543" s="70" t="str">
        <f t="shared" si="271"/>
        <v/>
      </c>
      <c r="U1543" s="68" t="str">
        <f t="shared" si="272"/>
        <v/>
      </c>
      <c r="V1543" s="69" t="str">
        <f t="shared" si="266"/>
        <v/>
      </c>
      <c r="W1543" s="66" t="str">
        <f>IFERROR((IF(AND($G1542&lt;(VLOOKUP($J1543,'Medians, Hi-Lo SDs'!$B:$F,4,FALSE)),$G1543&gt;=(VLOOKUP($J1543,'Medians, Hi-Lo SDs'!$B:$F,4,FALSE))),(VLOOKUP($J1543,'Medians, Hi-Lo SDs'!$B:$F,4,FALSE))-$G1542,""))/($F1543)*($C1543-$C1542)+($C1542),"")</f>
        <v/>
      </c>
      <c r="X1543" s="65" t="str">
        <f t="shared" si="269"/>
        <v/>
      </c>
      <c r="Y1543" s="65" t="str">
        <f>IF(X1543="","",X1543/VLOOKUP(VLOOKUP($J1543,'Medians, Hi-Lo SDs'!$B:$F,4,FALSE),$H:$I,2,FALSE))</f>
        <v/>
      </c>
      <c r="Z1543" s="70" t="str">
        <f t="shared" si="273"/>
        <v/>
      </c>
      <c r="AA1543" s="68" t="str">
        <f t="shared" si="274"/>
        <v/>
      </c>
      <c r="AB1543" s="66" t="str">
        <f>IFERROR((IF(AND($G1542&lt;(VLOOKUP($J1543,'Medians, Hi-Lo SDs'!$B:$F,5,FALSE)),$G1543&gt;=(VLOOKUP($J1543,'Medians, Hi-Lo SDs'!$B:$F,5,FALSE))),(VLOOKUP($J1543,'Medians, Hi-Lo SDs'!$B:$F,5,FALSE))-$G1542,""))/($F1543)*($C1543-$C1542)+($C1542),"")</f>
        <v/>
      </c>
      <c r="AC1543" s="65" t="str">
        <f t="shared" si="270"/>
        <v/>
      </c>
      <c r="AD1543" s="65" t="str">
        <f>IF(AC1543="","",AC1543/VLOOKUP(VLOOKUP($J1543,'Medians, Hi-Lo SDs'!$B:$F,5,FALSE),$H:$I,2,FALSE))</f>
        <v/>
      </c>
      <c r="AE1543" s="59" t="s">
        <v>88</v>
      </c>
      <c r="AF1543" s="60" t="s">
        <v>88</v>
      </c>
    </row>
    <row r="1544" spans="10:32" x14ac:dyDescent="0.2">
      <c r="J1544" s="64" t="str">
        <f t="shared" si="264"/>
        <v>a1721</v>
      </c>
      <c r="K1544" s="71">
        <f t="shared" si="265"/>
        <v>2.1505376344086025</v>
      </c>
      <c r="L1544" s="65" t="str">
        <f>IFERROR((IF(AND($G1543&lt;(VLOOKUP($J1544,'Medians, Hi-Lo SDs'!$B:$F,2,FALSE)),$G1544&gt;=(VLOOKUP($J1544,'Medians, Hi-Lo SDs'!$B:$F,2,FALSE))),(VLOOKUP($J1544,'Medians, Hi-Lo SDs'!$B:$F,2,FALSE))-$G1543,""))/($F1544)*($C1544-$C1543)+($C1543),"")</f>
        <v/>
      </c>
      <c r="M1544" s="65" t="str">
        <f t="shared" si="267"/>
        <v/>
      </c>
      <c r="N1544" s="65" t="str">
        <f>IF(M1544="","",M1544/VLOOKUP(VLOOKUP($J1544,'Medians, Hi-Lo SDs'!$B:$F,2,FALSE),$H:$I,2,FALSE))</f>
        <v/>
      </c>
      <c r="O1544" s="59" t="s">
        <v>88</v>
      </c>
      <c r="P1544" s="60" t="s">
        <v>88</v>
      </c>
      <c r="Q1544" s="66" t="str">
        <f>IFERROR((IF(AND($G1543&lt;(VLOOKUP($J1544,'Medians, Hi-Lo SDs'!$B:$F,3,FALSE)),$G1544&gt;=(VLOOKUP($J1544,'Medians, Hi-Lo SDs'!$B:$F,3,FALSE))),(VLOOKUP($J1544,'Medians, Hi-Lo SDs'!$B:$F,3,FALSE))-$G1543,""))/($F1544)*($C1544-$C1543)+($C1543),"")</f>
        <v/>
      </c>
      <c r="R1544" s="65" t="str">
        <f t="shared" si="268"/>
        <v/>
      </c>
      <c r="S1544" s="65" t="str">
        <f>IF(R1544="","",R1544/VLOOKUP(VLOOKUP($J1544,'Medians, Hi-Lo SDs'!$B:$F,3,FALSE),$H:$I,2,FALSE))</f>
        <v/>
      </c>
      <c r="T1544" s="70" t="str">
        <f t="shared" si="271"/>
        <v/>
      </c>
      <c r="U1544" s="68" t="str">
        <f t="shared" si="272"/>
        <v/>
      </c>
      <c r="V1544" s="69" t="str">
        <f t="shared" si="266"/>
        <v/>
      </c>
      <c r="W1544" s="66" t="str">
        <f>IFERROR((IF(AND($G1543&lt;(VLOOKUP($J1544,'Medians, Hi-Lo SDs'!$B:$F,4,FALSE)),$G1544&gt;=(VLOOKUP($J1544,'Medians, Hi-Lo SDs'!$B:$F,4,FALSE))),(VLOOKUP($J1544,'Medians, Hi-Lo SDs'!$B:$F,4,FALSE))-$G1543,""))/($F1544)*($C1544-$C1543)+($C1543),"")</f>
        <v/>
      </c>
      <c r="X1544" s="65" t="str">
        <f t="shared" si="269"/>
        <v/>
      </c>
      <c r="Y1544" s="65" t="str">
        <f>IF(X1544="","",X1544/VLOOKUP(VLOOKUP($J1544,'Medians, Hi-Lo SDs'!$B:$F,4,FALSE),$H:$I,2,FALSE))</f>
        <v/>
      </c>
      <c r="Z1544" s="70" t="str">
        <f t="shared" si="273"/>
        <v/>
      </c>
      <c r="AA1544" s="68" t="str">
        <f t="shared" si="274"/>
        <v/>
      </c>
      <c r="AB1544" s="66" t="str">
        <f>IFERROR((IF(AND($G1543&lt;(VLOOKUP($J1544,'Medians, Hi-Lo SDs'!$B:$F,5,FALSE)),$G1544&gt;=(VLOOKUP($J1544,'Medians, Hi-Lo SDs'!$B:$F,5,FALSE))),(VLOOKUP($J1544,'Medians, Hi-Lo SDs'!$B:$F,5,FALSE))-$G1543,""))/($F1544)*($C1544-$C1543)+($C1543),"")</f>
        <v/>
      </c>
      <c r="AC1544" s="65" t="str">
        <f t="shared" si="270"/>
        <v/>
      </c>
      <c r="AD1544" s="65" t="str">
        <f>IF(AC1544="","",AC1544/VLOOKUP(VLOOKUP($J1544,'Medians, Hi-Lo SDs'!$B:$F,5,FALSE),$H:$I,2,FALSE))</f>
        <v/>
      </c>
      <c r="AE1544" s="59" t="s">
        <v>88</v>
      </c>
      <c r="AF1544" s="60" t="s">
        <v>88</v>
      </c>
    </row>
    <row r="1545" spans="10:32" x14ac:dyDescent="0.2">
      <c r="J1545" s="64" t="str">
        <f t="shared" si="264"/>
        <v>a1721</v>
      </c>
      <c r="K1545" s="71">
        <f t="shared" si="265"/>
        <v>2.1505376344086025</v>
      </c>
      <c r="L1545" s="65" t="str">
        <f>IFERROR((IF(AND($G1544&lt;(VLOOKUP($J1545,'Medians, Hi-Lo SDs'!$B:$F,2,FALSE)),$G1545&gt;=(VLOOKUP($J1545,'Medians, Hi-Lo SDs'!$B:$F,2,FALSE))),(VLOOKUP($J1545,'Medians, Hi-Lo SDs'!$B:$F,2,FALSE))-$G1544,""))/($F1545)*($C1545-$C1544)+($C1544),"")</f>
        <v/>
      </c>
      <c r="M1545" s="65" t="str">
        <f t="shared" si="267"/>
        <v/>
      </c>
      <c r="N1545" s="65" t="str">
        <f>IF(M1545="","",M1545/VLOOKUP(VLOOKUP($J1545,'Medians, Hi-Lo SDs'!$B:$F,2,FALSE),$H:$I,2,FALSE))</f>
        <v/>
      </c>
      <c r="O1545" s="59" t="s">
        <v>88</v>
      </c>
      <c r="P1545" s="60" t="s">
        <v>88</v>
      </c>
      <c r="Q1545" s="66" t="str">
        <f>IFERROR((IF(AND($G1544&lt;(VLOOKUP($J1545,'Medians, Hi-Lo SDs'!$B:$F,3,FALSE)),$G1545&gt;=(VLOOKUP($J1545,'Medians, Hi-Lo SDs'!$B:$F,3,FALSE))),(VLOOKUP($J1545,'Medians, Hi-Lo SDs'!$B:$F,3,FALSE))-$G1544,""))/($F1545)*($C1545-$C1544)+($C1544),"")</f>
        <v/>
      </c>
      <c r="R1545" s="65" t="str">
        <f t="shared" si="268"/>
        <v/>
      </c>
      <c r="S1545" s="65" t="str">
        <f>IF(R1545="","",R1545/VLOOKUP(VLOOKUP($J1545,'Medians, Hi-Lo SDs'!$B:$F,3,FALSE),$H:$I,2,FALSE))</f>
        <v/>
      </c>
      <c r="T1545" s="70" t="str">
        <f t="shared" si="271"/>
        <v/>
      </c>
      <c r="U1545" s="68" t="str">
        <f t="shared" si="272"/>
        <v/>
      </c>
      <c r="V1545" s="69" t="str">
        <f t="shared" si="266"/>
        <v/>
      </c>
      <c r="W1545" s="66" t="str">
        <f>IFERROR((IF(AND($G1544&lt;(VLOOKUP($J1545,'Medians, Hi-Lo SDs'!$B:$F,4,FALSE)),$G1545&gt;=(VLOOKUP($J1545,'Medians, Hi-Lo SDs'!$B:$F,4,FALSE))),(VLOOKUP($J1545,'Medians, Hi-Lo SDs'!$B:$F,4,FALSE))-$G1544,""))/($F1545)*($C1545-$C1544)+($C1544),"")</f>
        <v/>
      </c>
      <c r="X1545" s="65" t="str">
        <f t="shared" si="269"/>
        <v/>
      </c>
      <c r="Y1545" s="65" t="str">
        <f>IF(X1545="","",X1545/VLOOKUP(VLOOKUP($J1545,'Medians, Hi-Lo SDs'!$B:$F,4,FALSE),$H:$I,2,FALSE))</f>
        <v/>
      </c>
      <c r="Z1545" s="70" t="str">
        <f t="shared" si="273"/>
        <v/>
      </c>
      <c r="AA1545" s="68" t="str">
        <f t="shared" si="274"/>
        <v/>
      </c>
      <c r="AB1545" s="66" t="str">
        <f>IFERROR((IF(AND($G1544&lt;(VLOOKUP($J1545,'Medians, Hi-Lo SDs'!$B:$F,5,FALSE)),$G1545&gt;=(VLOOKUP($J1545,'Medians, Hi-Lo SDs'!$B:$F,5,FALSE))),(VLOOKUP($J1545,'Medians, Hi-Lo SDs'!$B:$F,5,FALSE))-$G1544,""))/($F1545)*($C1545-$C1544)+($C1544),"")</f>
        <v/>
      </c>
      <c r="AC1545" s="65" t="str">
        <f t="shared" si="270"/>
        <v/>
      </c>
      <c r="AD1545" s="65" t="str">
        <f>IF(AC1545="","",AC1545/VLOOKUP(VLOOKUP($J1545,'Medians, Hi-Lo SDs'!$B:$F,5,FALSE),$H:$I,2,FALSE))</f>
        <v/>
      </c>
      <c r="AE1545" s="59" t="s">
        <v>88</v>
      </c>
      <c r="AF1545" s="60" t="s">
        <v>88</v>
      </c>
    </row>
    <row r="1546" spans="10:32" x14ac:dyDescent="0.2">
      <c r="J1546" s="64" t="str">
        <f t="shared" si="264"/>
        <v>a1721</v>
      </c>
      <c r="K1546" s="71">
        <f t="shared" si="265"/>
        <v>2.1505376344086025</v>
      </c>
      <c r="L1546" s="65" t="str">
        <f>IFERROR((IF(AND($G1545&lt;(VLOOKUP($J1546,'Medians, Hi-Lo SDs'!$B:$F,2,FALSE)),$G1546&gt;=(VLOOKUP($J1546,'Medians, Hi-Lo SDs'!$B:$F,2,FALSE))),(VLOOKUP($J1546,'Medians, Hi-Lo SDs'!$B:$F,2,FALSE))-$G1545,""))/($F1546)*($C1546-$C1545)+($C1545),"")</f>
        <v/>
      </c>
      <c r="M1546" s="65" t="str">
        <f t="shared" si="267"/>
        <v/>
      </c>
      <c r="N1546" s="65" t="str">
        <f>IF(M1546="","",M1546/VLOOKUP(VLOOKUP($J1546,'Medians, Hi-Lo SDs'!$B:$F,2,FALSE),$H:$I,2,FALSE))</f>
        <v/>
      </c>
      <c r="O1546" s="59" t="s">
        <v>88</v>
      </c>
      <c r="P1546" s="60" t="s">
        <v>88</v>
      </c>
      <c r="Q1546" s="66" t="str">
        <f>IFERROR((IF(AND($G1545&lt;(VLOOKUP($J1546,'Medians, Hi-Lo SDs'!$B:$F,3,FALSE)),$G1546&gt;=(VLOOKUP($J1546,'Medians, Hi-Lo SDs'!$B:$F,3,FALSE))),(VLOOKUP($J1546,'Medians, Hi-Lo SDs'!$B:$F,3,FALSE))-$G1545,""))/($F1546)*($C1546-$C1545)+($C1545),"")</f>
        <v/>
      </c>
      <c r="R1546" s="65" t="str">
        <f t="shared" si="268"/>
        <v/>
      </c>
      <c r="S1546" s="65" t="str">
        <f>IF(R1546="","",R1546/VLOOKUP(VLOOKUP($J1546,'Medians, Hi-Lo SDs'!$B:$F,3,FALSE),$H:$I,2,FALSE))</f>
        <v/>
      </c>
      <c r="T1546" s="70" t="str">
        <f t="shared" si="271"/>
        <v/>
      </c>
      <c r="U1546" s="68" t="str">
        <f t="shared" si="272"/>
        <v/>
      </c>
      <c r="V1546" s="69" t="str">
        <f t="shared" si="266"/>
        <v/>
      </c>
      <c r="W1546" s="66" t="str">
        <f>IFERROR((IF(AND($G1545&lt;(VLOOKUP($J1546,'Medians, Hi-Lo SDs'!$B:$F,4,FALSE)),$G1546&gt;=(VLOOKUP($J1546,'Medians, Hi-Lo SDs'!$B:$F,4,FALSE))),(VLOOKUP($J1546,'Medians, Hi-Lo SDs'!$B:$F,4,FALSE))-$G1545,""))/($F1546)*($C1546-$C1545)+($C1545),"")</f>
        <v/>
      </c>
      <c r="X1546" s="65" t="str">
        <f t="shared" si="269"/>
        <v/>
      </c>
      <c r="Y1546" s="65" t="str">
        <f>IF(X1546="","",X1546/VLOOKUP(VLOOKUP($J1546,'Medians, Hi-Lo SDs'!$B:$F,4,FALSE),$H:$I,2,FALSE))</f>
        <v/>
      </c>
      <c r="Z1546" s="70" t="str">
        <f t="shared" si="273"/>
        <v/>
      </c>
      <c r="AA1546" s="68" t="str">
        <f t="shared" si="274"/>
        <v/>
      </c>
      <c r="AB1546" s="66" t="str">
        <f>IFERROR((IF(AND($G1545&lt;(VLOOKUP($J1546,'Medians, Hi-Lo SDs'!$B:$F,5,FALSE)),$G1546&gt;=(VLOOKUP($J1546,'Medians, Hi-Lo SDs'!$B:$F,5,FALSE))),(VLOOKUP($J1546,'Medians, Hi-Lo SDs'!$B:$F,5,FALSE))-$G1545,""))/($F1546)*($C1546-$C1545)+($C1545),"")</f>
        <v/>
      </c>
      <c r="AC1546" s="65" t="str">
        <f t="shared" si="270"/>
        <v/>
      </c>
      <c r="AD1546" s="65" t="str">
        <f>IF(AC1546="","",AC1546/VLOOKUP(VLOOKUP($J1546,'Medians, Hi-Lo SDs'!$B:$F,5,FALSE),$H:$I,2,FALSE))</f>
        <v/>
      </c>
      <c r="AE1546" s="59" t="s">
        <v>88</v>
      </c>
      <c r="AF1546" s="60" t="s">
        <v>88</v>
      </c>
    </row>
    <row r="1547" spans="10:32" x14ac:dyDescent="0.2">
      <c r="J1547" s="64" t="str">
        <f t="shared" si="264"/>
        <v>a1721</v>
      </c>
      <c r="K1547" s="71">
        <f t="shared" si="265"/>
        <v>2.1505376344086025</v>
      </c>
      <c r="L1547" s="65" t="str">
        <f>IFERROR((IF(AND($G1546&lt;(VLOOKUP($J1547,'Medians, Hi-Lo SDs'!$B:$F,2,FALSE)),$G1547&gt;=(VLOOKUP($J1547,'Medians, Hi-Lo SDs'!$B:$F,2,FALSE))),(VLOOKUP($J1547,'Medians, Hi-Lo SDs'!$B:$F,2,FALSE))-$G1546,""))/($F1547)*($C1547-$C1546)+($C1546),"")</f>
        <v/>
      </c>
      <c r="M1547" s="65" t="str">
        <f t="shared" si="267"/>
        <v/>
      </c>
      <c r="N1547" s="65" t="str">
        <f>IF(M1547="","",M1547/VLOOKUP(VLOOKUP($J1547,'Medians, Hi-Lo SDs'!$B:$F,2,FALSE),$H:$I,2,FALSE))</f>
        <v/>
      </c>
      <c r="O1547" s="59" t="s">
        <v>88</v>
      </c>
      <c r="P1547" s="60" t="s">
        <v>88</v>
      </c>
      <c r="Q1547" s="66" t="str">
        <f>IFERROR((IF(AND($G1546&lt;(VLOOKUP($J1547,'Medians, Hi-Lo SDs'!$B:$F,3,FALSE)),$G1547&gt;=(VLOOKUP($J1547,'Medians, Hi-Lo SDs'!$B:$F,3,FALSE))),(VLOOKUP($J1547,'Medians, Hi-Lo SDs'!$B:$F,3,FALSE))-$G1546,""))/($F1547)*($C1547-$C1546)+($C1546),"")</f>
        <v/>
      </c>
      <c r="R1547" s="65" t="str">
        <f t="shared" si="268"/>
        <v/>
      </c>
      <c r="S1547" s="65" t="str">
        <f>IF(R1547="","",R1547/VLOOKUP(VLOOKUP($J1547,'Medians, Hi-Lo SDs'!$B:$F,3,FALSE),$H:$I,2,FALSE))</f>
        <v/>
      </c>
      <c r="T1547" s="70" t="str">
        <f t="shared" si="271"/>
        <v/>
      </c>
      <c r="U1547" s="68" t="str">
        <f t="shared" si="272"/>
        <v/>
      </c>
      <c r="V1547" s="69" t="str">
        <f t="shared" si="266"/>
        <v/>
      </c>
      <c r="W1547" s="66" t="str">
        <f>IFERROR((IF(AND($G1546&lt;(VLOOKUP($J1547,'Medians, Hi-Lo SDs'!$B:$F,4,FALSE)),$G1547&gt;=(VLOOKUP($J1547,'Medians, Hi-Lo SDs'!$B:$F,4,FALSE))),(VLOOKUP($J1547,'Medians, Hi-Lo SDs'!$B:$F,4,FALSE))-$G1546,""))/($F1547)*($C1547-$C1546)+($C1546),"")</f>
        <v/>
      </c>
      <c r="X1547" s="65" t="str">
        <f t="shared" si="269"/>
        <v/>
      </c>
      <c r="Y1547" s="65" t="str">
        <f>IF(X1547="","",X1547/VLOOKUP(VLOOKUP($J1547,'Medians, Hi-Lo SDs'!$B:$F,4,FALSE),$H:$I,2,FALSE))</f>
        <v/>
      </c>
      <c r="Z1547" s="70" t="str">
        <f t="shared" si="273"/>
        <v/>
      </c>
      <c r="AA1547" s="68" t="str">
        <f t="shared" si="274"/>
        <v/>
      </c>
      <c r="AB1547" s="66" t="str">
        <f>IFERROR((IF(AND($G1546&lt;(VLOOKUP($J1547,'Medians, Hi-Lo SDs'!$B:$F,5,FALSE)),$G1547&gt;=(VLOOKUP($J1547,'Medians, Hi-Lo SDs'!$B:$F,5,FALSE))),(VLOOKUP($J1547,'Medians, Hi-Lo SDs'!$B:$F,5,FALSE))-$G1546,""))/($F1547)*($C1547-$C1546)+($C1546),"")</f>
        <v/>
      </c>
      <c r="AC1547" s="65" t="str">
        <f t="shared" si="270"/>
        <v/>
      </c>
      <c r="AD1547" s="65" t="str">
        <f>IF(AC1547="","",AC1547/VLOOKUP(VLOOKUP($J1547,'Medians, Hi-Lo SDs'!$B:$F,5,FALSE),$H:$I,2,FALSE))</f>
        <v/>
      </c>
      <c r="AE1547" s="59" t="s">
        <v>88</v>
      </c>
      <c r="AF1547" s="60" t="s">
        <v>88</v>
      </c>
    </row>
    <row r="1548" spans="10:32" x14ac:dyDescent="0.2">
      <c r="J1548" s="64" t="str">
        <f t="shared" si="264"/>
        <v>a1721</v>
      </c>
      <c r="K1548" s="71">
        <f t="shared" si="265"/>
        <v>2.1505376344086025</v>
      </c>
      <c r="L1548" s="65" t="str">
        <f>IFERROR((IF(AND($G1547&lt;(VLOOKUP($J1548,'Medians, Hi-Lo SDs'!$B:$F,2,FALSE)),$G1548&gt;=(VLOOKUP($J1548,'Medians, Hi-Lo SDs'!$B:$F,2,FALSE))),(VLOOKUP($J1548,'Medians, Hi-Lo SDs'!$B:$F,2,FALSE))-$G1547,""))/($F1548)*($C1548-$C1547)+($C1547),"")</f>
        <v/>
      </c>
      <c r="M1548" s="65" t="str">
        <f t="shared" si="267"/>
        <v/>
      </c>
      <c r="N1548" s="65" t="str">
        <f>IF(M1548="","",M1548/VLOOKUP(VLOOKUP($J1548,'Medians, Hi-Lo SDs'!$B:$F,2,FALSE),$H:$I,2,FALSE))</f>
        <v/>
      </c>
      <c r="O1548" s="59" t="s">
        <v>88</v>
      </c>
      <c r="P1548" s="60" t="s">
        <v>88</v>
      </c>
      <c r="Q1548" s="66" t="str">
        <f>IFERROR((IF(AND($G1547&lt;(VLOOKUP($J1548,'Medians, Hi-Lo SDs'!$B:$F,3,FALSE)),$G1548&gt;=(VLOOKUP($J1548,'Medians, Hi-Lo SDs'!$B:$F,3,FALSE))),(VLOOKUP($J1548,'Medians, Hi-Lo SDs'!$B:$F,3,FALSE))-$G1547,""))/($F1548)*($C1548-$C1547)+($C1547),"")</f>
        <v/>
      </c>
      <c r="R1548" s="65" t="str">
        <f t="shared" si="268"/>
        <v/>
      </c>
      <c r="S1548" s="65" t="str">
        <f>IF(R1548="","",R1548/VLOOKUP(VLOOKUP($J1548,'Medians, Hi-Lo SDs'!$B:$F,3,FALSE),$H:$I,2,FALSE))</f>
        <v/>
      </c>
      <c r="T1548" s="70" t="str">
        <f t="shared" si="271"/>
        <v/>
      </c>
      <c r="U1548" s="68" t="str">
        <f t="shared" si="272"/>
        <v/>
      </c>
      <c r="V1548" s="69" t="str">
        <f t="shared" si="266"/>
        <v/>
      </c>
      <c r="W1548" s="66" t="str">
        <f>IFERROR((IF(AND($G1547&lt;(VLOOKUP($J1548,'Medians, Hi-Lo SDs'!$B:$F,4,FALSE)),$G1548&gt;=(VLOOKUP($J1548,'Medians, Hi-Lo SDs'!$B:$F,4,FALSE))),(VLOOKUP($J1548,'Medians, Hi-Lo SDs'!$B:$F,4,FALSE))-$G1547,""))/($F1548)*($C1548-$C1547)+($C1547),"")</f>
        <v/>
      </c>
      <c r="X1548" s="65" t="str">
        <f t="shared" si="269"/>
        <v/>
      </c>
      <c r="Y1548" s="65" t="str">
        <f>IF(X1548="","",X1548/VLOOKUP(VLOOKUP($J1548,'Medians, Hi-Lo SDs'!$B:$F,4,FALSE),$H:$I,2,FALSE))</f>
        <v/>
      </c>
      <c r="Z1548" s="70" t="str">
        <f t="shared" si="273"/>
        <v/>
      </c>
      <c r="AA1548" s="68" t="str">
        <f t="shared" si="274"/>
        <v/>
      </c>
      <c r="AB1548" s="66" t="str">
        <f>IFERROR((IF(AND($G1547&lt;(VLOOKUP($J1548,'Medians, Hi-Lo SDs'!$B:$F,5,FALSE)),$G1548&gt;=(VLOOKUP($J1548,'Medians, Hi-Lo SDs'!$B:$F,5,FALSE))),(VLOOKUP($J1548,'Medians, Hi-Lo SDs'!$B:$F,5,FALSE))-$G1547,""))/($F1548)*($C1548-$C1547)+($C1547),"")</f>
        <v/>
      </c>
      <c r="AC1548" s="65" t="str">
        <f t="shared" si="270"/>
        <v/>
      </c>
      <c r="AD1548" s="65" t="str">
        <f>IF(AC1548="","",AC1548/VLOOKUP(VLOOKUP($J1548,'Medians, Hi-Lo SDs'!$B:$F,5,FALSE),$H:$I,2,FALSE))</f>
        <v/>
      </c>
      <c r="AE1548" s="59" t="s">
        <v>88</v>
      </c>
      <c r="AF1548" s="60" t="s">
        <v>88</v>
      </c>
    </row>
    <row r="1549" spans="10:32" x14ac:dyDescent="0.2">
      <c r="J1549" s="64" t="str">
        <f t="shared" ref="J1549:J1612" si="275">IF(LEFT(A1548,1)="a",A1548,J1548)</f>
        <v>a1721</v>
      </c>
      <c r="K1549" s="71">
        <f t="shared" ref="K1549:K1612" si="276">INDEX(G:G,MATCH(J1549,J:J,0))</f>
        <v>2.1505376344086025</v>
      </c>
      <c r="L1549" s="65" t="str">
        <f>IFERROR((IF(AND($G1548&lt;(VLOOKUP($J1549,'Medians, Hi-Lo SDs'!$B:$F,2,FALSE)),$G1549&gt;=(VLOOKUP($J1549,'Medians, Hi-Lo SDs'!$B:$F,2,FALSE))),(VLOOKUP($J1549,'Medians, Hi-Lo SDs'!$B:$F,2,FALSE))-$G1548,""))/($F1549)*($C1549-$C1548)+($C1548),"")</f>
        <v/>
      </c>
      <c r="M1549" s="65" t="str">
        <f t="shared" si="267"/>
        <v/>
      </c>
      <c r="N1549" s="65" t="str">
        <f>IF(M1549="","",M1549/VLOOKUP(VLOOKUP($J1549,'Medians, Hi-Lo SDs'!$B:$F,2,FALSE),$H:$I,2,FALSE))</f>
        <v/>
      </c>
      <c r="O1549" s="59" t="s">
        <v>88</v>
      </c>
      <c r="P1549" s="60" t="s">
        <v>88</v>
      </c>
      <c r="Q1549" s="66" t="str">
        <f>IFERROR((IF(AND($G1548&lt;(VLOOKUP($J1549,'Medians, Hi-Lo SDs'!$B:$F,3,FALSE)),$G1549&gt;=(VLOOKUP($J1549,'Medians, Hi-Lo SDs'!$B:$F,3,FALSE))),(VLOOKUP($J1549,'Medians, Hi-Lo SDs'!$B:$F,3,FALSE))-$G1548,""))/($F1549)*($C1549-$C1548)+($C1548),"")</f>
        <v/>
      </c>
      <c r="R1549" s="65" t="str">
        <f t="shared" si="268"/>
        <v/>
      </c>
      <c r="S1549" s="65" t="str">
        <f>IF(R1549="","",R1549/VLOOKUP(VLOOKUP($J1549,'Medians, Hi-Lo SDs'!$B:$F,3,FALSE),$H:$I,2,FALSE))</f>
        <v/>
      </c>
      <c r="T1549" s="70" t="str">
        <f t="shared" si="271"/>
        <v/>
      </c>
      <c r="U1549" s="68" t="str">
        <f t="shared" si="272"/>
        <v/>
      </c>
      <c r="V1549" s="69" t="str">
        <f t="shared" ref="V1549:V1612" si="277">IFERROR((IF(AND(G1548&lt;(50),G1549&gt;=(50)),(50)-G1548,""))/(F1549)*(C1549-C1548)+(C1548),"")</f>
        <v/>
      </c>
      <c r="W1549" s="66" t="str">
        <f>IFERROR((IF(AND($G1548&lt;(VLOOKUP($J1549,'Medians, Hi-Lo SDs'!$B:$F,4,FALSE)),$G1549&gt;=(VLOOKUP($J1549,'Medians, Hi-Lo SDs'!$B:$F,4,FALSE))),(VLOOKUP($J1549,'Medians, Hi-Lo SDs'!$B:$F,4,FALSE))-$G1548,""))/($F1549)*($C1549-$C1548)+($C1548),"")</f>
        <v/>
      </c>
      <c r="X1549" s="65" t="str">
        <f t="shared" si="269"/>
        <v/>
      </c>
      <c r="Y1549" s="65" t="str">
        <f>IF(X1549="","",X1549/VLOOKUP(VLOOKUP($J1549,'Medians, Hi-Lo SDs'!$B:$F,4,FALSE),$H:$I,2,FALSE))</f>
        <v/>
      </c>
      <c r="Z1549" s="70" t="str">
        <f t="shared" si="273"/>
        <v/>
      </c>
      <c r="AA1549" s="68" t="str">
        <f t="shared" si="274"/>
        <v/>
      </c>
      <c r="AB1549" s="66" t="str">
        <f>IFERROR((IF(AND($G1548&lt;(VLOOKUP($J1549,'Medians, Hi-Lo SDs'!$B:$F,5,FALSE)),$G1549&gt;=(VLOOKUP($J1549,'Medians, Hi-Lo SDs'!$B:$F,5,FALSE))),(VLOOKUP($J1549,'Medians, Hi-Lo SDs'!$B:$F,5,FALSE))-$G1548,""))/($F1549)*($C1549-$C1548)+($C1548),"")</f>
        <v/>
      </c>
      <c r="AC1549" s="65" t="str">
        <f t="shared" si="270"/>
        <v/>
      </c>
      <c r="AD1549" s="65" t="str">
        <f>IF(AC1549="","",AC1549/VLOOKUP(VLOOKUP($J1549,'Medians, Hi-Lo SDs'!$B:$F,5,FALSE),$H:$I,2,FALSE))</f>
        <v/>
      </c>
      <c r="AE1549" s="59" t="s">
        <v>88</v>
      </c>
      <c r="AF1549" s="60" t="s">
        <v>88</v>
      </c>
    </row>
    <row r="1550" spans="10:32" x14ac:dyDescent="0.2">
      <c r="J1550" s="64" t="str">
        <f t="shared" si="275"/>
        <v>a1721</v>
      </c>
      <c r="K1550" s="71">
        <f t="shared" si="276"/>
        <v>2.1505376344086025</v>
      </c>
      <c r="L1550" s="65" t="str">
        <f>IFERROR((IF(AND($G1549&lt;(VLOOKUP($J1550,'Medians, Hi-Lo SDs'!$B:$F,2,FALSE)),$G1550&gt;=(VLOOKUP($J1550,'Medians, Hi-Lo SDs'!$B:$F,2,FALSE))),(VLOOKUP($J1550,'Medians, Hi-Lo SDs'!$B:$F,2,FALSE))-$G1549,""))/($F1550)*($C1550-$C1549)+($C1549),"")</f>
        <v/>
      </c>
      <c r="M1550" s="65" t="str">
        <f t="shared" ref="M1550:M1613" si="278">IF(L1550="","",SUMIF($J:$J,$J1550,$V:$V)-L1550)</f>
        <v/>
      </c>
      <c r="N1550" s="65" t="str">
        <f>IF(M1550="","",M1550/VLOOKUP(VLOOKUP($J1550,'Medians, Hi-Lo SDs'!$B:$F,2,FALSE),$H:$I,2,FALSE))</f>
        <v/>
      </c>
      <c r="O1550" s="59" t="s">
        <v>88</v>
      </c>
      <c r="P1550" s="60" t="s">
        <v>88</v>
      </c>
      <c r="Q1550" s="66" t="str">
        <f>IFERROR((IF(AND($G1549&lt;(VLOOKUP($J1550,'Medians, Hi-Lo SDs'!$B:$F,3,FALSE)),$G1550&gt;=(VLOOKUP($J1550,'Medians, Hi-Lo SDs'!$B:$F,3,FALSE))),(VLOOKUP($J1550,'Medians, Hi-Lo SDs'!$B:$F,3,FALSE))-$G1549,""))/($F1550)*($C1550-$C1549)+($C1549),"")</f>
        <v/>
      </c>
      <c r="R1550" s="65" t="str">
        <f t="shared" ref="R1550:R1613" si="279">IF(Q1550="","",SUMIF($J:$J,$J1550,$V:$V)-Q1550)</f>
        <v/>
      </c>
      <c r="S1550" s="65" t="str">
        <f>IF(R1550="","",R1550/VLOOKUP(VLOOKUP($J1550,'Medians, Hi-Lo SDs'!$B:$F,3,FALSE),$H:$I,2,FALSE))</f>
        <v/>
      </c>
      <c r="T1550" s="70" t="str">
        <f t="shared" si="271"/>
        <v/>
      </c>
      <c r="U1550" s="68" t="str">
        <f t="shared" si="272"/>
        <v/>
      </c>
      <c r="V1550" s="69" t="str">
        <f t="shared" si="277"/>
        <v/>
      </c>
      <c r="W1550" s="66" t="str">
        <f>IFERROR((IF(AND($G1549&lt;(VLOOKUP($J1550,'Medians, Hi-Lo SDs'!$B:$F,4,FALSE)),$G1550&gt;=(VLOOKUP($J1550,'Medians, Hi-Lo SDs'!$B:$F,4,FALSE))),(VLOOKUP($J1550,'Medians, Hi-Lo SDs'!$B:$F,4,FALSE))-$G1549,""))/($F1550)*($C1550-$C1549)+($C1549),"")</f>
        <v/>
      </c>
      <c r="X1550" s="65" t="str">
        <f t="shared" ref="X1550:X1613" si="280">IF(W1550="","",W1550-SUMIF($J:$J,$J1550,$V:$V))</f>
        <v/>
      </c>
      <c r="Y1550" s="65" t="str">
        <f>IF(X1550="","",X1550/VLOOKUP(VLOOKUP($J1550,'Medians, Hi-Lo SDs'!$B:$F,4,FALSE),$H:$I,2,FALSE))</f>
        <v/>
      </c>
      <c r="Z1550" s="70" t="str">
        <f t="shared" si="273"/>
        <v/>
      </c>
      <c r="AA1550" s="68" t="str">
        <f t="shared" si="274"/>
        <v/>
      </c>
      <c r="AB1550" s="66" t="str">
        <f>IFERROR((IF(AND($G1549&lt;(VLOOKUP($J1550,'Medians, Hi-Lo SDs'!$B:$F,5,FALSE)),$G1550&gt;=(VLOOKUP($J1550,'Medians, Hi-Lo SDs'!$B:$F,5,FALSE))),(VLOOKUP($J1550,'Medians, Hi-Lo SDs'!$B:$F,5,FALSE))-$G1549,""))/($F1550)*($C1550-$C1549)+($C1549),"")</f>
        <v/>
      </c>
      <c r="AC1550" s="65" t="str">
        <f t="shared" ref="AC1550:AC1613" si="281">IF(AB1550="","",AB1550-SUMIF($J:$J,$J1550,$V:$V))</f>
        <v/>
      </c>
      <c r="AD1550" s="65" t="str">
        <f>IF(AC1550="","",AC1550/VLOOKUP(VLOOKUP($J1550,'Medians, Hi-Lo SDs'!$B:$F,5,FALSE),$H:$I,2,FALSE))</f>
        <v/>
      </c>
      <c r="AE1550" s="59" t="s">
        <v>88</v>
      </c>
      <c r="AF1550" s="60" t="s">
        <v>88</v>
      </c>
    </row>
    <row r="1551" spans="10:32" x14ac:dyDescent="0.2">
      <c r="J1551" s="64" t="str">
        <f t="shared" si="275"/>
        <v>a1721</v>
      </c>
      <c r="K1551" s="71">
        <f t="shared" si="276"/>
        <v>2.1505376344086025</v>
      </c>
      <c r="L1551" s="65" t="str">
        <f>IFERROR((IF(AND($G1550&lt;(VLOOKUP($J1551,'Medians, Hi-Lo SDs'!$B:$F,2,FALSE)),$G1551&gt;=(VLOOKUP($J1551,'Medians, Hi-Lo SDs'!$B:$F,2,FALSE))),(VLOOKUP($J1551,'Medians, Hi-Lo SDs'!$B:$F,2,FALSE))-$G1550,""))/($F1551)*($C1551-$C1550)+($C1550),"")</f>
        <v/>
      </c>
      <c r="M1551" s="65" t="str">
        <f t="shared" si="278"/>
        <v/>
      </c>
      <c r="N1551" s="65" t="str">
        <f>IF(M1551="","",M1551/VLOOKUP(VLOOKUP($J1551,'Medians, Hi-Lo SDs'!$B:$F,2,FALSE),$H:$I,2,FALSE))</f>
        <v/>
      </c>
      <c r="O1551" s="59" t="s">
        <v>88</v>
      </c>
      <c r="P1551" s="60" t="s">
        <v>88</v>
      </c>
      <c r="Q1551" s="66" t="str">
        <f>IFERROR((IF(AND($G1550&lt;(VLOOKUP($J1551,'Medians, Hi-Lo SDs'!$B:$F,3,FALSE)),$G1551&gt;=(VLOOKUP($J1551,'Medians, Hi-Lo SDs'!$B:$F,3,FALSE))),(VLOOKUP($J1551,'Medians, Hi-Lo SDs'!$B:$F,3,FALSE))-$G1550,""))/($F1551)*($C1551-$C1550)+($C1550),"")</f>
        <v/>
      </c>
      <c r="R1551" s="65" t="str">
        <f t="shared" si="279"/>
        <v/>
      </c>
      <c r="S1551" s="65" t="str">
        <f>IF(R1551="","",R1551/VLOOKUP(VLOOKUP($J1551,'Medians, Hi-Lo SDs'!$B:$F,3,FALSE),$H:$I,2,FALSE))</f>
        <v/>
      </c>
      <c r="T1551" s="70" t="str">
        <f t="shared" si="271"/>
        <v/>
      </c>
      <c r="U1551" s="68" t="str">
        <f t="shared" si="272"/>
        <v/>
      </c>
      <c r="V1551" s="69" t="str">
        <f t="shared" si="277"/>
        <v/>
      </c>
      <c r="W1551" s="66" t="str">
        <f>IFERROR((IF(AND($G1550&lt;(VLOOKUP($J1551,'Medians, Hi-Lo SDs'!$B:$F,4,FALSE)),$G1551&gt;=(VLOOKUP($J1551,'Medians, Hi-Lo SDs'!$B:$F,4,FALSE))),(VLOOKUP($J1551,'Medians, Hi-Lo SDs'!$B:$F,4,FALSE))-$G1550,""))/($F1551)*($C1551-$C1550)+($C1550),"")</f>
        <v/>
      </c>
      <c r="X1551" s="65" t="str">
        <f t="shared" si="280"/>
        <v/>
      </c>
      <c r="Y1551" s="65" t="str">
        <f>IF(X1551="","",X1551/VLOOKUP(VLOOKUP($J1551,'Medians, Hi-Lo SDs'!$B:$F,4,FALSE),$H:$I,2,FALSE))</f>
        <v/>
      </c>
      <c r="Z1551" s="70" t="str">
        <f t="shared" si="273"/>
        <v/>
      </c>
      <c r="AA1551" s="68" t="str">
        <f t="shared" si="274"/>
        <v/>
      </c>
      <c r="AB1551" s="66" t="str">
        <f>IFERROR((IF(AND($G1550&lt;(VLOOKUP($J1551,'Medians, Hi-Lo SDs'!$B:$F,5,FALSE)),$G1551&gt;=(VLOOKUP($J1551,'Medians, Hi-Lo SDs'!$B:$F,5,FALSE))),(VLOOKUP($J1551,'Medians, Hi-Lo SDs'!$B:$F,5,FALSE))-$G1550,""))/($F1551)*($C1551-$C1550)+($C1550),"")</f>
        <v/>
      </c>
      <c r="AC1551" s="65" t="str">
        <f t="shared" si="281"/>
        <v/>
      </c>
      <c r="AD1551" s="65" t="str">
        <f>IF(AC1551="","",AC1551/VLOOKUP(VLOOKUP($J1551,'Medians, Hi-Lo SDs'!$B:$F,5,FALSE),$H:$I,2,FALSE))</f>
        <v/>
      </c>
      <c r="AE1551" s="59" t="s">
        <v>88</v>
      </c>
      <c r="AF1551" s="60" t="s">
        <v>88</v>
      </c>
    </row>
    <row r="1552" spans="10:32" x14ac:dyDescent="0.2">
      <c r="J1552" s="64" t="str">
        <f t="shared" si="275"/>
        <v>a1721</v>
      </c>
      <c r="K1552" s="71">
        <f t="shared" si="276"/>
        <v>2.1505376344086025</v>
      </c>
      <c r="L1552" s="65" t="str">
        <f>IFERROR((IF(AND($G1551&lt;(VLOOKUP($J1552,'Medians, Hi-Lo SDs'!$B:$F,2,FALSE)),$G1552&gt;=(VLOOKUP($J1552,'Medians, Hi-Lo SDs'!$B:$F,2,FALSE))),(VLOOKUP($J1552,'Medians, Hi-Lo SDs'!$B:$F,2,FALSE))-$G1551,""))/($F1552)*($C1552-$C1551)+($C1551),"")</f>
        <v/>
      </c>
      <c r="M1552" s="65" t="str">
        <f t="shared" si="278"/>
        <v/>
      </c>
      <c r="N1552" s="65" t="str">
        <f>IF(M1552="","",M1552/VLOOKUP(VLOOKUP($J1552,'Medians, Hi-Lo SDs'!$B:$F,2,FALSE),$H:$I,2,FALSE))</f>
        <v/>
      </c>
      <c r="O1552" s="59" t="s">
        <v>88</v>
      </c>
      <c r="P1552" s="60" t="s">
        <v>88</v>
      </c>
      <c r="Q1552" s="66" t="str">
        <f>IFERROR((IF(AND($G1551&lt;(VLOOKUP($J1552,'Medians, Hi-Lo SDs'!$B:$F,3,FALSE)),$G1552&gt;=(VLOOKUP($J1552,'Medians, Hi-Lo SDs'!$B:$F,3,FALSE))),(VLOOKUP($J1552,'Medians, Hi-Lo SDs'!$B:$F,3,FALSE))-$G1551,""))/($F1552)*($C1552-$C1551)+($C1551),"")</f>
        <v/>
      </c>
      <c r="R1552" s="65" t="str">
        <f t="shared" si="279"/>
        <v/>
      </c>
      <c r="S1552" s="65" t="str">
        <f>IF(R1552="","",R1552/VLOOKUP(VLOOKUP($J1552,'Medians, Hi-Lo SDs'!$B:$F,3,FALSE),$H:$I,2,FALSE))</f>
        <v/>
      </c>
      <c r="T1552" s="70" t="str">
        <f t="shared" si="271"/>
        <v/>
      </c>
      <c r="U1552" s="68" t="str">
        <f t="shared" si="272"/>
        <v/>
      </c>
      <c r="V1552" s="69" t="str">
        <f t="shared" si="277"/>
        <v/>
      </c>
      <c r="W1552" s="66" t="str">
        <f>IFERROR((IF(AND($G1551&lt;(VLOOKUP($J1552,'Medians, Hi-Lo SDs'!$B:$F,4,FALSE)),$G1552&gt;=(VLOOKUP($J1552,'Medians, Hi-Lo SDs'!$B:$F,4,FALSE))),(VLOOKUP($J1552,'Medians, Hi-Lo SDs'!$B:$F,4,FALSE))-$G1551,""))/($F1552)*($C1552-$C1551)+($C1551),"")</f>
        <v/>
      </c>
      <c r="X1552" s="65" t="str">
        <f t="shared" si="280"/>
        <v/>
      </c>
      <c r="Y1552" s="65" t="str">
        <f>IF(X1552="","",X1552/VLOOKUP(VLOOKUP($J1552,'Medians, Hi-Lo SDs'!$B:$F,4,FALSE),$H:$I,2,FALSE))</f>
        <v/>
      </c>
      <c r="Z1552" s="70" t="str">
        <f t="shared" si="273"/>
        <v/>
      </c>
      <c r="AA1552" s="68" t="str">
        <f t="shared" si="274"/>
        <v/>
      </c>
      <c r="AB1552" s="66" t="str">
        <f>IFERROR((IF(AND($G1551&lt;(VLOOKUP($J1552,'Medians, Hi-Lo SDs'!$B:$F,5,FALSE)),$G1552&gt;=(VLOOKUP($J1552,'Medians, Hi-Lo SDs'!$B:$F,5,FALSE))),(VLOOKUP($J1552,'Medians, Hi-Lo SDs'!$B:$F,5,FALSE))-$G1551,""))/($F1552)*($C1552-$C1551)+($C1551),"")</f>
        <v/>
      </c>
      <c r="AC1552" s="65" t="str">
        <f t="shared" si="281"/>
        <v/>
      </c>
      <c r="AD1552" s="65" t="str">
        <f>IF(AC1552="","",AC1552/VLOOKUP(VLOOKUP($J1552,'Medians, Hi-Lo SDs'!$B:$F,5,FALSE),$H:$I,2,FALSE))</f>
        <v/>
      </c>
      <c r="AE1552" s="59" t="s">
        <v>88</v>
      </c>
      <c r="AF1552" s="60" t="s">
        <v>88</v>
      </c>
    </row>
    <row r="1553" spans="10:32" x14ac:dyDescent="0.2">
      <c r="J1553" s="64" t="str">
        <f t="shared" si="275"/>
        <v>a1721</v>
      </c>
      <c r="K1553" s="71">
        <f t="shared" si="276"/>
        <v>2.1505376344086025</v>
      </c>
      <c r="L1553" s="65" t="str">
        <f>IFERROR((IF(AND($G1552&lt;(VLOOKUP($J1553,'Medians, Hi-Lo SDs'!$B:$F,2,FALSE)),$G1553&gt;=(VLOOKUP($J1553,'Medians, Hi-Lo SDs'!$B:$F,2,FALSE))),(VLOOKUP($J1553,'Medians, Hi-Lo SDs'!$B:$F,2,FALSE))-$G1552,""))/($F1553)*($C1553-$C1552)+($C1552),"")</f>
        <v/>
      </c>
      <c r="M1553" s="65" t="str">
        <f t="shared" si="278"/>
        <v/>
      </c>
      <c r="N1553" s="65" t="str">
        <f>IF(M1553="","",M1553/VLOOKUP(VLOOKUP($J1553,'Medians, Hi-Lo SDs'!$B:$F,2,FALSE),$H:$I,2,FALSE))</f>
        <v/>
      </c>
      <c r="O1553" s="59" t="s">
        <v>88</v>
      </c>
      <c r="P1553" s="60" t="s">
        <v>88</v>
      </c>
      <c r="Q1553" s="66" t="str">
        <f>IFERROR((IF(AND($G1552&lt;(VLOOKUP($J1553,'Medians, Hi-Lo SDs'!$B:$F,3,FALSE)),$G1553&gt;=(VLOOKUP($J1553,'Medians, Hi-Lo SDs'!$B:$F,3,FALSE))),(VLOOKUP($J1553,'Medians, Hi-Lo SDs'!$B:$F,3,FALSE))-$G1552,""))/($F1553)*($C1553-$C1552)+($C1552),"")</f>
        <v/>
      </c>
      <c r="R1553" s="65" t="str">
        <f t="shared" si="279"/>
        <v/>
      </c>
      <c r="S1553" s="65" t="str">
        <f>IF(R1553="","",R1553/VLOOKUP(VLOOKUP($J1553,'Medians, Hi-Lo SDs'!$B:$F,3,FALSE),$H:$I,2,FALSE))</f>
        <v/>
      </c>
      <c r="T1553" s="70" t="str">
        <f t="shared" si="271"/>
        <v/>
      </c>
      <c r="U1553" s="68" t="str">
        <f t="shared" si="272"/>
        <v/>
      </c>
      <c r="V1553" s="69" t="str">
        <f t="shared" si="277"/>
        <v/>
      </c>
      <c r="W1553" s="66" t="str">
        <f>IFERROR((IF(AND($G1552&lt;(VLOOKUP($J1553,'Medians, Hi-Lo SDs'!$B:$F,4,FALSE)),$G1553&gt;=(VLOOKUP($J1553,'Medians, Hi-Lo SDs'!$B:$F,4,FALSE))),(VLOOKUP($J1553,'Medians, Hi-Lo SDs'!$B:$F,4,FALSE))-$G1552,""))/($F1553)*($C1553-$C1552)+($C1552),"")</f>
        <v/>
      </c>
      <c r="X1553" s="65" t="str">
        <f t="shared" si="280"/>
        <v/>
      </c>
      <c r="Y1553" s="65" t="str">
        <f>IF(X1553="","",X1553/VLOOKUP(VLOOKUP($J1553,'Medians, Hi-Lo SDs'!$B:$F,4,FALSE),$H:$I,2,FALSE))</f>
        <v/>
      </c>
      <c r="Z1553" s="70" t="str">
        <f t="shared" si="273"/>
        <v/>
      </c>
      <c r="AA1553" s="68" t="str">
        <f t="shared" si="274"/>
        <v/>
      </c>
      <c r="AB1553" s="66" t="str">
        <f>IFERROR((IF(AND($G1552&lt;(VLOOKUP($J1553,'Medians, Hi-Lo SDs'!$B:$F,5,FALSE)),$G1553&gt;=(VLOOKUP($J1553,'Medians, Hi-Lo SDs'!$B:$F,5,FALSE))),(VLOOKUP($J1553,'Medians, Hi-Lo SDs'!$B:$F,5,FALSE))-$G1552,""))/($F1553)*($C1553-$C1552)+($C1552),"")</f>
        <v/>
      </c>
      <c r="AC1553" s="65" t="str">
        <f t="shared" si="281"/>
        <v/>
      </c>
      <c r="AD1553" s="65" t="str">
        <f>IF(AC1553="","",AC1553/VLOOKUP(VLOOKUP($J1553,'Medians, Hi-Lo SDs'!$B:$F,5,FALSE),$H:$I,2,FALSE))</f>
        <v/>
      </c>
      <c r="AE1553" s="59" t="s">
        <v>88</v>
      </c>
      <c r="AF1553" s="60" t="s">
        <v>88</v>
      </c>
    </row>
    <row r="1554" spans="10:32" x14ac:dyDescent="0.2">
      <c r="J1554" s="64" t="str">
        <f t="shared" si="275"/>
        <v>a1721</v>
      </c>
      <c r="K1554" s="71">
        <f t="shared" si="276"/>
        <v>2.1505376344086025</v>
      </c>
      <c r="L1554" s="65" t="str">
        <f>IFERROR((IF(AND($G1553&lt;(VLOOKUP($J1554,'Medians, Hi-Lo SDs'!$B:$F,2,FALSE)),$G1554&gt;=(VLOOKUP($J1554,'Medians, Hi-Lo SDs'!$B:$F,2,FALSE))),(VLOOKUP($J1554,'Medians, Hi-Lo SDs'!$B:$F,2,FALSE))-$G1553,""))/($F1554)*($C1554-$C1553)+($C1553),"")</f>
        <v/>
      </c>
      <c r="M1554" s="65" t="str">
        <f t="shared" si="278"/>
        <v/>
      </c>
      <c r="N1554" s="65" t="str">
        <f>IF(M1554="","",M1554/VLOOKUP(VLOOKUP($J1554,'Medians, Hi-Lo SDs'!$B:$F,2,FALSE),$H:$I,2,FALSE))</f>
        <v/>
      </c>
      <c r="O1554" s="59" t="s">
        <v>88</v>
      </c>
      <c r="P1554" s="60" t="s">
        <v>88</v>
      </c>
      <c r="Q1554" s="66" t="str">
        <f>IFERROR((IF(AND($G1553&lt;(VLOOKUP($J1554,'Medians, Hi-Lo SDs'!$B:$F,3,FALSE)),$G1554&gt;=(VLOOKUP($J1554,'Medians, Hi-Lo SDs'!$B:$F,3,FALSE))),(VLOOKUP($J1554,'Medians, Hi-Lo SDs'!$B:$F,3,FALSE))-$G1553,""))/($F1554)*($C1554-$C1553)+($C1553),"")</f>
        <v/>
      </c>
      <c r="R1554" s="65" t="str">
        <f t="shared" si="279"/>
        <v/>
      </c>
      <c r="S1554" s="65" t="str">
        <f>IF(R1554="","",R1554/VLOOKUP(VLOOKUP($J1554,'Medians, Hi-Lo SDs'!$B:$F,3,FALSE),$H:$I,2,FALSE))</f>
        <v/>
      </c>
      <c r="T1554" s="70" t="str">
        <f t="shared" si="271"/>
        <v/>
      </c>
      <c r="U1554" s="68" t="str">
        <f t="shared" si="272"/>
        <v/>
      </c>
      <c r="V1554" s="69" t="str">
        <f t="shared" si="277"/>
        <v/>
      </c>
      <c r="W1554" s="66" t="str">
        <f>IFERROR((IF(AND($G1553&lt;(VLOOKUP($J1554,'Medians, Hi-Lo SDs'!$B:$F,4,FALSE)),$G1554&gt;=(VLOOKUP($J1554,'Medians, Hi-Lo SDs'!$B:$F,4,FALSE))),(VLOOKUP($J1554,'Medians, Hi-Lo SDs'!$B:$F,4,FALSE))-$G1553,""))/($F1554)*($C1554-$C1553)+($C1553),"")</f>
        <v/>
      </c>
      <c r="X1554" s="65" t="str">
        <f t="shared" si="280"/>
        <v/>
      </c>
      <c r="Y1554" s="65" t="str">
        <f>IF(X1554="","",X1554/VLOOKUP(VLOOKUP($J1554,'Medians, Hi-Lo SDs'!$B:$F,4,FALSE),$H:$I,2,FALSE))</f>
        <v/>
      </c>
      <c r="Z1554" s="70" t="str">
        <f t="shared" si="273"/>
        <v/>
      </c>
      <c r="AA1554" s="68" t="str">
        <f t="shared" si="274"/>
        <v/>
      </c>
      <c r="AB1554" s="66" t="str">
        <f>IFERROR((IF(AND($G1553&lt;(VLOOKUP($J1554,'Medians, Hi-Lo SDs'!$B:$F,5,FALSE)),$G1554&gt;=(VLOOKUP($J1554,'Medians, Hi-Lo SDs'!$B:$F,5,FALSE))),(VLOOKUP($J1554,'Medians, Hi-Lo SDs'!$B:$F,5,FALSE))-$G1553,""))/($F1554)*($C1554-$C1553)+($C1553),"")</f>
        <v/>
      </c>
      <c r="AC1554" s="65" t="str">
        <f t="shared" si="281"/>
        <v/>
      </c>
      <c r="AD1554" s="65" t="str">
        <f>IF(AC1554="","",AC1554/VLOOKUP(VLOOKUP($J1554,'Medians, Hi-Lo SDs'!$B:$F,5,FALSE),$H:$I,2,FALSE))</f>
        <v/>
      </c>
      <c r="AE1554" s="59" t="s">
        <v>88</v>
      </c>
      <c r="AF1554" s="60" t="s">
        <v>88</v>
      </c>
    </row>
    <row r="1555" spans="10:32" x14ac:dyDescent="0.2">
      <c r="J1555" s="64" t="str">
        <f t="shared" si="275"/>
        <v>a1721</v>
      </c>
      <c r="K1555" s="71">
        <f t="shared" si="276"/>
        <v>2.1505376344086025</v>
      </c>
      <c r="L1555" s="65" t="str">
        <f>IFERROR((IF(AND($G1554&lt;(VLOOKUP($J1555,'Medians, Hi-Lo SDs'!$B:$F,2,FALSE)),$G1555&gt;=(VLOOKUP($J1555,'Medians, Hi-Lo SDs'!$B:$F,2,FALSE))),(VLOOKUP($J1555,'Medians, Hi-Lo SDs'!$B:$F,2,FALSE))-$G1554,""))/($F1555)*($C1555-$C1554)+($C1554),"")</f>
        <v/>
      </c>
      <c r="M1555" s="65" t="str">
        <f t="shared" si="278"/>
        <v/>
      </c>
      <c r="N1555" s="65" t="str">
        <f>IF(M1555="","",M1555/VLOOKUP(VLOOKUP($J1555,'Medians, Hi-Lo SDs'!$B:$F,2,FALSE),$H:$I,2,FALSE))</f>
        <v/>
      </c>
      <c r="O1555" s="59" t="s">
        <v>88</v>
      </c>
      <c r="P1555" s="60" t="s">
        <v>88</v>
      </c>
      <c r="Q1555" s="66" t="str">
        <f>IFERROR((IF(AND($G1554&lt;(VLOOKUP($J1555,'Medians, Hi-Lo SDs'!$B:$F,3,FALSE)),$G1555&gt;=(VLOOKUP($J1555,'Medians, Hi-Lo SDs'!$B:$F,3,FALSE))),(VLOOKUP($J1555,'Medians, Hi-Lo SDs'!$B:$F,3,FALSE))-$G1554,""))/($F1555)*($C1555-$C1554)+($C1554),"")</f>
        <v/>
      </c>
      <c r="R1555" s="65" t="str">
        <f t="shared" si="279"/>
        <v/>
      </c>
      <c r="S1555" s="65" t="str">
        <f>IF(R1555="","",R1555/VLOOKUP(VLOOKUP($J1555,'Medians, Hi-Lo SDs'!$B:$F,3,FALSE),$H:$I,2,FALSE))</f>
        <v/>
      </c>
      <c r="T1555" s="70" t="str">
        <f t="shared" si="271"/>
        <v/>
      </c>
      <c r="U1555" s="68" t="str">
        <f t="shared" si="272"/>
        <v/>
      </c>
      <c r="V1555" s="69" t="str">
        <f t="shared" si="277"/>
        <v/>
      </c>
      <c r="W1555" s="66" t="str">
        <f>IFERROR((IF(AND($G1554&lt;(VLOOKUP($J1555,'Medians, Hi-Lo SDs'!$B:$F,4,FALSE)),$G1555&gt;=(VLOOKUP($J1555,'Medians, Hi-Lo SDs'!$B:$F,4,FALSE))),(VLOOKUP($J1555,'Medians, Hi-Lo SDs'!$B:$F,4,FALSE))-$G1554,""))/($F1555)*($C1555-$C1554)+($C1554),"")</f>
        <v/>
      </c>
      <c r="X1555" s="65" t="str">
        <f t="shared" si="280"/>
        <v/>
      </c>
      <c r="Y1555" s="65" t="str">
        <f>IF(X1555="","",X1555/VLOOKUP(VLOOKUP($J1555,'Medians, Hi-Lo SDs'!$B:$F,4,FALSE),$H:$I,2,FALSE))</f>
        <v/>
      </c>
      <c r="Z1555" s="70" t="str">
        <f t="shared" si="273"/>
        <v/>
      </c>
      <c r="AA1555" s="68" t="str">
        <f t="shared" si="274"/>
        <v/>
      </c>
      <c r="AB1555" s="66" t="str">
        <f>IFERROR((IF(AND($G1554&lt;(VLOOKUP($J1555,'Medians, Hi-Lo SDs'!$B:$F,5,FALSE)),$G1555&gt;=(VLOOKUP($J1555,'Medians, Hi-Lo SDs'!$B:$F,5,FALSE))),(VLOOKUP($J1555,'Medians, Hi-Lo SDs'!$B:$F,5,FALSE))-$G1554,""))/($F1555)*($C1555-$C1554)+($C1554),"")</f>
        <v/>
      </c>
      <c r="AC1555" s="65" t="str">
        <f t="shared" si="281"/>
        <v/>
      </c>
      <c r="AD1555" s="65" t="str">
        <f>IF(AC1555="","",AC1555/VLOOKUP(VLOOKUP($J1555,'Medians, Hi-Lo SDs'!$B:$F,5,FALSE),$H:$I,2,FALSE))</f>
        <v/>
      </c>
      <c r="AE1555" s="59" t="s">
        <v>88</v>
      </c>
      <c r="AF1555" s="60" t="s">
        <v>88</v>
      </c>
    </row>
    <row r="1556" spans="10:32" x14ac:dyDescent="0.2">
      <c r="J1556" s="64" t="str">
        <f t="shared" si="275"/>
        <v>a1721</v>
      </c>
      <c r="K1556" s="71">
        <f t="shared" si="276"/>
        <v>2.1505376344086025</v>
      </c>
      <c r="L1556" s="65" t="str">
        <f>IFERROR((IF(AND($G1555&lt;(VLOOKUP($J1556,'Medians, Hi-Lo SDs'!$B:$F,2,FALSE)),$G1556&gt;=(VLOOKUP($J1556,'Medians, Hi-Lo SDs'!$B:$F,2,FALSE))),(VLOOKUP($J1556,'Medians, Hi-Lo SDs'!$B:$F,2,FALSE))-$G1555,""))/($F1556)*($C1556-$C1555)+($C1555),"")</f>
        <v/>
      </c>
      <c r="M1556" s="65" t="str">
        <f t="shared" si="278"/>
        <v/>
      </c>
      <c r="N1556" s="65" t="str">
        <f>IF(M1556="","",M1556/VLOOKUP(VLOOKUP($J1556,'Medians, Hi-Lo SDs'!$B:$F,2,FALSE),$H:$I,2,FALSE))</f>
        <v/>
      </c>
      <c r="O1556" s="59" t="s">
        <v>88</v>
      </c>
      <c r="P1556" s="60" t="s">
        <v>88</v>
      </c>
      <c r="Q1556" s="66" t="str">
        <f>IFERROR((IF(AND($G1555&lt;(VLOOKUP($J1556,'Medians, Hi-Lo SDs'!$B:$F,3,FALSE)),$G1556&gt;=(VLOOKUP($J1556,'Medians, Hi-Lo SDs'!$B:$F,3,FALSE))),(VLOOKUP($J1556,'Medians, Hi-Lo SDs'!$B:$F,3,FALSE))-$G1555,""))/($F1556)*($C1556-$C1555)+($C1555),"")</f>
        <v/>
      </c>
      <c r="R1556" s="65" t="str">
        <f t="shared" si="279"/>
        <v/>
      </c>
      <c r="S1556" s="65" t="str">
        <f>IF(R1556="","",R1556/VLOOKUP(VLOOKUP($J1556,'Medians, Hi-Lo SDs'!$B:$F,3,FALSE),$H:$I,2,FALSE))</f>
        <v/>
      </c>
      <c r="T1556" s="70" t="str">
        <f t="shared" si="271"/>
        <v/>
      </c>
      <c r="U1556" s="68" t="str">
        <f t="shared" si="272"/>
        <v/>
      </c>
      <c r="V1556" s="69" t="str">
        <f t="shared" si="277"/>
        <v/>
      </c>
      <c r="W1556" s="66" t="str">
        <f>IFERROR((IF(AND($G1555&lt;(VLOOKUP($J1556,'Medians, Hi-Lo SDs'!$B:$F,4,FALSE)),$G1556&gt;=(VLOOKUP($J1556,'Medians, Hi-Lo SDs'!$B:$F,4,FALSE))),(VLOOKUP($J1556,'Medians, Hi-Lo SDs'!$B:$F,4,FALSE))-$G1555,""))/($F1556)*($C1556-$C1555)+($C1555),"")</f>
        <v/>
      </c>
      <c r="X1556" s="65" t="str">
        <f t="shared" si="280"/>
        <v/>
      </c>
      <c r="Y1556" s="65" t="str">
        <f>IF(X1556="","",X1556/VLOOKUP(VLOOKUP($J1556,'Medians, Hi-Lo SDs'!$B:$F,4,FALSE),$H:$I,2,FALSE))</f>
        <v/>
      </c>
      <c r="Z1556" s="70" t="str">
        <f t="shared" si="273"/>
        <v/>
      </c>
      <c r="AA1556" s="68" t="str">
        <f t="shared" si="274"/>
        <v/>
      </c>
      <c r="AB1556" s="66" t="str">
        <f>IFERROR((IF(AND($G1555&lt;(VLOOKUP($J1556,'Medians, Hi-Lo SDs'!$B:$F,5,FALSE)),$G1556&gt;=(VLOOKUP($J1556,'Medians, Hi-Lo SDs'!$B:$F,5,FALSE))),(VLOOKUP($J1556,'Medians, Hi-Lo SDs'!$B:$F,5,FALSE))-$G1555,""))/($F1556)*($C1556-$C1555)+($C1555),"")</f>
        <v/>
      </c>
      <c r="AC1556" s="65" t="str">
        <f t="shared" si="281"/>
        <v/>
      </c>
      <c r="AD1556" s="65" t="str">
        <f>IF(AC1556="","",AC1556/VLOOKUP(VLOOKUP($J1556,'Medians, Hi-Lo SDs'!$B:$F,5,FALSE),$H:$I,2,FALSE))</f>
        <v/>
      </c>
      <c r="AE1556" s="59" t="s">
        <v>88</v>
      </c>
      <c r="AF1556" s="60" t="s">
        <v>88</v>
      </c>
    </row>
    <row r="1557" spans="10:32" x14ac:dyDescent="0.2">
      <c r="J1557" s="64" t="str">
        <f t="shared" si="275"/>
        <v>a1721</v>
      </c>
      <c r="K1557" s="71">
        <f t="shared" si="276"/>
        <v>2.1505376344086025</v>
      </c>
      <c r="L1557" s="65" t="str">
        <f>IFERROR((IF(AND($G1556&lt;(VLOOKUP($J1557,'Medians, Hi-Lo SDs'!$B:$F,2,FALSE)),$G1557&gt;=(VLOOKUP($J1557,'Medians, Hi-Lo SDs'!$B:$F,2,FALSE))),(VLOOKUP($J1557,'Medians, Hi-Lo SDs'!$B:$F,2,FALSE))-$G1556,""))/($F1557)*($C1557-$C1556)+($C1556),"")</f>
        <v/>
      </c>
      <c r="M1557" s="65" t="str">
        <f t="shared" si="278"/>
        <v/>
      </c>
      <c r="N1557" s="65" t="str">
        <f>IF(M1557="","",M1557/VLOOKUP(VLOOKUP($J1557,'Medians, Hi-Lo SDs'!$B:$F,2,FALSE),$H:$I,2,FALSE))</f>
        <v/>
      </c>
      <c r="O1557" s="59" t="s">
        <v>88</v>
      </c>
      <c r="P1557" s="60" t="s">
        <v>88</v>
      </c>
      <c r="Q1557" s="66" t="str">
        <f>IFERROR((IF(AND($G1556&lt;(VLOOKUP($J1557,'Medians, Hi-Lo SDs'!$B:$F,3,FALSE)),$G1557&gt;=(VLOOKUP($J1557,'Medians, Hi-Lo SDs'!$B:$F,3,FALSE))),(VLOOKUP($J1557,'Medians, Hi-Lo SDs'!$B:$F,3,FALSE))-$G1556,""))/($F1557)*($C1557-$C1556)+($C1556),"")</f>
        <v/>
      </c>
      <c r="R1557" s="65" t="str">
        <f t="shared" si="279"/>
        <v/>
      </c>
      <c r="S1557" s="65" t="str">
        <f>IF(R1557="","",R1557/VLOOKUP(VLOOKUP($J1557,'Medians, Hi-Lo SDs'!$B:$F,3,FALSE),$H:$I,2,FALSE))</f>
        <v/>
      </c>
      <c r="T1557" s="70" t="str">
        <f t="shared" si="271"/>
        <v/>
      </c>
      <c r="U1557" s="68" t="str">
        <f t="shared" si="272"/>
        <v/>
      </c>
      <c r="V1557" s="69" t="str">
        <f t="shared" si="277"/>
        <v/>
      </c>
      <c r="W1557" s="66" t="str">
        <f>IFERROR((IF(AND($G1556&lt;(VLOOKUP($J1557,'Medians, Hi-Lo SDs'!$B:$F,4,FALSE)),$G1557&gt;=(VLOOKUP($J1557,'Medians, Hi-Lo SDs'!$B:$F,4,FALSE))),(VLOOKUP($J1557,'Medians, Hi-Lo SDs'!$B:$F,4,FALSE))-$G1556,""))/($F1557)*($C1557-$C1556)+($C1556),"")</f>
        <v/>
      </c>
      <c r="X1557" s="65" t="str">
        <f t="shared" si="280"/>
        <v/>
      </c>
      <c r="Y1557" s="65" t="str">
        <f>IF(X1557="","",X1557/VLOOKUP(VLOOKUP($J1557,'Medians, Hi-Lo SDs'!$B:$F,4,FALSE),$H:$I,2,FALSE))</f>
        <v/>
      </c>
      <c r="Z1557" s="70" t="str">
        <f t="shared" si="273"/>
        <v/>
      </c>
      <c r="AA1557" s="68" t="str">
        <f t="shared" si="274"/>
        <v/>
      </c>
      <c r="AB1557" s="66" t="str">
        <f>IFERROR((IF(AND($G1556&lt;(VLOOKUP($J1557,'Medians, Hi-Lo SDs'!$B:$F,5,FALSE)),$G1557&gt;=(VLOOKUP($J1557,'Medians, Hi-Lo SDs'!$B:$F,5,FALSE))),(VLOOKUP($J1557,'Medians, Hi-Lo SDs'!$B:$F,5,FALSE))-$G1556,""))/($F1557)*($C1557-$C1556)+($C1556),"")</f>
        <v/>
      </c>
      <c r="AC1557" s="65" t="str">
        <f t="shared" si="281"/>
        <v/>
      </c>
      <c r="AD1557" s="65" t="str">
        <f>IF(AC1557="","",AC1557/VLOOKUP(VLOOKUP($J1557,'Medians, Hi-Lo SDs'!$B:$F,5,FALSE),$H:$I,2,FALSE))</f>
        <v/>
      </c>
      <c r="AE1557" s="59" t="s">
        <v>88</v>
      </c>
      <c r="AF1557" s="60" t="s">
        <v>88</v>
      </c>
    </row>
    <row r="1558" spans="10:32" x14ac:dyDescent="0.2">
      <c r="J1558" s="64" t="str">
        <f t="shared" si="275"/>
        <v>a1721</v>
      </c>
      <c r="K1558" s="71">
        <f t="shared" si="276"/>
        <v>2.1505376344086025</v>
      </c>
      <c r="L1558" s="65" t="str">
        <f>IFERROR((IF(AND($G1557&lt;(VLOOKUP($J1558,'Medians, Hi-Lo SDs'!$B:$F,2,FALSE)),$G1558&gt;=(VLOOKUP($J1558,'Medians, Hi-Lo SDs'!$B:$F,2,FALSE))),(VLOOKUP($J1558,'Medians, Hi-Lo SDs'!$B:$F,2,FALSE))-$G1557,""))/($F1558)*($C1558-$C1557)+($C1557),"")</f>
        <v/>
      </c>
      <c r="M1558" s="65" t="str">
        <f t="shared" si="278"/>
        <v/>
      </c>
      <c r="N1558" s="65" t="str">
        <f>IF(M1558="","",M1558/VLOOKUP(VLOOKUP($J1558,'Medians, Hi-Lo SDs'!$B:$F,2,FALSE),$H:$I,2,FALSE))</f>
        <v/>
      </c>
      <c r="O1558" s="59" t="s">
        <v>88</v>
      </c>
      <c r="P1558" s="60" t="s">
        <v>88</v>
      </c>
      <c r="Q1558" s="66" t="str">
        <f>IFERROR((IF(AND($G1557&lt;(VLOOKUP($J1558,'Medians, Hi-Lo SDs'!$B:$F,3,FALSE)),$G1558&gt;=(VLOOKUP($J1558,'Medians, Hi-Lo SDs'!$B:$F,3,FALSE))),(VLOOKUP($J1558,'Medians, Hi-Lo SDs'!$B:$F,3,FALSE))-$G1557,""))/($F1558)*($C1558-$C1557)+($C1557),"")</f>
        <v/>
      </c>
      <c r="R1558" s="65" t="str">
        <f t="shared" si="279"/>
        <v/>
      </c>
      <c r="S1558" s="65" t="str">
        <f>IF(R1558="","",R1558/VLOOKUP(VLOOKUP($J1558,'Medians, Hi-Lo SDs'!$B:$F,3,FALSE),$H:$I,2,FALSE))</f>
        <v/>
      </c>
      <c r="T1558" s="70" t="str">
        <f t="shared" si="271"/>
        <v/>
      </c>
      <c r="U1558" s="68" t="str">
        <f t="shared" si="272"/>
        <v/>
      </c>
      <c r="V1558" s="69" t="str">
        <f t="shared" si="277"/>
        <v/>
      </c>
      <c r="W1558" s="66" t="str">
        <f>IFERROR((IF(AND($G1557&lt;(VLOOKUP($J1558,'Medians, Hi-Lo SDs'!$B:$F,4,FALSE)),$G1558&gt;=(VLOOKUP($J1558,'Medians, Hi-Lo SDs'!$B:$F,4,FALSE))),(VLOOKUP($J1558,'Medians, Hi-Lo SDs'!$B:$F,4,FALSE))-$G1557,""))/($F1558)*($C1558-$C1557)+($C1557),"")</f>
        <v/>
      </c>
      <c r="X1558" s="65" t="str">
        <f t="shared" si="280"/>
        <v/>
      </c>
      <c r="Y1558" s="65" t="str">
        <f>IF(X1558="","",X1558/VLOOKUP(VLOOKUP($J1558,'Medians, Hi-Lo SDs'!$B:$F,4,FALSE),$H:$I,2,FALSE))</f>
        <v/>
      </c>
      <c r="Z1558" s="70" t="str">
        <f t="shared" si="273"/>
        <v/>
      </c>
      <c r="AA1558" s="68" t="str">
        <f t="shared" si="274"/>
        <v/>
      </c>
      <c r="AB1558" s="66" t="str">
        <f>IFERROR((IF(AND($G1557&lt;(VLOOKUP($J1558,'Medians, Hi-Lo SDs'!$B:$F,5,FALSE)),$G1558&gt;=(VLOOKUP($J1558,'Medians, Hi-Lo SDs'!$B:$F,5,FALSE))),(VLOOKUP($J1558,'Medians, Hi-Lo SDs'!$B:$F,5,FALSE))-$G1557,""))/($F1558)*($C1558-$C1557)+($C1557),"")</f>
        <v/>
      </c>
      <c r="AC1558" s="65" t="str">
        <f t="shared" si="281"/>
        <v/>
      </c>
      <c r="AD1558" s="65" t="str">
        <f>IF(AC1558="","",AC1558/VLOOKUP(VLOOKUP($J1558,'Medians, Hi-Lo SDs'!$B:$F,5,FALSE),$H:$I,2,FALSE))</f>
        <v/>
      </c>
      <c r="AE1558" s="59" t="s">
        <v>88</v>
      </c>
      <c r="AF1558" s="60" t="s">
        <v>88</v>
      </c>
    </row>
    <row r="1559" spans="10:32" x14ac:dyDescent="0.2">
      <c r="J1559" s="64" t="str">
        <f t="shared" si="275"/>
        <v>a1721</v>
      </c>
      <c r="K1559" s="71">
        <f t="shared" si="276"/>
        <v>2.1505376344086025</v>
      </c>
      <c r="L1559" s="65" t="str">
        <f>IFERROR((IF(AND($G1558&lt;(VLOOKUP($J1559,'Medians, Hi-Lo SDs'!$B:$F,2,FALSE)),$G1559&gt;=(VLOOKUP($J1559,'Medians, Hi-Lo SDs'!$B:$F,2,FALSE))),(VLOOKUP($J1559,'Medians, Hi-Lo SDs'!$B:$F,2,FALSE))-$G1558,""))/($F1559)*($C1559-$C1558)+($C1558),"")</f>
        <v/>
      </c>
      <c r="M1559" s="65" t="str">
        <f t="shared" si="278"/>
        <v/>
      </c>
      <c r="N1559" s="65" t="str">
        <f>IF(M1559="","",M1559/VLOOKUP(VLOOKUP($J1559,'Medians, Hi-Lo SDs'!$B:$F,2,FALSE),$H:$I,2,FALSE))</f>
        <v/>
      </c>
      <c r="O1559" s="59" t="s">
        <v>88</v>
      </c>
      <c r="P1559" s="60" t="s">
        <v>88</v>
      </c>
      <c r="Q1559" s="66" t="str">
        <f>IFERROR((IF(AND($G1558&lt;(VLOOKUP($J1559,'Medians, Hi-Lo SDs'!$B:$F,3,FALSE)),$G1559&gt;=(VLOOKUP($J1559,'Medians, Hi-Lo SDs'!$B:$F,3,FALSE))),(VLOOKUP($J1559,'Medians, Hi-Lo SDs'!$B:$F,3,FALSE))-$G1558,""))/($F1559)*($C1559-$C1558)+($C1558),"")</f>
        <v/>
      </c>
      <c r="R1559" s="65" t="str">
        <f t="shared" si="279"/>
        <v/>
      </c>
      <c r="S1559" s="65" t="str">
        <f>IF(R1559="","",R1559/VLOOKUP(VLOOKUP($J1559,'Medians, Hi-Lo SDs'!$B:$F,3,FALSE),$H:$I,2,FALSE))</f>
        <v/>
      </c>
      <c r="T1559" s="70" t="str">
        <f t="shared" si="271"/>
        <v/>
      </c>
      <c r="U1559" s="68" t="str">
        <f t="shared" si="272"/>
        <v/>
      </c>
      <c r="V1559" s="69" t="str">
        <f t="shared" si="277"/>
        <v/>
      </c>
      <c r="W1559" s="66" t="str">
        <f>IFERROR((IF(AND($G1558&lt;(VLOOKUP($J1559,'Medians, Hi-Lo SDs'!$B:$F,4,FALSE)),$G1559&gt;=(VLOOKUP($J1559,'Medians, Hi-Lo SDs'!$B:$F,4,FALSE))),(VLOOKUP($J1559,'Medians, Hi-Lo SDs'!$B:$F,4,FALSE))-$G1558,""))/($F1559)*($C1559-$C1558)+($C1558),"")</f>
        <v/>
      </c>
      <c r="X1559" s="65" t="str">
        <f t="shared" si="280"/>
        <v/>
      </c>
      <c r="Y1559" s="65" t="str">
        <f>IF(X1559="","",X1559/VLOOKUP(VLOOKUP($J1559,'Medians, Hi-Lo SDs'!$B:$F,4,FALSE),$H:$I,2,FALSE))</f>
        <v/>
      </c>
      <c r="Z1559" s="70" t="str">
        <f t="shared" si="273"/>
        <v/>
      </c>
      <c r="AA1559" s="68" t="str">
        <f t="shared" si="274"/>
        <v/>
      </c>
      <c r="AB1559" s="66" t="str">
        <f>IFERROR((IF(AND($G1558&lt;(VLOOKUP($J1559,'Medians, Hi-Lo SDs'!$B:$F,5,FALSE)),$G1559&gt;=(VLOOKUP($J1559,'Medians, Hi-Lo SDs'!$B:$F,5,FALSE))),(VLOOKUP($J1559,'Medians, Hi-Lo SDs'!$B:$F,5,FALSE))-$G1558,""))/($F1559)*($C1559-$C1558)+($C1558),"")</f>
        <v/>
      </c>
      <c r="AC1559" s="65" t="str">
        <f t="shared" si="281"/>
        <v/>
      </c>
      <c r="AD1559" s="65" t="str">
        <f>IF(AC1559="","",AC1559/VLOOKUP(VLOOKUP($J1559,'Medians, Hi-Lo SDs'!$B:$F,5,FALSE),$H:$I,2,FALSE))</f>
        <v/>
      </c>
      <c r="AE1559" s="59" t="s">
        <v>88</v>
      </c>
      <c r="AF1559" s="60" t="s">
        <v>88</v>
      </c>
    </row>
    <row r="1560" spans="10:32" x14ac:dyDescent="0.2">
      <c r="J1560" s="64" t="str">
        <f t="shared" si="275"/>
        <v>a1721</v>
      </c>
      <c r="K1560" s="71">
        <f t="shared" si="276"/>
        <v>2.1505376344086025</v>
      </c>
      <c r="L1560" s="65" t="str">
        <f>IFERROR((IF(AND($G1559&lt;(VLOOKUP($J1560,'Medians, Hi-Lo SDs'!$B:$F,2,FALSE)),$G1560&gt;=(VLOOKUP($J1560,'Medians, Hi-Lo SDs'!$B:$F,2,FALSE))),(VLOOKUP($J1560,'Medians, Hi-Lo SDs'!$B:$F,2,FALSE))-$G1559,""))/($F1560)*($C1560-$C1559)+($C1559),"")</f>
        <v/>
      </c>
      <c r="M1560" s="65" t="str">
        <f t="shared" si="278"/>
        <v/>
      </c>
      <c r="N1560" s="65" t="str">
        <f>IF(M1560="","",M1560/VLOOKUP(VLOOKUP($J1560,'Medians, Hi-Lo SDs'!$B:$F,2,FALSE),$H:$I,2,FALSE))</f>
        <v/>
      </c>
      <c r="O1560" s="59" t="s">
        <v>88</v>
      </c>
      <c r="P1560" s="60" t="s">
        <v>88</v>
      </c>
      <c r="Q1560" s="66" t="str">
        <f>IFERROR((IF(AND($G1559&lt;(VLOOKUP($J1560,'Medians, Hi-Lo SDs'!$B:$F,3,FALSE)),$G1560&gt;=(VLOOKUP($J1560,'Medians, Hi-Lo SDs'!$B:$F,3,FALSE))),(VLOOKUP($J1560,'Medians, Hi-Lo SDs'!$B:$F,3,FALSE))-$G1559,""))/($F1560)*($C1560-$C1559)+($C1559),"")</f>
        <v/>
      </c>
      <c r="R1560" s="65" t="str">
        <f t="shared" si="279"/>
        <v/>
      </c>
      <c r="S1560" s="65" t="str">
        <f>IF(R1560="","",R1560/VLOOKUP(VLOOKUP($J1560,'Medians, Hi-Lo SDs'!$B:$F,3,FALSE),$H:$I,2,FALSE))</f>
        <v/>
      </c>
      <c r="T1560" s="70" t="str">
        <f t="shared" si="271"/>
        <v/>
      </c>
      <c r="U1560" s="68" t="str">
        <f t="shared" si="272"/>
        <v/>
      </c>
      <c r="V1560" s="69" t="str">
        <f t="shared" si="277"/>
        <v/>
      </c>
      <c r="W1560" s="66" t="str">
        <f>IFERROR((IF(AND($G1559&lt;(VLOOKUP($J1560,'Medians, Hi-Lo SDs'!$B:$F,4,FALSE)),$G1560&gt;=(VLOOKUP($J1560,'Medians, Hi-Lo SDs'!$B:$F,4,FALSE))),(VLOOKUP($J1560,'Medians, Hi-Lo SDs'!$B:$F,4,FALSE))-$G1559,""))/($F1560)*($C1560-$C1559)+($C1559),"")</f>
        <v/>
      </c>
      <c r="X1560" s="65" t="str">
        <f t="shared" si="280"/>
        <v/>
      </c>
      <c r="Y1560" s="65" t="str">
        <f>IF(X1560="","",X1560/VLOOKUP(VLOOKUP($J1560,'Medians, Hi-Lo SDs'!$B:$F,4,FALSE),$H:$I,2,FALSE))</f>
        <v/>
      </c>
      <c r="Z1560" s="70" t="str">
        <f t="shared" si="273"/>
        <v/>
      </c>
      <c r="AA1560" s="68" t="str">
        <f t="shared" si="274"/>
        <v/>
      </c>
      <c r="AB1560" s="66" t="str">
        <f>IFERROR((IF(AND($G1559&lt;(VLOOKUP($J1560,'Medians, Hi-Lo SDs'!$B:$F,5,FALSE)),$G1560&gt;=(VLOOKUP($J1560,'Medians, Hi-Lo SDs'!$B:$F,5,FALSE))),(VLOOKUP($J1560,'Medians, Hi-Lo SDs'!$B:$F,5,FALSE))-$G1559,""))/($F1560)*($C1560-$C1559)+($C1559),"")</f>
        <v/>
      </c>
      <c r="AC1560" s="65" t="str">
        <f t="shared" si="281"/>
        <v/>
      </c>
      <c r="AD1560" s="65" t="str">
        <f>IF(AC1560="","",AC1560/VLOOKUP(VLOOKUP($J1560,'Medians, Hi-Lo SDs'!$B:$F,5,FALSE),$H:$I,2,FALSE))</f>
        <v/>
      </c>
      <c r="AE1560" s="59" t="s">
        <v>88</v>
      </c>
      <c r="AF1560" s="60" t="s">
        <v>88</v>
      </c>
    </row>
    <row r="1561" spans="10:32" x14ac:dyDescent="0.2">
      <c r="J1561" s="64" t="str">
        <f t="shared" si="275"/>
        <v>a1721</v>
      </c>
      <c r="K1561" s="71">
        <f t="shared" si="276"/>
        <v>2.1505376344086025</v>
      </c>
      <c r="L1561" s="65" t="str">
        <f>IFERROR((IF(AND($G1560&lt;(VLOOKUP($J1561,'Medians, Hi-Lo SDs'!$B:$F,2,FALSE)),$G1561&gt;=(VLOOKUP($J1561,'Medians, Hi-Lo SDs'!$B:$F,2,FALSE))),(VLOOKUP($J1561,'Medians, Hi-Lo SDs'!$B:$F,2,FALSE))-$G1560,""))/($F1561)*($C1561-$C1560)+($C1560),"")</f>
        <v/>
      </c>
      <c r="M1561" s="65" t="str">
        <f t="shared" si="278"/>
        <v/>
      </c>
      <c r="N1561" s="65" t="str">
        <f>IF(M1561="","",M1561/VLOOKUP(VLOOKUP($J1561,'Medians, Hi-Lo SDs'!$B:$F,2,FALSE),$H:$I,2,FALSE))</f>
        <v/>
      </c>
      <c r="O1561" s="59" t="s">
        <v>88</v>
      </c>
      <c r="P1561" s="60" t="s">
        <v>88</v>
      </c>
      <c r="Q1561" s="66" t="str">
        <f>IFERROR((IF(AND($G1560&lt;(VLOOKUP($J1561,'Medians, Hi-Lo SDs'!$B:$F,3,FALSE)),$G1561&gt;=(VLOOKUP($J1561,'Medians, Hi-Lo SDs'!$B:$F,3,FALSE))),(VLOOKUP($J1561,'Medians, Hi-Lo SDs'!$B:$F,3,FALSE))-$G1560,""))/($F1561)*($C1561-$C1560)+($C1560),"")</f>
        <v/>
      </c>
      <c r="R1561" s="65" t="str">
        <f t="shared" si="279"/>
        <v/>
      </c>
      <c r="S1561" s="65" t="str">
        <f>IF(R1561="","",R1561/VLOOKUP(VLOOKUP($J1561,'Medians, Hi-Lo SDs'!$B:$F,3,FALSE),$H:$I,2,FALSE))</f>
        <v/>
      </c>
      <c r="T1561" s="70" t="str">
        <f t="shared" si="271"/>
        <v/>
      </c>
      <c r="U1561" s="68" t="str">
        <f t="shared" si="272"/>
        <v/>
      </c>
      <c r="V1561" s="69" t="str">
        <f t="shared" si="277"/>
        <v/>
      </c>
      <c r="W1561" s="66" t="str">
        <f>IFERROR((IF(AND($G1560&lt;(VLOOKUP($J1561,'Medians, Hi-Lo SDs'!$B:$F,4,FALSE)),$G1561&gt;=(VLOOKUP($J1561,'Medians, Hi-Lo SDs'!$B:$F,4,FALSE))),(VLOOKUP($J1561,'Medians, Hi-Lo SDs'!$B:$F,4,FALSE))-$G1560,""))/($F1561)*($C1561-$C1560)+($C1560),"")</f>
        <v/>
      </c>
      <c r="X1561" s="65" t="str">
        <f t="shared" si="280"/>
        <v/>
      </c>
      <c r="Y1561" s="65" t="str">
        <f>IF(X1561="","",X1561/VLOOKUP(VLOOKUP($J1561,'Medians, Hi-Lo SDs'!$B:$F,4,FALSE),$H:$I,2,FALSE))</f>
        <v/>
      </c>
      <c r="Z1561" s="70" t="str">
        <f t="shared" si="273"/>
        <v/>
      </c>
      <c r="AA1561" s="68" t="str">
        <f t="shared" si="274"/>
        <v/>
      </c>
      <c r="AB1561" s="66" t="str">
        <f>IFERROR((IF(AND($G1560&lt;(VLOOKUP($J1561,'Medians, Hi-Lo SDs'!$B:$F,5,FALSE)),$G1561&gt;=(VLOOKUP($J1561,'Medians, Hi-Lo SDs'!$B:$F,5,FALSE))),(VLOOKUP($J1561,'Medians, Hi-Lo SDs'!$B:$F,5,FALSE))-$G1560,""))/($F1561)*($C1561-$C1560)+($C1560),"")</f>
        <v/>
      </c>
      <c r="AC1561" s="65" t="str">
        <f t="shared" si="281"/>
        <v/>
      </c>
      <c r="AD1561" s="65" t="str">
        <f>IF(AC1561="","",AC1561/VLOOKUP(VLOOKUP($J1561,'Medians, Hi-Lo SDs'!$B:$F,5,FALSE),$H:$I,2,FALSE))</f>
        <v/>
      </c>
      <c r="AE1561" s="59" t="s">
        <v>88</v>
      </c>
      <c r="AF1561" s="60" t="s">
        <v>88</v>
      </c>
    </row>
    <row r="1562" spans="10:32" x14ac:dyDescent="0.2">
      <c r="J1562" s="64" t="str">
        <f t="shared" si="275"/>
        <v>a1721</v>
      </c>
      <c r="K1562" s="71">
        <f t="shared" si="276"/>
        <v>2.1505376344086025</v>
      </c>
      <c r="L1562" s="65" t="str">
        <f>IFERROR((IF(AND($G1561&lt;(VLOOKUP($J1562,'Medians, Hi-Lo SDs'!$B:$F,2,FALSE)),$G1562&gt;=(VLOOKUP($J1562,'Medians, Hi-Lo SDs'!$B:$F,2,FALSE))),(VLOOKUP($J1562,'Medians, Hi-Lo SDs'!$B:$F,2,FALSE))-$G1561,""))/($F1562)*($C1562-$C1561)+($C1561),"")</f>
        <v/>
      </c>
      <c r="M1562" s="65" t="str">
        <f t="shared" si="278"/>
        <v/>
      </c>
      <c r="N1562" s="65" t="str">
        <f>IF(M1562="","",M1562/VLOOKUP(VLOOKUP($J1562,'Medians, Hi-Lo SDs'!$B:$F,2,FALSE),$H:$I,2,FALSE))</f>
        <v/>
      </c>
      <c r="O1562" s="59" t="s">
        <v>88</v>
      </c>
      <c r="P1562" s="60" t="s">
        <v>88</v>
      </c>
      <c r="Q1562" s="66" t="str">
        <f>IFERROR((IF(AND($G1561&lt;(VLOOKUP($J1562,'Medians, Hi-Lo SDs'!$B:$F,3,FALSE)),$G1562&gt;=(VLOOKUP($J1562,'Medians, Hi-Lo SDs'!$B:$F,3,FALSE))),(VLOOKUP($J1562,'Medians, Hi-Lo SDs'!$B:$F,3,FALSE))-$G1561,""))/($F1562)*($C1562-$C1561)+($C1561),"")</f>
        <v/>
      </c>
      <c r="R1562" s="65" t="str">
        <f t="shared" si="279"/>
        <v/>
      </c>
      <c r="S1562" s="65" t="str">
        <f>IF(R1562="","",R1562/VLOOKUP(VLOOKUP($J1562,'Medians, Hi-Lo SDs'!$B:$F,3,FALSE),$H:$I,2,FALSE))</f>
        <v/>
      </c>
      <c r="T1562" s="70" t="str">
        <f t="shared" si="271"/>
        <v/>
      </c>
      <c r="U1562" s="68" t="str">
        <f t="shared" si="272"/>
        <v/>
      </c>
      <c r="V1562" s="69" t="str">
        <f t="shared" si="277"/>
        <v/>
      </c>
      <c r="W1562" s="66" t="str">
        <f>IFERROR((IF(AND($G1561&lt;(VLOOKUP($J1562,'Medians, Hi-Lo SDs'!$B:$F,4,FALSE)),$G1562&gt;=(VLOOKUP($J1562,'Medians, Hi-Lo SDs'!$B:$F,4,FALSE))),(VLOOKUP($J1562,'Medians, Hi-Lo SDs'!$B:$F,4,FALSE))-$G1561,""))/($F1562)*($C1562-$C1561)+($C1561),"")</f>
        <v/>
      </c>
      <c r="X1562" s="65" t="str">
        <f t="shared" si="280"/>
        <v/>
      </c>
      <c r="Y1562" s="65" t="str">
        <f>IF(X1562="","",X1562/VLOOKUP(VLOOKUP($J1562,'Medians, Hi-Lo SDs'!$B:$F,4,FALSE),$H:$I,2,FALSE))</f>
        <v/>
      </c>
      <c r="Z1562" s="70" t="str">
        <f t="shared" si="273"/>
        <v/>
      </c>
      <c r="AA1562" s="68" t="str">
        <f t="shared" si="274"/>
        <v/>
      </c>
      <c r="AB1562" s="66" t="str">
        <f>IFERROR((IF(AND($G1561&lt;(VLOOKUP($J1562,'Medians, Hi-Lo SDs'!$B:$F,5,FALSE)),$G1562&gt;=(VLOOKUP($J1562,'Medians, Hi-Lo SDs'!$B:$F,5,FALSE))),(VLOOKUP($J1562,'Medians, Hi-Lo SDs'!$B:$F,5,FALSE))-$G1561,""))/($F1562)*($C1562-$C1561)+($C1561),"")</f>
        <v/>
      </c>
      <c r="AC1562" s="65" t="str">
        <f t="shared" si="281"/>
        <v/>
      </c>
      <c r="AD1562" s="65" t="str">
        <f>IF(AC1562="","",AC1562/VLOOKUP(VLOOKUP($J1562,'Medians, Hi-Lo SDs'!$B:$F,5,FALSE),$H:$I,2,FALSE))</f>
        <v/>
      </c>
      <c r="AE1562" s="59" t="s">
        <v>88</v>
      </c>
      <c r="AF1562" s="60" t="s">
        <v>88</v>
      </c>
    </row>
    <row r="1563" spans="10:32" x14ac:dyDescent="0.2">
      <c r="J1563" s="64" t="str">
        <f t="shared" si="275"/>
        <v>a1721</v>
      </c>
      <c r="K1563" s="71">
        <f t="shared" si="276"/>
        <v>2.1505376344086025</v>
      </c>
      <c r="L1563" s="65" t="str">
        <f>IFERROR((IF(AND($G1562&lt;(VLOOKUP($J1563,'Medians, Hi-Lo SDs'!$B:$F,2,FALSE)),$G1563&gt;=(VLOOKUP($J1563,'Medians, Hi-Lo SDs'!$B:$F,2,FALSE))),(VLOOKUP($J1563,'Medians, Hi-Lo SDs'!$B:$F,2,FALSE))-$G1562,""))/($F1563)*($C1563-$C1562)+($C1562),"")</f>
        <v/>
      </c>
      <c r="M1563" s="65" t="str">
        <f t="shared" si="278"/>
        <v/>
      </c>
      <c r="N1563" s="65" t="str">
        <f>IF(M1563="","",M1563/VLOOKUP(VLOOKUP($J1563,'Medians, Hi-Lo SDs'!$B:$F,2,FALSE),$H:$I,2,FALSE))</f>
        <v/>
      </c>
      <c r="O1563" s="59" t="s">
        <v>88</v>
      </c>
      <c r="P1563" s="60" t="s">
        <v>88</v>
      </c>
      <c r="Q1563" s="66" t="str">
        <f>IFERROR((IF(AND($G1562&lt;(VLOOKUP($J1563,'Medians, Hi-Lo SDs'!$B:$F,3,FALSE)),$G1563&gt;=(VLOOKUP($J1563,'Medians, Hi-Lo SDs'!$B:$F,3,FALSE))),(VLOOKUP($J1563,'Medians, Hi-Lo SDs'!$B:$F,3,FALSE))-$G1562,""))/($F1563)*($C1563-$C1562)+($C1562),"")</f>
        <v/>
      </c>
      <c r="R1563" s="65" t="str">
        <f t="shared" si="279"/>
        <v/>
      </c>
      <c r="S1563" s="65" t="str">
        <f>IF(R1563="","",R1563/VLOOKUP(VLOOKUP($J1563,'Medians, Hi-Lo SDs'!$B:$F,3,FALSE),$H:$I,2,FALSE))</f>
        <v/>
      </c>
      <c r="T1563" s="70" t="str">
        <f t="shared" si="271"/>
        <v/>
      </c>
      <c r="U1563" s="68" t="str">
        <f t="shared" si="272"/>
        <v/>
      </c>
      <c r="V1563" s="69" t="str">
        <f t="shared" si="277"/>
        <v/>
      </c>
      <c r="W1563" s="66" t="str">
        <f>IFERROR((IF(AND($G1562&lt;(VLOOKUP($J1563,'Medians, Hi-Lo SDs'!$B:$F,4,FALSE)),$G1563&gt;=(VLOOKUP($J1563,'Medians, Hi-Lo SDs'!$B:$F,4,FALSE))),(VLOOKUP($J1563,'Medians, Hi-Lo SDs'!$B:$F,4,FALSE))-$G1562,""))/($F1563)*($C1563-$C1562)+($C1562),"")</f>
        <v/>
      </c>
      <c r="X1563" s="65" t="str">
        <f t="shared" si="280"/>
        <v/>
      </c>
      <c r="Y1563" s="65" t="str">
        <f>IF(X1563="","",X1563/VLOOKUP(VLOOKUP($J1563,'Medians, Hi-Lo SDs'!$B:$F,4,FALSE),$H:$I,2,FALSE))</f>
        <v/>
      </c>
      <c r="Z1563" s="70" t="str">
        <f t="shared" si="273"/>
        <v/>
      </c>
      <c r="AA1563" s="68" t="str">
        <f t="shared" si="274"/>
        <v/>
      </c>
      <c r="AB1563" s="66" t="str">
        <f>IFERROR((IF(AND($G1562&lt;(VLOOKUP($J1563,'Medians, Hi-Lo SDs'!$B:$F,5,FALSE)),$G1563&gt;=(VLOOKUP($J1563,'Medians, Hi-Lo SDs'!$B:$F,5,FALSE))),(VLOOKUP($J1563,'Medians, Hi-Lo SDs'!$B:$F,5,FALSE))-$G1562,""))/($F1563)*($C1563-$C1562)+($C1562),"")</f>
        <v/>
      </c>
      <c r="AC1563" s="65" t="str">
        <f t="shared" si="281"/>
        <v/>
      </c>
      <c r="AD1563" s="65" t="str">
        <f>IF(AC1563="","",AC1563/VLOOKUP(VLOOKUP($J1563,'Medians, Hi-Lo SDs'!$B:$F,5,FALSE),$H:$I,2,FALSE))</f>
        <v/>
      </c>
      <c r="AE1563" s="59" t="s">
        <v>88</v>
      </c>
      <c r="AF1563" s="60" t="s">
        <v>88</v>
      </c>
    </row>
    <row r="1564" spans="10:32" x14ac:dyDescent="0.2">
      <c r="J1564" s="64" t="str">
        <f t="shared" si="275"/>
        <v>a1721</v>
      </c>
      <c r="K1564" s="71">
        <f t="shared" si="276"/>
        <v>2.1505376344086025</v>
      </c>
      <c r="L1564" s="65" t="str">
        <f>IFERROR((IF(AND($G1563&lt;(VLOOKUP($J1564,'Medians, Hi-Lo SDs'!$B:$F,2,FALSE)),$G1564&gt;=(VLOOKUP($J1564,'Medians, Hi-Lo SDs'!$B:$F,2,FALSE))),(VLOOKUP($J1564,'Medians, Hi-Lo SDs'!$B:$F,2,FALSE))-$G1563,""))/($F1564)*($C1564-$C1563)+($C1563),"")</f>
        <v/>
      </c>
      <c r="M1564" s="65" t="str">
        <f t="shared" si="278"/>
        <v/>
      </c>
      <c r="N1564" s="65" t="str">
        <f>IF(M1564="","",M1564/VLOOKUP(VLOOKUP($J1564,'Medians, Hi-Lo SDs'!$B:$F,2,FALSE),$H:$I,2,FALSE))</f>
        <v/>
      </c>
      <c r="O1564" s="59" t="s">
        <v>88</v>
      </c>
      <c r="P1564" s="60" t="s">
        <v>88</v>
      </c>
      <c r="Q1564" s="66" t="str">
        <f>IFERROR((IF(AND($G1563&lt;(VLOOKUP($J1564,'Medians, Hi-Lo SDs'!$B:$F,3,FALSE)),$G1564&gt;=(VLOOKUP($J1564,'Medians, Hi-Lo SDs'!$B:$F,3,FALSE))),(VLOOKUP($J1564,'Medians, Hi-Lo SDs'!$B:$F,3,FALSE))-$G1563,""))/($F1564)*($C1564-$C1563)+($C1563),"")</f>
        <v/>
      </c>
      <c r="R1564" s="65" t="str">
        <f t="shared" si="279"/>
        <v/>
      </c>
      <c r="S1564" s="65" t="str">
        <f>IF(R1564="","",R1564/VLOOKUP(VLOOKUP($J1564,'Medians, Hi-Lo SDs'!$B:$F,3,FALSE),$H:$I,2,FALSE))</f>
        <v/>
      </c>
      <c r="T1564" s="70" t="str">
        <f t="shared" si="271"/>
        <v/>
      </c>
      <c r="U1564" s="68" t="str">
        <f t="shared" si="272"/>
        <v/>
      </c>
      <c r="V1564" s="69" t="str">
        <f t="shared" si="277"/>
        <v/>
      </c>
      <c r="W1564" s="66" t="str">
        <f>IFERROR((IF(AND($G1563&lt;(VLOOKUP($J1564,'Medians, Hi-Lo SDs'!$B:$F,4,FALSE)),$G1564&gt;=(VLOOKUP($J1564,'Medians, Hi-Lo SDs'!$B:$F,4,FALSE))),(VLOOKUP($J1564,'Medians, Hi-Lo SDs'!$B:$F,4,FALSE))-$G1563,""))/($F1564)*($C1564-$C1563)+($C1563),"")</f>
        <v/>
      </c>
      <c r="X1564" s="65" t="str">
        <f t="shared" si="280"/>
        <v/>
      </c>
      <c r="Y1564" s="65" t="str">
        <f>IF(X1564="","",X1564/VLOOKUP(VLOOKUP($J1564,'Medians, Hi-Lo SDs'!$B:$F,4,FALSE),$H:$I,2,FALSE))</f>
        <v/>
      </c>
      <c r="Z1564" s="70" t="str">
        <f t="shared" si="273"/>
        <v/>
      </c>
      <c r="AA1564" s="68" t="str">
        <f t="shared" si="274"/>
        <v/>
      </c>
      <c r="AB1564" s="66" t="str">
        <f>IFERROR((IF(AND($G1563&lt;(VLOOKUP($J1564,'Medians, Hi-Lo SDs'!$B:$F,5,FALSE)),$G1564&gt;=(VLOOKUP($J1564,'Medians, Hi-Lo SDs'!$B:$F,5,FALSE))),(VLOOKUP($J1564,'Medians, Hi-Lo SDs'!$B:$F,5,FALSE))-$G1563,""))/($F1564)*($C1564-$C1563)+($C1563),"")</f>
        <v/>
      </c>
      <c r="AC1564" s="65" t="str">
        <f t="shared" si="281"/>
        <v/>
      </c>
      <c r="AD1564" s="65" t="str">
        <f>IF(AC1564="","",AC1564/VLOOKUP(VLOOKUP($J1564,'Medians, Hi-Lo SDs'!$B:$F,5,FALSE),$H:$I,2,FALSE))</f>
        <v/>
      </c>
      <c r="AE1564" s="59" t="s">
        <v>88</v>
      </c>
      <c r="AF1564" s="60" t="s">
        <v>88</v>
      </c>
    </row>
    <row r="1565" spans="10:32" x14ac:dyDescent="0.2">
      <c r="J1565" s="64" t="str">
        <f t="shared" si="275"/>
        <v>a1721</v>
      </c>
      <c r="K1565" s="71">
        <f t="shared" si="276"/>
        <v>2.1505376344086025</v>
      </c>
      <c r="L1565" s="65" t="str">
        <f>IFERROR((IF(AND($G1564&lt;(VLOOKUP($J1565,'Medians, Hi-Lo SDs'!$B:$F,2,FALSE)),$G1565&gt;=(VLOOKUP($J1565,'Medians, Hi-Lo SDs'!$B:$F,2,FALSE))),(VLOOKUP($J1565,'Medians, Hi-Lo SDs'!$B:$F,2,FALSE))-$G1564,""))/($F1565)*($C1565-$C1564)+($C1564),"")</f>
        <v/>
      </c>
      <c r="M1565" s="65" t="str">
        <f t="shared" si="278"/>
        <v/>
      </c>
      <c r="N1565" s="65" t="str">
        <f>IF(M1565="","",M1565/VLOOKUP(VLOOKUP($J1565,'Medians, Hi-Lo SDs'!$B:$F,2,FALSE),$H:$I,2,FALSE))</f>
        <v/>
      </c>
      <c r="O1565" s="59" t="s">
        <v>88</v>
      </c>
      <c r="P1565" s="60" t="s">
        <v>88</v>
      </c>
      <c r="Q1565" s="66" t="str">
        <f>IFERROR((IF(AND($G1564&lt;(VLOOKUP($J1565,'Medians, Hi-Lo SDs'!$B:$F,3,FALSE)),$G1565&gt;=(VLOOKUP($J1565,'Medians, Hi-Lo SDs'!$B:$F,3,FALSE))),(VLOOKUP($J1565,'Medians, Hi-Lo SDs'!$B:$F,3,FALSE))-$G1564,""))/($F1565)*($C1565-$C1564)+($C1564),"")</f>
        <v/>
      </c>
      <c r="R1565" s="65" t="str">
        <f t="shared" si="279"/>
        <v/>
      </c>
      <c r="S1565" s="65" t="str">
        <f>IF(R1565="","",R1565/VLOOKUP(VLOOKUP($J1565,'Medians, Hi-Lo SDs'!$B:$F,3,FALSE),$H:$I,2,FALSE))</f>
        <v/>
      </c>
      <c r="T1565" s="70" t="str">
        <f t="shared" si="271"/>
        <v/>
      </c>
      <c r="U1565" s="68" t="str">
        <f t="shared" si="272"/>
        <v/>
      </c>
      <c r="V1565" s="69" t="str">
        <f t="shared" si="277"/>
        <v/>
      </c>
      <c r="W1565" s="66" t="str">
        <f>IFERROR((IF(AND($G1564&lt;(VLOOKUP($J1565,'Medians, Hi-Lo SDs'!$B:$F,4,FALSE)),$G1565&gt;=(VLOOKUP($J1565,'Medians, Hi-Lo SDs'!$B:$F,4,FALSE))),(VLOOKUP($J1565,'Medians, Hi-Lo SDs'!$B:$F,4,FALSE))-$G1564,""))/($F1565)*($C1565-$C1564)+($C1564),"")</f>
        <v/>
      </c>
      <c r="X1565" s="65" t="str">
        <f t="shared" si="280"/>
        <v/>
      </c>
      <c r="Y1565" s="65" t="str">
        <f>IF(X1565="","",X1565/VLOOKUP(VLOOKUP($J1565,'Medians, Hi-Lo SDs'!$B:$F,4,FALSE),$H:$I,2,FALSE))</f>
        <v/>
      </c>
      <c r="Z1565" s="70" t="str">
        <f t="shared" si="273"/>
        <v/>
      </c>
      <c r="AA1565" s="68" t="str">
        <f t="shared" si="274"/>
        <v/>
      </c>
      <c r="AB1565" s="66" t="str">
        <f>IFERROR((IF(AND($G1564&lt;(VLOOKUP($J1565,'Medians, Hi-Lo SDs'!$B:$F,5,FALSE)),$G1565&gt;=(VLOOKUP($J1565,'Medians, Hi-Lo SDs'!$B:$F,5,FALSE))),(VLOOKUP($J1565,'Medians, Hi-Lo SDs'!$B:$F,5,FALSE))-$G1564,""))/($F1565)*($C1565-$C1564)+($C1564),"")</f>
        <v/>
      </c>
      <c r="AC1565" s="65" t="str">
        <f t="shared" si="281"/>
        <v/>
      </c>
      <c r="AD1565" s="65" t="str">
        <f>IF(AC1565="","",AC1565/VLOOKUP(VLOOKUP($J1565,'Medians, Hi-Lo SDs'!$B:$F,5,FALSE),$H:$I,2,FALSE))</f>
        <v/>
      </c>
      <c r="AE1565" s="59" t="s">
        <v>88</v>
      </c>
      <c r="AF1565" s="60" t="s">
        <v>88</v>
      </c>
    </row>
    <row r="1566" spans="10:32" x14ac:dyDescent="0.2">
      <c r="J1566" s="64" t="str">
        <f t="shared" si="275"/>
        <v>a1721</v>
      </c>
      <c r="K1566" s="71">
        <f t="shared" si="276"/>
        <v>2.1505376344086025</v>
      </c>
      <c r="L1566" s="65" t="str">
        <f>IFERROR((IF(AND($G1565&lt;(VLOOKUP($J1566,'Medians, Hi-Lo SDs'!$B:$F,2,FALSE)),$G1566&gt;=(VLOOKUP($J1566,'Medians, Hi-Lo SDs'!$B:$F,2,FALSE))),(VLOOKUP($J1566,'Medians, Hi-Lo SDs'!$B:$F,2,FALSE))-$G1565,""))/($F1566)*($C1566-$C1565)+($C1565),"")</f>
        <v/>
      </c>
      <c r="M1566" s="65" t="str">
        <f t="shared" si="278"/>
        <v/>
      </c>
      <c r="N1566" s="65" t="str">
        <f>IF(M1566="","",M1566/VLOOKUP(VLOOKUP($J1566,'Medians, Hi-Lo SDs'!$B:$F,2,FALSE),$H:$I,2,FALSE))</f>
        <v/>
      </c>
      <c r="O1566" s="59" t="s">
        <v>88</v>
      </c>
      <c r="P1566" s="60" t="s">
        <v>88</v>
      </c>
      <c r="Q1566" s="66" t="str">
        <f>IFERROR((IF(AND($G1565&lt;(VLOOKUP($J1566,'Medians, Hi-Lo SDs'!$B:$F,3,FALSE)),$G1566&gt;=(VLOOKUP($J1566,'Medians, Hi-Lo SDs'!$B:$F,3,FALSE))),(VLOOKUP($J1566,'Medians, Hi-Lo SDs'!$B:$F,3,FALSE))-$G1565,""))/($F1566)*($C1566-$C1565)+($C1565),"")</f>
        <v/>
      </c>
      <c r="R1566" s="65" t="str">
        <f t="shared" si="279"/>
        <v/>
      </c>
      <c r="S1566" s="65" t="str">
        <f>IF(R1566="","",R1566/VLOOKUP(VLOOKUP($J1566,'Medians, Hi-Lo SDs'!$B:$F,3,FALSE),$H:$I,2,FALSE))</f>
        <v/>
      </c>
      <c r="T1566" s="70" t="str">
        <f t="shared" si="271"/>
        <v/>
      </c>
      <c r="U1566" s="68" t="str">
        <f t="shared" si="272"/>
        <v/>
      </c>
      <c r="V1566" s="69" t="str">
        <f t="shared" si="277"/>
        <v/>
      </c>
      <c r="W1566" s="66" t="str">
        <f>IFERROR((IF(AND($G1565&lt;(VLOOKUP($J1566,'Medians, Hi-Lo SDs'!$B:$F,4,FALSE)),$G1566&gt;=(VLOOKUP($J1566,'Medians, Hi-Lo SDs'!$B:$F,4,FALSE))),(VLOOKUP($J1566,'Medians, Hi-Lo SDs'!$B:$F,4,FALSE))-$G1565,""))/($F1566)*($C1566-$C1565)+($C1565),"")</f>
        <v/>
      </c>
      <c r="X1566" s="65" t="str">
        <f t="shared" si="280"/>
        <v/>
      </c>
      <c r="Y1566" s="65" t="str">
        <f>IF(X1566="","",X1566/VLOOKUP(VLOOKUP($J1566,'Medians, Hi-Lo SDs'!$B:$F,4,FALSE),$H:$I,2,FALSE))</f>
        <v/>
      </c>
      <c r="Z1566" s="70" t="str">
        <f t="shared" si="273"/>
        <v/>
      </c>
      <c r="AA1566" s="68" t="str">
        <f t="shared" si="274"/>
        <v/>
      </c>
      <c r="AB1566" s="66" t="str">
        <f>IFERROR((IF(AND($G1565&lt;(VLOOKUP($J1566,'Medians, Hi-Lo SDs'!$B:$F,5,FALSE)),$G1566&gt;=(VLOOKUP($J1566,'Medians, Hi-Lo SDs'!$B:$F,5,FALSE))),(VLOOKUP($J1566,'Medians, Hi-Lo SDs'!$B:$F,5,FALSE))-$G1565,""))/($F1566)*($C1566-$C1565)+($C1565),"")</f>
        <v/>
      </c>
      <c r="AC1566" s="65" t="str">
        <f t="shared" si="281"/>
        <v/>
      </c>
      <c r="AD1566" s="65" t="str">
        <f>IF(AC1566="","",AC1566/VLOOKUP(VLOOKUP($J1566,'Medians, Hi-Lo SDs'!$B:$F,5,FALSE),$H:$I,2,FALSE))</f>
        <v/>
      </c>
      <c r="AE1566" s="59" t="s">
        <v>88</v>
      </c>
      <c r="AF1566" s="60" t="s">
        <v>88</v>
      </c>
    </row>
    <row r="1567" spans="10:32" x14ac:dyDescent="0.2">
      <c r="J1567" s="64" t="str">
        <f t="shared" si="275"/>
        <v>a1721</v>
      </c>
      <c r="K1567" s="71">
        <f t="shared" si="276"/>
        <v>2.1505376344086025</v>
      </c>
      <c r="L1567" s="65" t="str">
        <f>IFERROR((IF(AND($G1566&lt;(VLOOKUP($J1567,'Medians, Hi-Lo SDs'!$B:$F,2,FALSE)),$G1567&gt;=(VLOOKUP($J1567,'Medians, Hi-Lo SDs'!$B:$F,2,FALSE))),(VLOOKUP($J1567,'Medians, Hi-Lo SDs'!$B:$F,2,FALSE))-$G1566,""))/($F1567)*($C1567-$C1566)+($C1566),"")</f>
        <v/>
      </c>
      <c r="M1567" s="65" t="str">
        <f t="shared" si="278"/>
        <v/>
      </c>
      <c r="N1567" s="65" t="str">
        <f>IF(M1567="","",M1567/VLOOKUP(VLOOKUP($J1567,'Medians, Hi-Lo SDs'!$B:$F,2,FALSE),$H:$I,2,FALSE))</f>
        <v/>
      </c>
      <c r="O1567" s="59" t="s">
        <v>88</v>
      </c>
      <c r="P1567" s="60" t="s">
        <v>88</v>
      </c>
      <c r="Q1567" s="66" t="str">
        <f>IFERROR((IF(AND($G1566&lt;(VLOOKUP($J1567,'Medians, Hi-Lo SDs'!$B:$F,3,FALSE)),$G1567&gt;=(VLOOKUP($J1567,'Medians, Hi-Lo SDs'!$B:$F,3,FALSE))),(VLOOKUP($J1567,'Medians, Hi-Lo SDs'!$B:$F,3,FALSE))-$G1566,""))/($F1567)*($C1567-$C1566)+($C1566),"")</f>
        <v/>
      </c>
      <c r="R1567" s="65" t="str">
        <f t="shared" si="279"/>
        <v/>
      </c>
      <c r="S1567" s="65" t="str">
        <f>IF(R1567="","",R1567/VLOOKUP(VLOOKUP($J1567,'Medians, Hi-Lo SDs'!$B:$F,3,FALSE),$H:$I,2,FALSE))</f>
        <v/>
      </c>
      <c r="T1567" s="70" t="str">
        <f t="shared" si="271"/>
        <v/>
      </c>
      <c r="U1567" s="68" t="str">
        <f t="shared" si="272"/>
        <v/>
      </c>
      <c r="V1567" s="69" t="str">
        <f t="shared" si="277"/>
        <v/>
      </c>
      <c r="W1567" s="66" t="str">
        <f>IFERROR((IF(AND($G1566&lt;(VLOOKUP($J1567,'Medians, Hi-Lo SDs'!$B:$F,4,FALSE)),$G1567&gt;=(VLOOKUP($J1567,'Medians, Hi-Lo SDs'!$B:$F,4,FALSE))),(VLOOKUP($J1567,'Medians, Hi-Lo SDs'!$B:$F,4,FALSE))-$G1566,""))/($F1567)*($C1567-$C1566)+($C1566),"")</f>
        <v/>
      </c>
      <c r="X1567" s="65" t="str">
        <f t="shared" si="280"/>
        <v/>
      </c>
      <c r="Y1567" s="65" t="str">
        <f>IF(X1567="","",X1567/VLOOKUP(VLOOKUP($J1567,'Medians, Hi-Lo SDs'!$B:$F,4,FALSE),$H:$I,2,FALSE))</f>
        <v/>
      </c>
      <c r="Z1567" s="70" t="str">
        <f t="shared" si="273"/>
        <v/>
      </c>
      <c r="AA1567" s="68" t="str">
        <f t="shared" si="274"/>
        <v/>
      </c>
      <c r="AB1567" s="66" t="str">
        <f>IFERROR((IF(AND($G1566&lt;(VLOOKUP($J1567,'Medians, Hi-Lo SDs'!$B:$F,5,FALSE)),$G1567&gt;=(VLOOKUP($J1567,'Medians, Hi-Lo SDs'!$B:$F,5,FALSE))),(VLOOKUP($J1567,'Medians, Hi-Lo SDs'!$B:$F,5,FALSE))-$G1566,""))/($F1567)*($C1567-$C1566)+($C1566),"")</f>
        <v/>
      </c>
      <c r="AC1567" s="65" t="str">
        <f t="shared" si="281"/>
        <v/>
      </c>
      <c r="AD1567" s="65" t="str">
        <f>IF(AC1567="","",AC1567/VLOOKUP(VLOOKUP($J1567,'Medians, Hi-Lo SDs'!$B:$F,5,FALSE),$H:$I,2,FALSE))</f>
        <v/>
      </c>
      <c r="AE1567" s="59" t="s">
        <v>88</v>
      </c>
      <c r="AF1567" s="60" t="s">
        <v>88</v>
      </c>
    </row>
    <row r="1568" spans="10:32" x14ac:dyDescent="0.2">
      <c r="J1568" s="64" t="str">
        <f t="shared" si="275"/>
        <v>a1721</v>
      </c>
      <c r="K1568" s="71">
        <f t="shared" si="276"/>
        <v>2.1505376344086025</v>
      </c>
      <c r="L1568" s="65" t="str">
        <f>IFERROR((IF(AND($G1567&lt;(VLOOKUP($J1568,'Medians, Hi-Lo SDs'!$B:$F,2,FALSE)),$G1568&gt;=(VLOOKUP($J1568,'Medians, Hi-Lo SDs'!$B:$F,2,FALSE))),(VLOOKUP($J1568,'Medians, Hi-Lo SDs'!$B:$F,2,FALSE))-$G1567,""))/($F1568)*($C1568-$C1567)+($C1567),"")</f>
        <v/>
      </c>
      <c r="M1568" s="65" t="str">
        <f t="shared" si="278"/>
        <v/>
      </c>
      <c r="N1568" s="65" t="str">
        <f>IF(M1568="","",M1568/VLOOKUP(VLOOKUP($J1568,'Medians, Hi-Lo SDs'!$B:$F,2,FALSE),$H:$I,2,FALSE))</f>
        <v/>
      </c>
      <c r="O1568" s="59" t="s">
        <v>88</v>
      </c>
      <c r="P1568" s="60" t="s">
        <v>88</v>
      </c>
      <c r="Q1568" s="66" t="str">
        <f>IFERROR((IF(AND($G1567&lt;(VLOOKUP($J1568,'Medians, Hi-Lo SDs'!$B:$F,3,FALSE)),$G1568&gt;=(VLOOKUP($J1568,'Medians, Hi-Lo SDs'!$B:$F,3,FALSE))),(VLOOKUP($J1568,'Medians, Hi-Lo SDs'!$B:$F,3,FALSE))-$G1567,""))/($F1568)*($C1568-$C1567)+($C1567),"")</f>
        <v/>
      </c>
      <c r="R1568" s="65" t="str">
        <f t="shared" si="279"/>
        <v/>
      </c>
      <c r="S1568" s="65" t="str">
        <f>IF(R1568="","",R1568/VLOOKUP(VLOOKUP($J1568,'Medians, Hi-Lo SDs'!$B:$F,3,FALSE),$H:$I,2,FALSE))</f>
        <v/>
      </c>
      <c r="T1568" s="70" t="str">
        <f t="shared" si="271"/>
        <v/>
      </c>
      <c r="U1568" s="68" t="str">
        <f t="shared" si="272"/>
        <v/>
      </c>
      <c r="V1568" s="69" t="str">
        <f t="shared" si="277"/>
        <v/>
      </c>
      <c r="W1568" s="66" t="str">
        <f>IFERROR((IF(AND($G1567&lt;(VLOOKUP($J1568,'Medians, Hi-Lo SDs'!$B:$F,4,FALSE)),$G1568&gt;=(VLOOKUP($J1568,'Medians, Hi-Lo SDs'!$B:$F,4,FALSE))),(VLOOKUP($J1568,'Medians, Hi-Lo SDs'!$B:$F,4,FALSE))-$G1567,""))/($F1568)*($C1568-$C1567)+($C1567),"")</f>
        <v/>
      </c>
      <c r="X1568" s="65" t="str">
        <f t="shared" si="280"/>
        <v/>
      </c>
      <c r="Y1568" s="65" t="str">
        <f>IF(X1568="","",X1568/VLOOKUP(VLOOKUP($J1568,'Medians, Hi-Lo SDs'!$B:$F,4,FALSE),$H:$I,2,FALSE))</f>
        <v/>
      </c>
      <c r="Z1568" s="70" t="str">
        <f t="shared" si="273"/>
        <v/>
      </c>
      <c r="AA1568" s="68" t="str">
        <f t="shared" si="274"/>
        <v/>
      </c>
      <c r="AB1568" s="66" t="str">
        <f>IFERROR((IF(AND($G1567&lt;(VLOOKUP($J1568,'Medians, Hi-Lo SDs'!$B:$F,5,FALSE)),$G1568&gt;=(VLOOKUP($J1568,'Medians, Hi-Lo SDs'!$B:$F,5,FALSE))),(VLOOKUP($J1568,'Medians, Hi-Lo SDs'!$B:$F,5,FALSE))-$G1567,""))/($F1568)*($C1568-$C1567)+($C1567),"")</f>
        <v/>
      </c>
      <c r="AC1568" s="65" t="str">
        <f t="shared" si="281"/>
        <v/>
      </c>
      <c r="AD1568" s="65" t="str">
        <f>IF(AC1568="","",AC1568/VLOOKUP(VLOOKUP($J1568,'Medians, Hi-Lo SDs'!$B:$F,5,FALSE),$H:$I,2,FALSE))</f>
        <v/>
      </c>
      <c r="AE1568" s="59" t="s">
        <v>88</v>
      </c>
      <c r="AF1568" s="60" t="s">
        <v>88</v>
      </c>
    </row>
    <row r="1569" spans="10:32" x14ac:dyDescent="0.2">
      <c r="J1569" s="64" t="str">
        <f t="shared" si="275"/>
        <v>a1721</v>
      </c>
      <c r="K1569" s="71">
        <f t="shared" si="276"/>
        <v>2.1505376344086025</v>
      </c>
      <c r="L1569" s="65" t="str">
        <f>IFERROR((IF(AND($G1568&lt;(VLOOKUP($J1569,'Medians, Hi-Lo SDs'!$B:$F,2,FALSE)),$G1569&gt;=(VLOOKUP($J1569,'Medians, Hi-Lo SDs'!$B:$F,2,FALSE))),(VLOOKUP($J1569,'Medians, Hi-Lo SDs'!$B:$F,2,FALSE))-$G1568,""))/($F1569)*($C1569-$C1568)+($C1568),"")</f>
        <v/>
      </c>
      <c r="M1569" s="65" t="str">
        <f t="shared" si="278"/>
        <v/>
      </c>
      <c r="N1569" s="65" t="str">
        <f>IF(M1569="","",M1569/VLOOKUP(VLOOKUP($J1569,'Medians, Hi-Lo SDs'!$B:$F,2,FALSE),$H:$I,2,FALSE))</f>
        <v/>
      </c>
      <c r="O1569" s="59" t="s">
        <v>88</v>
      </c>
      <c r="P1569" s="60" t="s">
        <v>88</v>
      </c>
      <c r="Q1569" s="66" t="str">
        <f>IFERROR((IF(AND($G1568&lt;(VLOOKUP($J1569,'Medians, Hi-Lo SDs'!$B:$F,3,FALSE)),$G1569&gt;=(VLOOKUP($J1569,'Medians, Hi-Lo SDs'!$B:$F,3,FALSE))),(VLOOKUP($J1569,'Medians, Hi-Lo SDs'!$B:$F,3,FALSE))-$G1568,""))/($F1569)*($C1569-$C1568)+($C1568),"")</f>
        <v/>
      </c>
      <c r="R1569" s="65" t="str">
        <f t="shared" si="279"/>
        <v/>
      </c>
      <c r="S1569" s="65" t="str">
        <f>IF(R1569="","",R1569/VLOOKUP(VLOOKUP($J1569,'Medians, Hi-Lo SDs'!$B:$F,3,FALSE),$H:$I,2,FALSE))</f>
        <v/>
      </c>
      <c r="T1569" s="70" t="str">
        <f t="shared" si="271"/>
        <v/>
      </c>
      <c r="U1569" s="68" t="str">
        <f t="shared" si="272"/>
        <v/>
      </c>
      <c r="V1569" s="69" t="str">
        <f t="shared" si="277"/>
        <v/>
      </c>
      <c r="W1569" s="66" t="str">
        <f>IFERROR((IF(AND($G1568&lt;(VLOOKUP($J1569,'Medians, Hi-Lo SDs'!$B:$F,4,FALSE)),$G1569&gt;=(VLOOKUP($J1569,'Medians, Hi-Lo SDs'!$B:$F,4,FALSE))),(VLOOKUP($J1569,'Medians, Hi-Lo SDs'!$B:$F,4,FALSE))-$G1568,""))/($F1569)*($C1569-$C1568)+($C1568),"")</f>
        <v/>
      </c>
      <c r="X1569" s="65" t="str">
        <f t="shared" si="280"/>
        <v/>
      </c>
      <c r="Y1569" s="65" t="str">
        <f>IF(X1569="","",X1569/VLOOKUP(VLOOKUP($J1569,'Medians, Hi-Lo SDs'!$B:$F,4,FALSE),$H:$I,2,FALSE))</f>
        <v/>
      </c>
      <c r="Z1569" s="70" t="str">
        <f t="shared" si="273"/>
        <v/>
      </c>
      <c r="AA1569" s="68" t="str">
        <f t="shared" si="274"/>
        <v/>
      </c>
      <c r="AB1569" s="66" t="str">
        <f>IFERROR((IF(AND($G1568&lt;(VLOOKUP($J1569,'Medians, Hi-Lo SDs'!$B:$F,5,FALSE)),$G1569&gt;=(VLOOKUP($J1569,'Medians, Hi-Lo SDs'!$B:$F,5,FALSE))),(VLOOKUP($J1569,'Medians, Hi-Lo SDs'!$B:$F,5,FALSE))-$G1568,""))/($F1569)*($C1569-$C1568)+($C1568),"")</f>
        <v/>
      </c>
      <c r="AC1569" s="65" t="str">
        <f t="shared" si="281"/>
        <v/>
      </c>
      <c r="AD1569" s="65" t="str">
        <f>IF(AC1569="","",AC1569/VLOOKUP(VLOOKUP($J1569,'Medians, Hi-Lo SDs'!$B:$F,5,FALSE),$H:$I,2,FALSE))</f>
        <v/>
      </c>
      <c r="AE1569" s="59" t="s">
        <v>88</v>
      </c>
      <c r="AF1569" s="60" t="s">
        <v>88</v>
      </c>
    </row>
    <row r="1570" spans="10:32" x14ac:dyDescent="0.2">
      <c r="J1570" s="64" t="str">
        <f t="shared" si="275"/>
        <v>a1721</v>
      </c>
      <c r="K1570" s="71">
        <f t="shared" si="276"/>
        <v>2.1505376344086025</v>
      </c>
      <c r="L1570" s="65" t="str">
        <f>IFERROR((IF(AND($G1569&lt;(VLOOKUP($J1570,'Medians, Hi-Lo SDs'!$B:$F,2,FALSE)),$G1570&gt;=(VLOOKUP($J1570,'Medians, Hi-Lo SDs'!$B:$F,2,FALSE))),(VLOOKUP($J1570,'Medians, Hi-Lo SDs'!$B:$F,2,FALSE))-$G1569,""))/($F1570)*($C1570-$C1569)+($C1569),"")</f>
        <v/>
      </c>
      <c r="M1570" s="65" t="str">
        <f t="shared" si="278"/>
        <v/>
      </c>
      <c r="N1570" s="65" t="str">
        <f>IF(M1570="","",M1570/VLOOKUP(VLOOKUP($J1570,'Medians, Hi-Lo SDs'!$B:$F,2,FALSE),$H:$I,2,FALSE))</f>
        <v/>
      </c>
      <c r="O1570" s="59" t="s">
        <v>88</v>
      </c>
      <c r="P1570" s="60" t="s">
        <v>88</v>
      </c>
      <c r="Q1570" s="66" t="str">
        <f>IFERROR((IF(AND($G1569&lt;(VLOOKUP($J1570,'Medians, Hi-Lo SDs'!$B:$F,3,FALSE)),$G1570&gt;=(VLOOKUP($J1570,'Medians, Hi-Lo SDs'!$B:$F,3,FALSE))),(VLOOKUP($J1570,'Medians, Hi-Lo SDs'!$B:$F,3,FALSE))-$G1569,""))/($F1570)*($C1570-$C1569)+($C1569),"")</f>
        <v/>
      </c>
      <c r="R1570" s="65" t="str">
        <f t="shared" si="279"/>
        <v/>
      </c>
      <c r="S1570" s="65" t="str">
        <f>IF(R1570="","",R1570/VLOOKUP(VLOOKUP($J1570,'Medians, Hi-Lo SDs'!$B:$F,3,FALSE),$H:$I,2,FALSE))</f>
        <v/>
      </c>
      <c r="T1570" s="70" t="str">
        <f t="shared" si="271"/>
        <v/>
      </c>
      <c r="U1570" s="68" t="str">
        <f t="shared" si="272"/>
        <v/>
      </c>
      <c r="V1570" s="69" t="str">
        <f t="shared" si="277"/>
        <v/>
      </c>
      <c r="W1570" s="66" t="str">
        <f>IFERROR((IF(AND($G1569&lt;(VLOOKUP($J1570,'Medians, Hi-Lo SDs'!$B:$F,4,FALSE)),$G1570&gt;=(VLOOKUP($J1570,'Medians, Hi-Lo SDs'!$B:$F,4,FALSE))),(VLOOKUP($J1570,'Medians, Hi-Lo SDs'!$B:$F,4,FALSE))-$G1569,""))/($F1570)*($C1570-$C1569)+($C1569),"")</f>
        <v/>
      </c>
      <c r="X1570" s="65" t="str">
        <f t="shared" si="280"/>
        <v/>
      </c>
      <c r="Y1570" s="65" t="str">
        <f>IF(X1570="","",X1570/VLOOKUP(VLOOKUP($J1570,'Medians, Hi-Lo SDs'!$B:$F,4,FALSE),$H:$I,2,FALSE))</f>
        <v/>
      </c>
      <c r="Z1570" s="70" t="str">
        <f t="shared" si="273"/>
        <v/>
      </c>
      <c r="AA1570" s="68" t="str">
        <f t="shared" si="274"/>
        <v/>
      </c>
      <c r="AB1570" s="66" t="str">
        <f>IFERROR((IF(AND($G1569&lt;(VLOOKUP($J1570,'Medians, Hi-Lo SDs'!$B:$F,5,FALSE)),$G1570&gt;=(VLOOKUP($J1570,'Medians, Hi-Lo SDs'!$B:$F,5,FALSE))),(VLOOKUP($J1570,'Medians, Hi-Lo SDs'!$B:$F,5,FALSE))-$G1569,""))/($F1570)*($C1570-$C1569)+($C1569),"")</f>
        <v/>
      </c>
      <c r="AC1570" s="65" t="str">
        <f t="shared" si="281"/>
        <v/>
      </c>
      <c r="AD1570" s="65" t="str">
        <f>IF(AC1570="","",AC1570/VLOOKUP(VLOOKUP($J1570,'Medians, Hi-Lo SDs'!$B:$F,5,FALSE),$H:$I,2,FALSE))</f>
        <v/>
      </c>
      <c r="AE1570" s="59" t="s">
        <v>88</v>
      </c>
      <c r="AF1570" s="60" t="s">
        <v>88</v>
      </c>
    </row>
    <row r="1571" spans="10:32" x14ac:dyDescent="0.2">
      <c r="J1571" s="64" t="str">
        <f t="shared" si="275"/>
        <v>a1721</v>
      </c>
      <c r="K1571" s="71">
        <f t="shared" si="276"/>
        <v>2.1505376344086025</v>
      </c>
      <c r="L1571" s="65" t="str">
        <f>IFERROR((IF(AND($G1570&lt;(VLOOKUP($J1571,'Medians, Hi-Lo SDs'!$B:$F,2,FALSE)),$G1571&gt;=(VLOOKUP($J1571,'Medians, Hi-Lo SDs'!$B:$F,2,FALSE))),(VLOOKUP($J1571,'Medians, Hi-Lo SDs'!$B:$F,2,FALSE))-$G1570,""))/($F1571)*($C1571-$C1570)+($C1570),"")</f>
        <v/>
      </c>
      <c r="M1571" s="65" t="str">
        <f t="shared" si="278"/>
        <v/>
      </c>
      <c r="N1571" s="65" t="str">
        <f>IF(M1571="","",M1571/VLOOKUP(VLOOKUP($J1571,'Medians, Hi-Lo SDs'!$B:$F,2,FALSE),$H:$I,2,FALSE))</f>
        <v/>
      </c>
      <c r="O1571" s="59" t="s">
        <v>88</v>
      </c>
      <c r="P1571" s="60" t="s">
        <v>88</v>
      </c>
      <c r="Q1571" s="66" t="str">
        <f>IFERROR((IF(AND($G1570&lt;(VLOOKUP($J1571,'Medians, Hi-Lo SDs'!$B:$F,3,FALSE)),$G1571&gt;=(VLOOKUP($J1571,'Medians, Hi-Lo SDs'!$B:$F,3,FALSE))),(VLOOKUP($J1571,'Medians, Hi-Lo SDs'!$B:$F,3,FALSE))-$G1570,""))/($F1571)*($C1571-$C1570)+($C1570),"")</f>
        <v/>
      </c>
      <c r="R1571" s="65" t="str">
        <f t="shared" si="279"/>
        <v/>
      </c>
      <c r="S1571" s="65" t="str">
        <f>IF(R1571="","",R1571/VLOOKUP(VLOOKUP($J1571,'Medians, Hi-Lo SDs'!$B:$F,3,FALSE),$H:$I,2,FALSE))</f>
        <v/>
      </c>
      <c r="T1571" s="70" t="str">
        <f t="shared" si="271"/>
        <v/>
      </c>
      <c r="U1571" s="68" t="str">
        <f t="shared" si="272"/>
        <v/>
      </c>
      <c r="V1571" s="69" t="str">
        <f t="shared" si="277"/>
        <v/>
      </c>
      <c r="W1571" s="66" t="str">
        <f>IFERROR((IF(AND($G1570&lt;(VLOOKUP($J1571,'Medians, Hi-Lo SDs'!$B:$F,4,FALSE)),$G1571&gt;=(VLOOKUP($J1571,'Medians, Hi-Lo SDs'!$B:$F,4,FALSE))),(VLOOKUP($J1571,'Medians, Hi-Lo SDs'!$B:$F,4,FALSE))-$G1570,""))/($F1571)*($C1571-$C1570)+($C1570),"")</f>
        <v/>
      </c>
      <c r="X1571" s="65" t="str">
        <f t="shared" si="280"/>
        <v/>
      </c>
      <c r="Y1571" s="65" t="str">
        <f>IF(X1571="","",X1571/VLOOKUP(VLOOKUP($J1571,'Medians, Hi-Lo SDs'!$B:$F,4,FALSE),$H:$I,2,FALSE))</f>
        <v/>
      </c>
      <c r="Z1571" s="70" t="str">
        <f t="shared" si="273"/>
        <v/>
      </c>
      <c r="AA1571" s="68" t="str">
        <f t="shared" si="274"/>
        <v/>
      </c>
      <c r="AB1571" s="66" t="str">
        <f>IFERROR((IF(AND($G1570&lt;(VLOOKUP($J1571,'Medians, Hi-Lo SDs'!$B:$F,5,FALSE)),$G1571&gt;=(VLOOKUP($J1571,'Medians, Hi-Lo SDs'!$B:$F,5,FALSE))),(VLOOKUP($J1571,'Medians, Hi-Lo SDs'!$B:$F,5,FALSE))-$G1570,""))/($F1571)*($C1571-$C1570)+($C1570),"")</f>
        <v/>
      </c>
      <c r="AC1571" s="65" t="str">
        <f t="shared" si="281"/>
        <v/>
      </c>
      <c r="AD1571" s="65" t="str">
        <f>IF(AC1571="","",AC1571/VLOOKUP(VLOOKUP($J1571,'Medians, Hi-Lo SDs'!$B:$F,5,FALSE),$H:$I,2,FALSE))</f>
        <v/>
      </c>
      <c r="AE1571" s="59" t="s">
        <v>88</v>
      </c>
      <c r="AF1571" s="60" t="s">
        <v>88</v>
      </c>
    </row>
    <row r="1572" spans="10:32" x14ac:dyDescent="0.2">
      <c r="J1572" s="64" t="str">
        <f t="shared" si="275"/>
        <v>a1721</v>
      </c>
      <c r="K1572" s="71">
        <f t="shared" si="276"/>
        <v>2.1505376344086025</v>
      </c>
      <c r="L1572" s="65" t="str">
        <f>IFERROR((IF(AND($G1571&lt;(VLOOKUP($J1572,'Medians, Hi-Lo SDs'!$B:$F,2,FALSE)),$G1572&gt;=(VLOOKUP($J1572,'Medians, Hi-Lo SDs'!$B:$F,2,FALSE))),(VLOOKUP($J1572,'Medians, Hi-Lo SDs'!$B:$F,2,FALSE))-$G1571,""))/($F1572)*($C1572-$C1571)+($C1571),"")</f>
        <v/>
      </c>
      <c r="M1572" s="65" t="str">
        <f t="shared" si="278"/>
        <v/>
      </c>
      <c r="N1572" s="65" t="str">
        <f>IF(M1572="","",M1572/VLOOKUP(VLOOKUP($J1572,'Medians, Hi-Lo SDs'!$B:$F,2,FALSE),$H:$I,2,FALSE))</f>
        <v/>
      </c>
      <c r="O1572" s="59" t="s">
        <v>88</v>
      </c>
      <c r="P1572" s="60" t="s">
        <v>88</v>
      </c>
      <c r="Q1572" s="66" t="str">
        <f>IFERROR((IF(AND($G1571&lt;(VLOOKUP($J1572,'Medians, Hi-Lo SDs'!$B:$F,3,FALSE)),$G1572&gt;=(VLOOKUP($J1572,'Medians, Hi-Lo SDs'!$B:$F,3,FALSE))),(VLOOKUP($J1572,'Medians, Hi-Lo SDs'!$B:$F,3,FALSE))-$G1571,""))/($F1572)*($C1572-$C1571)+($C1571),"")</f>
        <v/>
      </c>
      <c r="R1572" s="65" t="str">
        <f t="shared" si="279"/>
        <v/>
      </c>
      <c r="S1572" s="65" t="str">
        <f>IF(R1572="","",R1572/VLOOKUP(VLOOKUP($J1572,'Medians, Hi-Lo SDs'!$B:$F,3,FALSE),$H:$I,2,FALSE))</f>
        <v/>
      </c>
      <c r="T1572" s="70" t="str">
        <f t="shared" si="271"/>
        <v/>
      </c>
      <c r="U1572" s="68" t="str">
        <f t="shared" si="272"/>
        <v/>
      </c>
      <c r="V1572" s="69" t="str">
        <f t="shared" si="277"/>
        <v/>
      </c>
      <c r="W1572" s="66" t="str">
        <f>IFERROR((IF(AND($G1571&lt;(VLOOKUP($J1572,'Medians, Hi-Lo SDs'!$B:$F,4,FALSE)),$G1572&gt;=(VLOOKUP($J1572,'Medians, Hi-Lo SDs'!$B:$F,4,FALSE))),(VLOOKUP($J1572,'Medians, Hi-Lo SDs'!$B:$F,4,FALSE))-$G1571,""))/($F1572)*($C1572-$C1571)+($C1571),"")</f>
        <v/>
      </c>
      <c r="X1572" s="65" t="str">
        <f t="shared" si="280"/>
        <v/>
      </c>
      <c r="Y1572" s="65" t="str">
        <f>IF(X1572="","",X1572/VLOOKUP(VLOOKUP($J1572,'Medians, Hi-Lo SDs'!$B:$F,4,FALSE),$H:$I,2,FALSE))</f>
        <v/>
      </c>
      <c r="Z1572" s="70" t="str">
        <f t="shared" si="273"/>
        <v/>
      </c>
      <c r="AA1572" s="68" t="str">
        <f t="shared" si="274"/>
        <v/>
      </c>
      <c r="AB1572" s="66" t="str">
        <f>IFERROR((IF(AND($G1571&lt;(VLOOKUP($J1572,'Medians, Hi-Lo SDs'!$B:$F,5,FALSE)),$G1572&gt;=(VLOOKUP($J1572,'Medians, Hi-Lo SDs'!$B:$F,5,FALSE))),(VLOOKUP($J1572,'Medians, Hi-Lo SDs'!$B:$F,5,FALSE))-$G1571,""))/($F1572)*($C1572-$C1571)+($C1571),"")</f>
        <v/>
      </c>
      <c r="AC1572" s="65" t="str">
        <f t="shared" si="281"/>
        <v/>
      </c>
      <c r="AD1572" s="65" t="str">
        <f>IF(AC1572="","",AC1572/VLOOKUP(VLOOKUP($J1572,'Medians, Hi-Lo SDs'!$B:$F,5,FALSE),$H:$I,2,FALSE))</f>
        <v/>
      </c>
      <c r="AE1572" s="59" t="s">
        <v>88</v>
      </c>
      <c r="AF1572" s="60" t="s">
        <v>88</v>
      </c>
    </row>
    <row r="1573" spans="10:32" x14ac:dyDescent="0.2">
      <c r="J1573" s="64" t="str">
        <f t="shared" si="275"/>
        <v>a1721</v>
      </c>
      <c r="K1573" s="71">
        <f t="shared" si="276"/>
        <v>2.1505376344086025</v>
      </c>
      <c r="L1573" s="65" t="str">
        <f>IFERROR((IF(AND($G1572&lt;(VLOOKUP($J1573,'Medians, Hi-Lo SDs'!$B:$F,2,FALSE)),$G1573&gt;=(VLOOKUP($J1573,'Medians, Hi-Lo SDs'!$B:$F,2,FALSE))),(VLOOKUP($J1573,'Medians, Hi-Lo SDs'!$B:$F,2,FALSE))-$G1572,""))/($F1573)*($C1573-$C1572)+($C1572),"")</f>
        <v/>
      </c>
      <c r="M1573" s="65" t="str">
        <f t="shared" si="278"/>
        <v/>
      </c>
      <c r="N1573" s="65" t="str">
        <f>IF(M1573="","",M1573/VLOOKUP(VLOOKUP($J1573,'Medians, Hi-Lo SDs'!$B:$F,2,FALSE),$H:$I,2,FALSE))</f>
        <v/>
      </c>
      <c r="O1573" s="59" t="s">
        <v>88</v>
      </c>
      <c r="P1573" s="60" t="s">
        <v>88</v>
      </c>
      <c r="Q1573" s="66" t="str">
        <f>IFERROR((IF(AND($G1572&lt;(VLOOKUP($J1573,'Medians, Hi-Lo SDs'!$B:$F,3,FALSE)),$G1573&gt;=(VLOOKUP($J1573,'Medians, Hi-Lo SDs'!$B:$F,3,FALSE))),(VLOOKUP($J1573,'Medians, Hi-Lo SDs'!$B:$F,3,FALSE))-$G1572,""))/($F1573)*($C1573-$C1572)+($C1572),"")</f>
        <v/>
      </c>
      <c r="R1573" s="65" t="str">
        <f t="shared" si="279"/>
        <v/>
      </c>
      <c r="S1573" s="65" t="str">
        <f>IF(R1573="","",R1573/VLOOKUP(VLOOKUP($J1573,'Medians, Hi-Lo SDs'!$B:$F,3,FALSE),$H:$I,2,FALSE))</f>
        <v/>
      </c>
      <c r="T1573" s="70" t="str">
        <f t="shared" si="271"/>
        <v/>
      </c>
      <c r="U1573" s="68" t="str">
        <f t="shared" si="272"/>
        <v/>
      </c>
      <c r="V1573" s="69" t="str">
        <f t="shared" si="277"/>
        <v/>
      </c>
      <c r="W1573" s="66" t="str">
        <f>IFERROR((IF(AND($G1572&lt;(VLOOKUP($J1573,'Medians, Hi-Lo SDs'!$B:$F,4,FALSE)),$G1573&gt;=(VLOOKUP($J1573,'Medians, Hi-Lo SDs'!$B:$F,4,FALSE))),(VLOOKUP($J1573,'Medians, Hi-Lo SDs'!$B:$F,4,FALSE))-$G1572,""))/($F1573)*($C1573-$C1572)+($C1572),"")</f>
        <v/>
      </c>
      <c r="X1573" s="65" t="str">
        <f t="shared" si="280"/>
        <v/>
      </c>
      <c r="Y1573" s="65" t="str">
        <f>IF(X1573="","",X1573/VLOOKUP(VLOOKUP($J1573,'Medians, Hi-Lo SDs'!$B:$F,4,FALSE),$H:$I,2,FALSE))</f>
        <v/>
      </c>
      <c r="Z1573" s="70" t="str">
        <f t="shared" si="273"/>
        <v/>
      </c>
      <c r="AA1573" s="68" t="str">
        <f t="shared" si="274"/>
        <v/>
      </c>
      <c r="AB1573" s="66" t="str">
        <f>IFERROR((IF(AND($G1572&lt;(VLOOKUP($J1573,'Medians, Hi-Lo SDs'!$B:$F,5,FALSE)),$G1573&gt;=(VLOOKUP($J1573,'Medians, Hi-Lo SDs'!$B:$F,5,FALSE))),(VLOOKUP($J1573,'Medians, Hi-Lo SDs'!$B:$F,5,FALSE))-$G1572,""))/($F1573)*($C1573-$C1572)+($C1572),"")</f>
        <v/>
      </c>
      <c r="AC1573" s="65" t="str">
        <f t="shared" si="281"/>
        <v/>
      </c>
      <c r="AD1573" s="65" t="str">
        <f>IF(AC1573="","",AC1573/VLOOKUP(VLOOKUP($J1573,'Medians, Hi-Lo SDs'!$B:$F,5,FALSE),$H:$I,2,FALSE))</f>
        <v/>
      </c>
      <c r="AE1573" s="59" t="s">
        <v>88</v>
      </c>
      <c r="AF1573" s="60" t="s">
        <v>88</v>
      </c>
    </row>
    <row r="1574" spans="10:32" x14ac:dyDescent="0.2">
      <c r="J1574" s="64" t="str">
        <f t="shared" si="275"/>
        <v>a1721</v>
      </c>
      <c r="K1574" s="71">
        <f t="shared" si="276"/>
        <v>2.1505376344086025</v>
      </c>
      <c r="L1574" s="65" t="str">
        <f>IFERROR((IF(AND($G1573&lt;(VLOOKUP($J1574,'Medians, Hi-Lo SDs'!$B:$F,2,FALSE)),$G1574&gt;=(VLOOKUP($J1574,'Medians, Hi-Lo SDs'!$B:$F,2,FALSE))),(VLOOKUP($J1574,'Medians, Hi-Lo SDs'!$B:$F,2,FALSE))-$G1573,""))/($F1574)*($C1574-$C1573)+($C1573),"")</f>
        <v/>
      </c>
      <c r="M1574" s="65" t="str">
        <f t="shared" si="278"/>
        <v/>
      </c>
      <c r="N1574" s="65" t="str">
        <f>IF(M1574="","",M1574/VLOOKUP(VLOOKUP($J1574,'Medians, Hi-Lo SDs'!$B:$F,2,FALSE),$H:$I,2,FALSE))</f>
        <v/>
      </c>
      <c r="O1574" s="59" t="s">
        <v>88</v>
      </c>
      <c r="P1574" s="60" t="s">
        <v>88</v>
      </c>
      <c r="Q1574" s="66" t="str">
        <f>IFERROR((IF(AND($G1573&lt;(VLOOKUP($J1574,'Medians, Hi-Lo SDs'!$B:$F,3,FALSE)),$G1574&gt;=(VLOOKUP($J1574,'Medians, Hi-Lo SDs'!$B:$F,3,FALSE))),(VLOOKUP($J1574,'Medians, Hi-Lo SDs'!$B:$F,3,FALSE))-$G1573,""))/($F1574)*($C1574-$C1573)+($C1573),"")</f>
        <v/>
      </c>
      <c r="R1574" s="65" t="str">
        <f t="shared" si="279"/>
        <v/>
      </c>
      <c r="S1574" s="65" t="str">
        <f>IF(R1574="","",R1574/VLOOKUP(VLOOKUP($J1574,'Medians, Hi-Lo SDs'!$B:$F,3,FALSE),$H:$I,2,FALSE))</f>
        <v/>
      </c>
      <c r="T1574" s="70" t="str">
        <f t="shared" si="271"/>
        <v/>
      </c>
      <c r="U1574" s="68" t="str">
        <f t="shared" si="272"/>
        <v/>
      </c>
      <c r="V1574" s="69" t="str">
        <f t="shared" si="277"/>
        <v/>
      </c>
      <c r="W1574" s="66" t="str">
        <f>IFERROR((IF(AND($G1573&lt;(VLOOKUP($J1574,'Medians, Hi-Lo SDs'!$B:$F,4,FALSE)),$G1574&gt;=(VLOOKUP($J1574,'Medians, Hi-Lo SDs'!$B:$F,4,FALSE))),(VLOOKUP($J1574,'Medians, Hi-Lo SDs'!$B:$F,4,FALSE))-$G1573,""))/($F1574)*($C1574-$C1573)+($C1573),"")</f>
        <v/>
      </c>
      <c r="X1574" s="65" t="str">
        <f t="shared" si="280"/>
        <v/>
      </c>
      <c r="Y1574" s="65" t="str">
        <f>IF(X1574="","",X1574/VLOOKUP(VLOOKUP($J1574,'Medians, Hi-Lo SDs'!$B:$F,4,FALSE),$H:$I,2,FALSE))</f>
        <v/>
      </c>
      <c r="Z1574" s="70" t="str">
        <f t="shared" si="273"/>
        <v/>
      </c>
      <c r="AA1574" s="68" t="str">
        <f t="shared" si="274"/>
        <v/>
      </c>
      <c r="AB1574" s="66" t="str">
        <f>IFERROR((IF(AND($G1573&lt;(VLOOKUP($J1574,'Medians, Hi-Lo SDs'!$B:$F,5,FALSE)),$G1574&gt;=(VLOOKUP($J1574,'Medians, Hi-Lo SDs'!$B:$F,5,FALSE))),(VLOOKUP($J1574,'Medians, Hi-Lo SDs'!$B:$F,5,FALSE))-$G1573,""))/($F1574)*($C1574-$C1573)+($C1573),"")</f>
        <v/>
      </c>
      <c r="AC1574" s="65" t="str">
        <f t="shared" si="281"/>
        <v/>
      </c>
      <c r="AD1574" s="65" t="str">
        <f>IF(AC1574="","",AC1574/VLOOKUP(VLOOKUP($J1574,'Medians, Hi-Lo SDs'!$B:$F,5,FALSE),$H:$I,2,FALSE))</f>
        <v/>
      </c>
      <c r="AE1574" s="59" t="s">
        <v>88</v>
      </c>
      <c r="AF1574" s="60" t="s">
        <v>88</v>
      </c>
    </row>
    <row r="1575" spans="10:32" x14ac:dyDescent="0.2">
      <c r="J1575" s="64" t="str">
        <f t="shared" si="275"/>
        <v>a1721</v>
      </c>
      <c r="K1575" s="71">
        <f t="shared" si="276"/>
        <v>2.1505376344086025</v>
      </c>
      <c r="L1575" s="65" t="str">
        <f>IFERROR((IF(AND($G1574&lt;(VLOOKUP($J1575,'Medians, Hi-Lo SDs'!$B:$F,2,FALSE)),$G1575&gt;=(VLOOKUP($J1575,'Medians, Hi-Lo SDs'!$B:$F,2,FALSE))),(VLOOKUP($J1575,'Medians, Hi-Lo SDs'!$B:$F,2,FALSE))-$G1574,""))/($F1575)*($C1575-$C1574)+($C1574),"")</f>
        <v/>
      </c>
      <c r="M1575" s="65" t="str">
        <f t="shared" si="278"/>
        <v/>
      </c>
      <c r="N1575" s="65" t="str">
        <f>IF(M1575="","",M1575/VLOOKUP(VLOOKUP($J1575,'Medians, Hi-Lo SDs'!$B:$F,2,FALSE),$H:$I,2,FALSE))</f>
        <v/>
      </c>
      <c r="O1575" s="59" t="s">
        <v>88</v>
      </c>
      <c r="P1575" s="60" t="s">
        <v>88</v>
      </c>
      <c r="Q1575" s="66" t="str">
        <f>IFERROR((IF(AND($G1574&lt;(VLOOKUP($J1575,'Medians, Hi-Lo SDs'!$B:$F,3,FALSE)),$G1575&gt;=(VLOOKUP($J1575,'Medians, Hi-Lo SDs'!$B:$F,3,FALSE))),(VLOOKUP($J1575,'Medians, Hi-Lo SDs'!$B:$F,3,FALSE))-$G1574,""))/($F1575)*($C1575-$C1574)+($C1574),"")</f>
        <v/>
      </c>
      <c r="R1575" s="65" t="str">
        <f t="shared" si="279"/>
        <v/>
      </c>
      <c r="S1575" s="65" t="str">
        <f>IF(R1575="","",R1575/VLOOKUP(VLOOKUP($J1575,'Medians, Hi-Lo SDs'!$B:$F,3,FALSE),$H:$I,2,FALSE))</f>
        <v/>
      </c>
      <c r="T1575" s="70" t="str">
        <f t="shared" si="271"/>
        <v/>
      </c>
      <c r="U1575" s="68" t="str">
        <f t="shared" si="272"/>
        <v/>
      </c>
      <c r="V1575" s="69" t="str">
        <f t="shared" si="277"/>
        <v/>
      </c>
      <c r="W1575" s="66" t="str">
        <f>IFERROR((IF(AND($G1574&lt;(VLOOKUP($J1575,'Medians, Hi-Lo SDs'!$B:$F,4,FALSE)),$G1575&gt;=(VLOOKUP($J1575,'Medians, Hi-Lo SDs'!$B:$F,4,FALSE))),(VLOOKUP($J1575,'Medians, Hi-Lo SDs'!$B:$F,4,FALSE))-$G1574,""))/($F1575)*($C1575-$C1574)+($C1574),"")</f>
        <v/>
      </c>
      <c r="X1575" s="65" t="str">
        <f t="shared" si="280"/>
        <v/>
      </c>
      <c r="Y1575" s="65" t="str">
        <f>IF(X1575="","",X1575/VLOOKUP(VLOOKUP($J1575,'Medians, Hi-Lo SDs'!$B:$F,4,FALSE),$H:$I,2,FALSE))</f>
        <v/>
      </c>
      <c r="Z1575" s="70" t="str">
        <f t="shared" si="273"/>
        <v/>
      </c>
      <c r="AA1575" s="68" t="str">
        <f t="shared" si="274"/>
        <v/>
      </c>
      <c r="AB1575" s="66" t="str">
        <f>IFERROR((IF(AND($G1574&lt;(VLOOKUP($J1575,'Medians, Hi-Lo SDs'!$B:$F,5,FALSE)),$G1575&gt;=(VLOOKUP($J1575,'Medians, Hi-Lo SDs'!$B:$F,5,FALSE))),(VLOOKUP($J1575,'Medians, Hi-Lo SDs'!$B:$F,5,FALSE))-$G1574,""))/($F1575)*($C1575-$C1574)+($C1574),"")</f>
        <v/>
      </c>
      <c r="AC1575" s="65" t="str">
        <f t="shared" si="281"/>
        <v/>
      </c>
      <c r="AD1575" s="65" t="str">
        <f>IF(AC1575="","",AC1575/VLOOKUP(VLOOKUP($J1575,'Medians, Hi-Lo SDs'!$B:$F,5,FALSE),$H:$I,2,FALSE))</f>
        <v/>
      </c>
      <c r="AE1575" s="59" t="s">
        <v>88</v>
      </c>
      <c r="AF1575" s="60" t="s">
        <v>88</v>
      </c>
    </row>
    <row r="1576" spans="10:32" x14ac:dyDescent="0.2">
      <c r="J1576" s="64" t="str">
        <f t="shared" si="275"/>
        <v>a1721</v>
      </c>
      <c r="K1576" s="71">
        <f t="shared" si="276"/>
        <v>2.1505376344086025</v>
      </c>
      <c r="L1576" s="65" t="str">
        <f>IFERROR((IF(AND($G1575&lt;(VLOOKUP($J1576,'Medians, Hi-Lo SDs'!$B:$F,2,FALSE)),$G1576&gt;=(VLOOKUP($J1576,'Medians, Hi-Lo SDs'!$B:$F,2,FALSE))),(VLOOKUP($J1576,'Medians, Hi-Lo SDs'!$B:$F,2,FALSE))-$G1575,""))/($F1576)*($C1576-$C1575)+($C1575),"")</f>
        <v/>
      </c>
      <c r="M1576" s="65" t="str">
        <f t="shared" si="278"/>
        <v/>
      </c>
      <c r="N1576" s="65" t="str">
        <f>IF(M1576="","",M1576/VLOOKUP(VLOOKUP($J1576,'Medians, Hi-Lo SDs'!$B:$F,2,FALSE),$H:$I,2,FALSE))</f>
        <v/>
      </c>
      <c r="O1576" s="59" t="s">
        <v>88</v>
      </c>
      <c r="P1576" s="60" t="s">
        <v>88</v>
      </c>
      <c r="Q1576" s="66" t="str">
        <f>IFERROR((IF(AND($G1575&lt;(VLOOKUP($J1576,'Medians, Hi-Lo SDs'!$B:$F,3,FALSE)),$G1576&gt;=(VLOOKUP($J1576,'Medians, Hi-Lo SDs'!$B:$F,3,FALSE))),(VLOOKUP($J1576,'Medians, Hi-Lo SDs'!$B:$F,3,FALSE))-$G1575,""))/($F1576)*($C1576-$C1575)+($C1575),"")</f>
        <v/>
      </c>
      <c r="R1576" s="65" t="str">
        <f t="shared" si="279"/>
        <v/>
      </c>
      <c r="S1576" s="65" t="str">
        <f>IF(R1576="","",R1576/VLOOKUP(VLOOKUP($J1576,'Medians, Hi-Lo SDs'!$B:$F,3,FALSE),$H:$I,2,FALSE))</f>
        <v/>
      </c>
      <c r="T1576" s="70" t="str">
        <f t="shared" si="271"/>
        <v/>
      </c>
      <c r="U1576" s="68" t="str">
        <f t="shared" si="272"/>
        <v/>
      </c>
      <c r="V1576" s="69" t="str">
        <f t="shared" si="277"/>
        <v/>
      </c>
      <c r="W1576" s="66" t="str">
        <f>IFERROR((IF(AND($G1575&lt;(VLOOKUP($J1576,'Medians, Hi-Lo SDs'!$B:$F,4,FALSE)),$G1576&gt;=(VLOOKUP($J1576,'Medians, Hi-Lo SDs'!$B:$F,4,FALSE))),(VLOOKUP($J1576,'Medians, Hi-Lo SDs'!$B:$F,4,FALSE))-$G1575,""))/($F1576)*($C1576-$C1575)+($C1575),"")</f>
        <v/>
      </c>
      <c r="X1576" s="65" t="str">
        <f t="shared" si="280"/>
        <v/>
      </c>
      <c r="Y1576" s="65" t="str">
        <f>IF(X1576="","",X1576/VLOOKUP(VLOOKUP($J1576,'Medians, Hi-Lo SDs'!$B:$F,4,FALSE),$H:$I,2,FALSE))</f>
        <v/>
      </c>
      <c r="Z1576" s="70" t="str">
        <f t="shared" si="273"/>
        <v/>
      </c>
      <c r="AA1576" s="68" t="str">
        <f t="shared" si="274"/>
        <v/>
      </c>
      <c r="AB1576" s="66" t="str">
        <f>IFERROR((IF(AND($G1575&lt;(VLOOKUP($J1576,'Medians, Hi-Lo SDs'!$B:$F,5,FALSE)),$G1576&gt;=(VLOOKUP($J1576,'Medians, Hi-Lo SDs'!$B:$F,5,FALSE))),(VLOOKUP($J1576,'Medians, Hi-Lo SDs'!$B:$F,5,FALSE))-$G1575,""))/($F1576)*($C1576-$C1575)+($C1575),"")</f>
        <v/>
      </c>
      <c r="AC1576" s="65" t="str">
        <f t="shared" si="281"/>
        <v/>
      </c>
      <c r="AD1576" s="65" t="str">
        <f>IF(AC1576="","",AC1576/VLOOKUP(VLOOKUP($J1576,'Medians, Hi-Lo SDs'!$B:$F,5,FALSE),$H:$I,2,FALSE))</f>
        <v/>
      </c>
      <c r="AE1576" s="59" t="s">
        <v>88</v>
      </c>
      <c r="AF1576" s="60" t="s">
        <v>88</v>
      </c>
    </row>
    <row r="1577" spans="10:32" x14ac:dyDescent="0.2">
      <c r="J1577" s="64" t="str">
        <f t="shared" si="275"/>
        <v>a1721</v>
      </c>
      <c r="K1577" s="71">
        <f t="shared" si="276"/>
        <v>2.1505376344086025</v>
      </c>
      <c r="L1577" s="65" t="str">
        <f>IFERROR((IF(AND($G1576&lt;(VLOOKUP($J1577,'Medians, Hi-Lo SDs'!$B:$F,2,FALSE)),$G1577&gt;=(VLOOKUP($J1577,'Medians, Hi-Lo SDs'!$B:$F,2,FALSE))),(VLOOKUP($J1577,'Medians, Hi-Lo SDs'!$B:$F,2,FALSE))-$G1576,""))/($F1577)*($C1577-$C1576)+($C1576),"")</f>
        <v/>
      </c>
      <c r="M1577" s="65" t="str">
        <f t="shared" si="278"/>
        <v/>
      </c>
      <c r="N1577" s="65" t="str">
        <f>IF(M1577="","",M1577/VLOOKUP(VLOOKUP($J1577,'Medians, Hi-Lo SDs'!$B:$F,2,FALSE),$H:$I,2,FALSE))</f>
        <v/>
      </c>
      <c r="O1577" s="59" t="s">
        <v>88</v>
      </c>
      <c r="P1577" s="60" t="s">
        <v>88</v>
      </c>
      <c r="Q1577" s="66" t="str">
        <f>IFERROR((IF(AND($G1576&lt;(VLOOKUP($J1577,'Medians, Hi-Lo SDs'!$B:$F,3,FALSE)),$G1577&gt;=(VLOOKUP($J1577,'Medians, Hi-Lo SDs'!$B:$F,3,FALSE))),(VLOOKUP($J1577,'Medians, Hi-Lo SDs'!$B:$F,3,FALSE))-$G1576,""))/($F1577)*($C1577-$C1576)+($C1576),"")</f>
        <v/>
      </c>
      <c r="R1577" s="65" t="str">
        <f t="shared" si="279"/>
        <v/>
      </c>
      <c r="S1577" s="65" t="str">
        <f>IF(R1577="","",R1577/VLOOKUP(VLOOKUP($J1577,'Medians, Hi-Lo SDs'!$B:$F,3,FALSE),$H:$I,2,FALSE))</f>
        <v/>
      </c>
      <c r="T1577" s="70" t="str">
        <f t="shared" si="271"/>
        <v/>
      </c>
      <c r="U1577" s="68" t="str">
        <f t="shared" si="272"/>
        <v/>
      </c>
      <c r="V1577" s="69" t="str">
        <f t="shared" si="277"/>
        <v/>
      </c>
      <c r="W1577" s="66" t="str">
        <f>IFERROR((IF(AND($G1576&lt;(VLOOKUP($J1577,'Medians, Hi-Lo SDs'!$B:$F,4,FALSE)),$G1577&gt;=(VLOOKUP($J1577,'Medians, Hi-Lo SDs'!$B:$F,4,FALSE))),(VLOOKUP($J1577,'Medians, Hi-Lo SDs'!$B:$F,4,FALSE))-$G1576,""))/($F1577)*($C1577-$C1576)+($C1576),"")</f>
        <v/>
      </c>
      <c r="X1577" s="65" t="str">
        <f t="shared" si="280"/>
        <v/>
      </c>
      <c r="Y1577" s="65" t="str">
        <f>IF(X1577="","",X1577/VLOOKUP(VLOOKUP($J1577,'Medians, Hi-Lo SDs'!$B:$F,4,FALSE),$H:$I,2,FALSE))</f>
        <v/>
      </c>
      <c r="Z1577" s="70" t="str">
        <f t="shared" si="273"/>
        <v/>
      </c>
      <c r="AA1577" s="68" t="str">
        <f t="shared" si="274"/>
        <v/>
      </c>
      <c r="AB1577" s="66" t="str">
        <f>IFERROR((IF(AND($G1576&lt;(VLOOKUP($J1577,'Medians, Hi-Lo SDs'!$B:$F,5,FALSE)),$G1577&gt;=(VLOOKUP($J1577,'Medians, Hi-Lo SDs'!$B:$F,5,FALSE))),(VLOOKUP($J1577,'Medians, Hi-Lo SDs'!$B:$F,5,FALSE))-$G1576,""))/($F1577)*($C1577-$C1576)+($C1576),"")</f>
        <v/>
      </c>
      <c r="AC1577" s="65" t="str">
        <f t="shared" si="281"/>
        <v/>
      </c>
      <c r="AD1577" s="65" t="str">
        <f>IF(AC1577="","",AC1577/VLOOKUP(VLOOKUP($J1577,'Medians, Hi-Lo SDs'!$B:$F,5,FALSE),$H:$I,2,FALSE))</f>
        <v/>
      </c>
      <c r="AE1577" s="59" t="s">
        <v>88</v>
      </c>
      <c r="AF1577" s="60" t="s">
        <v>88</v>
      </c>
    </row>
    <row r="1578" spans="10:32" x14ac:dyDescent="0.2">
      <c r="J1578" s="64" t="str">
        <f t="shared" si="275"/>
        <v>a1721</v>
      </c>
      <c r="K1578" s="71">
        <f t="shared" si="276"/>
        <v>2.1505376344086025</v>
      </c>
      <c r="L1578" s="65" t="str">
        <f>IFERROR((IF(AND($G1577&lt;(VLOOKUP($J1578,'Medians, Hi-Lo SDs'!$B:$F,2,FALSE)),$G1578&gt;=(VLOOKUP($J1578,'Medians, Hi-Lo SDs'!$B:$F,2,FALSE))),(VLOOKUP($J1578,'Medians, Hi-Lo SDs'!$B:$F,2,FALSE))-$G1577,""))/($F1578)*($C1578-$C1577)+($C1577),"")</f>
        <v/>
      </c>
      <c r="M1578" s="65" t="str">
        <f t="shared" si="278"/>
        <v/>
      </c>
      <c r="N1578" s="65" t="str">
        <f>IF(M1578="","",M1578/VLOOKUP(VLOOKUP($J1578,'Medians, Hi-Lo SDs'!$B:$F,2,FALSE),$H:$I,2,FALSE))</f>
        <v/>
      </c>
      <c r="O1578" s="59" t="s">
        <v>88</v>
      </c>
      <c r="P1578" s="60" t="s">
        <v>88</v>
      </c>
      <c r="Q1578" s="66" t="str">
        <f>IFERROR((IF(AND($G1577&lt;(VLOOKUP($J1578,'Medians, Hi-Lo SDs'!$B:$F,3,FALSE)),$G1578&gt;=(VLOOKUP($J1578,'Medians, Hi-Lo SDs'!$B:$F,3,FALSE))),(VLOOKUP($J1578,'Medians, Hi-Lo SDs'!$B:$F,3,FALSE))-$G1577,""))/($F1578)*($C1578-$C1577)+($C1577),"")</f>
        <v/>
      </c>
      <c r="R1578" s="65" t="str">
        <f t="shared" si="279"/>
        <v/>
      </c>
      <c r="S1578" s="65" t="str">
        <f>IF(R1578="","",R1578/VLOOKUP(VLOOKUP($J1578,'Medians, Hi-Lo SDs'!$B:$F,3,FALSE),$H:$I,2,FALSE))</f>
        <v/>
      </c>
      <c r="T1578" s="70" t="str">
        <f t="shared" si="271"/>
        <v/>
      </c>
      <c r="U1578" s="68" t="str">
        <f t="shared" si="272"/>
        <v/>
      </c>
      <c r="V1578" s="69" t="str">
        <f t="shared" si="277"/>
        <v/>
      </c>
      <c r="W1578" s="66" t="str">
        <f>IFERROR((IF(AND($G1577&lt;(VLOOKUP($J1578,'Medians, Hi-Lo SDs'!$B:$F,4,FALSE)),$G1578&gt;=(VLOOKUP($J1578,'Medians, Hi-Lo SDs'!$B:$F,4,FALSE))),(VLOOKUP($J1578,'Medians, Hi-Lo SDs'!$B:$F,4,FALSE))-$G1577,""))/($F1578)*($C1578-$C1577)+($C1577),"")</f>
        <v/>
      </c>
      <c r="X1578" s="65" t="str">
        <f t="shared" si="280"/>
        <v/>
      </c>
      <c r="Y1578" s="65" t="str">
        <f>IF(X1578="","",X1578/VLOOKUP(VLOOKUP($J1578,'Medians, Hi-Lo SDs'!$B:$F,4,FALSE),$H:$I,2,FALSE))</f>
        <v/>
      </c>
      <c r="Z1578" s="70" t="str">
        <f t="shared" si="273"/>
        <v/>
      </c>
      <c r="AA1578" s="68" t="str">
        <f t="shared" si="274"/>
        <v/>
      </c>
      <c r="AB1578" s="66" t="str">
        <f>IFERROR((IF(AND($G1577&lt;(VLOOKUP($J1578,'Medians, Hi-Lo SDs'!$B:$F,5,FALSE)),$G1578&gt;=(VLOOKUP($J1578,'Medians, Hi-Lo SDs'!$B:$F,5,FALSE))),(VLOOKUP($J1578,'Medians, Hi-Lo SDs'!$B:$F,5,FALSE))-$G1577,""))/($F1578)*($C1578-$C1577)+($C1577),"")</f>
        <v/>
      </c>
      <c r="AC1578" s="65" t="str">
        <f t="shared" si="281"/>
        <v/>
      </c>
      <c r="AD1578" s="65" t="str">
        <f>IF(AC1578="","",AC1578/VLOOKUP(VLOOKUP($J1578,'Medians, Hi-Lo SDs'!$B:$F,5,FALSE),$H:$I,2,FALSE))</f>
        <v/>
      </c>
      <c r="AE1578" s="59" t="s">
        <v>88</v>
      </c>
      <c r="AF1578" s="60" t="s">
        <v>88</v>
      </c>
    </row>
    <row r="1579" spans="10:32" x14ac:dyDescent="0.2">
      <c r="J1579" s="64" t="str">
        <f t="shared" si="275"/>
        <v>a1721</v>
      </c>
      <c r="K1579" s="71">
        <f t="shared" si="276"/>
        <v>2.1505376344086025</v>
      </c>
      <c r="L1579" s="65" t="str">
        <f>IFERROR((IF(AND($G1578&lt;(VLOOKUP($J1579,'Medians, Hi-Lo SDs'!$B:$F,2,FALSE)),$G1579&gt;=(VLOOKUP($J1579,'Medians, Hi-Lo SDs'!$B:$F,2,FALSE))),(VLOOKUP($J1579,'Medians, Hi-Lo SDs'!$B:$F,2,FALSE))-$G1578,""))/($F1579)*($C1579-$C1578)+($C1578),"")</f>
        <v/>
      </c>
      <c r="M1579" s="65" t="str">
        <f t="shared" si="278"/>
        <v/>
      </c>
      <c r="N1579" s="65" t="str">
        <f>IF(M1579="","",M1579/VLOOKUP(VLOOKUP($J1579,'Medians, Hi-Lo SDs'!$B:$F,2,FALSE),$H:$I,2,FALSE))</f>
        <v/>
      </c>
      <c r="O1579" s="59" t="s">
        <v>88</v>
      </c>
      <c r="P1579" s="60" t="s">
        <v>88</v>
      </c>
      <c r="Q1579" s="66" t="str">
        <f>IFERROR((IF(AND($G1578&lt;(VLOOKUP($J1579,'Medians, Hi-Lo SDs'!$B:$F,3,FALSE)),$G1579&gt;=(VLOOKUP($J1579,'Medians, Hi-Lo SDs'!$B:$F,3,FALSE))),(VLOOKUP($J1579,'Medians, Hi-Lo SDs'!$B:$F,3,FALSE))-$G1578,""))/($F1579)*($C1579-$C1578)+($C1578),"")</f>
        <v/>
      </c>
      <c r="R1579" s="65" t="str">
        <f t="shared" si="279"/>
        <v/>
      </c>
      <c r="S1579" s="65" t="str">
        <f>IF(R1579="","",R1579/VLOOKUP(VLOOKUP($J1579,'Medians, Hi-Lo SDs'!$B:$F,3,FALSE),$H:$I,2,FALSE))</f>
        <v/>
      </c>
      <c r="T1579" s="70" t="str">
        <f t="shared" si="271"/>
        <v/>
      </c>
      <c r="U1579" s="68" t="str">
        <f t="shared" si="272"/>
        <v/>
      </c>
      <c r="V1579" s="69" t="str">
        <f t="shared" si="277"/>
        <v/>
      </c>
      <c r="W1579" s="66" t="str">
        <f>IFERROR((IF(AND($G1578&lt;(VLOOKUP($J1579,'Medians, Hi-Lo SDs'!$B:$F,4,FALSE)),$G1579&gt;=(VLOOKUP($J1579,'Medians, Hi-Lo SDs'!$B:$F,4,FALSE))),(VLOOKUP($J1579,'Medians, Hi-Lo SDs'!$B:$F,4,FALSE))-$G1578,""))/($F1579)*($C1579-$C1578)+($C1578),"")</f>
        <v/>
      </c>
      <c r="X1579" s="65" t="str">
        <f t="shared" si="280"/>
        <v/>
      </c>
      <c r="Y1579" s="65" t="str">
        <f>IF(X1579="","",X1579/VLOOKUP(VLOOKUP($J1579,'Medians, Hi-Lo SDs'!$B:$F,4,FALSE),$H:$I,2,FALSE))</f>
        <v/>
      </c>
      <c r="Z1579" s="70" t="str">
        <f t="shared" si="273"/>
        <v/>
      </c>
      <c r="AA1579" s="68" t="str">
        <f t="shared" si="274"/>
        <v/>
      </c>
      <c r="AB1579" s="66" t="str">
        <f>IFERROR((IF(AND($G1578&lt;(VLOOKUP($J1579,'Medians, Hi-Lo SDs'!$B:$F,5,FALSE)),$G1579&gt;=(VLOOKUP($J1579,'Medians, Hi-Lo SDs'!$B:$F,5,FALSE))),(VLOOKUP($J1579,'Medians, Hi-Lo SDs'!$B:$F,5,FALSE))-$G1578,""))/($F1579)*($C1579-$C1578)+($C1578),"")</f>
        <v/>
      </c>
      <c r="AC1579" s="65" t="str">
        <f t="shared" si="281"/>
        <v/>
      </c>
      <c r="AD1579" s="65" t="str">
        <f>IF(AC1579="","",AC1579/VLOOKUP(VLOOKUP($J1579,'Medians, Hi-Lo SDs'!$B:$F,5,FALSE),$H:$I,2,FALSE))</f>
        <v/>
      </c>
      <c r="AE1579" s="59" t="s">
        <v>88</v>
      </c>
      <c r="AF1579" s="60" t="s">
        <v>88</v>
      </c>
    </row>
    <row r="1580" spans="10:32" x14ac:dyDescent="0.2">
      <c r="J1580" s="64" t="str">
        <f t="shared" si="275"/>
        <v>a1721</v>
      </c>
      <c r="K1580" s="71">
        <f t="shared" si="276"/>
        <v>2.1505376344086025</v>
      </c>
      <c r="L1580" s="65" t="str">
        <f>IFERROR((IF(AND($G1579&lt;(VLOOKUP($J1580,'Medians, Hi-Lo SDs'!$B:$F,2,FALSE)),$G1580&gt;=(VLOOKUP($J1580,'Medians, Hi-Lo SDs'!$B:$F,2,FALSE))),(VLOOKUP($J1580,'Medians, Hi-Lo SDs'!$B:$F,2,FALSE))-$G1579,""))/($F1580)*($C1580-$C1579)+($C1579),"")</f>
        <v/>
      </c>
      <c r="M1580" s="65" t="str">
        <f t="shared" si="278"/>
        <v/>
      </c>
      <c r="N1580" s="65" t="str">
        <f>IF(M1580="","",M1580/VLOOKUP(VLOOKUP($J1580,'Medians, Hi-Lo SDs'!$B:$F,2,FALSE),$H:$I,2,FALSE))</f>
        <v/>
      </c>
      <c r="O1580" s="59" t="s">
        <v>88</v>
      </c>
      <c r="P1580" s="60" t="s">
        <v>88</v>
      </c>
      <c r="Q1580" s="66" t="str">
        <f>IFERROR((IF(AND($G1579&lt;(VLOOKUP($J1580,'Medians, Hi-Lo SDs'!$B:$F,3,FALSE)),$G1580&gt;=(VLOOKUP($J1580,'Medians, Hi-Lo SDs'!$B:$F,3,FALSE))),(VLOOKUP($J1580,'Medians, Hi-Lo SDs'!$B:$F,3,FALSE))-$G1579,""))/($F1580)*($C1580-$C1579)+($C1579),"")</f>
        <v/>
      </c>
      <c r="R1580" s="65" t="str">
        <f t="shared" si="279"/>
        <v/>
      </c>
      <c r="S1580" s="65" t="str">
        <f>IF(R1580="","",R1580/VLOOKUP(VLOOKUP($J1580,'Medians, Hi-Lo SDs'!$B:$F,3,FALSE),$H:$I,2,FALSE))</f>
        <v/>
      </c>
      <c r="T1580" s="70" t="str">
        <f t="shared" ref="T1580:T1643" si="282">IF(S1580="","",IF(SUMIF($J:$J,$J1580,N:N)=0,1/0,(SUMIF($J:$J,$J1580,N:N)+SUMIF($J:$J,$J1580,S:S))/2))</f>
        <v/>
      </c>
      <c r="U1580" s="68" t="str">
        <f t="shared" ref="U1580:U1643" si="283">N1580</f>
        <v/>
      </c>
      <c r="V1580" s="69" t="str">
        <f t="shared" si="277"/>
        <v/>
      </c>
      <c r="W1580" s="66" t="str">
        <f>IFERROR((IF(AND($G1579&lt;(VLOOKUP($J1580,'Medians, Hi-Lo SDs'!$B:$F,4,FALSE)),$G1580&gt;=(VLOOKUP($J1580,'Medians, Hi-Lo SDs'!$B:$F,4,FALSE))),(VLOOKUP($J1580,'Medians, Hi-Lo SDs'!$B:$F,4,FALSE))-$G1579,""))/($F1580)*($C1580-$C1579)+($C1579),"")</f>
        <v/>
      </c>
      <c r="X1580" s="65" t="str">
        <f t="shared" si="280"/>
        <v/>
      </c>
      <c r="Y1580" s="65" t="str">
        <f>IF(X1580="","",X1580/VLOOKUP(VLOOKUP($J1580,'Medians, Hi-Lo SDs'!$B:$F,4,FALSE),$H:$I,2,FALSE))</f>
        <v/>
      </c>
      <c r="Z1580" s="70" t="str">
        <f t="shared" ref="Z1580:Z1643" si="284">IF(Y1580="","",(SUMIF($J:$J,$J1580,Y:Y)+SUMIF($J:$J,$J1580,AD:AD))/2)</f>
        <v/>
      </c>
      <c r="AA1580" s="68" t="str">
        <f t="shared" ref="AA1580:AA1643" si="285">AD1580</f>
        <v/>
      </c>
      <c r="AB1580" s="66" t="str">
        <f>IFERROR((IF(AND($G1579&lt;(VLOOKUP($J1580,'Medians, Hi-Lo SDs'!$B:$F,5,FALSE)),$G1580&gt;=(VLOOKUP($J1580,'Medians, Hi-Lo SDs'!$B:$F,5,FALSE))),(VLOOKUP($J1580,'Medians, Hi-Lo SDs'!$B:$F,5,FALSE))-$G1579,""))/($F1580)*($C1580-$C1579)+($C1579),"")</f>
        <v/>
      </c>
      <c r="AC1580" s="65" t="str">
        <f t="shared" si="281"/>
        <v/>
      </c>
      <c r="AD1580" s="65" t="str">
        <f>IF(AC1580="","",AC1580/VLOOKUP(VLOOKUP($J1580,'Medians, Hi-Lo SDs'!$B:$F,5,FALSE),$H:$I,2,FALSE))</f>
        <v/>
      </c>
      <c r="AE1580" s="59" t="s">
        <v>88</v>
      </c>
      <c r="AF1580" s="60" t="s">
        <v>88</v>
      </c>
    </row>
    <row r="1581" spans="10:32" x14ac:dyDescent="0.2">
      <c r="J1581" s="64" t="str">
        <f t="shared" si="275"/>
        <v>a1721</v>
      </c>
      <c r="K1581" s="71">
        <f t="shared" si="276"/>
        <v>2.1505376344086025</v>
      </c>
      <c r="L1581" s="65" t="str">
        <f>IFERROR((IF(AND($G1580&lt;(VLOOKUP($J1581,'Medians, Hi-Lo SDs'!$B:$F,2,FALSE)),$G1581&gt;=(VLOOKUP($J1581,'Medians, Hi-Lo SDs'!$B:$F,2,FALSE))),(VLOOKUP($J1581,'Medians, Hi-Lo SDs'!$B:$F,2,FALSE))-$G1580,""))/($F1581)*($C1581-$C1580)+($C1580),"")</f>
        <v/>
      </c>
      <c r="M1581" s="65" t="str">
        <f t="shared" si="278"/>
        <v/>
      </c>
      <c r="N1581" s="65" t="str">
        <f>IF(M1581="","",M1581/VLOOKUP(VLOOKUP($J1581,'Medians, Hi-Lo SDs'!$B:$F,2,FALSE),$H:$I,2,FALSE))</f>
        <v/>
      </c>
      <c r="O1581" s="59" t="s">
        <v>88</v>
      </c>
      <c r="P1581" s="60" t="s">
        <v>88</v>
      </c>
      <c r="Q1581" s="66" t="str">
        <f>IFERROR((IF(AND($G1580&lt;(VLOOKUP($J1581,'Medians, Hi-Lo SDs'!$B:$F,3,FALSE)),$G1581&gt;=(VLOOKUP($J1581,'Medians, Hi-Lo SDs'!$B:$F,3,FALSE))),(VLOOKUP($J1581,'Medians, Hi-Lo SDs'!$B:$F,3,FALSE))-$G1580,""))/($F1581)*($C1581-$C1580)+($C1580),"")</f>
        <v/>
      </c>
      <c r="R1581" s="65" t="str">
        <f t="shared" si="279"/>
        <v/>
      </c>
      <c r="S1581" s="65" t="str">
        <f>IF(R1581="","",R1581/VLOOKUP(VLOOKUP($J1581,'Medians, Hi-Lo SDs'!$B:$F,3,FALSE),$H:$I,2,FALSE))</f>
        <v/>
      </c>
      <c r="T1581" s="70" t="str">
        <f t="shared" si="282"/>
        <v/>
      </c>
      <c r="U1581" s="68" t="str">
        <f t="shared" si="283"/>
        <v/>
      </c>
      <c r="V1581" s="69" t="str">
        <f t="shared" si="277"/>
        <v/>
      </c>
      <c r="W1581" s="66" t="str">
        <f>IFERROR((IF(AND($G1580&lt;(VLOOKUP($J1581,'Medians, Hi-Lo SDs'!$B:$F,4,FALSE)),$G1581&gt;=(VLOOKUP($J1581,'Medians, Hi-Lo SDs'!$B:$F,4,FALSE))),(VLOOKUP($J1581,'Medians, Hi-Lo SDs'!$B:$F,4,FALSE))-$G1580,""))/($F1581)*($C1581-$C1580)+($C1580),"")</f>
        <v/>
      </c>
      <c r="X1581" s="65" t="str">
        <f t="shared" si="280"/>
        <v/>
      </c>
      <c r="Y1581" s="65" t="str">
        <f>IF(X1581="","",X1581/VLOOKUP(VLOOKUP($J1581,'Medians, Hi-Lo SDs'!$B:$F,4,FALSE),$H:$I,2,FALSE))</f>
        <v/>
      </c>
      <c r="Z1581" s="70" t="str">
        <f t="shared" si="284"/>
        <v/>
      </c>
      <c r="AA1581" s="68" t="str">
        <f t="shared" si="285"/>
        <v/>
      </c>
      <c r="AB1581" s="66" t="str">
        <f>IFERROR((IF(AND($G1580&lt;(VLOOKUP($J1581,'Medians, Hi-Lo SDs'!$B:$F,5,FALSE)),$G1581&gt;=(VLOOKUP($J1581,'Medians, Hi-Lo SDs'!$B:$F,5,FALSE))),(VLOOKUP($J1581,'Medians, Hi-Lo SDs'!$B:$F,5,FALSE))-$G1580,""))/($F1581)*($C1581-$C1580)+($C1580),"")</f>
        <v/>
      </c>
      <c r="AC1581" s="65" t="str">
        <f t="shared" si="281"/>
        <v/>
      </c>
      <c r="AD1581" s="65" t="str">
        <f>IF(AC1581="","",AC1581/VLOOKUP(VLOOKUP($J1581,'Medians, Hi-Lo SDs'!$B:$F,5,FALSE),$H:$I,2,FALSE))</f>
        <v/>
      </c>
      <c r="AE1581" s="59" t="s">
        <v>88</v>
      </c>
      <c r="AF1581" s="60" t="s">
        <v>88</v>
      </c>
    </row>
    <row r="1582" spans="10:32" x14ac:dyDescent="0.2">
      <c r="J1582" s="64" t="str">
        <f t="shared" si="275"/>
        <v>a1721</v>
      </c>
      <c r="K1582" s="71">
        <f t="shared" si="276"/>
        <v>2.1505376344086025</v>
      </c>
      <c r="L1582" s="65" t="str">
        <f>IFERROR((IF(AND($G1581&lt;(VLOOKUP($J1582,'Medians, Hi-Lo SDs'!$B:$F,2,FALSE)),$G1582&gt;=(VLOOKUP($J1582,'Medians, Hi-Lo SDs'!$B:$F,2,FALSE))),(VLOOKUP($J1582,'Medians, Hi-Lo SDs'!$B:$F,2,FALSE))-$G1581,""))/($F1582)*($C1582-$C1581)+($C1581),"")</f>
        <v/>
      </c>
      <c r="M1582" s="65" t="str">
        <f t="shared" si="278"/>
        <v/>
      </c>
      <c r="N1582" s="65" t="str">
        <f>IF(M1582="","",M1582/VLOOKUP(VLOOKUP($J1582,'Medians, Hi-Lo SDs'!$B:$F,2,FALSE),$H:$I,2,FALSE))</f>
        <v/>
      </c>
      <c r="O1582" s="59" t="s">
        <v>88</v>
      </c>
      <c r="P1582" s="60" t="s">
        <v>88</v>
      </c>
      <c r="Q1582" s="66" t="str">
        <f>IFERROR((IF(AND($G1581&lt;(VLOOKUP($J1582,'Medians, Hi-Lo SDs'!$B:$F,3,FALSE)),$G1582&gt;=(VLOOKUP($J1582,'Medians, Hi-Lo SDs'!$B:$F,3,FALSE))),(VLOOKUP($J1582,'Medians, Hi-Lo SDs'!$B:$F,3,FALSE))-$G1581,""))/($F1582)*($C1582-$C1581)+($C1581),"")</f>
        <v/>
      </c>
      <c r="R1582" s="65" t="str">
        <f t="shared" si="279"/>
        <v/>
      </c>
      <c r="S1582" s="65" t="str">
        <f>IF(R1582="","",R1582/VLOOKUP(VLOOKUP($J1582,'Medians, Hi-Lo SDs'!$B:$F,3,FALSE),$H:$I,2,FALSE))</f>
        <v/>
      </c>
      <c r="T1582" s="70" t="str">
        <f t="shared" si="282"/>
        <v/>
      </c>
      <c r="U1582" s="68" t="str">
        <f t="shared" si="283"/>
        <v/>
      </c>
      <c r="V1582" s="69" t="str">
        <f t="shared" si="277"/>
        <v/>
      </c>
      <c r="W1582" s="66" t="str">
        <f>IFERROR((IF(AND($G1581&lt;(VLOOKUP($J1582,'Medians, Hi-Lo SDs'!$B:$F,4,FALSE)),$G1582&gt;=(VLOOKUP($J1582,'Medians, Hi-Lo SDs'!$B:$F,4,FALSE))),(VLOOKUP($J1582,'Medians, Hi-Lo SDs'!$B:$F,4,FALSE))-$G1581,""))/($F1582)*($C1582-$C1581)+($C1581),"")</f>
        <v/>
      </c>
      <c r="X1582" s="65" t="str">
        <f t="shared" si="280"/>
        <v/>
      </c>
      <c r="Y1582" s="65" t="str">
        <f>IF(X1582="","",X1582/VLOOKUP(VLOOKUP($J1582,'Medians, Hi-Lo SDs'!$B:$F,4,FALSE),$H:$I,2,FALSE))</f>
        <v/>
      </c>
      <c r="Z1582" s="70" t="str">
        <f t="shared" si="284"/>
        <v/>
      </c>
      <c r="AA1582" s="68" t="str">
        <f t="shared" si="285"/>
        <v/>
      </c>
      <c r="AB1582" s="66" t="str">
        <f>IFERROR((IF(AND($G1581&lt;(VLOOKUP($J1582,'Medians, Hi-Lo SDs'!$B:$F,5,FALSE)),$G1582&gt;=(VLOOKUP($J1582,'Medians, Hi-Lo SDs'!$B:$F,5,FALSE))),(VLOOKUP($J1582,'Medians, Hi-Lo SDs'!$B:$F,5,FALSE))-$G1581,""))/($F1582)*($C1582-$C1581)+($C1581),"")</f>
        <v/>
      </c>
      <c r="AC1582" s="65" t="str">
        <f t="shared" si="281"/>
        <v/>
      </c>
      <c r="AD1582" s="65" t="str">
        <f>IF(AC1582="","",AC1582/VLOOKUP(VLOOKUP($J1582,'Medians, Hi-Lo SDs'!$B:$F,5,FALSE),$H:$I,2,FALSE))</f>
        <v/>
      </c>
      <c r="AE1582" s="59" t="s">
        <v>88</v>
      </c>
      <c r="AF1582" s="60" t="s">
        <v>88</v>
      </c>
    </row>
    <row r="1583" spans="10:32" x14ac:dyDescent="0.2">
      <c r="J1583" s="64" t="str">
        <f t="shared" si="275"/>
        <v>a1721</v>
      </c>
      <c r="K1583" s="71">
        <f t="shared" si="276"/>
        <v>2.1505376344086025</v>
      </c>
      <c r="L1583" s="65" t="str">
        <f>IFERROR((IF(AND($G1582&lt;(VLOOKUP($J1583,'Medians, Hi-Lo SDs'!$B:$F,2,FALSE)),$G1583&gt;=(VLOOKUP($J1583,'Medians, Hi-Lo SDs'!$B:$F,2,FALSE))),(VLOOKUP($J1583,'Medians, Hi-Lo SDs'!$B:$F,2,FALSE))-$G1582,""))/($F1583)*($C1583-$C1582)+($C1582),"")</f>
        <v/>
      </c>
      <c r="M1583" s="65" t="str">
        <f t="shared" si="278"/>
        <v/>
      </c>
      <c r="N1583" s="65" t="str">
        <f>IF(M1583="","",M1583/VLOOKUP(VLOOKUP($J1583,'Medians, Hi-Lo SDs'!$B:$F,2,FALSE),$H:$I,2,FALSE))</f>
        <v/>
      </c>
      <c r="O1583" s="59" t="s">
        <v>88</v>
      </c>
      <c r="P1583" s="60" t="s">
        <v>88</v>
      </c>
      <c r="Q1583" s="66" t="str">
        <f>IFERROR((IF(AND($G1582&lt;(VLOOKUP($J1583,'Medians, Hi-Lo SDs'!$B:$F,3,FALSE)),$G1583&gt;=(VLOOKUP($J1583,'Medians, Hi-Lo SDs'!$B:$F,3,FALSE))),(VLOOKUP($J1583,'Medians, Hi-Lo SDs'!$B:$F,3,FALSE))-$G1582,""))/($F1583)*($C1583-$C1582)+($C1582),"")</f>
        <v/>
      </c>
      <c r="R1583" s="65" t="str">
        <f t="shared" si="279"/>
        <v/>
      </c>
      <c r="S1583" s="65" t="str">
        <f>IF(R1583="","",R1583/VLOOKUP(VLOOKUP($J1583,'Medians, Hi-Lo SDs'!$B:$F,3,FALSE),$H:$I,2,FALSE))</f>
        <v/>
      </c>
      <c r="T1583" s="70" t="str">
        <f t="shared" si="282"/>
        <v/>
      </c>
      <c r="U1583" s="68" t="str">
        <f t="shared" si="283"/>
        <v/>
      </c>
      <c r="V1583" s="69" t="str">
        <f t="shared" si="277"/>
        <v/>
      </c>
      <c r="W1583" s="66" t="str">
        <f>IFERROR((IF(AND($G1582&lt;(VLOOKUP($J1583,'Medians, Hi-Lo SDs'!$B:$F,4,FALSE)),$G1583&gt;=(VLOOKUP($J1583,'Medians, Hi-Lo SDs'!$B:$F,4,FALSE))),(VLOOKUP($J1583,'Medians, Hi-Lo SDs'!$B:$F,4,FALSE))-$G1582,""))/($F1583)*($C1583-$C1582)+($C1582),"")</f>
        <v/>
      </c>
      <c r="X1583" s="65" t="str">
        <f t="shared" si="280"/>
        <v/>
      </c>
      <c r="Y1583" s="65" t="str">
        <f>IF(X1583="","",X1583/VLOOKUP(VLOOKUP($J1583,'Medians, Hi-Lo SDs'!$B:$F,4,FALSE),$H:$I,2,FALSE))</f>
        <v/>
      </c>
      <c r="Z1583" s="70" t="str">
        <f t="shared" si="284"/>
        <v/>
      </c>
      <c r="AA1583" s="68" t="str">
        <f t="shared" si="285"/>
        <v/>
      </c>
      <c r="AB1583" s="66" t="str">
        <f>IFERROR((IF(AND($G1582&lt;(VLOOKUP($J1583,'Medians, Hi-Lo SDs'!$B:$F,5,FALSE)),$G1583&gt;=(VLOOKUP($J1583,'Medians, Hi-Lo SDs'!$B:$F,5,FALSE))),(VLOOKUP($J1583,'Medians, Hi-Lo SDs'!$B:$F,5,FALSE))-$G1582,""))/($F1583)*($C1583-$C1582)+($C1582),"")</f>
        <v/>
      </c>
      <c r="AC1583" s="65" t="str">
        <f t="shared" si="281"/>
        <v/>
      </c>
      <c r="AD1583" s="65" t="str">
        <f>IF(AC1583="","",AC1583/VLOOKUP(VLOOKUP($J1583,'Medians, Hi-Lo SDs'!$B:$F,5,FALSE),$H:$I,2,FALSE))</f>
        <v/>
      </c>
      <c r="AE1583" s="59" t="s">
        <v>88</v>
      </c>
      <c r="AF1583" s="60" t="s">
        <v>88</v>
      </c>
    </row>
    <row r="1584" spans="10:32" x14ac:dyDescent="0.2">
      <c r="J1584" s="64" t="str">
        <f t="shared" si="275"/>
        <v>a1721</v>
      </c>
      <c r="K1584" s="71">
        <f t="shared" si="276"/>
        <v>2.1505376344086025</v>
      </c>
      <c r="L1584" s="65" t="str">
        <f>IFERROR((IF(AND($G1583&lt;(VLOOKUP($J1584,'Medians, Hi-Lo SDs'!$B:$F,2,FALSE)),$G1584&gt;=(VLOOKUP($J1584,'Medians, Hi-Lo SDs'!$B:$F,2,FALSE))),(VLOOKUP($J1584,'Medians, Hi-Lo SDs'!$B:$F,2,FALSE))-$G1583,""))/($F1584)*($C1584-$C1583)+($C1583),"")</f>
        <v/>
      </c>
      <c r="M1584" s="65" t="str">
        <f t="shared" si="278"/>
        <v/>
      </c>
      <c r="N1584" s="65" t="str">
        <f>IF(M1584="","",M1584/VLOOKUP(VLOOKUP($J1584,'Medians, Hi-Lo SDs'!$B:$F,2,FALSE),$H:$I,2,FALSE))</f>
        <v/>
      </c>
      <c r="O1584" s="59" t="s">
        <v>88</v>
      </c>
      <c r="P1584" s="60" t="s">
        <v>88</v>
      </c>
      <c r="Q1584" s="66" t="str">
        <f>IFERROR((IF(AND($G1583&lt;(VLOOKUP($J1584,'Medians, Hi-Lo SDs'!$B:$F,3,FALSE)),$G1584&gt;=(VLOOKUP($J1584,'Medians, Hi-Lo SDs'!$B:$F,3,FALSE))),(VLOOKUP($J1584,'Medians, Hi-Lo SDs'!$B:$F,3,FALSE))-$G1583,""))/($F1584)*($C1584-$C1583)+($C1583),"")</f>
        <v/>
      </c>
      <c r="R1584" s="65" t="str">
        <f t="shared" si="279"/>
        <v/>
      </c>
      <c r="S1584" s="65" t="str">
        <f>IF(R1584="","",R1584/VLOOKUP(VLOOKUP($J1584,'Medians, Hi-Lo SDs'!$B:$F,3,FALSE),$H:$I,2,FALSE))</f>
        <v/>
      </c>
      <c r="T1584" s="70" t="str">
        <f t="shared" si="282"/>
        <v/>
      </c>
      <c r="U1584" s="68" t="str">
        <f t="shared" si="283"/>
        <v/>
      </c>
      <c r="V1584" s="69" t="str">
        <f t="shared" si="277"/>
        <v/>
      </c>
      <c r="W1584" s="66" t="str">
        <f>IFERROR((IF(AND($G1583&lt;(VLOOKUP($J1584,'Medians, Hi-Lo SDs'!$B:$F,4,FALSE)),$G1584&gt;=(VLOOKUP($J1584,'Medians, Hi-Lo SDs'!$B:$F,4,FALSE))),(VLOOKUP($J1584,'Medians, Hi-Lo SDs'!$B:$F,4,FALSE))-$G1583,""))/($F1584)*($C1584-$C1583)+($C1583),"")</f>
        <v/>
      </c>
      <c r="X1584" s="65" t="str">
        <f t="shared" si="280"/>
        <v/>
      </c>
      <c r="Y1584" s="65" t="str">
        <f>IF(X1584="","",X1584/VLOOKUP(VLOOKUP($J1584,'Medians, Hi-Lo SDs'!$B:$F,4,FALSE),$H:$I,2,FALSE))</f>
        <v/>
      </c>
      <c r="Z1584" s="70" t="str">
        <f t="shared" si="284"/>
        <v/>
      </c>
      <c r="AA1584" s="68" t="str">
        <f t="shared" si="285"/>
        <v/>
      </c>
      <c r="AB1584" s="66" t="str">
        <f>IFERROR((IF(AND($G1583&lt;(VLOOKUP($J1584,'Medians, Hi-Lo SDs'!$B:$F,5,FALSE)),$G1584&gt;=(VLOOKUP($J1584,'Medians, Hi-Lo SDs'!$B:$F,5,FALSE))),(VLOOKUP($J1584,'Medians, Hi-Lo SDs'!$B:$F,5,FALSE))-$G1583,""))/($F1584)*($C1584-$C1583)+($C1583),"")</f>
        <v/>
      </c>
      <c r="AC1584" s="65" t="str">
        <f t="shared" si="281"/>
        <v/>
      </c>
      <c r="AD1584" s="65" t="str">
        <f>IF(AC1584="","",AC1584/VLOOKUP(VLOOKUP($J1584,'Medians, Hi-Lo SDs'!$B:$F,5,FALSE),$H:$I,2,FALSE))</f>
        <v/>
      </c>
      <c r="AE1584" s="59" t="s">
        <v>88</v>
      </c>
      <c r="AF1584" s="60" t="s">
        <v>88</v>
      </c>
    </row>
    <row r="1585" spans="10:32" x14ac:dyDescent="0.2">
      <c r="J1585" s="64" t="str">
        <f t="shared" si="275"/>
        <v>a1721</v>
      </c>
      <c r="K1585" s="71">
        <f t="shared" si="276"/>
        <v>2.1505376344086025</v>
      </c>
      <c r="L1585" s="65" t="str">
        <f>IFERROR((IF(AND($G1584&lt;(VLOOKUP($J1585,'Medians, Hi-Lo SDs'!$B:$F,2,FALSE)),$G1585&gt;=(VLOOKUP($J1585,'Medians, Hi-Lo SDs'!$B:$F,2,FALSE))),(VLOOKUP($J1585,'Medians, Hi-Lo SDs'!$B:$F,2,FALSE))-$G1584,""))/($F1585)*($C1585-$C1584)+($C1584),"")</f>
        <v/>
      </c>
      <c r="M1585" s="65" t="str">
        <f t="shared" si="278"/>
        <v/>
      </c>
      <c r="N1585" s="65" t="str">
        <f>IF(M1585="","",M1585/VLOOKUP(VLOOKUP($J1585,'Medians, Hi-Lo SDs'!$B:$F,2,FALSE),$H:$I,2,FALSE))</f>
        <v/>
      </c>
      <c r="O1585" s="59" t="s">
        <v>88</v>
      </c>
      <c r="P1585" s="60" t="s">
        <v>88</v>
      </c>
      <c r="Q1585" s="66" t="str">
        <f>IFERROR((IF(AND($G1584&lt;(VLOOKUP($J1585,'Medians, Hi-Lo SDs'!$B:$F,3,FALSE)),$G1585&gt;=(VLOOKUP($J1585,'Medians, Hi-Lo SDs'!$B:$F,3,FALSE))),(VLOOKUP($J1585,'Medians, Hi-Lo SDs'!$B:$F,3,FALSE))-$G1584,""))/($F1585)*($C1585-$C1584)+($C1584),"")</f>
        <v/>
      </c>
      <c r="R1585" s="65" t="str">
        <f t="shared" si="279"/>
        <v/>
      </c>
      <c r="S1585" s="65" t="str">
        <f>IF(R1585="","",R1585/VLOOKUP(VLOOKUP($J1585,'Medians, Hi-Lo SDs'!$B:$F,3,FALSE),$H:$I,2,FALSE))</f>
        <v/>
      </c>
      <c r="T1585" s="70" t="str">
        <f t="shared" si="282"/>
        <v/>
      </c>
      <c r="U1585" s="68" t="str">
        <f t="shared" si="283"/>
        <v/>
      </c>
      <c r="V1585" s="69" t="str">
        <f t="shared" si="277"/>
        <v/>
      </c>
      <c r="W1585" s="66" t="str">
        <f>IFERROR((IF(AND($G1584&lt;(VLOOKUP($J1585,'Medians, Hi-Lo SDs'!$B:$F,4,FALSE)),$G1585&gt;=(VLOOKUP($J1585,'Medians, Hi-Lo SDs'!$B:$F,4,FALSE))),(VLOOKUP($J1585,'Medians, Hi-Lo SDs'!$B:$F,4,FALSE))-$G1584,""))/($F1585)*($C1585-$C1584)+($C1584),"")</f>
        <v/>
      </c>
      <c r="X1585" s="65" t="str">
        <f t="shared" si="280"/>
        <v/>
      </c>
      <c r="Y1585" s="65" t="str">
        <f>IF(X1585="","",X1585/VLOOKUP(VLOOKUP($J1585,'Medians, Hi-Lo SDs'!$B:$F,4,FALSE),$H:$I,2,FALSE))</f>
        <v/>
      </c>
      <c r="Z1585" s="70" t="str">
        <f t="shared" si="284"/>
        <v/>
      </c>
      <c r="AA1585" s="68" t="str">
        <f t="shared" si="285"/>
        <v/>
      </c>
      <c r="AB1585" s="66" t="str">
        <f>IFERROR((IF(AND($G1584&lt;(VLOOKUP($J1585,'Medians, Hi-Lo SDs'!$B:$F,5,FALSE)),$G1585&gt;=(VLOOKUP($J1585,'Medians, Hi-Lo SDs'!$B:$F,5,FALSE))),(VLOOKUP($J1585,'Medians, Hi-Lo SDs'!$B:$F,5,FALSE))-$G1584,""))/($F1585)*($C1585-$C1584)+($C1584),"")</f>
        <v/>
      </c>
      <c r="AC1585" s="65" t="str">
        <f t="shared" si="281"/>
        <v/>
      </c>
      <c r="AD1585" s="65" t="str">
        <f>IF(AC1585="","",AC1585/VLOOKUP(VLOOKUP($J1585,'Medians, Hi-Lo SDs'!$B:$F,5,FALSE),$H:$I,2,FALSE))</f>
        <v/>
      </c>
      <c r="AE1585" s="59" t="s">
        <v>88</v>
      </c>
      <c r="AF1585" s="60" t="s">
        <v>88</v>
      </c>
    </row>
    <row r="1586" spans="10:32" x14ac:dyDescent="0.2">
      <c r="J1586" s="64" t="str">
        <f t="shared" si="275"/>
        <v>a1721</v>
      </c>
      <c r="K1586" s="71">
        <f t="shared" si="276"/>
        <v>2.1505376344086025</v>
      </c>
      <c r="L1586" s="65" t="str">
        <f>IFERROR((IF(AND($G1585&lt;(VLOOKUP($J1586,'Medians, Hi-Lo SDs'!$B:$F,2,FALSE)),$G1586&gt;=(VLOOKUP($J1586,'Medians, Hi-Lo SDs'!$B:$F,2,FALSE))),(VLOOKUP($J1586,'Medians, Hi-Lo SDs'!$B:$F,2,FALSE))-$G1585,""))/($F1586)*($C1586-$C1585)+($C1585),"")</f>
        <v/>
      </c>
      <c r="M1586" s="65" t="str">
        <f t="shared" si="278"/>
        <v/>
      </c>
      <c r="N1586" s="65" t="str">
        <f>IF(M1586="","",M1586/VLOOKUP(VLOOKUP($J1586,'Medians, Hi-Lo SDs'!$B:$F,2,FALSE),$H:$I,2,FALSE))</f>
        <v/>
      </c>
      <c r="O1586" s="59" t="s">
        <v>88</v>
      </c>
      <c r="P1586" s="60" t="s">
        <v>88</v>
      </c>
      <c r="Q1586" s="66" t="str">
        <f>IFERROR((IF(AND($G1585&lt;(VLOOKUP($J1586,'Medians, Hi-Lo SDs'!$B:$F,3,FALSE)),$G1586&gt;=(VLOOKUP($J1586,'Medians, Hi-Lo SDs'!$B:$F,3,FALSE))),(VLOOKUP($J1586,'Medians, Hi-Lo SDs'!$B:$F,3,FALSE))-$G1585,""))/($F1586)*($C1586-$C1585)+($C1585),"")</f>
        <v/>
      </c>
      <c r="R1586" s="65" t="str">
        <f t="shared" si="279"/>
        <v/>
      </c>
      <c r="S1586" s="65" t="str">
        <f>IF(R1586="","",R1586/VLOOKUP(VLOOKUP($J1586,'Medians, Hi-Lo SDs'!$B:$F,3,FALSE),$H:$I,2,FALSE))</f>
        <v/>
      </c>
      <c r="T1586" s="70" t="str">
        <f t="shared" si="282"/>
        <v/>
      </c>
      <c r="U1586" s="68" t="str">
        <f t="shared" si="283"/>
        <v/>
      </c>
      <c r="V1586" s="69" t="str">
        <f t="shared" si="277"/>
        <v/>
      </c>
      <c r="W1586" s="66" t="str">
        <f>IFERROR((IF(AND($G1585&lt;(VLOOKUP($J1586,'Medians, Hi-Lo SDs'!$B:$F,4,FALSE)),$G1586&gt;=(VLOOKUP($J1586,'Medians, Hi-Lo SDs'!$B:$F,4,FALSE))),(VLOOKUP($J1586,'Medians, Hi-Lo SDs'!$B:$F,4,FALSE))-$G1585,""))/($F1586)*($C1586-$C1585)+($C1585),"")</f>
        <v/>
      </c>
      <c r="X1586" s="65" t="str">
        <f t="shared" si="280"/>
        <v/>
      </c>
      <c r="Y1586" s="65" t="str">
        <f>IF(X1586="","",X1586/VLOOKUP(VLOOKUP($J1586,'Medians, Hi-Lo SDs'!$B:$F,4,FALSE),$H:$I,2,FALSE))</f>
        <v/>
      </c>
      <c r="Z1586" s="70" t="str">
        <f t="shared" si="284"/>
        <v/>
      </c>
      <c r="AA1586" s="68" t="str">
        <f t="shared" si="285"/>
        <v/>
      </c>
      <c r="AB1586" s="66" t="str">
        <f>IFERROR((IF(AND($G1585&lt;(VLOOKUP($J1586,'Medians, Hi-Lo SDs'!$B:$F,5,FALSE)),$G1586&gt;=(VLOOKUP($J1586,'Medians, Hi-Lo SDs'!$B:$F,5,FALSE))),(VLOOKUP($J1586,'Medians, Hi-Lo SDs'!$B:$F,5,FALSE))-$G1585,""))/($F1586)*($C1586-$C1585)+($C1585),"")</f>
        <v/>
      </c>
      <c r="AC1586" s="65" t="str">
        <f t="shared" si="281"/>
        <v/>
      </c>
      <c r="AD1586" s="65" t="str">
        <f>IF(AC1586="","",AC1586/VLOOKUP(VLOOKUP($J1586,'Medians, Hi-Lo SDs'!$B:$F,5,FALSE),$H:$I,2,FALSE))</f>
        <v/>
      </c>
      <c r="AE1586" s="59" t="s">
        <v>88</v>
      </c>
      <c r="AF1586" s="60" t="s">
        <v>88</v>
      </c>
    </row>
    <row r="1587" spans="10:32" x14ac:dyDescent="0.2">
      <c r="J1587" s="64" t="str">
        <f t="shared" si="275"/>
        <v>a1721</v>
      </c>
      <c r="K1587" s="71">
        <f t="shared" si="276"/>
        <v>2.1505376344086025</v>
      </c>
      <c r="L1587" s="65" t="str">
        <f>IFERROR((IF(AND($G1586&lt;(VLOOKUP($J1587,'Medians, Hi-Lo SDs'!$B:$F,2,FALSE)),$G1587&gt;=(VLOOKUP($J1587,'Medians, Hi-Lo SDs'!$B:$F,2,FALSE))),(VLOOKUP($J1587,'Medians, Hi-Lo SDs'!$B:$F,2,FALSE))-$G1586,""))/($F1587)*($C1587-$C1586)+($C1586),"")</f>
        <v/>
      </c>
      <c r="M1587" s="65" t="str">
        <f t="shared" si="278"/>
        <v/>
      </c>
      <c r="N1587" s="65" t="str">
        <f>IF(M1587="","",M1587/VLOOKUP(VLOOKUP($J1587,'Medians, Hi-Lo SDs'!$B:$F,2,FALSE),$H:$I,2,FALSE))</f>
        <v/>
      </c>
      <c r="O1587" s="59" t="s">
        <v>88</v>
      </c>
      <c r="P1587" s="60" t="s">
        <v>88</v>
      </c>
      <c r="Q1587" s="66" t="str">
        <f>IFERROR((IF(AND($G1586&lt;(VLOOKUP($J1587,'Medians, Hi-Lo SDs'!$B:$F,3,FALSE)),$G1587&gt;=(VLOOKUP($J1587,'Medians, Hi-Lo SDs'!$B:$F,3,FALSE))),(VLOOKUP($J1587,'Medians, Hi-Lo SDs'!$B:$F,3,FALSE))-$G1586,""))/($F1587)*($C1587-$C1586)+($C1586),"")</f>
        <v/>
      </c>
      <c r="R1587" s="65" t="str">
        <f t="shared" si="279"/>
        <v/>
      </c>
      <c r="S1587" s="65" t="str">
        <f>IF(R1587="","",R1587/VLOOKUP(VLOOKUP($J1587,'Medians, Hi-Lo SDs'!$B:$F,3,FALSE),$H:$I,2,FALSE))</f>
        <v/>
      </c>
      <c r="T1587" s="70" t="str">
        <f t="shared" si="282"/>
        <v/>
      </c>
      <c r="U1587" s="68" t="str">
        <f t="shared" si="283"/>
        <v/>
      </c>
      <c r="V1587" s="69" t="str">
        <f t="shared" si="277"/>
        <v/>
      </c>
      <c r="W1587" s="66" t="str">
        <f>IFERROR((IF(AND($G1586&lt;(VLOOKUP($J1587,'Medians, Hi-Lo SDs'!$B:$F,4,FALSE)),$G1587&gt;=(VLOOKUP($J1587,'Medians, Hi-Lo SDs'!$B:$F,4,FALSE))),(VLOOKUP($J1587,'Medians, Hi-Lo SDs'!$B:$F,4,FALSE))-$G1586,""))/($F1587)*($C1587-$C1586)+($C1586),"")</f>
        <v/>
      </c>
      <c r="X1587" s="65" t="str">
        <f t="shared" si="280"/>
        <v/>
      </c>
      <c r="Y1587" s="65" t="str">
        <f>IF(X1587="","",X1587/VLOOKUP(VLOOKUP($J1587,'Medians, Hi-Lo SDs'!$B:$F,4,FALSE),$H:$I,2,FALSE))</f>
        <v/>
      </c>
      <c r="Z1587" s="70" t="str">
        <f t="shared" si="284"/>
        <v/>
      </c>
      <c r="AA1587" s="68" t="str">
        <f t="shared" si="285"/>
        <v/>
      </c>
      <c r="AB1587" s="66" t="str">
        <f>IFERROR((IF(AND($G1586&lt;(VLOOKUP($J1587,'Medians, Hi-Lo SDs'!$B:$F,5,FALSE)),$G1587&gt;=(VLOOKUP($J1587,'Medians, Hi-Lo SDs'!$B:$F,5,FALSE))),(VLOOKUP($J1587,'Medians, Hi-Lo SDs'!$B:$F,5,FALSE))-$G1586,""))/($F1587)*($C1587-$C1586)+($C1586),"")</f>
        <v/>
      </c>
      <c r="AC1587" s="65" t="str">
        <f t="shared" si="281"/>
        <v/>
      </c>
      <c r="AD1587" s="65" t="str">
        <f>IF(AC1587="","",AC1587/VLOOKUP(VLOOKUP($J1587,'Medians, Hi-Lo SDs'!$B:$F,5,FALSE),$H:$I,2,FALSE))</f>
        <v/>
      </c>
      <c r="AE1587" s="59" t="s">
        <v>88</v>
      </c>
      <c r="AF1587" s="60" t="s">
        <v>88</v>
      </c>
    </row>
    <row r="1588" spans="10:32" x14ac:dyDescent="0.2">
      <c r="J1588" s="64" t="str">
        <f t="shared" si="275"/>
        <v>a1721</v>
      </c>
      <c r="K1588" s="71">
        <f t="shared" si="276"/>
        <v>2.1505376344086025</v>
      </c>
      <c r="L1588" s="65" t="str">
        <f>IFERROR((IF(AND($G1587&lt;(VLOOKUP($J1588,'Medians, Hi-Lo SDs'!$B:$F,2,FALSE)),$G1588&gt;=(VLOOKUP($J1588,'Medians, Hi-Lo SDs'!$B:$F,2,FALSE))),(VLOOKUP($J1588,'Medians, Hi-Lo SDs'!$B:$F,2,FALSE))-$G1587,""))/($F1588)*($C1588-$C1587)+($C1587),"")</f>
        <v/>
      </c>
      <c r="M1588" s="65" t="str">
        <f t="shared" si="278"/>
        <v/>
      </c>
      <c r="N1588" s="65" t="str">
        <f>IF(M1588="","",M1588/VLOOKUP(VLOOKUP($J1588,'Medians, Hi-Lo SDs'!$B:$F,2,FALSE),$H:$I,2,FALSE))</f>
        <v/>
      </c>
      <c r="O1588" s="59" t="s">
        <v>88</v>
      </c>
      <c r="P1588" s="60" t="s">
        <v>88</v>
      </c>
      <c r="Q1588" s="66" t="str">
        <f>IFERROR((IF(AND($G1587&lt;(VLOOKUP($J1588,'Medians, Hi-Lo SDs'!$B:$F,3,FALSE)),$G1588&gt;=(VLOOKUP($J1588,'Medians, Hi-Lo SDs'!$B:$F,3,FALSE))),(VLOOKUP($J1588,'Medians, Hi-Lo SDs'!$B:$F,3,FALSE))-$G1587,""))/($F1588)*($C1588-$C1587)+($C1587),"")</f>
        <v/>
      </c>
      <c r="R1588" s="65" t="str">
        <f t="shared" si="279"/>
        <v/>
      </c>
      <c r="S1588" s="65" t="str">
        <f>IF(R1588="","",R1588/VLOOKUP(VLOOKUP($J1588,'Medians, Hi-Lo SDs'!$B:$F,3,FALSE),$H:$I,2,FALSE))</f>
        <v/>
      </c>
      <c r="T1588" s="70" t="str">
        <f t="shared" si="282"/>
        <v/>
      </c>
      <c r="U1588" s="68" t="str">
        <f t="shared" si="283"/>
        <v/>
      </c>
      <c r="V1588" s="69" t="str">
        <f t="shared" si="277"/>
        <v/>
      </c>
      <c r="W1588" s="66" t="str">
        <f>IFERROR((IF(AND($G1587&lt;(VLOOKUP($J1588,'Medians, Hi-Lo SDs'!$B:$F,4,FALSE)),$G1588&gt;=(VLOOKUP($J1588,'Medians, Hi-Lo SDs'!$B:$F,4,FALSE))),(VLOOKUP($J1588,'Medians, Hi-Lo SDs'!$B:$F,4,FALSE))-$G1587,""))/($F1588)*($C1588-$C1587)+($C1587),"")</f>
        <v/>
      </c>
      <c r="X1588" s="65" t="str">
        <f t="shared" si="280"/>
        <v/>
      </c>
      <c r="Y1588" s="65" t="str">
        <f>IF(X1588="","",X1588/VLOOKUP(VLOOKUP($J1588,'Medians, Hi-Lo SDs'!$B:$F,4,FALSE),$H:$I,2,FALSE))</f>
        <v/>
      </c>
      <c r="Z1588" s="70" t="str">
        <f t="shared" si="284"/>
        <v/>
      </c>
      <c r="AA1588" s="68" t="str">
        <f t="shared" si="285"/>
        <v/>
      </c>
      <c r="AB1588" s="66" t="str">
        <f>IFERROR((IF(AND($G1587&lt;(VLOOKUP($J1588,'Medians, Hi-Lo SDs'!$B:$F,5,FALSE)),$G1588&gt;=(VLOOKUP($J1588,'Medians, Hi-Lo SDs'!$B:$F,5,FALSE))),(VLOOKUP($J1588,'Medians, Hi-Lo SDs'!$B:$F,5,FALSE))-$G1587,""))/($F1588)*($C1588-$C1587)+($C1587),"")</f>
        <v/>
      </c>
      <c r="AC1588" s="65" t="str">
        <f t="shared" si="281"/>
        <v/>
      </c>
      <c r="AD1588" s="65" t="str">
        <f>IF(AC1588="","",AC1588/VLOOKUP(VLOOKUP($J1588,'Medians, Hi-Lo SDs'!$B:$F,5,FALSE),$H:$I,2,FALSE))</f>
        <v/>
      </c>
      <c r="AE1588" s="59" t="s">
        <v>88</v>
      </c>
      <c r="AF1588" s="60" t="s">
        <v>88</v>
      </c>
    </row>
    <row r="1589" spans="10:32" x14ac:dyDescent="0.2">
      <c r="J1589" s="64" t="str">
        <f t="shared" si="275"/>
        <v>a1721</v>
      </c>
      <c r="K1589" s="71">
        <f t="shared" si="276"/>
        <v>2.1505376344086025</v>
      </c>
      <c r="L1589" s="65" t="str">
        <f>IFERROR((IF(AND($G1588&lt;(VLOOKUP($J1589,'Medians, Hi-Lo SDs'!$B:$F,2,FALSE)),$G1589&gt;=(VLOOKUP($J1589,'Medians, Hi-Lo SDs'!$B:$F,2,FALSE))),(VLOOKUP($J1589,'Medians, Hi-Lo SDs'!$B:$F,2,FALSE))-$G1588,""))/($F1589)*($C1589-$C1588)+($C1588),"")</f>
        <v/>
      </c>
      <c r="M1589" s="65" t="str">
        <f t="shared" si="278"/>
        <v/>
      </c>
      <c r="N1589" s="65" t="str">
        <f>IF(M1589="","",M1589/VLOOKUP(VLOOKUP($J1589,'Medians, Hi-Lo SDs'!$B:$F,2,FALSE),$H:$I,2,FALSE))</f>
        <v/>
      </c>
      <c r="O1589" s="59" t="s">
        <v>88</v>
      </c>
      <c r="P1589" s="60" t="s">
        <v>88</v>
      </c>
      <c r="Q1589" s="66" t="str">
        <f>IFERROR((IF(AND($G1588&lt;(VLOOKUP($J1589,'Medians, Hi-Lo SDs'!$B:$F,3,FALSE)),$G1589&gt;=(VLOOKUP($J1589,'Medians, Hi-Lo SDs'!$B:$F,3,FALSE))),(VLOOKUP($J1589,'Medians, Hi-Lo SDs'!$B:$F,3,FALSE))-$G1588,""))/($F1589)*($C1589-$C1588)+($C1588),"")</f>
        <v/>
      </c>
      <c r="R1589" s="65" t="str">
        <f t="shared" si="279"/>
        <v/>
      </c>
      <c r="S1589" s="65" t="str">
        <f>IF(R1589="","",R1589/VLOOKUP(VLOOKUP($J1589,'Medians, Hi-Lo SDs'!$B:$F,3,FALSE),$H:$I,2,FALSE))</f>
        <v/>
      </c>
      <c r="T1589" s="70" t="str">
        <f t="shared" si="282"/>
        <v/>
      </c>
      <c r="U1589" s="68" t="str">
        <f t="shared" si="283"/>
        <v/>
      </c>
      <c r="V1589" s="69" t="str">
        <f t="shared" si="277"/>
        <v/>
      </c>
      <c r="W1589" s="66" t="str">
        <f>IFERROR((IF(AND($G1588&lt;(VLOOKUP($J1589,'Medians, Hi-Lo SDs'!$B:$F,4,FALSE)),$G1589&gt;=(VLOOKUP($J1589,'Medians, Hi-Lo SDs'!$B:$F,4,FALSE))),(VLOOKUP($J1589,'Medians, Hi-Lo SDs'!$B:$F,4,FALSE))-$G1588,""))/($F1589)*($C1589-$C1588)+($C1588),"")</f>
        <v/>
      </c>
      <c r="X1589" s="65" t="str">
        <f t="shared" si="280"/>
        <v/>
      </c>
      <c r="Y1589" s="65" t="str">
        <f>IF(X1589="","",X1589/VLOOKUP(VLOOKUP($J1589,'Medians, Hi-Lo SDs'!$B:$F,4,FALSE),$H:$I,2,FALSE))</f>
        <v/>
      </c>
      <c r="Z1589" s="70" t="str">
        <f t="shared" si="284"/>
        <v/>
      </c>
      <c r="AA1589" s="68" t="str">
        <f t="shared" si="285"/>
        <v/>
      </c>
      <c r="AB1589" s="66" t="str">
        <f>IFERROR((IF(AND($G1588&lt;(VLOOKUP($J1589,'Medians, Hi-Lo SDs'!$B:$F,5,FALSE)),$G1589&gt;=(VLOOKUP($J1589,'Medians, Hi-Lo SDs'!$B:$F,5,FALSE))),(VLOOKUP($J1589,'Medians, Hi-Lo SDs'!$B:$F,5,FALSE))-$G1588,""))/($F1589)*($C1589-$C1588)+($C1588),"")</f>
        <v/>
      </c>
      <c r="AC1589" s="65" t="str">
        <f t="shared" si="281"/>
        <v/>
      </c>
      <c r="AD1589" s="65" t="str">
        <f>IF(AC1589="","",AC1589/VLOOKUP(VLOOKUP($J1589,'Medians, Hi-Lo SDs'!$B:$F,5,FALSE),$H:$I,2,FALSE))</f>
        <v/>
      </c>
      <c r="AE1589" s="59" t="s">
        <v>88</v>
      </c>
      <c r="AF1589" s="60" t="s">
        <v>88</v>
      </c>
    </row>
    <row r="1590" spans="10:32" x14ac:dyDescent="0.2">
      <c r="J1590" s="64" t="str">
        <f t="shared" si="275"/>
        <v>a1721</v>
      </c>
      <c r="K1590" s="71">
        <f t="shared" si="276"/>
        <v>2.1505376344086025</v>
      </c>
      <c r="L1590" s="65" t="str">
        <f>IFERROR((IF(AND($G1589&lt;(VLOOKUP($J1590,'Medians, Hi-Lo SDs'!$B:$F,2,FALSE)),$G1590&gt;=(VLOOKUP($J1590,'Medians, Hi-Lo SDs'!$B:$F,2,FALSE))),(VLOOKUP($J1590,'Medians, Hi-Lo SDs'!$B:$F,2,FALSE))-$G1589,""))/($F1590)*($C1590-$C1589)+($C1589),"")</f>
        <v/>
      </c>
      <c r="M1590" s="65" t="str">
        <f t="shared" si="278"/>
        <v/>
      </c>
      <c r="N1590" s="65" t="str">
        <f>IF(M1590="","",M1590/VLOOKUP(VLOOKUP($J1590,'Medians, Hi-Lo SDs'!$B:$F,2,FALSE),$H:$I,2,FALSE))</f>
        <v/>
      </c>
      <c r="O1590" s="59" t="s">
        <v>88</v>
      </c>
      <c r="P1590" s="60" t="s">
        <v>88</v>
      </c>
      <c r="Q1590" s="66" t="str">
        <f>IFERROR((IF(AND($G1589&lt;(VLOOKUP($J1590,'Medians, Hi-Lo SDs'!$B:$F,3,FALSE)),$G1590&gt;=(VLOOKUP($J1590,'Medians, Hi-Lo SDs'!$B:$F,3,FALSE))),(VLOOKUP($J1590,'Medians, Hi-Lo SDs'!$B:$F,3,FALSE))-$G1589,""))/($F1590)*($C1590-$C1589)+($C1589),"")</f>
        <v/>
      </c>
      <c r="R1590" s="65" t="str">
        <f t="shared" si="279"/>
        <v/>
      </c>
      <c r="S1590" s="65" t="str">
        <f>IF(R1590="","",R1590/VLOOKUP(VLOOKUP($J1590,'Medians, Hi-Lo SDs'!$B:$F,3,FALSE),$H:$I,2,FALSE))</f>
        <v/>
      </c>
      <c r="T1590" s="70" t="str">
        <f t="shared" si="282"/>
        <v/>
      </c>
      <c r="U1590" s="68" t="str">
        <f t="shared" si="283"/>
        <v/>
      </c>
      <c r="V1590" s="69" t="str">
        <f t="shared" si="277"/>
        <v/>
      </c>
      <c r="W1590" s="66" t="str">
        <f>IFERROR((IF(AND($G1589&lt;(VLOOKUP($J1590,'Medians, Hi-Lo SDs'!$B:$F,4,FALSE)),$G1590&gt;=(VLOOKUP($J1590,'Medians, Hi-Lo SDs'!$B:$F,4,FALSE))),(VLOOKUP($J1590,'Medians, Hi-Lo SDs'!$B:$F,4,FALSE))-$G1589,""))/($F1590)*($C1590-$C1589)+($C1589),"")</f>
        <v/>
      </c>
      <c r="X1590" s="65" t="str">
        <f t="shared" si="280"/>
        <v/>
      </c>
      <c r="Y1590" s="65" t="str">
        <f>IF(X1590="","",X1590/VLOOKUP(VLOOKUP($J1590,'Medians, Hi-Lo SDs'!$B:$F,4,FALSE),$H:$I,2,FALSE))</f>
        <v/>
      </c>
      <c r="Z1590" s="70" t="str">
        <f t="shared" si="284"/>
        <v/>
      </c>
      <c r="AA1590" s="68" t="str">
        <f t="shared" si="285"/>
        <v/>
      </c>
      <c r="AB1590" s="66" t="str">
        <f>IFERROR((IF(AND($G1589&lt;(VLOOKUP($J1590,'Medians, Hi-Lo SDs'!$B:$F,5,FALSE)),$G1590&gt;=(VLOOKUP($J1590,'Medians, Hi-Lo SDs'!$B:$F,5,FALSE))),(VLOOKUP($J1590,'Medians, Hi-Lo SDs'!$B:$F,5,FALSE))-$G1589,""))/($F1590)*($C1590-$C1589)+($C1589),"")</f>
        <v/>
      </c>
      <c r="AC1590" s="65" t="str">
        <f t="shared" si="281"/>
        <v/>
      </c>
      <c r="AD1590" s="65" t="str">
        <f>IF(AC1590="","",AC1590/VLOOKUP(VLOOKUP($J1590,'Medians, Hi-Lo SDs'!$B:$F,5,FALSE),$H:$I,2,FALSE))</f>
        <v/>
      </c>
      <c r="AE1590" s="59" t="s">
        <v>88</v>
      </c>
      <c r="AF1590" s="60" t="s">
        <v>88</v>
      </c>
    </row>
    <row r="1591" spans="10:32" x14ac:dyDescent="0.2">
      <c r="J1591" s="64" t="str">
        <f t="shared" si="275"/>
        <v>a1721</v>
      </c>
      <c r="K1591" s="71">
        <f t="shared" si="276"/>
        <v>2.1505376344086025</v>
      </c>
      <c r="L1591" s="65" t="str">
        <f>IFERROR((IF(AND($G1590&lt;(VLOOKUP($J1591,'Medians, Hi-Lo SDs'!$B:$F,2,FALSE)),$G1591&gt;=(VLOOKUP($J1591,'Medians, Hi-Lo SDs'!$B:$F,2,FALSE))),(VLOOKUP($J1591,'Medians, Hi-Lo SDs'!$B:$F,2,FALSE))-$G1590,""))/($F1591)*($C1591-$C1590)+($C1590),"")</f>
        <v/>
      </c>
      <c r="M1591" s="65" t="str">
        <f t="shared" si="278"/>
        <v/>
      </c>
      <c r="N1591" s="65" t="str">
        <f>IF(M1591="","",M1591/VLOOKUP(VLOOKUP($J1591,'Medians, Hi-Lo SDs'!$B:$F,2,FALSE),$H:$I,2,FALSE))</f>
        <v/>
      </c>
      <c r="O1591" s="59" t="s">
        <v>88</v>
      </c>
      <c r="P1591" s="60" t="s">
        <v>88</v>
      </c>
      <c r="Q1591" s="66" t="str">
        <f>IFERROR((IF(AND($G1590&lt;(VLOOKUP($J1591,'Medians, Hi-Lo SDs'!$B:$F,3,FALSE)),$G1591&gt;=(VLOOKUP($J1591,'Medians, Hi-Lo SDs'!$B:$F,3,FALSE))),(VLOOKUP($J1591,'Medians, Hi-Lo SDs'!$B:$F,3,FALSE))-$G1590,""))/($F1591)*($C1591-$C1590)+($C1590),"")</f>
        <v/>
      </c>
      <c r="R1591" s="65" t="str">
        <f t="shared" si="279"/>
        <v/>
      </c>
      <c r="S1591" s="65" t="str">
        <f>IF(R1591="","",R1591/VLOOKUP(VLOOKUP($J1591,'Medians, Hi-Lo SDs'!$B:$F,3,FALSE),$H:$I,2,FALSE))</f>
        <v/>
      </c>
      <c r="T1591" s="70" t="str">
        <f t="shared" si="282"/>
        <v/>
      </c>
      <c r="U1591" s="68" t="str">
        <f t="shared" si="283"/>
        <v/>
      </c>
      <c r="V1591" s="69" t="str">
        <f t="shared" si="277"/>
        <v/>
      </c>
      <c r="W1591" s="66" t="str">
        <f>IFERROR((IF(AND($G1590&lt;(VLOOKUP($J1591,'Medians, Hi-Lo SDs'!$B:$F,4,FALSE)),$G1591&gt;=(VLOOKUP($J1591,'Medians, Hi-Lo SDs'!$B:$F,4,FALSE))),(VLOOKUP($J1591,'Medians, Hi-Lo SDs'!$B:$F,4,FALSE))-$G1590,""))/($F1591)*($C1591-$C1590)+($C1590),"")</f>
        <v/>
      </c>
      <c r="X1591" s="65" t="str">
        <f t="shared" si="280"/>
        <v/>
      </c>
      <c r="Y1591" s="65" t="str">
        <f>IF(X1591="","",X1591/VLOOKUP(VLOOKUP($J1591,'Medians, Hi-Lo SDs'!$B:$F,4,FALSE),$H:$I,2,FALSE))</f>
        <v/>
      </c>
      <c r="Z1591" s="70" t="str">
        <f t="shared" si="284"/>
        <v/>
      </c>
      <c r="AA1591" s="68" t="str">
        <f t="shared" si="285"/>
        <v/>
      </c>
      <c r="AB1591" s="66" t="str">
        <f>IFERROR((IF(AND($G1590&lt;(VLOOKUP($J1591,'Medians, Hi-Lo SDs'!$B:$F,5,FALSE)),$G1591&gt;=(VLOOKUP($J1591,'Medians, Hi-Lo SDs'!$B:$F,5,FALSE))),(VLOOKUP($J1591,'Medians, Hi-Lo SDs'!$B:$F,5,FALSE))-$G1590,""))/($F1591)*($C1591-$C1590)+($C1590),"")</f>
        <v/>
      </c>
      <c r="AC1591" s="65" t="str">
        <f t="shared" si="281"/>
        <v/>
      </c>
      <c r="AD1591" s="65" t="str">
        <f>IF(AC1591="","",AC1591/VLOOKUP(VLOOKUP($J1591,'Medians, Hi-Lo SDs'!$B:$F,5,FALSE),$H:$I,2,FALSE))</f>
        <v/>
      </c>
      <c r="AE1591" s="59" t="s">
        <v>88</v>
      </c>
      <c r="AF1591" s="60" t="s">
        <v>88</v>
      </c>
    </row>
    <row r="1592" spans="10:32" x14ac:dyDescent="0.2">
      <c r="J1592" s="64" t="str">
        <f t="shared" si="275"/>
        <v>a1721</v>
      </c>
      <c r="K1592" s="71">
        <f t="shared" si="276"/>
        <v>2.1505376344086025</v>
      </c>
      <c r="L1592" s="65" t="str">
        <f>IFERROR((IF(AND($G1591&lt;(VLOOKUP($J1592,'Medians, Hi-Lo SDs'!$B:$F,2,FALSE)),$G1592&gt;=(VLOOKUP($J1592,'Medians, Hi-Lo SDs'!$B:$F,2,FALSE))),(VLOOKUP($J1592,'Medians, Hi-Lo SDs'!$B:$F,2,FALSE))-$G1591,""))/($F1592)*($C1592-$C1591)+($C1591),"")</f>
        <v/>
      </c>
      <c r="M1592" s="65" t="str">
        <f t="shared" si="278"/>
        <v/>
      </c>
      <c r="N1592" s="65" t="str">
        <f>IF(M1592="","",M1592/VLOOKUP(VLOOKUP($J1592,'Medians, Hi-Lo SDs'!$B:$F,2,FALSE),$H:$I,2,FALSE))</f>
        <v/>
      </c>
      <c r="O1592" s="59" t="s">
        <v>88</v>
      </c>
      <c r="P1592" s="60" t="s">
        <v>88</v>
      </c>
      <c r="Q1592" s="66" t="str">
        <f>IFERROR((IF(AND($G1591&lt;(VLOOKUP($J1592,'Medians, Hi-Lo SDs'!$B:$F,3,FALSE)),$G1592&gt;=(VLOOKUP($J1592,'Medians, Hi-Lo SDs'!$B:$F,3,FALSE))),(VLOOKUP($J1592,'Medians, Hi-Lo SDs'!$B:$F,3,FALSE))-$G1591,""))/($F1592)*($C1592-$C1591)+($C1591),"")</f>
        <v/>
      </c>
      <c r="R1592" s="65" t="str">
        <f t="shared" si="279"/>
        <v/>
      </c>
      <c r="S1592" s="65" t="str">
        <f>IF(R1592="","",R1592/VLOOKUP(VLOOKUP($J1592,'Medians, Hi-Lo SDs'!$B:$F,3,FALSE),$H:$I,2,FALSE))</f>
        <v/>
      </c>
      <c r="T1592" s="70" t="str">
        <f t="shared" si="282"/>
        <v/>
      </c>
      <c r="U1592" s="68" t="str">
        <f t="shared" si="283"/>
        <v/>
      </c>
      <c r="V1592" s="69" t="str">
        <f t="shared" si="277"/>
        <v/>
      </c>
      <c r="W1592" s="66" t="str">
        <f>IFERROR((IF(AND($G1591&lt;(VLOOKUP($J1592,'Medians, Hi-Lo SDs'!$B:$F,4,FALSE)),$G1592&gt;=(VLOOKUP($J1592,'Medians, Hi-Lo SDs'!$B:$F,4,FALSE))),(VLOOKUP($J1592,'Medians, Hi-Lo SDs'!$B:$F,4,FALSE))-$G1591,""))/($F1592)*($C1592-$C1591)+($C1591),"")</f>
        <v/>
      </c>
      <c r="X1592" s="65" t="str">
        <f t="shared" si="280"/>
        <v/>
      </c>
      <c r="Y1592" s="65" t="str">
        <f>IF(X1592="","",X1592/VLOOKUP(VLOOKUP($J1592,'Medians, Hi-Lo SDs'!$B:$F,4,FALSE),$H:$I,2,FALSE))</f>
        <v/>
      </c>
      <c r="Z1592" s="70" t="str">
        <f t="shared" si="284"/>
        <v/>
      </c>
      <c r="AA1592" s="68" t="str">
        <f t="shared" si="285"/>
        <v/>
      </c>
      <c r="AB1592" s="66" t="str">
        <f>IFERROR((IF(AND($G1591&lt;(VLOOKUP($J1592,'Medians, Hi-Lo SDs'!$B:$F,5,FALSE)),$G1592&gt;=(VLOOKUP($J1592,'Medians, Hi-Lo SDs'!$B:$F,5,FALSE))),(VLOOKUP($J1592,'Medians, Hi-Lo SDs'!$B:$F,5,FALSE))-$G1591,""))/($F1592)*($C1592-$C1591)+($C1591),"")</f>
        <v/>
      </c>
      <c r="AC1592" s="65" t="str">
        <f t="shared" si="281"/>
        <v/>
      </c>
      <c r="AD1592" s="65" t="str">
        <f>IF(AC1592="","",AC1592/VLOOKUP(VLOOKUP($J1592,'Medians, Hi-Lo SDs'!$B:$F,5,FALSE),$H:$I,2,FALSE))</f>
        <v/>
      </c>
      <c r="AE1592" s="59" t="s">
        <v>88</v>
      </c>
      <c r="AF1592" s="60" t="s">
        <v>88</v>
      </c>
    </row>
    <row r="1593" spans="10:32" x14ac:dyDescent="0.2">
      <c r="J1593" s="64" t="str">
        <f t="shared" si="275"/>
        <v>a1721</v>
      </c>
      <c r="K1593" s="71">
        <f t="shared" si="276"/>
        <v>2.1505376344086025</v>
      </c>
      <c r="L1593" s="65" t="str">
        <f>IFERROR((IF(AND($G1592&lt;(VLOOKUP($J1593,'Medians, Hi-Lo SDs'!$B:$F,2,FALSE)),$G1593&gt;=(VLOOKUP($J1593,'Medians, Hi-Lo SDs'!$B:$F,2,FALSE))),(VLOOKUP($J1593,'Medians, Hi-Lo SDs'!$B:$F,2,FALSE))-$G1592,""))/($F1593)*($C1593-$C1592)+($C1592),"")</f>
        <v/>
      </c>
      <c r="M1593" s="65" t="str">
        <f t="shared" si="278"/>
        <v/>
      </c>
      <c r="N1593" s="65" t="str">
        <f>IF(M1593="","",M1593/VLOOKUP(VLOOKUP($J1593,'Medians, Hi-Lo SDs'!$B:$F,2,FALSE),$H:$I,2,FALSE))</f>
        <v/>
      </c>
      <c r="O1593" s="59" t="s">
        <v>88</v>
      </c>
      <c r="P1593" s="60" t="s">
        <v>88</v>
      </c>
      <c r="Q1593" s="66" t="str">
        <f>IFERROR((IF(AND($G1592&lt;(VLOOKUP($J1593,'Medians, Hi-Lo SDs'!$B:$F,3,FALSE)),$G1593&gt;=(VLOOKUP($J1593,'Medians, Hi-Lo SDs'!$B:$F,3,FALSE))),(VLOOKUP($J1593,'Medians, Hi-Lo SDs'!$B:$F,3,FALSE))-$G1592,""))/($F1593)*($C1593-$C1592)+($C1592),"")</f>
        <v/>
      </c>
      <c r="R1593" s="65" t="str">
        <f t="shared" si="279"/>
        <v/>
      </c>
      <c r="S1593" s="65" t="str">
        <f>IF(R1593="","",R1593/VLOOKUP(VLOOKUP($J1593,'Medians, Hi-Lo SDs'!$B:$F,3,FALSE),$H:$I,2,FALSE))</f>
        <v/>
      </c>
      <c r="T1593" s="70" t="str">
        <f t="shared" si="282"/>
        <v/>
      </c>
      <c r="U1593" s="68" t="str">
        <f t="shared" si="283"/>
        <v/>
      </c>
      <c r="V1593" s="69" t="str">
        <f t="shared" si="277"/>
        <v/>
      </c>
      <c r="W1593" s="66" t="str">
        <f>IFERROR((IF(AND($G1592&lt;(VLOOKUP($J1593,'Medians, Hi-Lo SDs'!$B:$F,4,FALSE)),$G1593&gt;=(VLOOKUP($J1593,'Medians, Hi-Lo SDs'!$B:$F,4,FALSE))),(VLOOKUP($J1593,'Medians, Hi-Lo SDs'!$B:$F,4,FALSE))-$G1592,""))/($F1593)*($C1593-$C1592)+($C1592),"")</f>
        <v/>
      </c>
      <c r="X1593" s="65" t="str">
        <f t="shared" si="280"/>
        <v/>
      </c>
      <c r="Y1593" s="65" t="str">
        <f>IF(X1593="","",X1593/VLOOKUP(VLOOKUP($J1593,'Medians, Hi-Lo SDs'!$B:$F,4,FALSE),$H:$I,2,FALSE))</f>
        <v/>
      </c>
      <c r="Z1593" s="70" t="str">
        <f t="shared" si="284"/>
        <v/>
      </c>
      <c r="AA1593" s="68" t="str">
        <f t="shared" si="285"/>
        <v/>
      </c>
      <c r="AB1593" s="66" t="str">
        <f>IFERROR((IF(AND($G1592&lt;(VLOOKUP($J1593,'Medians, Hi-Lo SDs'!$B:$F,5,FALSE)),$G1593&gt;=(VLOOKUP($J1593,'Medians, Hi-Lo SDs'!$B:$F,5,FALSE))),(VLOOKUP($J1593,'Medians, Hi-Lo SDs'!$B:$F,5,FALSE))-$G1592,""))/($F1593)*($C1593-$C1592)+($C1592),"")</f>
        <v/>
      </c>
      <c r="AC1593" s="65" t="str">
        <f t="shared" si="281"/>
        <v/>
      </c>
      <c r="AD1593" s="65" t="str">
        <f>IF(AC1593="","",AC1593/VLOOKUP(VLOOKUP($J1593,'Medians, Hi-Lo SDs'!$B:$F,5,FALSE),$H:$I,2,FALSE))</f>
        <v/>
      </c>
      <c r="AE1593" s="59" t="s">
        <v>88</v>
      </c>
      <c r="AF1593" s="60" t="s">
        <v>88</v>
      </c>
    </row>
    <row r="1594" spans="10:32" x14ac:dyDescent="0.2">
      <c r="J1594" s="64" t="str">
        <f t="shared" si="275"/>
        <v>a1721</v>
      </c>
      <c r="K1594" s="71">
        <f t="shared" si="276"/>
        <v>2.1505376344086025</v>
      </c>
      <c r="L1594" s="65" t="str">
        <f>IFERROR((IF(AND($G1593&lt;(VLOOKUP($J1594,'Medians, Hi-Lo SDs'!$B:$F,2,FALSE)),$G1594&gt;=(VLOOKUP($J1594,'Medians, Hi-Lo SDs'!$B:$F,2,FALSE))),(VLOOKUP($J1594,'Medians, Hi-Lo SDs'!$B:$F,2,FALSE))-$G1593,""))/($F1594)*($C1594-$C1593)+($C1593),"")</f>
        <v/>
      </c>
      <c r="M1594" s="65" t="str">
        <f t="shared" si="278"/>
        <v/>
      </c>
      <c r="N1594" s="65" t="str">
        <f>IF(M1594="","",M1594/VLOOKUP(VLOOKUP($J1594,'Medians, Hi-Lo SDs'!$B:$F,2,FALSE),$H:$I,2,FALSE))</f>
        <v/>
      </c>
      <c r="O1594" s="59" t="s">
        <v>88</v>
      </c>
      <c r="P1594" s="60" t="s">
        <v>88</v>
      </c>
      <c r="Q1594" s="66" t="str">
        <f>IFERROR((IF(AND($G1593&lt;(VLOOKUP($J1594,'Medians, Hi-Lo SDs'!$B:$F,3,FALSE)),$G1594&gt;=(VLOOKUP($J1594,'Medians, Hi-Lo SDs'!$B:$F,3,FALSE))),(VLOOKUP($J1594,'Medians, Hi-Lo SDs'!$B:$F,3,FALSE))-$G1593,""))/($F1594)*($C1594-$C1593)+($C1593),"")</f>
        <v/>
      </c>
      <c r="R1594" s="65" t="str">
        <f t="shared" si="279"/>
        <v/>
      </c>
      <c r="S1594" s="65" t="str">
        <f>IF(R1594="","",R1594/VLOOKUP(VLOOKUP($J1594,'Medians, Hi-Lo SDs'!$B:$F,3,FALSE),$H:$I,2,FALSE))</f>
        <v/>
      </c>
      <c r="T1594" s="70" t="str">
        <f t="shared" si="282"/>
        <v/>
      </c>
      <c r="U1594" s="68" t="str">
        <f t="shared" si="283"/>
        <v/>
      </c>
      <c r="V1594" s="69" t="str">
        <f t="shared" si="277"/>
        <v/>
      </c>
      <c r="W1594" s="66" t="str">
        <f>IFERROR((IF(AND($G1593&lt;(VLOOKUP($J1594,'Medians, Hi-Lo SDs'!$B:$F,4,FALSE)),$G1594&gt;=(VLOOKUP($J1594,'Medians, Hi-Lo SDs'!$B:$F,4,FALSE))),(VLOOKUP($J1594,'Medians, Hi-Lo SDs'!$B:$F,4,FALSE))-$G1593,""))/($F1594)*($C1594-$C1593)+($C1593),"")</f>
        <v/>
      </c>
      <c r="X1594" s="65" t="str">
        <f t="shared" si="280"/>
        <v/>
      </c>
      <c r="Y1594" s="65" t="str">
        <f>IF(X1594="","",X1594/VLOOKUP(VLOOKUP($J1594,'Medians, Hi-Lo SDs'!$B:$F,4,FALSE),$H:$I,2,FALSE))</f>
        <v/>
      </c>
      <c r="Z1594" s="70" t="str">
        <f t="shared" si="284"/>
        <v/>
      </c>
      <c r="AA1594" s="68" t="str">
        <f t="shared" si="285"/>
        <v/>
      </c>
      <c r="AB1594" s="66" t="str">
        <f>IFERROR((IF(AND($G1593&lt;(VLOOKUP($J1594,'Medians, Hi-Lo SDs'!$B:$F,5,FALSE)),$G1594&gt;=(VLOOKUP($J1594,'Medians, Hi-Lo SDs'!$B:$F,5,FALSE))),(VLOOKUP($J1594,'Medians, Hi-Lo SDs'!$B:$F,5,FALSE))-$G1593,""))/($F1594)*($C1594-$C1593)+($C1593),"")</f>
        <v/>
      </c>
      <c r="AC1594" s="65" t="str">
        <f t="shared" si="281"/>
        <v/>
      </c>
      <c r="AD1594" s="65" t="str">
        <f>IF(AC1594="","",AC1594/VLOOKUP(VLOOKUP($J1594,'Medians, Hi-Lo SDs'!$B:$F,5,FALSE),$H:$I,2,FALSE))</f>
        <v/>
      </c>
      <c r="AE1594" s="59" t="s">
        <v>88</v>
      </c>
      <c r="AF1594" s="60" t="s">
        <v>88</v>
      </c>
    </row>
    <row r="1595" spans="10:32" x14ac:dyDescent="0.2">
      <c r="J1595" s="64" t="str">
        <f t="shared" si="275"/>
        <v>a1721</v>
      </c>
      <c r="K1595" s="71">
        <f t="shared" si="276"/>
        <v>2.1505376344086025</v>
      </c>
      <c r="L1595" s="65" t="str">
        <f>IFERROR((IF(AND($G1594&lt;(VLOOKUP($J1595,'Medians, Hi-Lo SDs'!$B:$F,2,FALSE)),$G1595&gt;=(VLOOKUP($J1595,'Medians, Hi-Lo SDs'!$B:$F,2,FALSE))),(VLOOKUP($J1595,'Medians, Hi-Lo SDs'!$B:$F,2,FALSE))-$G1594,""))/($F1595)*($C1595-$C1594)+($C1594),"")</f>
        <v/>
      </c>
      <c r="M1595" s="65" t="str">
        <f t="shared" si="278"/>
        <v/>
      </c>
      <c r="N1595" s="65" t="str">
        <f>IF(M1595="","",M1595/VLOOKUP(VLOOKUP($J1595,'Medians, Hi-Lo SDs'!$B:$F,2,FALSE),$H:$I,2,FALSE))</f>
        <v/>
      </c>
      <c r="O1595" s="59" t="s">
        <v>88</v>
      </c>
      <c r="P1595" s="60" t="s">
        <v>88</v>
      </c>
      <c r="Q1595" s="66" t="str">
        <f>IFERROR((IF(AND($G1594&lt;(VLOOKUP($J1595,'Medians, Hi-Lo SDs'!$B:$F,3,FALSE)),$G1595&gt;=(VLOOKUP($J1595,'Medians, Hi-Lo SDs'!$B:$F,3,FALSE))),(VLOOKUP($J1595,'Medians, Hi-Lo SDs'!$B:$F,3,FALSE))-$G1594,""))/($F1595)*($C1595-$C1594)+($C1594),"")</f>
        <v/>
      </c>
      <c r="R1595" s="65" t="str">
        <f t="shared" si="279"/>
        <v/>
      </c>
      <c r="S1595" s="65" t="str">
        <f>IF(R1595="","",R1595/VLOOKUP(VLOOKUP($J1595,'Medians, Hi-Lo SDs'!$B:$F,3,FALSE),$H:$I,2,FALSE))</f>
        <v/>
      </c>
      <c r="T1595" s="70" t="str">
        <f t="shared" si="282"/>
        <v/>
      </c>
      <c r="U1595" s="68" t="str">
        <f t="shared" si="283"/>
        <v/>
      </c>
      <c r="V1595" s="69" t="str">
        <f t="shared" si="277"/>
        <v/>
      </c>
      <c r="W1595" s="66" t="str">
        <f>IFERROR((IF(AND($G1594&lt;(VLOOKUP($J1595,'Medians, Hi-Lo SDs'!$B:$F,4,FALSE)),$G1595&gt;=(VLOOKUP($J1595,'Medians, Hi-Lo SDs'!$B:$F,4,FALSE))),(VLOOKUP($J1595,'Medians, Hi-Lo SDs'!$B:$F,4,FALSE))-$G1594,""))/($F1595)*($C1595-$C1594)+($C1594),"")</f>
        <v/>
      </c>
      <c r="X1595" s="65" t="str">
        <f t="shared" si="280"/>
        <v/>
      </c>
      <c r="Y1595" s="65" t="str">
        <f>IF(X1595="","",X1595/VLOOKUP(VLOOKUP($J1595,'Medians, Hi-Lo SDs'!$B:$F,4,FALSE),$H:$I,2,FALSE))</f>
        <v/>
      </c>
      <c r="Z1595" s="70" t="str">
        <f t="shared" si="284"/>
        <v/>
      </c>
      <c r="AA1595" s="68" t="str">
        <f t="shared" si="285"/>
        <v/>
      </c>
      <c r="AB1595" s="66" t="str">
        <f>IFERROR((IF(AND($G1594&lt;(VLOOKUP($J1595,'Medians, Hi-Lo SDs'!$B:$F,5,FALSE)),$G1595&gt;=(VLOOKUP($J1595,'Medians, Hi-Lo SDs'!$B:$F,5,FALSE))),(VLOOKUP($J1595,'Medians, Hi-Lo SDs'!$B:$F,5,FALSE))-$G1594,""))/($F1595)*($C1595-$C1594)+($C1594),"")</f>
        <v/>
      </c>
      <c r="AC1595" s="65" t="str">
        <f t="shared" si="281"/>
        <v/>
      </c>
      <c r="AD1595" s="65" t="str">
        <f>IF(AC1595="","",AC1595/VLOOKUP(VLOOKUP($J1595,'Medians, Hi-Lo SDs'!$B:$F,5,FALSE),$H:$I,2,FALSE))</f>
        <v/>
      </c>
      <c r="AE1595" s="59" t="s">
        <v>88</v>
      </c>
      <c r="AF1595" s="60" t="s">
        <v>88</v>
      </c>
    </row>
    <row r="1596" spans="10:32" x14ac:dyDescent="0.2">
      <c r="J1596" s="64" t="str">
        <f t="shared" si="275"/>
        <v>a1721</v>
      </c>
      <c r="K1596" s="71">
        <f t="shared" si="276"/>
        <v>2.1505376344086025</v>
      </c>
      <c r="L1596" s="65" t="str">
        <f>IFERROR((IF(AND($G1595&lt;(VLOOKUP($J1596,'Medians, Hi-Lo SDs'!$B:$F,2,FALSE)),$G1596&gt;=(VLOOKUP($J1596,'Medians, Hi-Lo SDs'!$B:$F,2,FALSE))),(VLOOKUP($J1596,'Medians, Hi-Lo SDs'!$B:$F,2,FALSE))-$G1595,""))/($F1596)*($C1596-$C1595)+($C1595),"")</f>
        <v/>
      </c>
      <c r="M1596" s="65" t="str">
        <f t="shared" si="278"/>
        <v/>
      </c>
      <c r="N1596" s="65" t="str">
        <f>IF(M1596="","",M1596/VLOOKUP(VLOOKUP($J1596,'Medians, Hi-Lo SDs'!$B:$F,2,FALSE),$H:$I,2,FALSE))</f>
        <v/>
      </c>
      <c r="O1596" s="59" t="s">
        <v>88</v>
      </c>
      <c r="P1596" s="60" t="s">
        <v>88</v>
      </c>
      <c r="Q1596" s="66" t="str">
        <f>IFERROR((IF(AND($G1595&lt;(VLOOKUP($J1596,'Medians, Hi-Lo SDs'!$B:$F,3,FALSE)),$G1596&gt;=(VLOOKUP($J1596,'Medians, Hi-Lo SDs'!$B:$F,3,FALSE))),(VLOOKUP($J1596,'Medians, Hi-Lo SDs'!$B:$F,3,FALSE))-$G1595,""))/($F1596)*($C1596-$C1595)+($C1595),"")</f>
        <v/>
      </c>
      <c r="R1596" s="65" t="str">
        <f t="shared" si="279"/>
        <v/>
      </c>
      <c r="S1596" s="65" t="str">
        <f>IF(R1596="","",R1596/VLOOKUP(VLOOKUP($J1596,'Medians, Hi-Lo SDs'!$B:$F,3,FALSE),$H:$I,2,FALSE))</f>
        <v/>
      </c>
      <c r="T1596" s="70" t="str">
        <f t="shared" si="282"/>
        <v/>
      </c>
      <c r="U1596" s="68" t="str">
        <f t="shared" si="283"/>
        <v/>
      </c>
      <c r="V1596" s="69" t="str">
        <f t="shared" si="277"/>
        <v/>
      </c>
      <c r="W1596" s="66" t="str">
        <f>IFERROR((IF(AND($G1595&lt;(VLOOKUP($J1596,'Medians, Hi-Lo SDs'!$B:$F,4,FALSE)),$G1596&gt;=(VLOOKUP($J1596,'Medians, Hi-Lo SDs'!$B:$F,4,FALSE))),(VLOOKUP($J1596,'Medians, Hi-Lo SDs'!$B:$F,4,FALSE))-$G1595,""))/($F1596)*($C1596-$C1595)+($C1595),"")</f>
        <v/>
      </c>
      <c r="X1596" s="65" t="str">
        <f t="shared" si="280"/>
        <v/>
      </c>
      <c r="Y1596" s="65" t="str">
        <f>IF(X1596="","",X1596/VLOOKUP(VLOOKUP($J1596,'Medians, Hi-Lo SDs'!$B:$F,4,FALSE),$H:$I,2,FALSE))</f>
        <v/>
      </c>
      <c r="Z1596" s="70" t="str">
        <f t="shared" si="284"/>
        <v/>
      </c>
      <c r="AA1596" s="68" t="str">
        <f t="shared" si="285"/>
        <v/>
      </c>
      <c r="AB1596" s="66" t="str">
        <f>IFERROR((IF(AND($G1595&lt;(VLOOKUP($J1596,'Medians, Hi-Lo SDs'!$B:$F,5,FALSE)),$G1596&gt;=(VLOOKUP($J1596,'Medians, Hi-Lo SDs'!$B:$F,5,FALSE))),(VLOOKUP($J1596,'Medians, Hi-Lo SDs'!$B:$F,5,FALSE))-$G1595,""))/($F1596)*($C1596-$C1595)+($C1595),"")</f>
        <v/>
      </c>
      <c r="AC1596" s="65" t="str">
        <f t="shared" si="281"/>
        <v/>
      </c>
      <c r="AD1596" s="65" t="str">
        <f>IF(AC1596="","",AC1596/VLOOKUP(VLOOKUP($J1596,'Medians, Hi-Lo SDs'!$B:$F,5,FALSE),$H:$I,2,FALSE))</f>
        <v/>
      </c>
      <c r="AE1596" s="59" t="s">
        <v>88</v>
      </c>
      <c r="AF1596" s="60" t="s">
        <v>88</v>
      </c>
    </row>
    <row r="1597" spans="10:32" x14ac:dyDescent="0.2">
      <c r="J1597" s="64" t="str">
        <f t="shared" si="275"/>
        <v>a1721</v>
      </c>
      <c r="K1597" s="71">
        <f t="shared" si="276"/>
        <v>2.1505376344086025</v>
      </c>
      <c r="L1597" s="65" t="str">
        <f>IFERROR((IF(AND($G1596&lt;(VLOOKUP($J1597,'Medians, Hi-Lo SDs'!$B:$F,2,FALSE)),$G1597&gt;=(VLOOKUP($J1597,'Medians, Hi-Lo SDs'!$B:$F,2,FALSE))),(VLOOKUP($J1597,'Medians, Hi-Lo SDs'!$B:$F,2,FALSE))-$G1596,""))/($F1597)*($C1597-$C1596)+($C1596),"")</f>
        <v/>
      </c>
      <c r="M1597" s="65" t="str">
        <f t="shared" si="278"/>
        <v/>
      </c>
      <c r="N1597" s="65" t="str">
        <f>IF(M1597="","",M1597/VLOOKUP(VLOOKUP($J1597,'Medians, Hi-Lo SDs'!$B:$F,2,FALSE),$H:$I,2,FALSE))</f>
        <v/>
      </c>
      <c r="O1597" s="59" t="s">
        <v>88</v>
      </c>
      <c r="P1597" s="60" t="s">
        <v>88</v>
      </c>
      <c r="Q1597" s="66" t="str">
        <f>IFERROR((IF(AND($G1596&lt;(VLOOKUP($J1597,'Medians, Hi-Lo SDs'!$B:$F,3,FALSE)),$G1597&gt;=(VLOOKUP($J1597,'Medians, Hi-Lo SDs'!$B:$F,3,FALSE))),(VLOOKUP($J1597,'Medians, Hi-Lo SDs'!$B:$F,3,FALSE))-$G1596,""))/($F1597)*($C1597-$C1596)+($C1596),"")</f>
        <v/>
      </c>
      <c r="R1597" s="65" t="str">
        <f t="shared" si="279"/>
        <v/>
      </c>
      <c r="S1597" s="65" t="str">
        <f>IF(R1597="","",R1597/VLOOKUP(VLOOKUP($J1597,'Medians, Hi-Lo SDs'!$B:$F,3,FALSE),$H:$I,2,FALSE))</f>
        <v/>
      </c>
      <c r="T1597" s="70" t="str">
        <f t="shared" si="282"/>
        <v/>
      </c>
      <c r="U1597" s="68" t="str">
        <f t="shared" si="283"/>
        <v/>
      </c>
      <c r="V1597" s="69" t="str">
        <f t="shared" si="277"/>
        <v/>
      </c>
      <c r="W1597" s="66" t="str">
        <f>IFERROR((IF(AND($G1596&lt;(VLOOKUP($J1597,'Medians, Hi-Lo SDs'!$B:$F,4,FALSE)),$G1597&gt;=(VLOOKUP($J1597,'Medians, Hi-Lo SDs'!$B:$F,4,FALSE))),(VLOOKUP($J1597,'Medians, Hi-Lo SDs'!$B:$F,4,FALSE))-$G1596,""))/($F1597)*($C1597-$C1596)+($C1596),"")</f>
        <v/>
      </c>
      <c r="X1597" s="65" t="str">
        <f t="shared" si="280"/>
        <v/>
      </c>
      <c r="Y1597" s="65" t="str">
        <f>IF(X1597="","",X1597/VLOOKUP(VLOOKUP($J1597,'Medians, Hi-Lo SDs'!$B:$F,4,FALSE),$H:$I,2,FALSE))</f>
        <v/>
      </c>
      <c r="Z1597" s="70" t="str">
        <f t="shared" si="284"/>
        <v/>
      </c>
      <c r="AA1597" s="68" t="str">
        <f t="shared" si="285"/>
        <v/>
      </c>
      <c r="AB1597" s="66" t="str">
        <f>IFERROR((IF(AND($G1596&lt;(VLOOKUP($J1597,'Medians, Hi-Lo SDs'!$B:$F,5,FALSE)),$G1597&gt;=(VLOOKUP($J1597,'Medians, Hi-Lo SDs'!$B:$F,5,FALSE))),(VLOOKUP($J1597,'Medians, Hi-Lo SDs'!$B:$F,5,FALSE))-$G1596,""))/($F1597)*($C1597-$C1596)+($C1596),"")</f>
        <v/>
      </c>
      <c r="AC1597" s="65" t="str">
        <f t="shared" si="281"/>
        <v/>
      </c>
      <c r="AD1597" s="65" t="str">
        <f>IF(AC1597="","",AC1597/VLOOKUP(VLOOKUP($J1597,'Medians, Hi-Lo SDs'!$B:$F,5,FALSE),$H:$I,2,FALSE))</f>
        <v/>
      </c>
      <c r="AE1597" s="59" t="s">
        <v>88</v>
      </c>
      <c r="AF1597" s="60" t="s">
        <v>88</v>
      </c>
    </row>
    <row r="1598" spans="10:32" x14ac:dyDescent="0.2">
      <c r="J1598" s="64" t="str">
        <f t="shared" si="275"/>
        <v>a1721</v>
      </c>
      <c r="K1598" s="71">
        <f t="shared" si="276"/>
        <v>2.1505376344086025</v>
      </c>
      <c r="L1598" s="65" t="str">
        <f>IFERROR((IF(AND($G1597&lt;(VLOOKUP($J1598,'Medians, Hi-Lo SDs'!$B:$F,2,FALSE)),$G1598&gt;=(VLOOKUP($J1598,'Medians, Hi-Lo SDs'!$B:$F,2,FALSE))),(VLOOKUP($J1598,'Medians, Hi-Lo SDs'!$B:$F,2,FALSE))-$G1597,""))/($F1598)*($C1598-$C1597)+($C1597),"")</f>
        <v/>
      </c>
      <c r="M1598" s="65" t="str">
        <f t="shared" si="278"/>
        <v/>
      </c>
      <c r="N1598" s="65" t="str">
        <f>IF(M1598="","",M1598/VLOOKUP(VLOOKUP($J1598,'Medians, Hi-Lo SDs'!$B:$F,2,FALSE),$H:$I,2,FALSE))</f>
        <v/>
      </c>
      <c r="O1598" s="59" t="s">
        <v>88</v>
      </c>
      <c r="P1598" s="60" t="s">
        <v>88</v>
      </c>
      <c r="Q1598" s="66" t="str">
        <f>IFERROR((IF(AND($G1597&lt;(VLOOKUP($J1598,'Medians, Hi-Lo SDs'!$B:$F,3,FALSE)),$G1598&gt;=(VLOOKUP($J1598,'Medians, Hi-Lo SDs'!$B:$F,3,FALSE))),(VLOOKUP($J1598,'Medians, Hi-Lo SDs'!$B:$F,3,FALSE))-$G1597,""))/($F1598)*($C1598-$C1597)+($C1597),"")</f>
        <v/>
      </c>
      <c r="R1598" s="65" t="str">
        <f t="shared" si="279"/>
        <v/>
      </c>
      <c r="S1598" s="65" t="str">
        <f>IF(R1598="","",R1598/VLOOKUP(VLOOKUP($J1598,'Medians, Hi-Lo SDs'!$B:$F,3,FALSE),$H:$I,2,FALSE))</f>
        <v/>
      </c>
      <c r="T1598" s="70" t="str">
        <f t="shared" si="282"/>
        <v/>
      </c>
      <c r="U1598" s="68" t="str">
        <f t="shared" si="283"/>
        <v/>
      </c>
      <c r="V1598" s="69" t="str">
        <f t="shared" si="277"/>
        <v/>
      </c>
      <c r="W1598" s="66" t="str">
        <f>IFERROR((IF(AND($G1597&lt;(VLOOKUP($J1598,'Medians, Hi-Lo SDs'!$B:$F,4,FALSE)),$G1598&gt;=(VLOOKUP($J1598,'Medians, Hi-Lo SDs'!$B:$F,4,FALSE))),(VLOOKUP($J1598,'Medians, Hi-Lo SDs'!$B:$F,4,FALSE))-$G1597,""))/($F1598)*($C1598-$C1597)+($C1597),"")</f>
        <v/>
      </c>
      <c r="X1598" s="65" t="str">
        <f t="shared" si="280"/>
        <v/>
      </c>
      <c r="Y1598" s="65" t="str">
        <f>IF(X1598="","",X1598/VLOOKUP(VLOOKUP($J1598,'Medians, Hi-Lo SDs'!$B:$F,4,FALSE),$H:$I,2,FALSE))</f>
        <v/>
      </c>
      <c r="Z1598" s="70" t="str">
        <f t="shared" si="284"/>
        <v/>
      </c>
      <c r="AA1598" s="68" t="str">
        <f t="shared" si="285"/>
        <v/>
      </c>
      <c r="AB1598" s="66" t="str">
        <f>IFERROR((IF(AND($G1597&lt;(VLOOKUP($J1598,'Medians, Hi-Lo SDs'!$B:$F,5,FALSE)),$G1598&gt;=(VLOOKUP($J1598,'Medians, Hi-Lo SDs'!$B:$F,5,FALSE))),(VLOOKUP($J1598,'Medians, Hi-Lo SDs'!$B:$F,5,FALSE))-$G1597,""))/($F1598)*($C1598-$C1597)+($C1597),"")</f>
        <v/>
      </c>
      <c r="AC1598" s="65" t="str">
        <f t="shared" si="281"/>
        <v/>
      </c>
      <c r="AD1598" s="65" t="str">
        <f>IF(AC1598="","",AC1598/VLOOKUP(VLOOKUP($J1598,'Medians, Hi-Lo SDs'!$B:$F,5,FALSE),$H:$I,2,FALSE))</f>
        <v/>
      </c>
      <c r="AE1598" s="59" t="s">
        <v>88</v>
      </c>
      <c r="AF1598" s="60" t="s">
        <v>88</v>
      </c>
    </row>
    <row r="1599" spans="10:32" x14ac:dyDescent="0.2">
      <c r="J1599" s="64" t="str">
        <f t="shared" si="275"/>
        <v>a1721</v>
      </c>
      <c r="K1599" s="71">
        <f t="shared" si="276"/>
        <v>2.1505376344086025</v>
      </c>
      <c r="L1599" s="65" t="str">
        <f>IFERROR((IF(AND($G1598&lt;(VLOOKUP($J1599,'Medians, Hi-Lo SDs'!$B:$F,2,FALSE)),$G1599&gt;=(VLOOKUP($J1599,'Medians, Hi-Lo SDs'!$B:$F,2,FALSE))),(VLOOKUP($J1599,'Medians, Hi-Lo SDs'!$B:$F,2,FALSE))-$G1598,""))/($F1599)*($C1599-$C1598)+($C1598),"")</f>
        <v/>
      </c>
      <c r="M1599" s="65" t="str">
        <f t="shared" si="278"/>
        <v/>
      </c>
      <c r="N1599" s="65" t="str">
        <f>IF(M1599="","",M1599/VLOOKUP(VLOOKUP($J1599,'Medians, Hi-Lo SDs'!$B:$F,2,FALSE),$H:$I,2,FALSE))</f>
        <v/>
      </c>
      <c r="O1599" s="59" t="s">
        <v>88</v>
      </c>
      <c r="P1599" s="60" t="s">
        <v>88</v>
      </c>
      <c r="Q1599" s="66" t="str">
        <f>IFERROR((IF(AND($G1598&lt;(VLOOKUP($J1599,'Medians, Hi-Lo SDs'!$B:$F,3,FALSE)),$G1599&gt;=(VLOOKUP($J1599,'Medians, Hi-Lo SDs'!$B:$F,3,FALSE))),(VLOOKUP($J1599,'Medians, Hi-Lo SDs'!$B:$F,3,FALSE))-$G1598,""))/($F1599)*($C1599-$C1598)+($C1598),"")</f>
        <v/>
      </c>
      <c r="R1599" s="65" t="str">
        <f t="shared" si="279"/>
        <v/>
      </c>
      <c r="S1599" s="65" t="str">
        <f>IF(R1599="","",R1599/VLOOKUP(VLOOKUP($J1599,'Medians, Hi-Lo SDs'!$B:$F,3,FALSE),$H:$I,2,FALSE))</f>
        <v/>
      </c>
      <c r="T1599" s="70" t="str">
        <f t="shared" si="282"/>
        <v/>
      </c>
      <c r="U1599" s="68" t="str">
        <f t="shared" si="283"/>
        <v/>
      </c>
      <c r="V1599" s="69" t="str">
        <f t="shared" si="277"/>
        <v/>
      </c>
      <c r="W1599" s="66" t="str">
        <f>IFERROR((IF(AND($G1598&lt;(VLOOKUP($J1599,'Medians, Hi-Lo SDs'!$B:$F,4,FALSE)),$G1599&gt;=(VLOOKUP($J1599,'Medians, Hi-Lo SDs'!$B:$F,4,FALSE))),(VLOOKUP($J1599,'Medians, Hi-Lo SDs'!$B:$F,4,FALSE))-$G1598,""))/($F1599)*($C1599-$C1598)+($C1598),"")</f>
        <v/>
      </c>
      <c r="X1599" s="65" t="str">
        <f t="shared" si="280"/>
        <v/>
      </c>
      <c r="Y1599" s="65" t="str">
        <f>IF(X1599="","",X1599/VLOOKUP(VLOOKUP($J1599,'Medians, Hi-Lo SDs'!$B:$F,4,FALSE),$H:$I,2,FALSE))</f>
        <v/>
      </c>
      <c r="Z1599" s="70" t="str">
        <f t="shared" si="284"/>
        <v/>
      </c>
      <c r="AA1599" s="68" t="str">
        <f t="shared" si="285"/>
        <v/>
      </c>
      <c r="AB1599" s="66" t="str">
        <f>IFERROR((IF(AND($G1598&lt;(VLOOKUP($J1599,'Medians, Hi-Lo SDs'!$B:$F,5,FALSE)),$G1599&gt;=(VLOOKUP($J1599,'Medians, Hi-Lo SDs'!$B:$F,5,FALSE))),(VLOOKUP($J1599,'Medians, Hi-Lo SDs'!$B:$F,5,FALSE))-$G1598,""))/($F1599)*($C1599-$C1598)+($C1598),"")</f>
        <v/>
      </c>
      <c r="AC1599" s="65" t="str">
        <f t="shared" si="281"/>
        <v/>
      </c>
      <c r="AD1599" s="65" t="str">
        <f>IF(AC1599="","",AC1599/VLOOKUP(VLOOKUP($J1599,'Medians, Hi-Lo SDs'!$B:$F,5,FALSE),$H:$I,2,FALSE))</f>
        <v/>
      </c>
      <c r="AE1599" s="59" t="s">
        <v>88</v>
      </c>
      <c r="AF1599" s="60" t="s">
        <v>88</v>
      </c>
    </row>
    <row r="1600" spans="10:32" x14ac:dyDescent="0.2">
      <c r="J1600" s="64" t="str">
        <f t="shared" si="275"/>
        <v>a1721</v>
      </c>
      <c r="K1600" s="71">
        <f t="shared" si="276"/>
        <v>2.1505376344086025</v>
      </c>
      <c r="L1600" s="65" t="str">
        <f>IFERROR((IF(AND($G1599&lt;(VLOOKUP($J1600,'Medians, Hi-Lo SDs'!$B:$F,2,FALSE)),$G1600&gt;=(VLOOKUP($J1600,'Medians, Hi-Lo SDs'!$B:$F,2,FALSE))),(VLOOKUP($J1600,'Medians, Hi-Lo SDs'!$B:$F,2,FALSE))-$G1599,""))/($F1600)*($C1600-$C1599)+($C1599),"")</f>
        <v/>
      </c>
      <c r="M1600" s="65" t="str">
        <f t="shared" si="278"/>
        <v/>
      </c>
      <c r="N1600" s="65" t="str">
        <f>IF(M1600="","",M1600/VLOOKUP(VLOOKUP($J1600,'Medians, Hi-Lo SDs'!$B:$F,2,FALSE),$H:$I,2,FALSE))</f>
        <v/>
      </c>
      <c r="O1600" s="59" t="s">
        <v>88</v>
      </c>
      <c r="P1600" s="60" t="s">
        <v>88</v>
      </c>
      <c r="Q1600" s="66" t="str">
        <f>IFERROR((IF(AND($G1599&lt;(VLOOKUP($J1600,'Medians, Hi-Lo SDs'!$B:$F,3,FALSE)),$G1600&gt;=(VLOOKUP($J1600,'Medians, Hi-Lo SDs'!$B:$F,3,FALSE))),(VLOOKUP($J1600,'Medians, Hi-Lo SDs'!$B:$F,3,FALSE))-$G1599,""))/($F1600)*($C1600-$C1599)+($C1599),"")</f>
        <v/>
      </c>
      <c r="R1600" s="65" t="str">
        <f t="shared" si="279"/>
        <v/>
      </c>
      <c r="S1600" s="65" t="str">
        <f>IF(R1600="","",R1600/VLOOKUP(VLOOKUP($J1600,'Medians, Hi-Lo SDs'!$B:$F,3,FALSE),$H:$I,2,FALSE))</f>
        <v/>
      </c>
      <c r="T1600" s="70" t="str">
        <f t="shared" si="282"/>
        <v/>
      </c>
      <c r="U1600" s="68" t="str">
        <f t="shared" si="283"/>
        <v/>
      </c>
      <c r="V1600" s="69" t="str">
        <f t="shared" si="277"/>
        <v/>
      </c>
      <c r="W1600" s="66" t="str">
        <f>IFERROR((IF(AND($G1599&lt;(VLOOKUP($J1600,'Medians, Hi-Lo SDs'!$B:$F,4,FALSE)),$G1600&gt;=(VLOOKUP($J1600,'Medians, Hi-Lo SDs'!$B:$F,4,FALSE))),(VLOOKUP($J1600,'Medians, Hi-Lo SDs'!$B:$F,4,FALSE))-$G1599,""))/($F1600)*($C1600-$C1599)+($C1599),"")</f>
        <v/>
      </c>
      <c r="X1600" s="65" t="str">
        <f t="shared" si="280"/>
        <v/>
      </c>
      <c r="Y1600" s="65" t="str">
        <f>IF(X1600="","",X1600/VLOOKUP(VLOOKUP($J1600,'Medians, Hi-Lo SDs'!$B:$F,4,FALSE),$H:$I,2,FALSE))</f>
        <v/>
      </c>
      <c r="Z1600" s="70" t="str">
        <f t="shared" si="284"/>
        <v/>
      </c>
      <c r="AA1600" s="68" t="str">
        <f t="shared" si="285"/>
        <v/>
      </c>
      <c r="AB1600" s="66" t="str">
        <f>IFERROR((IF(AND($G1599&lt;(VLOOKUP($J1600,'Medians, Hi-Lo SDs'!$B:$F,5,FALSE)),$G1600&gt;=(VLOOKUP($J1600,'Medians, Hi-Lo SDs'!$B:$F,5,FALSE))),(VLOOKUP($J1600,'Medians, Hi-Lo SDs'!$B:$F,5,FALSE))-$G1599,""))/($F1600)*($C1600-$C1599)+($C1599),"")</f>
        <v/>
      </c>
      <c r="AC1600" s="65" t="str">
        <f t="shared" si="281"/>
        <v/>
      </c>
      <c r="AD1600" s="65" t="str">
        <f>IF(AC1600="","",AC1600/VLOOKUP(VLOOKUP($J1600,'Medians, Hi-Lo SDs'!$B:$F,5,FALSE),$H:$I,2,FALSE))</f>
        <v/>
      </c>
      <c r="AE1600" s="59" t="s">
        <v>88</v>
      </c>
      <c r="AF1600" s="60" t="s">
        <v>88</v>
      </c>
    </row>
    <row r="1601" spans="10:32" x14ac:dyDescent="0.2">
      <c r="J1601" s="64" t="str">
        <f t="shared" si="275"/>
        <v>a1721</v>
      </c>
      <c r="K1601" s="71">
        <f t="shared" si="276"/>
        <v>2.1505376344086025</v>
      </c>
      <c r="L1601" s="65" t="str">
        <f>IFERROR((IF(AND($G1600&lt;(VLOOKUP($J1601,'Medians, Hi-Lo SDs'!$B:$F,2,FALSE)),$G1601&gt;=(VLOOKUP($J1601,'Medians, Hi-Lo SDs'!$B:$F,2,FALSE))),(VLOOKUP($J1601,'Medians, Hi-Lo SDs'!$B:$F,2,FALSE))-$G1600,""))/($F1601)*($C1601-$C1600)+($C1600),"")</f>
        <v/>
      </c>
      <c r="M1601" s="65" t="str">
        <f t="shared" si="278"/>
        <v/>
      </c>
      <c r="N1601" s="65" t="str">
        <f>IF(M1601="","",M1601/VLOOKUP(VLOOKUP($J1601,'Medians, Hi-Lo SDs'!$B:$F,2,FALSE),$H:$I,2,FALSE))</f>
        <v/>
      </c>
      <c r="O1601" s="59" t="s">
        <v>88</v>
      </c>
      <c r="P1601" s="60" t="s">
        <v>88</v>
      </c>
      <c r="Q1601" s="66" t="str">
        <f>IFERROR((IF(AND($G1600&lt;(VLOOKUP($J1601,'Medians, Hi-Lo SDs'!$B:$F,3,FALSE)),$G1601&gt;=(VLOOKUP($J1601,'Medians, Hi-Lo SDs'!$B:$F,3,FALSE))),(VLOOKUP($J1601,'Medians, Hi-Lo SDs'!$B:$F,3,FALSE))-$G1600,""))/($F1601)*($C1601-$C1600)+($C1600),"")</f>
        <v/>
      </c>
      <c r="R1601" s="65" t="str">
        <f t="shared" si="279"/>
        <v/>
      </c>
      <c r="S1601" s="65" t="str">
        <f>IF(R1601="","",R1601/VLOOKUP(VLOOKUP($J1601,'Medians, Hi-Lo SDs'!$B:$F,3,FALSE),$H:$I,2,FALSE))</f>
        <v/>
      </c>
      <c r="T1601" s="70" t="str">
        <f t="shared" si="282"/>
        <v/>
      </c>
      <c r="U1601" s="68" t="str">
        <f t="shared" si="283"/>
        <v/>
      </c>
      <c r="V1601" s="69" t="str">
        <f t="shared" si="277"/>
        <v/>
      </c>
      <c r="W1601" s="66" t="str">
        <f>IFERROR((IF(AND($G1600&lt;(VLOOKUP($J1601,'Medians, Hi-Lo SDs'!$B:$F,4,FALSE)),$G1601&gt;=(VLOOKUP($J1601,'Medians, Hi-Lo SDs'!$B:$F,4,FALSE))),(VLOOKUP($J1601,'Medians, Hi-Lo SDs'!$B:$F,4,FALSE))-$G1600,""))/($F1601)*($C1601-$C1600)+($C1600),"")</f>
        <v/>
      </c>
      <c r="X1601" s="65" t="str">
        <f t="shared" si="280"/>
        <v/>
      </c>
      <c r="Y1601" s="65" t="str">
        <f>IF(X1601="","",X1601/VLOOKUP(VLOOKUP($J1601,'Medians, Hi-Lo SDs'!$B:$F,4,FALSE),$H:$I,2,FALSE))</f>
        <v/>
      </c>
      <c r="Z1601" s="70" t="str">
        <f t="shared" si="284"/>
        <v/>
      </c>
      <c r="AA1601" s="68" t="str">
        <f t="shared" si="285"/>
        <v/>
      </c>
      <c r="AB1601" s="66" t="str">
        <f>IFERROR((IF(AND($G1600&lt;(VLOOKUP($J1601,'Medians, Hi-Lo SDs'!$B:$F,5,FALSE)),$G1601&gt;=(VLOOKUP($J1601,'Medians, Hi-Lo SDs'!$B:$F,5,FALSE))),(VLOOKUP($J1601,'Medians, Hi-Lo SDs'!$B:$F,5,FALSE))-$G1600,""))/($F1601)*($C1601-$C1600)+($C1600),"")</f>
        <v/>
      </c>
      <c r="AC1601" s="65" t="str">
        <f t="shared" si="281"/>
        <v/>
      </c>
      <c r="AD1601" s="65" t="str">
        <f>IF(AC1601="","",AC1601/VLOOKUP(VLOOKUP($J1601,'Medians, Hi-Lo SDs'!$B:$F,5,FALSE),$H:$I,2,FALSE))</f>
        <v/>
      </c>
      <c r="AE1601" s="59" t="s">
        <v>88</v>
      </c>
      <c r="AF1601" s="60" t="s">
        <v>88</v>
      </c>
    </row>
    <row r="1602" spans="10:32" x14ac:dyDescent="0.2">
      <c r="J1602" s="64" t="str">
        <f t="shared" si="275"/>
        <v>a1721</v>
      </c>
      <c r="K1602" s="71">
        <f t="shared" si="276"/>
        <v>2.1505376344086025</v>
      </c>
      <c r="L1602" s="65" t="str">
        <f>IFERROR((IF(AND($G1601&lt;(VLOOKUP($J1602,'Medians, Hi-Lo SDs'!$B:$F,2,FALSE)),$G1602&gt;=(VLOOKUP($J1602,'Medians, Hi-Lo SDs'!$B:$F,2,FALSE))),(VLOOKUP($J1602,'Medians, Hi-Lo SDs'!$B:$F,2,FALSE))-$G1601,""))/($F1602)*($C1602-$C1601)+($C1601),"")</f>
        <v/>
      </c>
      <c r="M1602" s="65" t="str">
        <f t="shared" si="278"/>
        <v/>
      </c>
      <c r="N1602" s="65" t="str">
        <f>IF(M1602="","",M1602/VLOOKUP(VLOOKUP($J1602,'Medians, Hi-Lo SDs'!$B:$F,2,FALSE),$H:$I,2,FALSE))</f>
        <v/>
      </c>
      <c r="O1602" s="59" t="s">
        <v>88</v>
      </c>
      <c r="P1602" s="60" t="s">
        <v>88</v>
      </c>
      <c r="Q1602" s="66" t="str">
        <f>IFERROR((IF(AND($G1601&lt;(VLOOKUP($J1602,'Medians, Hi-Lo SDs'!$B:$F,3,FALSE)),$G1602&gt;=(VLOOKUP($J1602,'Medians, Hi-Lo SDs'!$B:$F,3,FALSE))),(VLOOKUP($J1602,'Medians, Hi-Lo SDs'!$B:$F,3,FALSE))-$G1601,""))/($F1602)*($C1602-$C1601)+($C1601),"")</f>
        <v/>
      </c>
      <c r="R1602" s="65" t="str">
        <f t="shared" si="279"/>
        <v/>
      </c>
      <c r="S1602" s="65" t="str">
        <f>IF(R1602="","",R1602/VLOOKUP(VLOOKUP($J1602,'Medians, Hi-Lo SDs'!$B:$F,3,FALSE),$H:$I,2,FALSE))</f>
        <v/>
      </c>
      <c r="T1602" s="70" t="str">
        <f t="shared" si="282"/>
        <v/>
      </c>
      <c r="U1602" s="68" t="str">
        <f t="shared" si="283"/>
        <v/>
      </c>
      <c r="V1602" s="69" t="str">
        <f t="shared" si="277"/>
        <v/>
      </c>
      <c r="W1602" s="66" t="str">
        <f>IFERROR((IF(AND($G1601&lt;(VLOOKUP($J1602,'Medians, Hi-Lo SDs'!$B:$F,4,FALSE)),$G1602&gt;=(VLOOKUP($J1602,'Medians, Hi-Lo SDs'!$B:$F,4,FALSE))),(VLOOKUP($J1602,'Medians, Hi-Lo SDs'!$B:$F,4,FALSE))-$G1601,""))/($F1602)*($C1602-$C1601)+($C1601),"")</f>
        <v/>
      </c>
      <c r="X1602" s="65" t="str">
        <f t="shared" si="280"/>
        <v/>
      </c>
      <c r="Y1602" s="65" t="str">
        <f>IF(X1602="","",X1602/VLOOKUP(VLOOKUP($J1602,'Medians, Hi-Lo SDs'!$B:$F,4,FALSE),$H:$I,2,FALSE))</f>
        <v/>
      </c>
      <c r="Z1602" s="70" t="str">
        <f t="shared" si="284"/>
        <v/>
      </c>
      <c r="AA1602" s="68" t="str">
        <f t="shared" si="285"/>
        <v/>
      </c>
      <c r="AB1602" s="66" t="str">
        <f>IFERROR((IF(AND($G1601&lt;(VLOOKUP($J1602,'Medians, Hi-Lo SDs'!$B:$F,5,FALSE)),$G1602&gt;=(VLOOKUP($J1602,'Medians, Hi-Lo SDs'!$B:$F,5,FALSE))),(VLOOKUP($J1602,'Medians, Hi-Lo SDs'!$B:$F,5,FALSE))-$G1601,""))/($F1602)*($C1602-$C1601)+($C1601),"")</f>
        <v/>
      </c>
      <c r="AC1602" s="65" t="str">
        <f t="shared" si="281"/>
        <v/>
      </c>
      <c r="AD1602" s="65" t="str">
        <f>IF(AC1602="","",AC1602/VLOOKUP(VLOOKUP($J1602,'Medians, Hi-Lo SDs'!$B:$F,5,FALSE),$H:$I,2,FALSE))</f>
        <v/>
      </c>
      <c r="AE1602" s="59" t="s">
        <v>88</v>
      </c>
      <c r="AF1602" s="60" t="s">
        <v>88</v>
      </c>
    </row>
    <row r="1603" spans="10:32" x14ac:dyDescent="0.2">
      <c r="J1603" s="64" t="str">
        <f t="shared" si="275"/>
        <v>a1721</v>
      </c>
      <c r="K1603" s="71">
        <f t="shared" si="276"/>
        <v>2.1505376344086025</v>
      </c>
      <c r="L1603" s="65" t="str">
        <f>IFERROR((IF(AND($G1602&lt;(VLOOKUP($J1603,'Medians, Hi-Lo SDs'!$B:$F,2,FALSE)),$G1603&gt;=(VLOOKUP($J1603,'Medians, Hi-Lo SDs'!$B:$F,2,FALSE))),(VLOOKUP($J1603,'Medians, Hi-Lo SDs'!$B:$F,2,FALSE))-$G1602,""))/($F1603)*($C1603-$C1602)+($C1602),"")</f>
        <v/>
      </c>
      <c r="M1603" s="65" t="str">
        <f t="shared" si="278"/>
        <v/>
      </c>
      <c r="N1603" s="65" t="str">
        <f>IF(M1603="","",M1603/VLOOKUP(VLOOKUP($J1603,'Medians, Hi-Lo SDs'!$B:$F,2,FALSE),$H:$I,2,FALSE))</f>
        <v/>
      </c>
      <c r="O1603" s="59" t="s">
        <v>88</v>
      </c>
      <c r="P1603" s="60" t="s">
        <v>88</v>
      </c>
      <c r="Q1603" s="66" t="str">
        <f>IFERROR((IF(AND($G1602&lt;(VLOOKUP($J1603,'Medians, Hi-Lo SDs'!$B:$F,3,FALSE)),$G1603&gt;=(VLOOKUP($J1603,'Medians, Hi-Lo SDs'!$B:$F,3,FALSE))),(VLOOKUP($J1603,'Medians, Hi-Lo SDs'!$B:$F,3,FALSE))-$G1602,""))/($F1603)*($C1603-$C1602)+($C1602),"")</f>
        <v/>
      </c>
      <c r="R1603" s="65" t="str">
        <f t="shared" si="279"/>
        <v/>
      </c>
      <c r="S1603" s="65" t="str">
        <f>IF(R1603="","",R1603/VLOOKUP(VLOOKUP($J1603,'Medians, Hi-Lo SDs'!$B:$F,3,FALSE),$H:$I,2,FALSE))</f>
        <v/>
      </c>
      <c r="T1603" s="70" t="str">
        <f t="shared" si="282"/>
        <v/>
      </c>
      <c r="U1603" s="68" t="str">
        <f t="shared" si="283"/>
        <v/>
      </c>
      <c r="V1603" s="69" t="str">
        <f t="shared" si="277"/>
        <v/>
      </c>
      <c r="W1603" s="66" t="str">
        <f>IFERROR((IF(AND($G1602&lt;(VLOOKUP($J1603,'Medians, Hi-Lo SDs'!$B:$F,4,FALSE)),$G1603&gt;=(VLOOKUP($J1603,'Medians, Hi-Lo SDs'!$B:$F,4,FALSE))),(VLOOKUP($J1603,'Medians, Hi-Lo SDs'!$B:$F,4,FALSE))-$G1602,""))/($F1603)*($C1603-$C1602)+($C1602),"")</f>
        <v/>
      </c>
      <c r="X1603" s="65" t="str">
        <f t="shared" si="280"/>
        <v/>
      </c>
      <c r="Y1603" s="65" t="str">
        <f>IF(X1603="","",X1603/VLOOKUP(VLOOKUP($J1603,'Medians, Hi-Lo SDs'!$B:$F,4,FALSE),$H:$I,2,FALSE))</f>
        <v/>
      </c>
      <c r="Z1603" s="70" t="str">
        <f t="shared" si="284"/>
        <v/>
      </c>
      <c r="AA1603" s="68" t="str">
        <f t="shared" si="285"/>
        <v/>
      </c>
      <c r="AB1603" s="66" t="str">
        <f>IFERROR((IF(AND($G1602&lt;(VLOOKUP($J1603,'Medians, Hi-Lo SDs'!$B:$F,5,FALSE)),$G1603&gt;=(VLOOKUP($J1603,'Medians, Hi-Lo SDs'!$B:$F,5,FALSE))),(VLOOKUP($J1603,'Medians, Hi-Lo SDs'!$B:$F,5,FALSE))-$G1602,""))/($F1603)*($C1603-$C1602)+($C1602),"")</f>
        <v/>
      </c>
      <c r="AC1603" s="65" t="str">
        <f t="shared" si="281"/>
        <v/>
      </c>
      <c r="AD1603" s="65" t="str">
        <f>IF(AC1603="","",AC1603/VLOOKUP(VLOOKUP($J1603,'Medians, Hi-Lo SDs'!$B:$F,5,FALSE),$H:$I,2,FALSE))</f>
        <v/>
      </c>
      <c r="AE1603" s="59" t="s">
        <v>88</v>
      </c>
      <c r="AF1603" s="60" t="s">
        <v>88</v>
      </c>
    </row>
    <row r="1604" spans="10:32" x14ac:dyDescent="0.2">
      <c r="J1604" s="64" t="str">
        <f t="shared" si="275"/>
        <v>a1721</v>
      </c>
      <c r="K1604" s="71">
        <f t="shared" si="276"/>
        <v>2.1505376344086025</v>
      </c>
      <c r="L1604" s="65" t="str">
        <f>IFERROR((IF(AND($G1603&lt;(VLOOKUP($J1604,'Medians, Hi-Lo SDs'!$B:$F,2,FALSE)),$G1604&gt;=(VLOOKUP($J1604,'Medians, Hi-Lo SDs'!$B:$F,2,FALSE))),(VLOOKUP($J1604,'Medians, Hi-Lo SDs'!$B:$F,2,FALSE))-$G1603,""))/($F1604)*($C1604-$C1603)+($C1603),"")</f>
        <v/>
      </c>
      <c r="M1604" s="65" t="str">
        <f t="shared" si="278"/>
        <v/>
      </c>
      <c r="N1604" s="65" t="str">
        <f>IF(M1604="","",M1604/VLOOKUP(VLOOKUP($J1604,'Medians, Hi-Lo SDs'!$B:$F,2,FALSE),$H:$I,2,FALSE))</f>
        <v/>
      </c>
      <c r="O1604" s="59" t="s">
        <v>88</v>
      </c>
      <c r="P1604" s="60" t="s">
        <v>88</v>
      </c>
      <c r="Q1604" s="66" t="str">
        <f>IFERROR((IF(AND($G1603&lt;(VLOOKUP($J1604,'Medians, Hi-Lo SDs'!$B:$F,3,FALSE)),$G1604&gt;=(VLOOKUP($J1604,'Medians, Hi-Lo SDs'!$B:$F,3,FALSE))),(VLOOKUP($J1604,'Medians, Hi-Lo SDs'!$B:$F,3,FALSE))-$G1603,""))/($F1604)*($C1604-$C1603)+($C1603),"")</f>
        <v/>
      </c>
      <c r="R1604" s="65" t="str">
        <f t="shared" si="279"/>
        <v/>
      </c>
      <c r="S1604" s="65" t="str">
        <f>IF(R1604="","",R1604/VLOOKUP(VLOOKUP($J1604,'Medians, Hi-Lo SDs'!$B:$F,3,FALSE),$H:$I,2,FALSE))</f>
        <v/>
      </c>
      <c r="T1604" s="70" t="str">
        <f t="shared" si="282"/>
        <v/>
      </c>
      <c r="U1604" s="68" t="str">
        <f t="shared" si="283"/>
        <v/>
      </c>
      <c r="V1604" s="69" t="str">
        <f t="shared" si="277"/>
        <v/>
      </c>
      <c r="W1604" s="66" t="str">
        <f>IFERROR((IF(AND($G1603&lt;(VLOOKUP($J1604,'Medians, Hi-Lo SDs'!$B:$F,4,FALSE)),$G1604&gt;=(VLOOKUP($J1604,'Medians, Hi-Lo SDs'!$B:$F,4,FALSE))),(VLOOKUP($J1604,'Medians, Hi-Lo SDs'!$B:$F,4,FALSE))-$G1603,""))/($F1604)*($C1604-$C1603)+($C1603),"")</f>
        <v/>
      </c>
      <c r="X1604" s="65" t="str">
        <f t="shared" si="280"/>
        <v/>
      </c>
      <c r="Y1604" s="65" t="str">
        <f>IF(X1604="","",X1604/VLOOKUP(VLOOKUP($J1604,'Medians, Hi-Lo SDs'!$B:$F,4,FALSE),$H:$I,2,FALSE))</f>
        <v/>
      </c>
      <c r="Z1604" s="70" t="str">
        <f t="shared" si="284"/>
        <v/>
      </c>
      <c r="AA1604" s="68" t="str">
        <f t="shared" si="285"/>
        <v/>
      </c>
      <c r="AB1604" s="66" t="str">
        <f>IFERROR((IF(AND($G1603&lt;(VLOOKUP($J1604,'Medians, Hi-Lo SDs'!$B:$F,5,FALSE)),$G1604&gt;=(VLOOKUP($J1604,'Medians, Hi-Lo SDs'!$B:$F,5,FALSE))),(VLOOKUP($J1604,'Medians, Hi-Lo SDs'!$B:$F,5,FALSE))-$G1603,""))/($F1604)*($C1604-$C1603)+($C1603),"")</f>
        <v/>
      </c>
      <c r="AC1604" s="65" t="str">
        <f t="shared" si="281"/>
        <v/>
      </c>
      <c r="AD1604" s="65" t="str">
        <f>IF(AC1604="","",AC1604/VLOOKUP(VLOOKUP($J1604,'Medians, Hi-Lo SDs'!$B:$F,5,FALSE),$H:$I,2,FALSE))</f>
        <v/>
      </c>
      <c r="AE1604" s="59" t="s">
        <v>88</v>
      </c>
      <c r="AF1604" s="60" t="s">
        <v>88</v>
      </c>
    </row>
    <row r="1605" spans="10:32" x14ac:dyDescent="0.2">
      <c r="J1605" s="64" t="str">
        <f t="shared" si="275"/>
        <v>a1721</v>
      </c>
      <c r="K1605" s="71">
        <f t="shared" si="276"/>
        <v>2.1505376344086025</v>
      </c>
      <c r="L1605" s="65" t="str">
        <f>IFERROR((IF(AND($G1604&lt;(VLOOKUP($J1605,'Medians, Hi-Lo SDs'!$B:$F,2,FALSE)),$G1605&gt;=(VLOOKUP($J1605,'Medians, Hi-Lo SDs'!$B:$F,2,FALSE))),(VLOOKUP($J1605,'Medians, Hi-Lo SDs'!$B:$F,2,FALSE))-$G1604,""))/($F1605)*($C1605-$C1604)+($C1604),"")</f>
        <v/>
      </c>
      <c r="M1605" s="65" t="str">
        <f t="shared" si="278"/>
        <v/>
      </c>
      <c r="N1605" s="65" t="str">
        <f>IF(M1605="","",M1605/VLOOKUP(VLOOKUP($J1605,'Medians, Hi-Lo SDs'!$B:$F,2,FALSE),$H:$I,2,FALSE))</f>
        <v/>
      </c>
      <c r="O1605" s="59" t="s">
        <v>88</v>
      </c>
      <c r="P1605" s="60" t="s">
        <v>88</v>
      </c>
      <c r="Q1605" s="66" t="str">
        <f>IFERROR((IF(AND($G1604&lt;(VLOOKUP($J1605,'Medians, Hi-Lo SDs'!$B:$F,3,FALSE)),$G1605&gt;=(VLOOKUP($J1605,'Medians, Hi-Lo SDs'!$B:$F,3,FALSE))),(VLOOKUP($J1605,'Medians, Hi-Lo SDs'!$B:$F,3,FALSE))-$G1604,""))/($F1605)*($C1605-$C1604)+($C1604),"")</f>
        <v/>
      </c>
      <c r="R1605" s="65" t="str">
        <f t="shared" si="279"/>
        <v/>
      </c>
      <c r="S1605" s="65" t="str">
        <f>IF(R1605="","",R1605/VLOOKUP(VLOOKUP($J1605,'Medians, Hi-Lo SDs'!$B:$F,3,FALSE),$H:$I,2,FALSE))</f>
        <v/>
      </c>
      <c r="T1605" s="70" t="str">
        <f t="shared" si="282"/>
        <v/>
      </c>
      <c r="U1605" s="68" t="str">
        <f t="shared" si="283"/>
        <v/>
      </c>
      <c r="V1605" s="69" t="str">
        <f t="shared" si="277"/>
        <v/>
      </c>
      <c r="W1605" s="66" t="str">
        <f>IFERROR((IF(AND($G1604&lt;(VLOOKUP($J1605,'Medians, Hi-Lo SDs'!$B:$F,4,FALSE)),$G1605&gt;=(VLOOKUP($J1605,'Medians, Hi-Lo SDs'!$B:$F,4,FALSE))),(VLOOKUP($J1605,'Medians, Hi-Lo SDs'!$B:$F,4,FALSE))-$G1604,""))/($F1605)*($C1605-$C1604)+($C1604),"")</f>
        <v/>
      </c>
      <c r="X1605" s="65" t="str">
        <f t="shared" si="280"/>
        <v/>
      </c>
      <c r="Y1605" s="65" t="str">
        <f>IF(X1605="","",X1605/VLOOKUP(VLOOKUP($J1605,'Medians, Hi-Lo SDs'!$B:$F,4,FALSE),$H:$I,2,FALSE))</f>
        <v/>
      </c>
      <c r="Z1605" s="70" t="str">
        <f t="shared" si="284"/>
        <v/>
      </c>
      <c r="AA1605" s="68" t="str">
        <f t="shared" si="285"/>
        <v/>
      </c>
      <c r="AB1605" s="66" t="str">
        <f>IFERROR((IF(AND($G1604&lt;(VLOOKUP($J1605,'Medians, Hi-Lo SDs'!$B:$F,5,FALSE)),$G1605&gt;=(VLOOKUP($J1605,'Medians, Hi-Lo SDs'!$B:$F,5,FALSE))),(VLOOKUP($J1605,'Medians, Hi-Lo SDs'!$B:$F,5,FALSE))-$G1604,""))/($F1605)*($C1605-$C1604)+($C1604),"")</f>
        <v/>
      </c>
      <c r="AC1605" s="65" t="str">
        <f t="shared" si="281"/>
        <v/>
      </c>
      <c r="AD1605" s="65" t="str">
        <f>IF(AC1605="","",AC1605/VLOOKUP(VLOOKUP($J1605,'Medians, Hi-Lo SDs'!$B:$F,5,FALSE),$H:$I,2,FALSE))</f>
        <v/>
      </c>
      <c r="AE1605" s="59" t="s">
        <v>88</v>
      </c>
      <c r="AF1605" s="60" t="s">
        <v>88</v>
      </c>
    </row>
    <row r="1606" spans="10:32" x14ac:dyDescent="0.2">
      <c r="J1606" s="64" t="str">
        <f t="shared" si="275"/>
        <v>a1721</v>
      </c>
      <c r="K1606" s="71">
        <f t="shared" si="276"/>
        <v>2.1505376344086025</v>
      </c>
      <c r="L1606" s="65" t="str">
        <f>IFERROR((IF(AND($G1605&lt;(VLOOKUP($J1606,'Medians, Hi-Lo SDs'!$B:$F,2,FALSE)),$G1606&gt;=(VLOOKUP($J1606,'Medians, Hi-Lo SDs'!$B:$F,2,FALSE))),(VLOOKUP($J1606,'Medians, Hi-Lo SDs'!$B:$F,2,FALSE))-$G1605,""))/($F1606)*($C1606-$C1605)+($C1605),"")</f>
        <v/>
      </c>
      <c r="M1606" s="65" t="str">
        <f t="shared" si="278"/>
        <v/>
      </c>
      <c r="N1606" s="65" t="str">
        <f>IF(M1606="","",M1606/VLOOKUP(VLOOKUP($J1606,'Medians, Hi-Lo SDs'!$B:$F,2,FALSE),$H:$I,2,FALSE))</f>
        <v/>
      </c>
      <c r="O1606" s="59" t="s">
        <v>88</v>
      </c>
      <c r="P1606" s="60" t="s">
        <v>88</v>
      </c>
      <c r="Q1606" s="66" t="str">
        <f>IFERROR((IF(AND($G1605&lt;(VLOOKUP($J1606,'Medians, Hi-Lo SDs'!$B:$F,3,FALSE)),$G1606&gt;=(VLOOKUP($J1606,'Medians, Hi-Lo SDs'!$B:$F,3,FALSE))),(VLOOKUP($J1606,'Medians, Hi-Lo SDs'!$B:$F,3,FALSE))-$G1605,""))/($F1606)*($C1606-$C1605)+($C1605),"")</f>
        <v/>
      </c>
      <c r="R1606" s="65" t="str">
        <f t="shared" si="279"/>
        <v/>
      </c>
      <c r="S1606" s="65" t="str">
        <f>IF(R1606="","",R1606/VLOOKUP(VLOOKUP($J1606,'Medians, Hi-Lo SDs'!$B:$F,3,FALSE),$H:$I,2,FALSE))</f>
        <v/>
      </c>
      <c r="T1606" s="70" t="str">
        <f t="shared" si="282"/>
        <v/>
      </c>
      <c r="U1606" s="68" t="str">
        <f t="shared" si="283"/>
        <v/>
      </c>
      <c r="V1606" s="69" t="str">
        <f t="shared" si="277"/>
        <v/>
      </c>
      <c r="W1606" s="66" t="str">
        <f>IFERROR((IF(AND($G1605&lt;(VLOOKUP($J1606,'Medians, Hi-Lo SDs'!$B:$F,4,FALSE)),$G1606&gt;=(VLOOKUP($J1606,'Medians, Hi-Lo SDs'!$B:$F,4,FALSE))),(VLOOKUP($J1606,'Medians, Hi-Lo SDs'!$B:$F,4,FALSE))-$G1605,""))/($F1606)*($C1606-$C1605)+($C1605),"")</f>
        <v/>
      </c>
      <c r="X1606" s="65" t="str">
        <f t="shared" si="280"/>
        <v/>
      </c>
      <c r="Y1606" s="65" t="str">
        <f>IF(X1606="","",X1606/VLOOKUP(VLOOKUP($J1606,'Medians, Hi-Lo SDs'!$B:$F,4,FALSE),$H:$I,2,FALSE))</f>
        <v/>
      </c>
      <c r="Z1606" s="70" t="str">
        <f t="shared" si="284"/>
        <v/>
      </c>
      <c r="AA1606" s="68" t="str">
        <f t="shared" si="285"/>
        <v/>
      </c>
      <c r="AB1606" s="66" t="str">
        <f>IFERROR((IF(AND($G1605&lt;(VLOOKUP($J1606,'Medians, Hi-Lo SDs'!$B:$F,5,FALSE)),$G1606&gt;=(VLOOKUP($J1606,'Medians, Hi-Lo SDs'!$B:$F,5,FALSE))),(VLOOKUP($J1606,'Medians, Hi-Lo SDs'!$B:$F,5,FALSE))-$G1605,""))/($F1606)*($C1606-$C1605)+($C1605),"")</f>
        <v/>
      </c>
      <c r="AC1606" s="65" t="str">
        <f t="shared" si="281"/>
        <v/>
      </c>
      <c r="AD1606" s="65" t="str">
        <f>IF(AC1606="","",AC1606/VLOOKUP(VLOOKUP($J1606,'Medians, Hi-Lo SDs'!$B:$F,5,FALSE),$H:$I,2,FALSE))</f>
        <v/>
      </c>
      <c r="AE1606" s="59" t="s">
        <v>88</v>
      </c>
      <c r="AF1606" s="60" t="s">
        <v>88</v>
      </c>
    </row>
    <row r="1607" spans="10:32" x14ac:dyDescent="0.2">
      <c r="J1607" s="64" t="str">
        <f t="shared" si="275"/>
        <v>a1721</v>
      </c>
      <c r="K1607" s="71">
        <f t="shared" si="276"/>
        <v>2.1505376344086025</v>
      </c>
      <c r="L1607" s="65" t="str">
        <f>IFERROR((IF(AND($G1606&lt;(VLOOKUP($J1607,'Medians, Hi-Lo SDs'!$B:$F,2,FALSE)),$G1607&gt;=(VLOOKUP($J1607,'Medians, Hi-Lo SDs'!$B:$F,2,FALSE))),(VLOOKUP($J1607,'Medians, Hi-Lo SDs'!$B:$F,2,FALSE))-$G1606,""))/($F1607)*($C1607-$C1606)+($C1606),"")</f>
        <v/>
      </c>
      <c r="M1607" s="65" t="str">
        <f t="shared" si="278"/>
        <v/>
      </c>
      <c r="N1607" s="65" t="str">
        <f>IF(M1607="","",M1607/VLOOKUP(VLOOKUP($J1607,'Medians, Hi-Lo SDs'!$B:$F,2,FALSE),$H:$I,2,FALSE))</f>
        <v/>
      </c>
      <c r="O1607" s="59" t="s">
        <v>88</v>
      </c>
      <c r="P1607" s="60" t="s">
        <v>88</v>
      </c>
      <c r="Q1607" s="66" t="str">
        <f>IFERROR((IF(AND($G1606&lt;(VLOOKUP($J1607,'Medians, Hi-Lo SDs'!$B:$F,3,FALSE)),$G1607&gt;=(VLOOKUP($J1607,'Medians, Hi-Lo SDs'!$B:$F,3,FALSE))),(VLOOKUP($J1607,'Medians, Hi-Lo SDs'!$B:$F,3,FALSE))-$G1606,""))/($F1607)*($C1607-$C1606)+($C1606),"")</f>
        <v/>
      </c>
      <c r="R1607" s="65" t="str">
        <f t="shared" si="279"/>
        <v/>
      </c>
      <c r="S1607" s="65" t="str">
        <f>IF(R1607="","",R1607/VLOOKUP(VLOOKUP($J1607,'Medians, Hi-Lo SDs'!$B:$F,3,FALSE),$H:$I,2,FALSE))</f>
        <v/>
      </c>
      <c r="T1607" s="70" t="str">
        <f t="shared" si="282"/>
        <v/>
      </c>
      <c r="U1607" s="68" t="str">
        <f t="shared" si="283"/>
        <v/>
      </c>
      <c r="V1607" s="69" t="str">
        <f t="shared" si="277"/>
        <v/>
      </c>
      <c r="W1607" s="66" t="str">
        <f>IFERROR((IF(AND($G1606&lt;(VLOOKUP($J1607,'Medians, Hi-Lo SDs'!$B:$F,4,FALSE)),$G1607&gt;=(VLOOKUP($J1607,'Medians, Hi-Lo SDs'!$B:$F,4,FALSE))),(VLOOKUP($J1607,'Medians, Hi-Lo SDs'!$B:$F,4,FALSE))-$G1606,""))/($F1607)*($C1607-$C1606)+($C1606),"")</f>
        <v/>
      </c>
      <c r="X1607" s="65" t="str">
        <f t="shared" si="280"/>
        <v/>
      </c>
      <c r="Y1607" s="65" t="str">
        <f>IF(X1607="","",X1607/VLOOKUP(VLOOKUP($J1607,'Medians, Hi-Lo SDs'!$B:$F,4,FALSE),$H:$I,2,FALSE))</f>
        <v/>
      </c>
      <c r="Z1607" s="70" t="str">
        <f t="shared" si="284"/>
        <v/>
      </c>
      <c r="AA1607" s="68" t="str">
        <f t="shared" si="285"/>
        <v/>
      </c>
      <c r="AB1607" s="66" t="str">
        <f>IFERROR((IF(AND($G1606&lt;(VLOOKUP($J1607,'Medians, Hi-Lo SDs'!$B:$F,5,FALSE)),$G1607&gt;=(VLOOKUP($J1607,'Medians, Hi-Lo SDs'!$B:$F,5,FALSE))),(VLOOKUP($J1607,'Medians, Hi-Lo SDs'!$B:$F,5,FALSE))-$G1606,""))/($F1607)*($C1607-$C1606)+($C1606),"")</f>
        <v/>
      </c>
      <c r="AC1607" s="65" t="str">
        <f t="shared" si="281"/>
        <v/>
      </c>
      <c r="AD1607" s="65" t="str">
        <f>IF(AC1607="","",AC1607/VLOOKUP(VLOOKUP($J1607,'Medians, Hi-Lo SDs'!$B:$F,5,FALSE),$H:$I,2,FALSE))</f>
        <v/>
      </c>
      <c r="AE1607" s="59" t="s">
        <v>88</v>
      </c>
      <c r="AF1607" s="60" t="s">
        <v>88</v>
      </c>
    </row>
    <row r="1608" spans="10:32" x14ac:dyDescent="0.2">
      <c r="J1608" s="64" t="str">
        <f t="shared" si="275"/>
        <v>a1721</v>
      </c>
      <c r="K1608" s="71">
        <f t="shared" si="276"/>
        <v>2.1505376344086025</v>
      </c>
      <c r="L1608" s="65" t="str">
        <f>IFERROR((IF(AND($G1607&lt;(VLOOKUP($J1608,'Medians, Hi-Lo SDs'!$B:$F,2,FALSE)),$G1608&gt;=(VLOOKUP($J1608,'Medians, Hi-Lo SDs'!$B:$F,2,FALSE))),(VLOOKUP($J1608,'Medians, Hi-Lo SDs'!$B:$F,2,FALSE))-$G1607,""))/($F1608)*($C1608-$C1607)+($C1607),"")</f>
        <v/>
      </c>
      <c r="M1608" s="65" t="str">
        <f t="shared" si="278"/>
        <v/>
      </c>
      <c r="N1608" s="65" t="str">
        <f>IF(M1608="","",M1608/VLOOKUP(VLOOKUP($J1608,'Medians, Hi-Lo SDs'!$B:$F,2,FALSE),$H:$I,2,FALSE))</f>
        <v/>
      </c>
      <c r="O1608" s="59" t="s">
        <v>88</v>
      </c>
      <c r="P1608" s="60" t="s">
        <v>88</v>
      </c>
      <c r="Q1608" s="66" t="str">
        <f>IFERROR((IF(AND($G1607&lt;(VLOOKUP($J1608,'Medians, Hi-Lo SDs'!$B:$F,3,FALSE)),$G1608&gt;=(VLOOKUP($J1608,'Medians, Hi-Lo SDs'!$B:$F,3,FALSE))),(VLOOKUP($J1608,'Medians, Hi-Lo SDs'!$B:$F,3,FALSE))-$G1607,""))/($F1608)*($C1608-$C1607)+($C1607),"")</f>
        <v/>
      </c>
      <c r="R1608" s="65" t="str">
        <f t="shared" si="279"/>
        <v/>
      </c>
      <c r="S1608" s="65" t="str">
        <f>IF(R1608="","",R1608/VLOOKUP(VLOOKUP($J1608,'Medians, Hi-Lo SDs'!$B:$F,3,FALSE),$H:$I,2,FALSE))</f>
        <v/>
      </c>
      <c r="T1608" s="70" t="str">
        <f t="shared" si="282"/>
        <v/>
      </c>
      <c r="U1608" s="68" t="str">
        <f t="shared" si="283"/>
        <v/>
      </c>
      <c r="V1608" s="69" t="str">
        <f t="shared" si="277"/>
        <v/>
      </c>
      <c r="W1608" s="66" t="str">
        <f>IFERROR((IF(AND($G1607&lt;(VLOOKUP($J1608,'Medians, Hi-Lo SDs'!$B:$F,4,FALSE)),$G1608&gt;=(VLOOKUP($J1608,'Medians, Hi-Lo SDs'!$B:$F,4,FALSE))),(VLOOKUP($J1608,'Medians, Hi-Lo SDs'!$B:$F,4,FALSE))-$G1607,""))/($F1608)*($C1608-$C1607)+($C1607),"")</f>
        <v/>
      </c>
      <c r="X1608" s="65" t="str">
        <f t="shared" si="280"/>
        <v/>
      </c>
      <c r="Y1608" s="65" t="str">
        <f>IF(X1608="","",X1608/VLOOKUP(VLOOKUP($J1608,'Medians, Hi-Lo SDs'!$B:$F,4,FALSE),$H:$I,2,FALSE))</f>
        <v/>
      </c>
      <c r="Z1608" s="70" t="str">
        <f t="shared" si="284"/>
        <v/>
      </c>
      <c r="AA1608" s="68" t="str">
        <f t="shared" si="285"/>
        <v/>
      </c>
      <c r="AB1608" s="66" t="str">
        <f>IFERROR((IF(AND($G1607&lt;(VLOOKUP($J1608,'Medians, Hi-Lo SDs'!$B:$F,5,FALSE)),$G1608&gt;=(VLOOKUP($J1608,'Medians, Hi-Lo SDs'!$B:$F,5,FALSE))),(VLOOKUP($J1608,'Medians, Hi-Lo SDs'!$B:$F,5,FALSE))-$G1607,""))/($F1608)*($C1608-$C1607)+($C1607),"")</f>
        <v/>
      </c>
      <c r="AC1608" s="65" t="str">
        <f t="shared" si="281"/>
        <v/>
      </c>
      <c r="AD1608" s="65" t="str">
        <f>IF(AC1608="","",AC1608/VLOOKUP(VLOOKUP($J1608,'Medians, Hi-Lo SDs'!$B:$F,5,FALSE),$H:$I,2,FALSE))</f>
        <v/>
      </c>
      <c r="AE1608" s="59" t="s">
        <v>88</v>
      </c>
      <c r="AF1608" s="60" t="s">
        <v>88</v>
      </c>
    </row>
    <row r="1609" spans="10:32" x14ac:dyDescent="0.2">
      <c r="J1609" s="64" t="str">
        <f t="shared" si="275"/>
        <v>a1721</v>
      </c>
      <c r="K1609" s="71">
        <f t="shared" si="276"/>
        <v>2.1505376344086025</v>
      </c>
      <c r="L1609" s="65" t="str">
        <f>IFERROR((IF(AND($G1608&lt;(VLOOKUP($J1609,'Medians, Hi-Lo SDs'!$B:$F,2,FALSE)),$G1609&gt;=(VLOOKUP($J1609,'Medians, Hi-Lo SDs'!$B:$F,2,FALSE))),(VLOOKUP($J1609,'Medians, Hi-Lo SDs'!$B:$F,2,FALSE))-$G1608,""))/($F1609)*($C1609-$C1608)+($C1608),"")</f>
        <v/>
      </c>
      <c r="M1609" s="65" t="str">
        <f t="shared" si="278"/>
        <v/>
      </c>
      <c r="N1609" s="65" t="str">
        <f>IF(M1609="","",M1609/VLOOKUP(VLOOKUP($J1609,'Medians, Hi-Lo SDs'!$B:$F,2,FALSE),$H:$I,2,FALSE))</f>
        <v/>
      </c>
      <c r="O1609" s="59" t="s">
        <v>88</v>
      </c>
      <c r="P1609" s="60" t="s">
        <v>88</v>
      </c>
      <c r="Q1609" s="66" t="str">
        <f>IFERROR((IF(AND($G1608&lt;(VLOOKUP($J1609,'Medians, Hi-Lo SDs'!$B:$F,3,FALSE)),$G1609&gt;=(VLOOKUP($J1609,'Medians, Hi-Lo SDs'!$B:$F,3,FALSE))),(VLOOKUP($J1609,'Medians, Hi-Lo SDs'!$B:$F,3,FALSE))-$G1608,""))/($F1609)*($C1609-$C1608)+($C1608),"")</f>
        <v/>
      </c>
      <c r="R1609" s="65" t="str">
        <f t="shared" si="279"/>
        <v/>
      </c>
      <c r="S1609" s="65" t="str">
        <f>IF(R1609="","",R1609/VLOOKUP(VLOOKUP($J1609,'Medians, Hi-Lo SDs'!$B:$F,3,FALSE),$H:$I,2,FALSE))</f>
        <v/>
      </c>
      <c r="T1609" s="70" t="str">
        <f t="shared" si="282"/>
        <v/>
      </c>
      <c r="U1609" s="68" t="str">
        <f t="shared" si="283"/>
        <v/>
      </c>
      <c r="V1609" s="69" t="str">
        <f t="shared" si="277"/>
        <v/>
      </c>
      <c r="W1609" s="66" t="str">
        <f>IFERROR((IF(AND($G1608&lt;(VLOOKUP($J1609,'Medians, Hi-Lo SDs'!$B:$F,4,FALSE)),$G1609&gt;=(VLOOKUP($J1609,'Medians, Hi-Lo SDs'!$B:$F,4,FALSE))),(VLOOKUP($J1609,'Medians, Hi-Lo SDs'!$B:$F,4,FALSE))-$G1608,""))/($F1609)*($C1609-$C1608)+($C1608),"")</f>
        <v/>
      </c>
      <c r="X1609" s="65" t="str">
        <f t="shared" si="280"/>
        <v/>
      </c>
      <c r="Y1609" s="65" t="str">
        <f>IF(X1609="","",X1609/VLOOKUP(VLOOKUP($J1609,'Medians, Hi-Lo SDs'!$B:$F,4,FALSE),$H:$I,2,FALSE))</f>
        <v/>
      </c>
      <c r="Z1609" s="70" t="str">
        <f t="shared" si="284"/>
        <v/>
      </c>
      <c r="AA1609" s="68" t="str">
        <f t="shared" si="285"/>
        <v/>
      </c>
      <c r="AB1609" s="66" t="str">
        <f>IFERROR((IF(AND($G1608&lt;(VLOOKUP($J1609,'Medians, Hi-Lo SDs'!$B:$F,5,FALSE)),$G1609&gt;=(VLOOKUP($J1609,'Medians, Hi-Lo SDs'!$B:$F,5,FALSE))),(VLOOKUP($J1609,'Medians, Hi-Lo SDs'!$B:$F,5,FALSE))-$G1608,""))/($F1609)*($C1609-$C1608)+($C1608),"")</f>
        <v/>
      </c>
      <c r="AC1609" s="65" t="str">
        <f t="shared" si="281"/>
        <v/>
      </c>
      <c r="AD1609" s="65" t="str">
        <f>IF(AC1609="","",AC1609/VLOOKUP(VLOOKUP($J1609,'Medians, Hi-Lo SDs'!$B:$F,5,FALSE),$H:$I,2,FALSE))</f>
        <v/>
      </c>
      <c r="AE1609" s="59" t="s">
        <v>88</v>
      </c>
      <c r="AF1609" s="60" t="s">
        <v>88</v>
      </c>
    </row>
    <row r="1610" spans="10:32" x14ac:dyDescent="0.2">
      <c r="J1610" s="64" t="str">
        <f t="shared" si="275"/>
        <v>a1721</v>
      </c>
      <c r="K1610" s="71">
        <f t="shared" si="276"/>
        <v>2.1505376344086025</v>
      </c>
      <c r="L1610" s="65" t="str">
        <f>IFERROR((IF(AND($G1609&lt;(VLOOKUP($J1610,'Medians, Hi-Lo SDs'!$B:$F,2,FALSE)),$G1610&gt;=(VLOOKUP($J1610,'Medians, Hi-Lo SDs'!$B:$F,2,FALSE))),(VLOOKUP($J1610,'Medians, Hi-Lo SDs'!$B:$F,2,FALSE))-$G1609,""))/($F1610)*($C1610-$C1609)+($C1609),"")</f>
        <v/>
      </c>
      <c r="M1610" s="65" t="str">
        <f t="shared" si="278"/>
        <v/>
      </c>
      <c r="N1610" s="65" t="str">
        <f>IF(M1610="","",M1610/VLOOKUP(VLOOKUP($J1610,'Medians, Hi-Lo SDs'!$B:$F,2,FALSE),$H:$I,2,FALSE))</f>
        <v/>
      </c>
      <c r="O1610" s="59" t="s">
        <v>88</v>
      </c>
      <c r="P1610" s="60" t="s">
        <v>88</v>
      </c>
      <c r="Q1610" s="66" t="str">
        <f>IFERROR((IF(AND($G1609&lt;(VLOOKUP($J1610,'Medians, Hi-Lo SDs'!$B:$F,3,FALSE)),$G1610&gt;=(VLOOKUP($J1610,'Medians, Hi-Lo SDs'!$B:$F,3,FALSE))),(VLOOKUP($J1610,'Medians, Hi-Lo SDs'!$B:$F,3,FALSE))-$G1609,""))/($F1610)*($C1610-$C1609)+($C1609),"")</f>
        <v/>
      </c>
      <c r="R1610" s="65" t="str">
        <f t="shared" si="279"/>
        <v/>
      </c>
      <c r="S1610" s="65" t="str">
        <f>IF(R1610="","",R1610/VLOOKUP(VLOOKUP($J1610,'Medians, Hi-Lo SDs'!$B:$F,3,FALSE),$H:$I,2,FALSE))</f>
        <v/>
      </c>
      <c r="T1610" s="70" t="str">
        <f t="shared" si="282"/>
        <v/>
      </c>
      <c r="U1610" s="68" t="str">
        <f t="shared" si="283"/>
        <v/>
      </c>
      <c r="V1610" s="69" t="str">
        <f t="shared" si="277"/>
        <v/>
      </c>
      <c r="W1610" s="66" t="str">
        <f>IFERROR((IF(AND($G1609&lt;(VLOOKUP($J1610,'Medians, Hi-Lo SDs'!$B:$F,4,FALSE)),$G1610&gt;=(VLOOKUP($J1610,'Medians, Hi-Lo SDs'!$B:$F,4,FALSE))),(VLOOKUP($J1610,'Medians, Hi-Lo SDs'!$B:$F,4,FALSE))-$G1609,""))/($F1610)*($C1610-$C1609)+($C1609),"")</f>
        <v/>
      </c>
      <c r="X1610" s="65" t="str">
        <f t="shared" si="280"/>
        <v/>
      </c>
      <c r="Y1610" s="65" t="str">
        <f>IF(X1610="","",X1610/VLOOKUP(VLOOKUP($J1610,'Medians, Hi-Lo SDs'!$B:$F,4,FALSE),$H:$I,2,FALSE))</f>
        <v/>
      </c>
      <c r="Z1610" s="70" t="str">
        <f t="shared" si="284"/>
        <v/>
      </c>
      <c r="AA1610" s="68" t="str">
        <f t="shared" si="285"/>
        <v/>
      </c>
      <c r="AB1610" s="66" t="str">
        <f>IFERROR((IF(AND($G1609&lt;(VLOOKUP($J1610,'Medians, Hi-Lo SDs'!$B:$F,5,FALSE)),$G1610&gt;=(VLOOKUP($J1610,'Medians, Hi-Lo SDs'!$B:$F,5,FALSE))),(VLOOKUP($J1610,'Medians, Hi-Lo SDs'!$B:$F,5,FALSE))-$G1609,""))/($F1610)*($C1610-$C1609)+($C1609),"")</f>
        <v/>
      </c>
      <c r="AC1610" s="65" t="str">
        <f t="shared" si="281"/>
        <v/>
      </c>
      <c r="AD1610" s="65" t="str">
        <f>IF(AC1610="","",AC1610/VLOOKUP(VLOOKUP($J1610,'Medians, Hi-Lo SDs'!$B:$F,5,FALSE),$H:$I,2,FALSE))</f>
        <v/>
      </c>
      <c r="AE1610" s="59" t="s">
        <v>88</v>
      </c>
      <c r="AF1610" s="60" t="s">
        <v>88</v>
      </c>
    </row>
    <row r="1611" spans="10:32" x14ac:dyDescent="0.2">
      <c r="J1611" s="64" t="str">
        <f t="shared" si="275"/>
        <v>a1721</v>
      </c>
      <c r="K1611" s="71">
        <f t="shared" si="276"/>
        <v>2.1505376344086025</v>
      </c>
      <c r="L1611" s="65" t="str">
        <f>IFERROR((IF(AND($G1610&lt;(VLOOKUP($J1611,'Medians, Hi-Lo SDs'!$B:$F,2,FALSE)),$G1611&gt;=(VLOOKUP($J1611,'Medians, Hi-Lo SDs'!$B:$F,2,FALSE))),(VLOOKUP($J1611,'Medians, Hi-Lo SDs'!$B:$F,2,FALSE))-$G1610,""))/($F1611)*($C1611-$C1610)+($C1610),"")</f>
        <v/>
      </c>
      <c r="M1611" s="65" t="str">
        <f t="shared" si="278"/>
        <v/>
      </c>
      <c r="N1611" s="65" t="str">
        <f>IF(M1611="","",M1611/VLOOKUP(VLOOKUP($J1611,'Medians, Hi-Lo SDs'!$B:$F,2,FALSE),$H:$I,2,FALSE))</f>
        <v/>
      </c>
      <c r="O1611" s="59" t="s">
        <v>88</v>
      </c>
      <c r="P1611" s="60" t="s">
        <v>88</v>
      </c>
      <c r="Q1611" s="66" t="str">
        <f>IFERROR((IF(AND($G1610&lt;(VLOOKUP($J1611,'Medians, Hi-Lo SDs'!$B:$F,3,FALSE)),$G1611&gt;=(VLOOKUP($J1611,'Medians, Hi-Lo SDs'!$B:$F,3,FALSE))),(VLOOKUP($J1611,'Medians, Hi-Lo SDs'!$B:$F,3,FALSE))-$G1610,""))/($F1611)*($C1611-$C1610)+($C1610),"")</f>
        <v/>
      </c>
      <c r="R1611" s="65" t="str">
        <f t="shared" si="279"/>
        <v/>
      </c>
      <c r="S1611" s="65" t="str">
        <f>IF(R1611="","",R1611/VLOOKUP(VLOOKUP($J1611,'Medians, Hi-Lo SDs'!$B:$F,3,FALSE),$H:$I,2,FALSE))</f>
        <v/>
      </c>
      <c r="T1611" s="70" t="str">
        <f t="shared" si="282"/>
        <v/>
      </c>
      <c r="U1611" s="68" t="str">
        <f t="shared" si="283"/>
        <v/>
      </c>
      <c r="V1611" s="69" t="str">
        <f t="shared" si="277"/>
        <v/>
      </c>
      <c r="W1611" s="66" t="str">
        <f>IFERROR((IF(AND($G1610&lt;(VLOOKUP($J1611,'Medians, Hi-Lo SDs'!$B:$F,4,FALSE)),$G1611&gt;=(VLOOKUP($J1611,'Medians, Hi-Lo SDs'!$B:$F,4,FALSE))),(VLOOKUP($J1611,'Medians, Hi-Lo SDs'!$B:$F,4,FALSE))-$G1610,""))/($F1611)*($C1611-$C1610)+($C1610),"")</f>
        <v/>
      </c>
      <c r="X1611" s="65" t="str">
        <f t="shared" si="280"/>
        <v/>
      </c>
      <c r="Y1611" s="65" t="str">
        <f>IF(X1611="","",X1611/VLOOKUP(VLOOKUP($J1611,'Medians, Hi-Lo SDs'!$B:$F,4,FALSE),$H:$I,2,FALSE))</f>
        <v/>
      </c>
      <c r="Z1611" s="70" t="str">
        <f t="shared" si="284"/>
        <v/>
      </c>
      <c r="AA1611" s="68" t="str">
        <f t="shared" si="285"/>
        <v/>
      </c>
      <c r="AB1611" s="66" t="str">
        <f>IFERROR((IF(AND($G1610&lt;(VLOOKUP($J1611,'Medians, Hi-Lo SDs'!$B:$F,5,FALSE)),$G1611&gt;=(VLOOKUP($J1611,'Medians, Hi-Lo SDs'!$B:$F,5,FALSE))),(VLOOKUP($J1611,'Medians, Hi-Lo SDs'!$B:$F,5,FALSE))-$G1610,""))/($F1611)*($C1611-$C1610)+($C1610),"")</f>
        <v/>
      </c>
      <c r="AC1611" s="65" t="str">
        <f t="shared" si="281"/>
        <v/>
      </c>
      <c r="AD1611" s="65" t="str">
        <f>IF(AC1611="","",AC1611/VLOOKUP(VLOOKUP($J1611,'Medians, Hi-Lo SDs'!$B:$F,5,FALSE),$H:$I,2,FALSE))</f>
        <v/>
      </c>
      <c r="AE1611" s="59" t="s">
        <v>88</v>
      </c>
      <c r="AF1611" s="60" t="s">
        <v>88</v>
      </c>
    </row>
    <row r="1612" spans="10:32" x14ac:dyDescent="0.2">
      <c r="J1612" s="64" t="str">
        <f t="shared" si="275"/>
        <v>a1721</v>
      </c>
      <c r="K1612" s="71">
        <f t="shared" si="276"/>
        <v>2.1505376344086025</v>
      </c>
      <c r="L1612" s="65" t="str">
        <f>IFERROR((IF(AND($G1611&lt;(VLOOKUP($J1612,'Medians, Hi-Lo SDs'!$B:$F,2,FALSE)),$G1612&gt;=(VLOOKUP($J1612,'Medians, Hi-Lo SDs'!$B:$F,2,FALSE))),(VLOOKUP($J1612,'Medians, Hi-Lo SDs'!$B:$F,2,FALSE))-$G1611,""))/($F1612)*($C1612-$C1611)+($C1611),"")</f>
        <v/>
      </c>
      <c r="M1612" s="65" t="str">
        <f t="shared" si="278"/>
        <v/>
      </c>
      <c r="N1612" s="65" t="str">
        <f>IF(M1612="","",M1612/VLOOKUP(VLOOKUP($J1612,'Medians, Hi-Lo SDs'!$B:$F,2,FALSE),$H:$I,2,FALSE))</f>
        <v/>
      </c>
      <c r="O1612" s="59" t="s">
        <v>88</v>
      </c>
      <c r="P1612" s="60" t="s">
        <v>88</v>
      </c>
      <c r="Q1612" s="66" t="str">
        <f>IFERROR((IF(AND($G1611&lt;(VLOOKUP($J1612,'Medians, Hi-Lo SDs'!$B:$F,3,FALSE)),$G1612&gt;=(VLOOKUP($J1612,'Medians, Hi-Lo SDs'!$B:$F,3,FALSE))),(VLOOKUP($J1612,'Medians, Hi-Lo SDs'!$B:$F,3,FALSE))-$G1611,""))/($F1612)*($C1612-$C1611)+($C1611),"")</f>
        <v/>
      </c>
      <c r="R1612" s="65" t="str">
        <f t="shared" si="279"/>
        <v/>
      </c>
      <c r="S1612" s="65" t="str">
        <f>IF(R1612="","",R1612/VLOOKUP(VLOOKUP($J1612,'Medians, Hi-Lo SDs'!$B:$F,3,FALSE),$H:$I,2,FALSE))</f>
        <v/>
      </c>
      <c r="T1612" s="70" t="str">
        <f t="shared" si="282"/>
        <v/>
      </c>
      <c r="U1612" s="68" t="str">
        <f t="shared" si="283"/>
        <v/>
      </c>
      <c r="V1612" s="69" t="str">
        <f t="shared" si="277"/>
        <v/>
      </c>
      <c r="W1612" s="66" t="str">
        <f>IFERROR((IF(AND($G1611&lt;(VLOOKUP($J1612,'Medians, Hi-Lo SDs'!$B:$F,4,FALSE)),$G1612&gt;=(VLOOKUP($J1612,'Medians, Hi-Lo SDs'!$B:$F,4,FALSE))),(VLOOKUP($J1612,'Medians, Hi-Lo SDs'!$B:$F,4,FALSE))-$G1611,""))/($F1612)*($C1612-$C1611)+($C1611),"")</f>
        <v/>
      </c>
      <c r="X1612" s="65" t="str">
        <f t="shared" si="280"/>
        <v/>
      </c>
      <c r="Y1612" s="65" t="str">
        <f>IF(X1612="","",X1612/VLOOKUP(VLOOKUP($J1612,'Medians, Hi-Lo SDs'!$B:$F,4,FALSE),$H:$I,2,FALSE))</f>
        <v/>
      </c>
      <c r="Z1612" s="70" t="str">
        <f t="shared" si="284"/>
        <v/>
      </c>
      <c r="AA1612" s="68" t="str">
        <f t="shared" si="285"/>
        <v/>
      </c>
      <c r="AB1612" s="66" t="str">
        <f>IFERROR((IF(AND($G1611&lt;(VLOOKUP($J1612,'Medians, Hi-Lo SDs'!$B:$F,5,FALSE)),$G1612&gt;=(VLOOKUP($J1612,'Medians, Hi-Lo SDs'!$B:$F,5,FALSE))),(VLOOKUP($J1612,'Medians, Hi-Lo SDs'!$B:$F,5,FALSE))-$G1611,""))/($F1612)*($C1612-$C1611)+($C1611),"")</f>
        <v/>
      </c>
      <c r="AC1612" s="65" t="str">
        <f t="shared" si="281"/>
        <v/>
      </c>
      <c r="AD1612" s="65" t="str">
        <f>IF(AC1612="","",AC1612/VLOOKUP(VLOOKUP($J1612,'Medians, Hi-Lo SDs'!$B:$F,5,FALSE),$H:$I,2,FALSE))</f>
        <v/>
      </c>
      <c r="AE1612" s="59" t="s">
        <v>88</v>
      </c>
      <c r="AF1612" s="60" t="s">
        <v>88</v>
      </c>
    </row>
    <row r="1613" spans="10:32" x14ac:dyDescent="0.2">
      <c r="J1613" s="64" t="str">
        <f t="shared" ref="J1613:J1676" si="286">IF(LEFT(A1612,1)="a",A1612,J1612)</f>
        <v>a1721</v>
      </c>
      <c r="K1613" s="71">
        <f t="shared" ref="K1613:K1676" si="287">INDEX(G:G,MATCH(J1613,J:J,0))</f>
        <v>2.1505376344086025</v>
      </c>
      <c r="L1613" s="65" t="str">
        <f>IFERROR((IF(AND($G1612&lt;(VLOOKUP($J1613,'Medians, Hi-Lo SDs'!$B:$F,2,FALSE)),$G1613&gt;=(VLOOKUP($J1613,'Medians, Hi-Lo SDs'!$B:$F,2,FALSE))),(VLOOKUP($J1613,'Medians, Hi-Lo SDs'!$B:$F,2,FALSE))-$G1612,""))/($F1613)*($C1613-$C1612)+($C1612),"")</f>
        <v/>
      </c>
      <c r="M1613" s="65" t="str">
        <f t="shared" si="278"/>
        <v/>
      </c>
      <c r="N1613" s="65" t="str">
        <f>IF(M1613="","",M1613/VLOOKUP(VLOOKUP($J1613,'Medians, Hi-Lo SDs'!$B:$F,2,FALSE),$H:$I,2,FALSE))</f>
        <v/>
      </c>
      <c r="O1613" s="59" t="s">
        <v>88</v>
      </c>
      <c r="P1613" s="60" t="s">
        <v>88</v>
      </c>
      <c r="Q1613" s="66" t="str">
        <f>IFERROR((IF(AND($G1612&lt;(VLOOKUP($J1613,'Medians, Hi-Lo SDs'!$B:$F,3,FALSE)),$G1613&gt;=(VLOOKUP($J1613,'Medians, Hi-Lo SDs'!$B:$F,3,FALSE))),(VLOOKUP($J1613,'Medians, Hi-Lo SDs'!$B:$F,3,FALSE))-$G1612,""))/($F1613)*($C1613-$C1612)+($C1612),"")</f>
        <v/>
      </c>
      <c r="R1613" s="65" t="str">
        <f t="shared" si="279"/>
        <v/>
      </c>
      <c r="S1613" s="65" t="str">
        <f>IF(R1613="","",R1613/VLOOKUP(VLOOKUP($J1613,'Medians, Hi-Lo SDs'!$B:$F,3,FALSE),$H:$I,2,FALSE))</f>
        <v/>
      </c>
      <c r="T1613" s="70" t="str">
        <f t="shared" si="282"/>
        <v/>
      </c>
      <c r="U1613" s="68" t="str">
        <f t="shared" si="283"/>
        <v/>
      </c>
      <c r="V1613" s="69" t="str">
        <f t="shared" ref="V1613:V1676" si="288">IFERROR((IF(AND(G1612&lt;(50),G1613&gt;=(50)),(50)-G1612,""))/(F1613)*(C1613-C1612)+(C1612),"")</f>
        <v/>
      </c>
      <c r="W1613" s="66" t="str">
        <f>IFERROR((IF(AND($G1612&lt;(VLOOKUP($J1613,'Medians, Hi-Lo SDs'!$B:$F,4,FALSE)),$G1613&gt;=(VLOOKUP($J1613,'Medians, Hi-Lo SDs'!$B:$F,4,FALSE))),(VLOOKUP($J1613,'Medians, Hi-Lo SDs'!$B:$F,4,FALSE))-$G1612,""))/($F1613)*($C1613-$C1612)+($C1612),"")</f>
        <v/>
      </c>
      <c r="X1613" s="65" t="str">
        <f t="shared" si="280"/>
        <v/>
      </c>
      <c r="Y1613" s="65" t="str">
        <f>IF(X1613="","",X1613/VLOOKUP(VLOOKUP($J1613,'Medians, Hi-Lo SDs'!$B:$F,4,FALSE),$H:$I,2,FALSE))</f>
        <v/>
      </c>
      <c r="Z1613" s="70" t="str">
        <f t="shared" si="284"/>
        <v/>
      </c>
      <c r="AA1613" s="68" t="str">
        <f t="shared" si="285"/>
        <v/>
      </c>
      <c r="AB1613" s="66" t="str">
        <f>IFERROR((IF(AND($G1612&lt;(VLOOKUP($J1613,'Medians, Hi-Lo SDs'!$B:$F,5,FALSE)),$G1613&gt;=(VLOOKUP($J1613,'Medians, Hi-Lo SDs'!$B:$F,5,FALSE))),(VLOOKUP($J1613,'Medians, Hi-Lo SDs'!$B:$F,5,FALSE))-$G1612,""))/($F1613)*($C1613-$C1612)+($C1612),"")</f>
        <v/>
      </c>
      <c r="AC1613" s="65" t="str">
        <f t="shared" si="281"/>
        <v/>
      </c>
      <c r="AD1613" s="65" t="str">
        <f>IF(AC1613="","",AC1613/VLOOKUP(VLOOKUP($J1613,'Medians, Hi-Lo SDs'!$B:$F,5,FALSE),$H:$I,2,FALSE))</f>
        <v/>
      </c>
      <c r="AE1613" s="59" t="s">
        <v>88</v>
      </c>
      <c r="AF1613" s="60" t="s">
        <v>88</v>
      </c>
    </row>
    <row r="1614" spans="10:32" x14ac:dyDescent="0.2">
      <c r="J1614" s="64" t="str">
        <f t="shared" si="286"/>
        <v>a1721</v>
      </c>
      <c r="K1614" s="71">
        <f t="shared" si="287"/>
        <v>2.1505376344086025</v>
      </c>
      <c r="L1614" s="65" t="str">
        <f>IFERROR((IF(AND($G1613&lt;(VLOOKUP($J1614,'Medians, Hi-Lo SDs'!$B:$F,2,FALSE)),$G1614&gt;=(VLOOKUP($J1614,'Medians, Hi-Lo SDs'!$B:$F,2,FALSE))),(VLOOKUP($J1614,'Medians, Hi-Lo SDs'!$B:$F,2,FALSE))-$G1613,""))/($F1614)*($C1614-$C1613)+($C1613),"")</f>
        <v/>
      </c>
      <c r="M1614" s="65" t="str">
        <f t="shared" ref="M1614:M1677" si="289">IF(L1614="","",SUMIF($J:$J,$J1614,$V:$V)-L1614)</f>
        <v/>
      </c>
      <c r="N1614" s="65" t="str">
        <f>IF(M1614="","",M1614/VLOOKUP(VLOOKUP($J1614,'Medians, Hi-Lo SDs'!$B:$F,2,FALSE),$H:$I,2,FALSE))</f>
        <v/>
      </c>
      <c r="O1614" s="59" t="s">
        <v>88</v>
      </c>
      <c r="P1614" s="60" t="s">
        <v>88</v>
      </c>
      <c r="Q1614" s="66" t="str">
        <f>IFERROR((IF(AND($G1613&lt;(VLOOKUP($J1614,'Medians, Hi-Lo SDs'!$B:$F,3,FALSE)),$G1614&gt;=(VLOOKUP($J1614,'Medians, Hi-Lo SDs'!$B:$F,3,FALSE))),(VLOOKUP($J1614,'Medians, Hi-Lo SDs'!$B:$F,3,FALSE))-$G1613,""))/($F1614)*($C1614-$C1613)+($C1613),"")</f>
        <v/>
      </c>
      <c r="R1614" s="65" t="str">
        <f t="shared" ref="R1614:R1677" si="290">IF(Q1614="","",SUMIF($J:$J,$J1614,$V:$V)-Q1614)</f>
        <v/>
      </c>
      <c r="S1614" s="65" t="str">
        <f>IF(R1614="","",R1614/VLOOKUP(VLOOKUP($J1614,'Medians, Hi-Lo SDs'!$B:$F,3,FALSE),$H:$I,2,FALSE))</f>
        <v/>
      </c>
      <c r="T1614" s="70" t="str">
        <f t="shared" si="282"/>
        <v/>
      </c>
      <c r="U1614" s="68" t="str">
        <f t="shared" si="283"/>
        <v/>
      </c>
      <c r="V1614" s="69" t="str">
        <f t="shared" si="288"/>
        <v/>
      </c>
      <c r="W1614" s="66" t="str">
        <f>IFERROR((IF(AND($G1613&lt;(VLOOKUP($J1614,'Medians, Hi-Lo SDs'!$B:$F,4,FALSE)),$G1614&gt;=(VLOOKUP($J1614,'Medians, Hi-Lo SDs'!$B:$F,4,FALSE))),(VLOOKUP($J1614,'Medians, Hi-Lo SDs'!$B:$F,4,FALSE))-$G1613,""))/($F1614)*($C1614-$C1613)+($C1613),"")</f>
        <v/>
      </c>
      <c r="X1614" s="65" t="str">
        <f t="shared" ref="X1614:X1677" si="291">IF(W1614="","",W1614-SUMIF($J:$J,$J1614,$V:$V))</f>
        <v/>
      </c>
      <c r="Y1614" s="65" t="str">
        <f>IF(X1614="","",X1614/VLOOKUP(VLOOKUP($J1614,'Medians, Hi-Lo SDs'!$B:$F,4,FALSE),$H:$I,2,FALSE))</f>
        <v/>
      </c>
      <c r="Z1614" s="70" t="str">
        <f t="shared" si="284"/>
        <v/>
      </c>
      <c r="AA1614" s="68" t="str">
        <f t="shared" si="285"/>
        <v/>
      </c>
      <c r="AB1614" s="66" t="str">
        <f>IFERROR((IF(AND($G1613&lt;(VLOOKUP($J1614,'Medians, Hi-Lo SDs'!$B:$F,5,FALSE)),$G1614&gt;=(VLOOKUP($J1614,'Medians, Hi-Lo SDs'!$B:$F,5,FALSE))),(VLOOKUP($J1614,'Medians, Hi-Lo SDs'!$B:$F,5,FALSE))-$G1613,""))/($F1614)*($C1614-$C1613)+($C1613),"")</f>
        <v/>
      </c>
      <c r="AC1614" s="65" t="str">
        <f t="shared" ref="AC1614:AC1677" si="292">IF(AB1614="","",AB1614-SUMIF($J:$J,$J1614,$V:$V))</f>
        <v/>
      </c>
      <c r="AD1614" s="65" t="str">
        <f>IF(AC1614="","",AC1614/VLOOKUP(VLOOKUP($J1614,'Medians, Hi-Lo SDs'!$B:$F,5,FALSE),$H:$I,2,FALSE))</f>
        <v/>
      </c>
      <c r="AE1614" s="59" t="s">
        <v>88</v>
      </c>
      <c r="AF1614" s="60" t="s">
        <v>88</v>
      </c>
    </row>
    <row r="1615" spans="10:32" x14ac:dyDescent="0.2">
      <c r="J1615" s="64" t="str">
        <f t="shared" si="286"/>
        <v>a1721</v>
      </c>
      <c r="K1615" s="71">
        <f t="shared" si="287"/>
        <v>2.1505376344086025</v>
      </c>
      <c r="L1615" s="65" t="str">
        <f>IFERROR((IF(AND($G1614&lt;(VLOOKUP($J1615,'Medians, Hi-Lo SDs'!$B:$F,2,FALSE)),$G1615&gt;=(VLOOKUP($J1615,'Medians, Hi-Lo SDs'!$B:$F,2,FALSE))),(VLOOKUP($J1615,'Medians, Hi-Lo SDs'!$B:$F,2,FALSE))-$G1614,""))/($F1615)*($C1615-$C1614)+($C1614),"")</f>
        <v/>
      </c>
      <c r="M1615" s="65" t="str">
        <f t="shared" si="289"/>
        <v/>
      </c>
      <c r="N1615" s="65" t="str">
        <f>IF(M1615="","",M1615/VLOOKUP(VLOOKUP($J1615,'Medians, Hi-Lo SDs'!$B:$F,2,FALSE),$H:$I,2,FALSE))</f>
        <v/>
      </c>
      <c r="O1615" s="59" t="s">
        <v>88</v>
      </c>
      <c r="P1615" s="60" t="s">
        <v>88</v>
      </c>
      <c r="Q1615" s="66" t="str">
        <f>IFERROR((IF(AND($G1614&lt;(VLOOKUP($J1615,'Medians, Hi-Lo SDs'!$B:$F,3,FALSE)),$G1615&gt;=(VLOOKUP($J1615,'Medians, Hi-Lo SDs'!$B:$F,3,FALSE))),(VLOOKUP($J1615,'Medians, Hi-Lo SDs'!$B:$F,3,FALSE))-$G1614,""))/($F1615)*($C1615-$C1614)+($C1614),"")</f>
        <v/>
      </c>
      <c r="R1615" s="65" t="str">
        <f t="shared" si="290"/>
        <v/>
      </c>
      <c r="S1615" s="65" t="str">
        <f>IF(R1615="","",R1615/VLOOKUP(VLOOKUP($J1615,'Medians, Hi-Lo SDs'!$B:$F,3,FALSE),$H:$I,2,FALSE))</f>
        <v/>
      </c>
      <c r="T1615" s="70" t="str">
        <f t="shared" si="282"/>
        <v/>
      </c>
      <c r="U1615" s="68" t="str">
        <f t="shared" si="283"/>
        <v/>
      </c>
      <c r="V1615" s="69" t="str">
        <f t="shared" si="288"/>
        <v/>
      </c>
      <c r="W1615" s="66" t="str">
        <f>IFERROR((IF(AND($G1614&lt;(VLOOKUP($J1615,'Medians, Hi-Lo SDs'!$B:$F,4,FALSE)),$G1615&gt;=(VLOOKUP($J1615,'Medians, Hi-Lo SDs'!$B:$F,4,FALSE))),(VLOOKUP($J1615,'Medians, Hi-Lo SDs'!$B:$F,4,FALSE))-$G1614,""))/($F1615)*($C1615-$C1614)+($C1614),"")</f>
        <v/>
      </c>
      <c r="X1615" s="65" t="str">
        <f t="shared" si="291"/>
        <v/>
      </c>
      <c r="Y1615" s="65" t="str">
        <f>IF(X1615="","",X1615/VLOOKUP(VLOOKUP($J1615,'Medians, Hi-Lo SDs'!$B:$F,4,FALSE),$H:$I,2,FALSE))</f>
        <v/>
      </c>
      <c r="Z1615" s="70" t="str">
        <f t="shared" si="284"/>
        <v/>
      </c>
      <c r="AA1615" s="68" t="str">
        <f t="shared" si="285"/>
        <v/>
      </c>
      <c r="AB1615" s="66" t="str">
        <f>IFERROR((IF(AND($G1614&lt;(VLOOKUP($J1615,'Medians, Hi-Lo SDs'!$B:$F,5,FALSE)),$G1615&gt;=(VLOOKUP($J1615,'Medians, Hi-Lo SDs'!$B:$F,5,FALSE))),(VLOOKUP($J1615,'Medians, Hi-Lo SDs'!$B:$F,5,FALSE))-$G1614,""))/($F1615)*($C1615-$C1614)+($C1614),"")</f>
        <v/>
      </c>
      <c r="AC1615" s="65" t="str">
        <f t="shared" si="292"/>
        <v/>
      </c>
      <c r="AD1615" s="65" t="str">
        <f>IF(AC1615="","",AC1615/VLOOKUP(VLOOKUP($J1615,'Medians, Hi-Lo SDs'!$B:$F,5,FALSE),$H:$I,2,FALSE))</f>
        <v/>
      </c>
      <c r="AE1615" s="59" t="s">
        <v>88</v>
      </c>
      <c r="AF1615" s="60" t="s">
        <v>88</v>
      </c>
    </row>
    <row r="1616" spans="10:32" x14ac:dyDescent="0.2">
      <c r="J1616" s="64" t="str">
        <f t="shared" si="286"/>
        <v>a1721</v>
      </c>
      <c r="K1616" s="71">
        <f t="shared" si="287"/>
        <v>2.1505376344086025</v>
      </c>
      <c r="L1616" s="65" t="str">
        <f>IFERROR((IF(AND($G1615&lt;(VLOOKUP($J1616,'Medians, Hi-Lo SDs'!$B:$F,2,FALSE)),$G1616&gt;=(VLOOKUP($J1616,'Medians, Hi-Lo SDs'!$B:$F,2,FALSE))),(VLOOKUP($J1616,'Medians, Hi-Lo SDs'!$B:$F,2,FALSE))-$G1615,""))/($F1616)*($C1616-$C1615)+($C1615),"")</f>
        <v/>
      </c>
      <c r="M1616" s="65" t="str">
        <f t="shared" si="289"/>
        <v/>
      </c>
      <c r="N1616" s="65" t="str">
        <f>IF(M1616="","",M1616/VLOOKUP(VLOOKUP($J1616,'Medians, Hi-Lo SDs'!$B:$F,2,FALSE),$H:$I,2,FALSE))</f>
        <v/>
      </c>
      <c r="O1616" s="59" t="s">
        <v>88</v>
      </c>
      <c r="P1616" s="60" t="s">
        <v>88</v>
      </c>
      <c r="Q1616" s="66" t="str">
        <f>IFERROR((IF(AND($G1615&lt;(VLOOKUP($J1616,'Medians, Hi-Lo SDs'!$B:$F,3,FALSE)),$G1616&gt;=(VLOOKUP($J1616,'Medians, Hi-Lo SDs'!$B:$F,3,FALSE))),(VLOOKUP($J1616,'Medians, Hi-Lo SDs'!$B:$F,3,FALSE))-$G1615,""))/($F1616)*($C1616-$C1615)+($C1615),"")</f>
        <v/>
      </c>
      <c r="R1616" s="65" t="str">
        <f t="shared" si="290"/>
        <v/>
      </c>
      <c r="S1616" s="65" t="str">
        <f>IF(R1616="","",R1616/VLOOKUP(VLOOKUP($J1616,'Medians, Hi-Lo SDs'!$B:$F,3,FALSE),$H:$I,2,FALSE))</f>
        <v/>
      </c>
      <c r="T1616" s="70" t="str">
        <f t="shared" si="282"/>
        <v/>
      </c>
      <c r="U1616" s="68" t="str">
        <f t="shared" si="283"/>
        <v/>
      </c>
      <c r="V1616" s="69" t="str">
        <f t="shared" si="288"/>
        <v/>
      </c>
      <c r="W1616" s="66" t="str">
        <f>IFERROR((IF(AND($G1615&lt;(VLOOKUP($J1616,'Medians, Hi-Lo SDs'!$B:$F,4,FALSE)),$G1616&gt;=(VLOOKUP($J1616,'Medians, Hi-Lo SDs'!$B:$F,4,FALSE))),(VLOOKUP($J1616,'Medians, Hi-Lo SDs'!$B:$F,4,FALSE))-$G1615,""))/($F1616)*($C1616-$C1615)+($C1615),"")</f>
        <v/>
      </c>
      <c r="X1616" s="65" t="str">
        <f t="shared" si="291"/>
        <v/>
      </c>
      <c r="Y1616" s="65" t="str">
        <f>IF(X1616="","",X1616/VLOOKUP(VLOOKUP($J1616,'Medians, Hi-Lo SDs'!$B:$F,4,FALSE),$H:$I,2,FALSE))</f>
        <v/>
      </c>
      <c r="Z1616" s="70" t="str">
        <f t="shared" si="284"/>
        <v/>
      </c>
      <c r="AA1616" s="68" t="str">
        <f t="shared" si="285"/>
        <v/>
      </c>
      <c r="AB1616" s="66" t="str">
        <f>IFERROR((IF(AND($G1615&lt;(VLOOKUP($J1616,'Medians, Hi-Lo SDs'!$B:$F,5,FALSE)),$G1616&gt;=(VLOOKUP($J1616,'Medians, Hi-Lo SDs'!$B:$F,5,FALSE))),(VLOOKUP($J1616,'Medians, Hi-Lo SDs'!$B:$F,5,FALSE))-$G1615,""))/($F1616)*($C1616-$C1615)+($C1615),"")</f>
        <v/>
      </c>
      <c r="AC1616" s="65" t="str">
        <f t="shared" si="292"/>
        <v/>
      </c>
      <c r="AD1616" s="65" t="str">
        <f>IF(AC1616="","",AC1616/VLOOKUP(VLOOKUP($J1616,'Medians, Hi-Lo SDs'!$B:$F,5,FALSE),$H:$I,2,FALSE))</f>
        <v/>
      </c>
      <c r="AE1616" s="59" t="s">
        <v>88</v>
      </c>
      <c r="AF1616" s="60" t="s">
        <v>88</v>
      </c>
    </row>
    <row r="1617" spans="10:32" x14ac:dyDescent="0.2">
      <c r="J1617" s="64" t="str">
        <f t="shared" si="286"/>
        <v>a1721</v>
      </c>
      <c r="K1617" s="71">
        <f t="shared" si="287"/>
        <v>2.1505376344086025</v>
      </c>
      <c r="L1617" s="65" t="str">
        <f>IFERROR((IF(AND($G1616&lt;(VLOOKUP($J1617,'Medians, Hi-Lo SDs'!$B:$F,2,FALSE)),$G1617&gt;=(VLOOKUP($J1617,'Medians, Hi-Lo SDs'!$B:$F,2,FALSE))),(VLOOKUP($J1617,'Medians, Hi-Lo SDs'!$B:$F,2,FALSE))-$G1616,""))/($F1617)*($C1617-$C1616)+($C1616),"")</f>
        <v/>
      </c>
      <c r="M1617" s="65" t="str">
        <f t="shared" si="289"/>
        <v/>
      </c>
      <c r="N1617" s="65" t="str">
        <f>IF(M1617="","",M1617/VLOOKUP(VLOOKUP($J1617,'Medians, Hi-Lo SDs'!$B:$F,2,FALSE),$H:$I,2,FALSE))</f>
        <v/>
      </c>
      <c r="O1617" s="59" t="s">
        <v>88</v>
      </c>
      <c r="P1617" s="60" t="s">
        <v>88</v>
      </c>
      <c r="Q1617" s="66" t="str">
        <f>IFERROR((IF(AND($G1616&lt;(VLOOKUP($J1617,'Medians, Hi-Lo SDs'!$B:$F,3,FALSE)),$G1617&gt;=(VLOOKUP($J1617,'Medians, Hi-Lo SDs'!$B:$F,3,FALSE))),(VLOOKUP($J1617,'Medians, Hi-Lo SDs'!$B:$F,3,FALSE))-$G1616,""))/($F1617)*($C1617-$C1616)+($C1616),"")</f>
        <v/>
      </c>
      <c r="R1617" s="65" t="str">
        <f t="shared" si="290"/>
        <v/>
      </c>
      <c r="S1617" s="65" t="str">
        <f>IF(R1617="","",R1617/VLOOKUP(VLOOKUP($J1617,'Medians, Hi-Lo SDs'!$B:$F,3,FALSE),$H:$I,2,FALSE))</f>
        <v/>
      </c>
      <c r="T1617" s="70" t="str">
        <f t="shared" si="282"/>
        <v/>
      </c>
      <c r="U1617" s="68" t="str">
        <f t="shared" si="283"/>
        <v/>
      </c>
      <c r="V1617" s="69" t="str">
        <f t="shared" si="288"/>
        <v/>
      </c>
      <c r="W1617" s="66" t="str">
        <f>IFERROR((IF(AND($G1616&lt;(VLOOKUP($J1617,'Medians, Hi-Lo SDs'!$B:$F,4,FALSE)),$G1617&gt;=(VLOOKUP($J1617,'Medians, Hi-Lo SDs'!$B:$F,4,FALSE))),(VLOOKUP($J1617,'Medians, Hi-Lo SDs'!$B:$F,4,FALSE))-$G1616,""))/($F1617)*($C1617-$C1616)+($C1616),"")</f>
        <v/>
      </c>
      <c r="X1617" s="65" t="str">
        <f t="shared" si="291"/>
        <v/>
      </c>
      <c r="Y1617" s="65" t="str">
        <f>IF(X1617="","",X1617/VLOOKUP(VLOOKUP($J1617,'Medians, Hi-Lo SDs'!$B:$F,4,FALSE),$H:$I,2,FALSE))</f>
        <v/>
      </c>
      <c r="Z1617" s="70" t="str">
        <f t="shared" si="284"/>
        <v/>
      </c>
      <c r="AA1617" s="68" t="str">
        <f t="shared" si="285"/>
        <v/>
      </c>
      <c r="AB1617" s="66" t="str">
        <f>IFERROR((IF(AND($G1616&lt;(VLOOKUP($J1617,'Medians, Hi-Lo SDs'!$B:$F,5,FALSE)),$G1617&gt;=(VLOOKUP($J1617,'Medians, Hi-Lo SDs'!$B:$F,5,FALSE))),(VLOOKUP($J1617,'Medians, Hi-Lo SDs'!$B:$F,5,FALSE))-$G1616,""))/($F1617)*($C1617-$C1616)+($C1616),"")</f>
        <v/>
      </c>
      <c r="AC1617" s="65" t="str">
        <f t="shared" si="292"/>
        <v/>
      </c>
      <c r="AD1617" s="65" t="str">
        <f>IF(AC1617="","",AC1617/VLOOKUP(VLOOKUP($J1617,'Medians, Hi-Lo SDs'!$B:$F,5,FALSE),$H:$I,2,FALSE))</f>
        <v/>
      </c>
      <c r="AE1617" s="59" t="s">
        <v>88</v>
      </c>
      <c r="AF1617" s="60" t="s">
        <v>88</v>
      </c>
    </row>
    <row r="1618" spans="10:32" x14ac:dyDescent="0.2">
      <c r="J1618" s="64" t="str">
        <f t="shared" si="286"/>
        <v>a1721</v>
      </c>
      <c r="K1618" s="71">
        <f t="shared" si="287"/>
        <v>2.1505376344086025</v>
      </c>
      <c r="L1618" s="65" t="str">
        <f>IFERROR((IF(AND($G1617&lt;(VLOOKUP($J1618,'Medians, Hi-Lo SDs'!$B:$F,2,FALSE)),$G1618&gt;=(VLOOKUP($J1618,'Medians, Hi-Lo SDs'!$B:$F,2,FALSE))),(VLOOKUP($J1618,'Medians, Hi-Lo SDs'!$B:$F,2,FALSE))-$G1617,""))/($F1618)*($C1618-$C1617)+($C1617),"")</f>
        <v/>
      </c>
      <c r="M1618" s="65" t="str">
        <f t="shared" si="289"/>
        <v/>
      </c>
      <c r="N1618" s="65" t="str">
        <f>IF(M1618="","",M1618/VLOOKUP(VLOOKUP($J1618,'Medians, Hi-Lo SDs'!$B:$F,2,FALSE),$H:$I,2,FALSE))</f>
        <v/>
      </c>
      <c r="O1618" s="59" t="s">
        <v>88</v>
      </c>
      <c r="P1618" s="60" t="s">
        <v>88</v>
      </c>
      <c r="Q1618" s="66" t="str">
        <f>IFERROR((IF(AND($G1617&lt;(VLOOKUP($J1618,'Medians, Hi-Lo SDs'!$B:$F,3,FALSE)),$G1618&gt;=(VLOOKUP($J1618,'Medians, Hi-Lo SDs'!$B:$F,3,FALSE))),(VLOOKUP($J1618,'Medians, Hi-Lo SDs'!$B:$F,3,FALSE))-$G1617,""))/($F1618)*($C1618-$C1617)+($C1617),"")</f>
        <v/>
      </c>
      <c r="R1618" s="65" t="str">
        <f t="shared" si="290"/>
        <v/>
      </c>
      <c r="S1618" s="65" t="str">
        <f>IF(R1618="","",R1618/VLOOKUP(VLOOKUP($J1618,'Medians, Hi-Lo SDs'!$B:$F,3,FALSE),$H:$I,2,FALSE))</f>
        <v/>
      </c>
      <c r="T1618" s="70" t="str">
        <f t="shared" si="282"/>
        <v/>
      </c>
      <c r="U1618" s="68" t="str">
        <f t="shared" si="283"/>
        <v/>
      </c>
      <c r="V1618" s="69" t="str">
        <f t="shared" si="288"/>
        <v/>
      </c>
      <c r="W1618" s="66" t="str">
        <f>IFERROR((IF(AND($G1617&lt;(VLOOKUP($J1618,'Medians, Hi-Lo SDs'!$B:$F,4,FALSE)),$G1618&gt;=(VLOOKUP($J1618,'Medians, Hi-Lo SDs'!$B:$F,4,FALSE))),(VLOOKUP($J1618,'Medians, Hi-Lo SDs'!$B:$F,4,FALSE))-$G1617,""))/($F1618)*($C1618-$C1617)+($C1617),"")</f>
        <v/>
      </c>
      <c r="X1618" s="65" t="str">
        <f t="shared" si="291"/>
        <v/>
      </c>
      <c r="Y1618" s="65" t="str">
        <f>IF(X1618="","",X1618/VLOOKUP(VLOOKUP($J1618,'Medians, Hi-Lo SDs'!$B:$F,4,FALSE),$H:$I,2,FALSE))</f>
        <v/>
      </c>
      <c r="Z1618" s="70" t="str">
        <f t="shared" si="284"/>
        <v/>
      </c>
      <c r="AA1618" s="68" t="str">
        <f t="shared" si="285"/>
        <v/>
      </c>
      <c r="AB1618" s="66" t="str">
        <f>IFERROR((IF(AND($G1617&lt;(VLOOKUP($J1618,'Medians, Hi-Lo SDs'!$B:$F,5,FALSE)),$G1618&gt;=(VLOOKUP($J1618,'Medians, Hi-Lo SDs'!$B:$F,5,FALSE))),(VLOOKUP($J1618,'Medians, Hi-Lo SDs'!$B:$F,5,FALSE))-$G1617,""))/($F1618)*($C1618-$C1617)+($C1617),"")</f>
        <v/>
      </c>
      <c r="AC1618" s="65" t="str">
        <f t="shared" si="292"/>
        <v/>
      </c>
      <c r="AD1618" s="65" t="str">
        <f>IF(AC1618="","",AC1618/VLOOKUP(VLOOKUP($J1618,'Medians, Hi-Lo SDs'!$B:$F,5,FALSE),$H:$I,2,FALSE))</f>
        <v/>
      </c>
      <c r="AE1618" s="59" t="s">
        <v>88</v>
      </c>
      <c r="AF1618" s="60" t="s">
        <v>88</v>
      </c>
    </row>
    <row r="1619" spans="10:32" x14ac:dyDescent="0.2">
      <c r="J1619" s="64" t="str">
        <f t="shared" si="286"/>
        <v>a1721</v>
      </c>
      <c r="K1619" s="71">
        <f t="shared" si="287"/>
        <v>2.1505376344086025</v>
      </c>
      <c r="L1619" s="65" t="str">
        <f>IFERROR((IF(AND($G1618&lt;(VLOOKUP($J1619,'Medians, Hi-Lo SDs'!$B:$F,2,FALSE)),$G1619&gt;=(VLOOKUP($J1619,'Medians, Hi-Lo SDs'!$B:$F,2,FALSE))),(VLOOKUP($J1619,'Medians, Hi-Lo SDs'!$B:$F,2,FALSE))-$G1618,""))/($F1619)*($C1619-$C1618)+($C1618),"")</f>
        <v/>
      </c>
      <c r="M1619" s="65" t="str">
        <f t="shared" si="289"/>
        <v/>
      </c>
      <c r="N1619" s="65" t="str">
        <f>IF(M1619="","",M1619/VLOOKUP(VLOOKUP($J1619,'Medians, Hi-Lo SDs'!$B:$F,2,FALSE),$H:$I,2,FALSE))</f>
        <v/>
      </c>
      <c r="O1619" s="59" t="s">
        <v>88</v>
      </c>
      <c r="P1619" s="60" t="s">
        <v>88</v>
      </c>
      <c r="Q1619" s="66" t="str">
        <f>IFERROR((IF(AND($G1618&lt;(VLOOKUP($J1619,'Medians, Hi-Lo SDs'!$B:$F,3,FALSE)),$G1619&gt;=(VLOOKUP($J1619,'Medians, Hi-Lo SDs'!$B:$F,3,FALSE))),(VLOOKUP($J1619,'Medians, Hi-Lo SDs'!$B:$F,3,FALSE))-$G1618,""))/($F1619)*($C1619-$C1618)+($C1618),"")</f>
        <v/>
      </c>
      <c r="R1619" s="65" t="str">
        <f t="shared" si="290"/>
        <v/>
      </c>
      <c r="S1619" s="65" t="str">
        <f>IF(R1619="","",R1619/VLOOKUP(VLOOKUP($J1619,'Medians, Hi-Lo SDs'!$B:$F,3,FALSE),$H:$I,2,FALSE))</f>
        <v/>
      </c>
      <c r="T1619" s="70" t="str">
        <f t="shared" si="282"/>
        <v/>
      </c>
      <c r="U1619" s="68" t="str">
        <f t="shared" si="283"/>
        <v/>
      </c>
      <c r="V1619" s="69" t="str">
        <f t="shared" si="288"/>
        <v/>
      </c>
      <c r="W1619" s="66" t="str">
        <f>IFERROR((IF(AND($G1618&lt;(VLOOKUP($J1619,'Medians, Hi-Lo SDs'!$B:$F,4,FALSE)),$G1619&gt;=(VLOOKUP($J1619,'Medians, Hi-Lo SDs'!$B:$F,4,FALSE))),(VLOOKUP($J1619,'Medians, Hi-Lo SDs'!$B:$F,4,FALSE))-$G1618,""))/($F1619)*($C1619-$C1618)+($C1618),"")</f>
        <v/>
      </c>
      <c r="X1619" s="65" t="str">
        <f t="shared" si="291"/>
        <v/>
      </c>
      <c r="Y1619" s="65" t="str">
        <f>IF(X1619="","",X1619/VLOOKUP(VLOOKUP($J1619,'Medians, Hi-Lo SDs'!$B:$F,4,FALSE),$H:$I,2,FALSE))</f>
        <v/>
      </c>
      <c r="Z1619" s="70" t="str">
        <f t="shared" si="284"/>
        <v/>
      </c>
      <c r="AA1619" s="68" t="str">
        <f t="shared" si="285"/>
        <v/>
      </c>
      <c r="AB1619" s="66" t="str">
        <f>IFERROR((IF(AND($G1618&lt;(VLOOKUP($J1619,'Medians, Hi-Lo SDs'!$B:$F,5,FALSE)),$G1619&gt;=(VLOOKUP($J1619,'Medians, Hi-Lo SDs'!$B:$F,5,FALSE))),(VLOOKUP($J1619,'Medians, Hi-Lo SDs'!$B:$F,5,FALSE))-$G1618,""))/($F1619)*($C1619-$C1618)+($C1618),"")</f>
        <v/>
      </c>
      <c r="AC1619" s="65" t="str">
        <f t="shared" si="292"/>
        <v/>
      </c>
      <c r="AD1619" s="65" t="str">
        <f>IF(AC1619="","",AC1619/VLOOKUP(VLOOKUP($J1619,'Medians, Hi-Lo SDs'!$B:$F,5,FALSE),$H:$I,2,FALSE))</f>
        <v/>
      </c>
      <c r="AE1619" s="59" t="s">
        <v>88</v>
      </c>
      <c r="AF1619" s="60" t="s">
        <v>88</v>
      </c>
    </row>
    <row r="1620" spans="10:32" x14ac:dyDescent="0.2">
      <c r="J1620" s="64" t="str">
        <f t="shared" si="286"/>
        <v>a1721</v>
      </c>
      <c r="K1620" s="71">
        <f t="shared" si="287"/>
        <v>2.1505376344086025</v>
      </c>
      <c r="L1620" s="65" t="str">
        <f>IFERROR((IF(AND($G1619&lt;(VLOOKUP($J1620,'Medians, Hi-Lo SDs'!$B:$F,2,FALSE)),$G1620&gt;=(VLOOKUP($J1620,'Medians, Hi-Lo SDs'!$B:$F,2,FALSE))),(VLOOKUP($J1620,'Medians, Hi-Lo SDs'!$B:$F,2,FALSE))-$G1619,""))/($F1620)*($C1620-$C1619)+($C1619),"")</f>
        <v/>
      </c>
      <c r="M1620" s="65" t="str">
        <f t="shared" si="289"/>
        <v/>
      </c>
      <c r="N1620" s="65" t="str">
        <f>IF(M1620="","",M1620/VLOOKUP(VLOOKUP($J1620,'Medians, Hi-Lo SDs'!$B:$F,2,FALSE),$H:$I,2,FALSE))</f>
        <v/>
      </c>
      <c r="O1620" s="59" t="s">
        <v>88</v>
      </c>
      <c r="P1620" s="60" t="s">
        <v>88</v>
      </c>
      <c r="Q1620" s="66" t="str">
        <f>IFERROR((IF(AND($G1619&lt;(VLOOKUP($J1620,'Medians, Hi-Lo SDs'!$B:$F,3,FALSE)),$G1620&gt;=(VLOOKUP($J1620,'Medians, Hi-Lo SDs'!$B:$F,3,FALSE))),(VLOOKUP($J1620,'Medians, Hi-Lo SDs'!$B:$F,3,FALSE))-$G1619,""))/($F1620)*($C1620-$C1619)+($C1619),"")</f>
        <v/>
      </c>
      <c r="R1620" s="65" t="str">
        <f t="shared" si="290"/>
        <v/>
      </c>
      <c r="S1620" s="65" t="str">
        <f>IF(R1620="","",R1620/VLOOKUP(VLOOKUP($J1620,'Medians, Hi-Lo SDs'!$B:$F,3,FALSE),$H:$I,2,FALSE))</f>
        <v/>
      </c>
      <c r="T1620" s="70" t="str">
        <f t="shared" si="282"/>
        <v/>
      </c>
      <c r="U1620" s="68" t="str">
        <f t="shared" si="283"/>
        <v/>
      </c>
      <c r="V1620" s="69" t="str">
        <f t="shared" si="288"/>
        <v/>
      </c>
      <c r="W1620" s="66" t="str">
        <f>IFERROR((IF(AND($G1619&lt;(VLOOKUP($J1620,'Medians, Hi-Lo SDs'!$B:$F,4,FALSE)),$G1620&gt;=(VLOOKUP($J1620,'Medians, Hi-Lo SDs'!$B:$F,4,FALSE))),(VLOOKUP($J1620,'Medians, Hi-Lo SDs'!$B:$F,4,FALSE))-$G1619,""))/($F1620)*($C1620-$C1619)+($C1619),"")</f>
        <v/>
      </c>
      <c r="X1620" s="65" t="str">
        <f t="shared" si="291"/>
        <v/>
      </c>
      <c r="Y1620" s="65" t="str">
        <f>IF(X1620="","",X1620/VLOOKUP(VLOOKUP($J1620,'Medians, Hi-Lo SDs'!$B:$F,4,FALSE),$H:$I,2,FALSE))</f>
        <v/>
      </c>
      <c r="Z1620" s="70" t="str">
        <f t="shared" si="284"/>
        <v/>
      </c>
      <c r="AA1620" s="68" t="str">
        <f t="shared" si="285"/>
        <v/>
      </c>
      <c r="AB1620" s="66" t="str">
        <f>IFERROR((IF(AND($G1619&lt;(VLOOKUP($J1620,'Medians, Hi-Lo SDs'!$B:$F,5,FALSE)),$G1620&gt;=(VLOOKUP($J1620,'Medians, Hi-Lo SDs'!$B:$F,5,FALSE))),(VLOOKUP($J1620,'Medians, Hi-Lo SDs'!$B:$F,5,FALSE))-$G1619,""))/($F1620)*($C1620-$C1619)+($C1619),"")</f>
        <v/>
      </c>
      <c r="AC1620" s="65" t="str">
        <f t="shared" si="292"/>
        <v/>
      </c>
      <c r="AD1620" s="65" t="str">
        <f>IF(AC1620="","",AC1620/VLOOKUP(VLOOKUP($J1620,'Medians, Hi-Lo SDs'!$B:$F,5,FALSE),$H:$I,2,FALSE))</f>
        <v/>
      </c>
      <c r="AE1620" s="59" t="s">
        <v>88</v>
      </c>
      <c r="AF1620" s="60" t="s">
        <v>88</v>
      </c>
    </row>
    <row r="1621" spans="10:32" x14ac:dyDescent="0.2">
      <c r="J1621" s="64" t="str">
        <f t="shared" si="286"/>
        <v>a1721</v>
      </c>
      <c r="K1621" s="71">
        <f t="shared" si="287"/>
        <v>2.1505376344086025</v>
      </c>
      <c r="L1621" s="65" t="str">
        <f>IFERROR((IF(AND($G1620&lt;(VLOOKUP($J1621,'Medians, Hi-Lo SDs'!$B:$F,2,FALSE)),$G1621&gt;=(VLOOKUP($J1621,'Medians, Hi-Lo SDs'!$B:$F,2,FALSE))),(VLOOKUP($J1621,'Medians, Hi-Lo SDs'!$B:$F,2,FALSE))-$G1620,""))/($F1621)*($C1621-$C1620)+($C1620),"")</f>
        <v/>
      </c>
      <c r="M1621" s="65" t="str">
        <f t="shared" si="289"/>
        <v/>
      </c>
      <c r="N1621" s="65" t="str">
        <f>IF(M1621="","",M1621/VLOOKUP(VLOOKUP($J1621,'Medians, Hi-Lo SDs'!$B:$F,2,FALSE),$H:$I,2,FALSE))</f>
        <v/>
      </c>
      <c r="O1621" s="59" t="s">
        <v>88</v>
      </c>
      <c r="P1621" s="60" t="s">
        <v>88</v>
      </c>
      <c r="Q1621" s="66" t="str">
        <f>IFERROR((IF(AND($G1620&lt;(VLOOKUP($J1621,'Medians, Hi-Lo SDs'!$B:$F,3,FALSE)),$G1621&gt;=(VLOOKUP($J1621,'Medians, Hi-Lo SDs'!$B:$F,3,FALSE))),(VLOOKUP($J1621,'Medians, Hi-Lo SDs'!$B:$F,3,FALSE))-$G1620,""))/($F1621)*($C1621-$C1620)+($C1620),"")</f>
        <v/>
      </c>
      <c r="R1621" s="65" t="str">
        <f t="shared" si="290"/>
        <v/>
      </c>
      <c r="S1621" s="65" t="str">
        <f>IF(R1621="","",R1621/VLOOKUP(VLOOKUP($J1621,'Medians, Hi-Lo SDs'!$B:$F,3,FALSE),$H:$I,2,FALSE))</f>
        <v/>
      </c>
      <c r="T1621" s="70" t="str">
        <f t="shared" si="282"/>
        <v/>
      </c>
      <c r="U1621" s="68" t="str">
        <f t="shared" si="283"/>
        <v/>
      </c>
      <c r="V1621" s="69" t="str">
        <f t="shared" si="288"/>
        <v/>
      </c>
      <c r="W1621" s="66" t="str">
        <f>IFERROR((IF(AND($G1620&lt;(VLOOKUP($J1621,'Medians, Hi-Lo SDs'!$B:$F,4,FALSE)),$G1621&gt;=(VLOOKUP($J1621,'Medians, Hi-Lo SDs'!$B:$F,4,FALSE))),(VLOOKUP($J1621,'Medians, Hi-Lo SDs'!$B:$F,4,FALSE))-$G1620,""))/($F1621)*($C1621-$C1620)+($C1620),"")</f>
        <v/>
      </c>
      <c r="X1621" s="65" t="str">
        <f t="shared" si="291"/>
        <v/>
      </c>
      <c r="Y1621" s="65" t="str">
        <f>IF(X1621="","",X1621/VLOOKUP(VLOOKUP($J1621,'Medians, Hi-Lo SDs'!$B:$F,4,FALSE),$H:$I,2,FALSE))</f>
        <v/>
      </c>
      <c r="Z1621" s="70" t="str">
        <f t="shared" si="284"/>
        <v/>
      </c>
      <c r="AA1621" s="68" t="str">
        <f t="shared" si="285"/>
        <v/>
      </c>
      <c r="AB1621" s="66" t="str">
        <f>IFERROR((IF(AND($G1620&lt;(VLOOKUP($J1621,'Medians, Hi-Lo SDs'!$B:$F,5,FALSE)),$G1621&gt;=(VLOOKUP($J1621,'Medians, Hi-Lo SDs'!$B:$F,5,FALSE))),(VLOOKUP($J1621,'Medians, Hi-Lo SDs'!$B:$F,5,FALSE))-$G1620,""))/($F1621)*($C1621-$C1620)+($C1620),"")</f>
        <v/>
      </c>
      <c r="AC1621" s="65" t="str">
        <f t="shared" si="292"/>
        <v/>
      </c>
      <c r="AD1621" s="65" t="str">
        <f>IF(AC1621="","",AC1621/VLOOKUP(VLOOKUP($J1621,'Medians, Hi-Lo SDs'!$B:$F,5,FALSE),$H:$I,2,FALSE))</f>
        <v/>
      </c>
      <c r="AE1621" s="59" t="s">
        <v>88</v>
      </c>
      <c r="AF1621" s="60" t="s">
        <v>88</v>
      </c>
    </row>
    <row r="1622" spans="10:32" x14ac:dyDescent="0.2">
      <c r="J1622" s="64" t="str">
        <f t="shared" si="286"/>
        <v>a1721</v>
      </c>
      <c r="K1622" s="71">
        <f t="shared" si="287"/>
        <v>2.1505376344086025</v>
      </c>
      <c r="L1622" s="65" t="str">
        <f>IFERROR((IF(AND($G1621&lt;(VLOOKUP($J1622,'Medians, Hi-Lo SDs'!$B:$F,2,FALSE)),$G1622&gt;=(VLOOKUP($J1622,'Medians, Hi-Lo SDs'!$B:$F,2,FALSE))),(VLOOKUP($J1622,'Medians, Hi-Lo SDs'!$B:$F,2,FALSE))-$G1621,""))/($F1622)*($C1622-$C1621)+($C1621),"")</f>
        <v/>
      </c>
      <c r="M1622" s="65" t="str">
        <f t="shared" si="289"/>
        <v/>
      </c>
      <c r="N1622" s="65" t="str">
        <f>IF(M1622="","",M1622/VLOOKUP(VLOOKUP($J1622,'Medians, Hi-Lo SDs'!$B:$F,2,FALSE),$H:$I,2,FALSE))</f>
        <v/>
      </c>
      <c r="O1622" s="59" t="s">
        <v>88</v>
      </c>
      <c r="P1622" s="60" t="s">
        <v>88</v>
      </c>
      <c r="Q1622" s="66" t="str">
        <f>IFERROR((IF(AND($G1621&lt;(VLOOKUP($J1622,'Medians, Hi-Lo SDs'!$B:$F,3,FALSE)),$G1622&gt;=(VLOOKUP($J1622,'Medians, Hi-Lo SDs'!$B:$F,3,FALSE))),(VLOOKUP($J1622,'Medians, Hi-Lo SDs'!$B:$F,3,FALSE))-$G1621,""))/($F1622)*($C1622-$C1621)+($C1621),"")</f>
        <v/>
      </c>
      <c r="R1622" s="65" t="str">
        <f t="shared" si="290"/>
        <v/>
      </c>
      <c r="S1622" s="65" t="str">
        <f>IF(R1622="","",R1622/VLOOKUP(VLOOKUP($J1622,'Medians, Hi-Lo SDs'!$B:$F,3,FALSE),$H:$I,2,FALSE))</f>
        <v/>
      </c>
      <c r="T1622" s="70" t="str">
        <f t="shared" si="282"/>
        <v/>
      </c>
      <c r="U1622" s="68" t="str">
        <f t="shared" si="283"/>
        <v/>
      </c>
      <c r="V1622" s="69" t="str">
        <f t="shared" si="288"/>
        <v/>
      </c>
      <c r="W1622" s="66" t="str">
        <f>IFERROR((IF(AND($G1621&lt;(VLOOKUP($J1622,'Medians, Hi-Lo SDs'!$B:$F,4,FALSE)),$G1622&gt;=(VLOOKUP($J1622,'Medians, Hi-Lo SDs'!$B:$F,4,FALSE))),(VLOOKUP($J1622,'Medians, Hi-Lo SDs'!$B:$F,4,FALSE))-$G1621,""))/($F1622)*($C1622-$C1621)+($C1621),"")</f>
        <v/>
      </c>
      <c r="X1622" s="65" t="str">
        <f t="shared" si="291"/>
        <v/>
      </c>
      <c r="Y1622" s="65" t="str">
        <f>IF(X1622="","",X1622/VLOOKUP(VLOOKUP($J1622,'Medians, Hi-Lo SDs'!$B:$F,4,FALSE),$H:$I,2,FALSE))</f>
        <v/>
      </c>
      <c r="Z1622" s="70" t="str">
        <f t="shared" si="284"/>
        <v/>
      </c>
      <c r="AA1622" s="68" t="str">
        <f t="shared" si="285"/>
        <v/>
      </c>
      <c r="AB1622" s="66" t="str">
        <f>IFERROR((IF(AND($G1621&lt;(VLOOKUP($J1622,'Medians, Hi-Lo SDs'!$B:$F,5,FALSE)),$G1622&gt;=(VLOOKUP($J1622,'Medians, Hi-Lo SDs'!$B:$F,5,FALSE))),(VLOOKUP($J1622,'Medians, Hi-Lo SDs'!$B:$F,5,FALSE))-$G1621,""))/($F1622)*($C1622-$C1621)+($C1621),"")</f>
        <v/>
      </c>
      <c r="AC1622" s="65" t="str">
        <f t="shared" si="292"/>
        <v/>
      </c>
      <c r="AD1622" s="65" t="str">
        <f>IF(AC1622="","",AC1622/VLOOKUP(VLOOKUP($J1622,'Medians, Hi-Lo SDs'!$B:$F,5,FALSE),$H:$I,2,FALSE))</f>
        <v/>
      </c>
      <c r="AE1622" s="59" t="s">
        <v>88</v>
      </c>
      <c r="AF1622" s="60" t="s">
        <v>88</v>
      </c>
    </row>
    <row r="1623" spans="10:32" x14ac:dyDescent="0.2">
      <c r="J1623" s="64" t="str">
        <f t="shared" si="286"/>
        <v>a1721</v>
      </c>
      <c r="K1623" s="71">
        <f t="shared" si="287"/>
        <v>2.1505376344086025</v>
      </c>
      <c r="L1623" s="65" t="str">
        <f>IFERROR((IF(AND($G1622&lt;(VLOOKUP($J1623,'Medians, Hi-Lo SDs'!$B:$F,2,FALSE)),$G1623&gt;=(VLOOKUP($J1623,'Medians, Hi-Lo SDs'!$B:$F,2,FALSE))),(VLOOKUP($J1623,'Medians, Hi-Lo SDs'!$B:$F,2,FALSE))-$G1622,""))/($F1623)*($C1623-$C1622)+($C1622),"")</f>
        <v/>
      </c>
      <c r="M1623" s="65" t="str">
        <f t="shared" si="289"/>
        <v/>
      </c>
      <c r="N1623" s="65" t="str">
        <f>IF(M1623="","",M1623/VLOOKUP(VLOOKUP($J1623,'Medians, Hi-Lo SDs'!$B:$F,2,FALSE),$H:$I,2,FALSE))</f>
        <v/>
      </c>
      <c r="O1623" s="59" t="s">
        <v>88</v>
      </c>
      <c r="P1623" s="60" t="s">
        <v>88</v>
      </c>
      <c r="Q1623" s="66" t="str">
        <f>IFERROR((IF(AND($G1622&lt;(VLOOKUP($J1623,'Medians, Hi-Lo SDs'!$B:$F,3,FALSE)),$G1623&gt;=(VLOOKUP($J1623,'Medians, Hi-Lo SDs'!$B:$F,3,FALSE))),(VLOOKUP($J1623,'Medians, Hi-Lo SDs'!$B:$F,3,FALSE))-$G1622,""))/($F1623)*($C1623-$C1622)+($C1622),"")</f>
        <v/>
      </c>
      <c r="R1623" s="65" t="str">
        <f t="shared" si="290"/>
        <v/>
      </c>
      <c r="S1623" s="65" t="str">
        <f>IF(R1623="","",R1623/VLOOKUP(VLOOKUP($J1623,'Medians, Hi-Lo SDs'!$B:$F,3,FALSE),$H:$I,2,FALSE))</f>
        <v/>
      </c>
      <c r="T1623" s="70" t="str">
        <f t="shared" si="282"/>
        <v/>
      </c>
      <c r="U1623" s="68" t="str">
        <f t="shared" si="283"/>
        <v/>
      </c>
      <c r="V1623" s="69" t="str">
        <f t="shared" si="288"/>
        <v/>
      </c>
      <c r="W1623" s="66" t="str">
        <f>IFERROR((IF(AND($G1622&lt;(VLOOKUP($J1623,'Medians, Hi-Lo SDs'!$B:$F,4,FALSE)),$G1623&gt;=(VLOOKUP($J1623,'Medians, Hi-Lo SDs'!$B:$F,4,FALSE))),(VLOOKUP($J1623,'Medians, Hi-Lo SDs'!$B:$F,4,FALSE))-$G1622,""))/($F1623)*($C1623-$C1622)+($C1622),"")</f>
        <v/>
      </c>
      <c r="X1623" s="65" t="str">
        <f t="shared" si="291"/>
        <v/>
      </c>
      <c r="Y1623" s="65" t="str">
        <f>IF(X1623="","",X1623/VLOOKUP(VLOOKUP($J1623,'Medians, Hi-Lo SDs'!$B:$F,4,FALSE),$H:$I,2,FALSE))</f>
        <v/>
      </c>
      <c r="Z1623" s="70" t="str">
        <f t="shared" si="284"/>
        <v/>
      </c>
      <c r="AA1623" s="68" t="str">
        <f t="shared" si="285"/>
        <v/>
      </c>
      <c r="AB1623" s="66" t="str">
        <f>IFERROR((IF(AND($G1622&lt;(VLOOKUP($J1623,'Medians, Hi-Lo SDs'!$B:$F,5,FALSE)),$G1623&gt;=(VLOOKUP($J1623,'Medians, Hi-Lo SDs'!$B:$F,5,FALSE))),(VLOOKUP($J1623,'Medians, Hi-Lo SDs'!$B:$F,5,FALSE))-$G1622,""))/($F1623)*($C1623-$C1622)+($C1622),"")</f>
        <v/>
      </c>
      <c r="AC1623" s="65" t="str">
        <f t="shared" si="292"/>
        <v/>
      </c>
      <c r="AD1623" s="65" t="str">
        <f>IF(AC1623="","",AC1623/VLOOKUP(VLOOKUP($J1623,'Medians, Hi-Lo SDs'!$B:$F,5,FALSE),$H:$I,2,FALSE))</f>
        <v/>
      </c>
      <c r="AE1623" s="59" t="s">
        <v>88</v>
      </c>
      <c r="AF1623" s="60" t="s">
        <v>88</v>
      </c>
    </row>
    <row r="1624" spans="10:32" x14ac:dyDescent="0.2">
      <c r="J1624" s="64" t="str">
        <f t="shared" si="286"/>
        <v>a1721</v>
      </c>
      <c r="K1624" s="71">
        <f t="shared" si="287"/>
        <v>2.1505376344086025</v>
      </c>
      <c r="L1624" s="65" t="str">
        <f>IFERROR((IF(AND($G1623&lt;(VLOOKUP($J1624,'Medians, Hi-Lo SDs'!$B:$F,2,FALSE)),$G1624&gt;=(VLOOKUP($J1624,'Medians, Hi-Lo SDs'!$B:$F,2,FALSE))),(VLOOKUP($J1624,'Medians, Hi-Lo SDs'!$B:$F,2,FALSE))-$G1623,""))/($F1624)*($C1624-$C1623)+($C1623),"")</f>
        <v/>
      </c>
      <c r="M1624" s="65" t="str">
        <f t="shared" si="289"/>
        <v/>
      </c>
      <c r="N1624" s="65" t="str">
        <f>IF(M1624="","",M1624/VLOOKUP(VLOOKUP($J1624,'Medians, Hi-Lo SDs'!$B:$F,2,FALSE),$H:$I,2,FALSE))</f>
        <v/>
      </c>
      <c r="O1624" s="59" t="s">
        <v>88</v>
      </c>
      <c r="P1624" s="60" t="s">
        <v>88</v>
      </c>
      <c r="Q1624" s="66" t="str">
        <f>IFERROR((IF(AND($G1623&lt;(VLOOKUP($J1624,'Medians, Hi-Lo SDs'!$B:$F,3,FALSE)),$G1624&gt;=(VLOOKUP($J1624,'Medians, Hi-Lo SDs'!$B:$F,3,FALSE))),(VLOOKUP($J1624,'Medians, Hi-Lo SDs'!$B:$F,3,FALSE))-$G1623,""))/($F1624)*($C1624-$C1623)+($C1623),"")</f>
        <v/>
      </c>
      <c r="R1624" s="65" t="str">
        <f t="shared" si="290"/>
        <v/>
      </c>
      <c r="S1624" s="65" t="str">
        <f>IF(R1624="","",R1624/VLOOKUP(VLOOKUP($J1624,'Medians, Hi-Lo SDs'!$B:$F,3,FALSE),$H:$I,2,FALSE))</f>
        <v/>
      </c>
      <c r="T1624" s="70" t="str">
        <f t="shared" si="282"/>
        <v/>
      </c>
      <c r="U1624" s="68" t="str">
        <f t="shared" si="283"/>
        <v/>
      </c>
      <c r="V1624" s="69" t="str">
        <f t="shared" si="288"/>
        <v/>
      </c>
      <c r="W1624" s="66" t="str">
        <f>IFERROR((IF(AND($G1623&lt;(VLOOKUP($J1624,'Medians, Hi-Lo SDs'!$B:$F,4,FALSE)),$G1624&gt;=(VLOOKUP($J1624,'Medians, Hi-Lo SDs'!$B:$F,4,FALSE))),(VLOOKUP($J1624,'Medians, Hi-Lo SDs'!$B:$F,4,FALSE))-$G1623,""))/($F1624)*($C1624-$C1623)+($C1623),"")</f>
        <v/>
      </c>
      <c r="X1624" s="65" t="str">
        <f t="shared" si="291"/>
        <v/>
      </c>
      <c r="Y1624" s="65" t="str">
        <f>IF(X1624="","",X1624/VLOOKUP(VLOOKUP($J1624,'Medians, Hi-Lo SDs'!$B:$F,4,FALSE),$H:$I,2,FALSE))</f>
        <v/>
      </c>
      <c r="Z1624" s="70" t="str">
        <f t="shared" si="284"/>
        <v/>
      </c>
      <c r="AA1624" s="68" t="str">
        <f t="shared" si="285"/>
        <v/>
      </c>
      <c r="AB1624" s="66" t="str">
        <f>IFERROR((IF(AND($G1623&lt;(VLOOKUP($J1624,'Medians, Hi-Lo SDs'!$B:$F,5,FALSE)),$G1624&gt;=(VLOOKUP($J1624,'Medians, Hi-Lo SDs'!$B:$F,5,FALSE))),(VLOOKUP($J1624,'Medians, Hi-Lo SDs'!$B:$F,5,FALSE))-$G1623,""))/($F1624)*($C1624-$C1623)+($C1623),"")</f>
        <v/>
      </c>
      <c r="AC1624" s="65" t="str">
        <f t="shared" si="292"/>
        <v/>
      </c>
      <c r="AD1624" s="65" t="str">
        <f>IF(AC1624="","",AC1624/VLOOKUP(VLOOKUP($J1624,'Medians, Hi-Lo SDs'!$B:$F,5,FALSE),$H:$I,2,FALSE))</f>
        <v/>
      </c>
      <c r="AE1624" s="59" t="s">
        <v>88</v>
      </c>
      <c r="AF1624" s="60" t="s">
        <v>88</v>
      </c>
    </row>
    <row r="1625" spans="10:32" x14ac:dyDescent="0.2">
      <c r="J1625" s="64" t="str">
        <f t="shared" si="286"/>
        <v>a1721</v>
      </c>
      <c r="K1625" s="71">
        <f t="shared" si="287"/>
        <v>2.1505376344086025</v>
      </c>
      <c r="L1625" s="65" t="str">
        <f>IFERROR((IF(AND($G1624&lt;(VLOOKUP($J1625,'Medians, Hi-Lo SDs'!$B:$F,2,FALSE)),$G1625&gt;=(VLOOKUP($J1625,'Medians, Hi-Lo SDs'!$B:$F,2,FALSE))),(VLOOKUP($J1625,'Medians, Hi-Lo SDs'!$B:$F,2,FALSE))-$G1624,""))/($F1625)*($C1625-$C1624)+($C1624),"")</f>
        <v/>
      </c>
      <c r="M1625" s="65" t="str">
        <f t="shared" si="289"/>
        <v/>
      </c>
      <c r="N1625" s="65" t="str">
        <f>IF(M1625="","",M1625/VLOOKUP(VLOOKUP($J1625,'Medians, Hi-Lo SDs'!$B:$F,2,FALSE),$H:$I,2,FALSE))</f>
        <v/>
      </c>
      <c r="O1625" s="59" t="s">
        <v>88</v>
      </c>
      <c r="P1625" s="60" t="s">
        <v>88</v>
      </c>
      <c r="Q1625" s="66" t="str">
        <f>IFERROR((IF(AND($G1624&lt;(VLOOKUP($J1625,'Medians, Hi-Lo SDs'!$B:$F,3,FALSE)),$G1625&gt;=(VLOOKUP($J1625,'Medians, Hi-Lo SDs'!$B:$F,3,FALSE))),(VLOOKUP($J1625,'Medians, Hi-Lo SDs'!$B:$F,3,FALSE))-$G1624,""))/($F1625)*($C1625-$C1624)+($C1624),"")</f>
        <v/>
      </c>
      <c r="R1625" s="65" t="str">
        <f t="shared" si="290"/>
        <v/>
      </c>
      <c r="S1625" s="65" t="str">
        <f>IF(R1625="","",R1625/VLOOKUP(VLOOKUP($J1625,'Medians, Hi-Lo SDs'!$B:$F,3,FALSE),$H:$I,2,FALSE))</f>
        <v/>
      </c>
      <c r="T1625" s="70" t="str">
        <f t="shared" si="282"/>
        <v/>
      </c>
      <c r="U1625" s="68" t="str">
        <f t="shared" si="283"/>
        <v/>
      </c>
      <c r="V1625" s="69" t="str">
        <f t="shared" si="288"/>
        <v/>
      </c>
      <c r="W1625" s="66" t="str">
        <f>IFERROR((IF(AND($G1624&lt;(VLOOKUP($J1625,'Medians, Hi-Lo SDs'!$B:$F,4,FALSE)),$G1625&gt;=(VLOOKUP($J1625,'Medians, Hi-Lo SDs'!$B:$F,4,FALSE))),(VLOOKUP($J1625,'Medians, Hi-Lo SDs'!$B:$F,4,FALSE))-$G1624,""))/($F1625)*($C1625-$C1624)+($C1624),"")</f>
        <v/>
      </c>
      <c r="X1625" s="65" t="str">
        <f t="shared" si="291"/>
        <v/>
      </c>
      <c r="Y1625" s="65" t="str">
        <f>IF(X1625="","",X1625/VLOOKUP(VLOOKUP($J1625,'Medians, Hi-Lo SDs'!$B:$F,4,FALSE),$H:$I,2,FALSE))</f>
        <v/>
      </c>
      <c r="Z1625" s="70" t="str">
        <f t="shared" si="284"/>
        <v/>
      </c>
      <c r="AA1625" s="68" t="str">
        <f t="shared" si="285"/>
        <v/>
      </c>
      <c r="AB1625" s="66" t="str">
        <f>IFERROR((IF(AND($G1624&lt;(VLOOKUP($J1625,'Medians, Hi-Lo SDs'!$B:$F,5,FALSE)),$G1625&gt;=(VLOOKUP($J1625,'Medians, Hi-Lo SDs'!$B:$F,5,FALSE))),(VLOOKUP($J1625,'Medians, Hi-Lo SDs'!$B:$F,5,FALSE))-$G1624,""))/($F1625)*($C1625-$C1624)+($C1624),"")</f>
        <v/>
      </c>
      <c r="AC1625" s="65" t="str">
        <f t="shared" si="292"/>
        <v/>
      </c>
      <c r="AD1625" s="65" t="str">
        <f>IF(AC1625="","",AC1625/VLOOKUP(VLOOKUP($J1625,'Medians, Hi-Lo SDs'!$B:$F,5,FALSE),$H:$I,2,FALSE))</f>
        <v/>
      </c>
      <c r="AE1625" s="59" t="s">
        <v>88</v>
      </c>
      <c r="AF1625" s="60" t="s">
        <v>88</v>
      </c>
    </row>
    <row r="1626" spans="10:32" x14ac:dyDescent="0.2">
      <c r="J1626" s="64" t="str">
        <f t="shared" si="286"/>
        <v>a1721</v>
      </c>
      <c r="K1626" s="71">
        <f t="shared" si="287"/>
        <v>2.1505376344086025</v>
      </c>
      <c r="L1626" s="65" t="str">
        <f>IFERROR((IF(AND($G1625&lt;(VLOOKUP($J1626,'Medians, Hi-Lo SDs'!$B:$F,2,FALSE)),$G1626&gt;=(VLOOKUP($J1626,'Medians, Hi-Lo SDs'!$B:$F,2,FALSE))),(VLOOKUP($J1626,'Medians, Hi-Lo SDs'!$B:$F,2,FALSE))-$G1625,""))/($F1626)*($C1626-$C1625)+($C1625),"")</f>
        <v/>
      </c>
      <c r="M1626" s="65" t="str">
        <f t="shared" si="289"/>
        <v/>
      </c>
      <c r="N1626" s="65" t="str">
        <f>IF(M1626="","",M1626/VLOOKUP(VLOOKUP($J1626,'Medians, Hi-Lo SDs'!$B:$F,2,FALSE),$H:$I,2,FALSE))</f>
        <v/>
      </c>
      <c r="O1626" s="59" t="s">
        <v>88</v>
      </c>
      <c r="P1626" s="60" t="s">
        <v>88</v>
      </c>
      <c r="Q1626" s="66" t="str">
        <f>IFERROR((IF(AND($G1625&lt;(VLOOKUP($J1626,'Medians, Hi-Lo SDs'!$B:$F,3,FALSE)),$G1626&gt;=(VLOOKUP($J1626,'Medians, Hi-Lo SDs'!$B:$F,3,FALSE))),(VLOOKUP($J1626,'Medians, Hi-Lo SDs'!$B:$F,3,FALSE))-$G1625,""))/($F1626)*($C1626-$C1625)+($C1625),"")</f>
        <v/>
      </c>
      <c r="R1626" s="65" t="str">
        <f t="shared" si="290"/>
        <v/>
      </c>
      <c r="S1626" s="65" t="str">
        <f>IF(R1626="","",R1626/VLOOKUP(VLOOKUP($J1626,'Medians, Hi-Lo SDs'!$B:$F,3,FALSE),$H:$I,2,FALSE))</f>
        <v/>
      </c>
      <c r="T1626" s="70" t="str">
        <f t="shared" si="282"/>
        <v/>
      </c>
      <c r="U1626" s="68" t="str">
        <f t="shared" si="283"/>
        <v/>
      </c>
      <c r="V1626" s="69" t="str">
        <f t="shared" si="288"/>
        <v/>
      </c>
      <c r="W1626" s="66" t="str">
        <f>IFERROR((IF(AND($G1625&lt;(VLOOKUP($J1626,'Medians, Hi-Lo SDs'!$B:$F,4,FALSE)),$G1626&gt;=(VLOOKUP($J1626,'Medians, Hi-Lo SDs'!$B:$F,4,FALSE))),(VLOOKUP($J1626,'Medians, Hi-Lo SDs'!$B:$F,4,FALSE))-$G1625,""))/($F1626)*($C1626-$C1625)+($C1625),"")</f>
        <v/>
      </c>
      <c r="X1626" s="65" t="str">
        <f t="shared" si="291"/>
        <v/>
      </c>
      <c r="Y1626" s="65" t="str">
        <f>IF(X1626="","",X1626/VLOOKUP(VLOOKUP($J1626,'Medians, Hi-Lo SDs'!$B:$F,4,FALSE),$H:$I,2,FALSE))</f>
        <v/>
      </c>
      <c r="Z1626" s="70" t="str">
        <f t="shared" si="284"/>
        <v/>
      </c>
      <c r="AA1626" s="68" t="str">
        <f t="shared" si="285"/>
        <v/>
      </c>
      <c r="AB1626" s="66" t="str">
        <f>IFERROR((IF(AND($G1625&lt;(VLOOKUP($J1626,'Medians, Hi-Lo SDs'!$B:$F,5,FALSE)),$G1626&gt;=(VLOOKUP($J1626,'Medians, Hi-Lo SDs'!$B:$F,5,FALSE))),(VLOOKUP($J1626,'Medians, Hi-Lo SDs'!$B:$F,5,FALSE))-$G1625,""))/($F1626)*($C1626-$C1625)+($C1625),"")</f>
        <v/>
      </c>
      <c r="AC1626" s="65" t="str">
        <f t="shared" si="292"/>
        <v/>
      </c>
      <c r="AD1626" s="65" t="str">
        <f>IF(AC1626="","",AC1626/VLOOKUP(VLOOKUP($J1626,'Medians, Hi-Lo SDs'!$B:$F,5,FALSE),$H:$I,2,FALSE))</f>
        <v/>
      </c>
      <c r="AE1626" s="59" t="s">
        <v>88</v>
      </c>
      <c r="AF1626" s="60" t="s">
        <v>88</v>
      </c>
    </row>
    <row r="1627" spans="10:32" x14ac:dyDescent="0.2">
      <c r="J1627" s="64" t="str">
        <f t="shared" si="286"/>
        <v>a1721</v>
      </c>
      <c r="K1627" s="71">
        <f t="shared" si="287"/>
        <v>2.1505376344086025</v>
      </c>
      <c r="L1627" s="65" t="str">
        <f>IFERROR((IF(AND($G1626&lt;(VLOOKUP($J1627,'Medians, Hi-Lo SDs'!$B:$F,2,FALSE)),$G1627&gt;=(VLOOKUP($J1627,'Medians, Hi-Lo SDs'!$B:$F,2,FALSE))),(VLOOKUP($J1627,'Medians, Hi-Lo SDs'!$B:$F,2,FALSE))-$G1626,""))/($F1627)*($C1627-$C1626)+($C1626),"")</f>
        <v/>
      </c>
      <c r="M1627" s="65" t="str">
        <f t="shared" si="289"/>
        <v/>
      </c>
      <c r="N1627" s="65" t="str">
        <f>IF(M1627="","",M1627/VLOOKUP(VLOOKUP($J1627,'Medians, Hi-Lo SDs'!$B:$F,2,FALSE),$H:$I,2,FALSE))</f>
        <v/>
      </c>
      <c r="O1627" s="59" t="s">
        <v>88</v>
      </c>
      <c r="P1627" s="60" t="s">
        <v>88</v>
      </c>
      <c r="Q1627" s="66" t="str">
        <f>IFERROR((IF(AND($G1626&lt;(VLOOKUP($J1627,'Medians, Hi-Lo SDs'!$B:$F,3,FALSE)),$G1627&gt;=(VLOOKUP($J1627,'Medians, Hi-Lo SDs'!$B:$F,3,FALSE))),(VLOOKUP($J1627,'Medians, Hi-Lo SDs'!$B:$F,3,FALSE))-$G1626,""))/($F1627)*($C1627-$C1626)+($C1626),"")</f>
        <v/>
      </c>
      <c r="R1627" s="65" t="str">
        <f t="shared" si="290"/>
        <v/>
      </c>
      <c r="S1627" s="65" t="str">
        <f>IF(R1627="","",R1627/VLOOKUP(VLOOKUP($J1627,'Medians, Hi-Lo SDs'!$B:$F,3,FALSE),$H:$I,2,FALSE))</f>
        <v/>
      </c>
      <c r="T1627" s="70" t="str">
        <f t="shared" si="282"/>
        <v/>
      </c>
      <c r="U1627" s="68" t="str">
        <f t="shared" si="283"/>
        <v/>
      </c>
      <c r="V1627" s="69" t="str">
        <f t="shared" si="288"/>
        <v/>
      </c>
      <c r="W1627" s="66" t="str">
        <f>IFERROR((IF(AND($G1626&lt;(VLOOKUP($J1627,'Medians, Hi-Lo SDs'!$B:$F,4,FALSE)),$G1627&gt;=(VLOOKUP($J1627,'Medians, Hi-Lo SDs'!$B:$F,4,FALSE))),(VLOOKUP($J1627,'Medians, Hi-Lo SDs'!$B:$F,4,FALSE))-$G1626,""))/($F1627)*($C1627-$C1626)+($C1626),"")</f>
        <v/>
      </c>
      <c r="X1627" s="65" t="str">
        <f t="shared" si="291"/>
        <v/>
      </c>
      <c r="Y1627" s="65" t="str">
        <f>IF(X1627="","",X1627/VLOOKUP(VLOOKUP($J1627,'Medians, Hi-Lo SDs'!$B:$F,4,FALSE),$H:$I,2,FALSE))</f>
        <v/>
      </c>
      <c r="Z1627" s="70" t="str">
        <f t="shared" si="284"/>
        <v/>
      </c>
      <c r="AA1627" s="68" t="str">
        <f t="shared" si="285"/>
        <v/>
      </c>
      <c r="AB1627" s="66" t="str">
        <f>IFERROR((IF(AND($G1626&lt;(VLOOKUP($J1627,'Medians, Hi-Lo SDs'!$B:$F,5,FALSE)),$G1627&gt;=(VLOOKUP($J1627,'Medians, Hi-Lo SDs'!$B:$F,5,FALSE))),(VLOOKUP($J1627,'Medians, Hi-Lo SDs'!$B:$F,5,FALSE))-$G1626,""))/($F1627)*($C1627-$C1626)+($C1626),"")</f>
        <v/>
      </c>
      <c r="AC1627" s="65" t="str">
        <f t="shared" si="292"/>
        <v/>
      </c>
      <c r="AD1627" s="65" t="str">
        <f>IF(AC1627="","",AC1627/VLOOKUP(VLOOKUP($J1627,'Medians, Hi-Lo SDs'!$B:$F,5,FALSE),$H:$I,2,FALSE))</f>
        <v/>
      </c>
      <c r="AE1627" s="59" t="s">
        <v>88</v>
      </c>
      <c r="AF1627" s="60" t="s">
        <v>88</v>
      </c>
    </row>
    <row r="1628" spans="10:32" x14ac:dyDescent="0.2">
      <c r="J1628" s="64" t="str">
        <f t="shared" si="286"/>
        <v>a1721</v>
      </c>
      <c r="K1628" s="71">
        <f t="shared" si="287"/>
        <v>2.1505376344086025</v>
      </c>
      <c r="L1628" s="65" t="str">
        <f>IFERROR((IF(AND($G1627&lt;(VLOOKUP($J1628,'Medians, Hi-Lo SDs'!$B:$F,2,FALSE)),$G1628&gt;=(VLOOKUP($J1628,'Medians, Hi-Lo SDs'!$B:$F,2,FALSE))),(VLOOKUP($J1628,'Medians, Hi-Lo SDs'!$B:$F,2,FALSE))-$G1627,""))/($F1628)*($C1628-$C1627)+($C1627),"")</f>
        <v/>
      </c>
      <c r="M1628" s="65" t="str">
        <f t="shared" si="289"/>
        <v/>
      </c>
      <c r="N1628" s="65" t="str">
        <f>IF(M1628="","",M1628/VLOOKUP(VLOOKUP($J1628,'Medians, Hi-Lo SDs'!$B:$F,2,FALSE),$H:$I,2,FALSE))</f>
        <v/>
      </c>
      <c r="O1628" s="59" t="s">
        <v>88</v>
      </c>
      <c r="P1628" s="60" t="s">
        <v>88</v>
      </c>
      <c r="Q1628" s="66" t="str">
        <f>IFERROR((IF(AND($G1627&lt;(VLOOKUP($J1628,'Medians, Hi-Lo SDs'!$B:$F,3,FALSE)),$G1628&gt;=(VLOOKUP($J1628,'Medians, Hi-Lo SDs'!$B:$F,3,FALSE))),(VLOOKUP($J1628,'Medians, Hi-Lo SDs'!$B:$F,3,FALSE))-$G1627,""))/($F1628)*($C1628-$C1627)+($C1627),"")</f>
        <v/>
      </c>
      <c r="R1628" s="65" t="str">
        <f t="shared" si="290"/>
        <v/>
      </c>
      <c r="S1628" s="65" t="str">
        <f>IF(R1628="","",R1628/VLOOKUP(VLOOKUP($J1628,'Medians, Hi-Lo SDs'!$B:$F,3,FALSE),$H:$I,2,FALSE))</f>
        <v/>
      </c>
      <c r="T1628" s="70" t="str">
        <f t="shared" si="282"/>
        <v/>
      </c>
      <c r="U1628" s="68" t="str">
        <f t="shared" si="283"/>
        <v/>
      </c>
      <c r="V1628" s="69" t="str">
        <f t="shared" si="288"/>
        <v/>
      </c>
      <c r="W1628" s="66" t="str">
        <f>IFERROR((IF(AND($G1627&lt;(VLOOKUP($J1628,'Medians, Hi-Lo SDs'!$B:$F,4,FALSE)),$G1628&gt;=(VLOOKUP($J1628,'Medians, Hi-Lo SDs'!$B:$F,4,FALSE))),(VLOOKUP($J1628,'Medians, Hi-Lo SDs'!$B:$F,4,FALSE))-$G1627,""))/($F1628)*($C1628-$C1627)+($C1627),"")</f>
        <v/>
      </c>
      <c r="X1628" s="65" t="str">
        <f t="shared" si="291"/>
        <v/>
      </c>
      <c r="Y1628" s="65" t="str">
        <f>IF(X1628="","",X1628/VLOOKUP(VLOOKUP($J1628,'Medians, Hi-Lo SDs'!$B:$F,4,FALSE),$H:$I,2,FALSE))</f>
        <v/>
      </c>
      <c r="Z1628" s="70" t="str">
        <f t="shared" si="284"/>
        <v/>
      </c>
      <c r="AA1628" s="68" t="str">
        <f t="shared" si="285"/>
        <v/>
      </c>
      <c r="AB1628" s="66" t="str">
        <f>IFERROR((IF(AND($G1627&lt;(VLOOKUP($J1628,'Medians, Hi-Lo SDs'!$B:$F,5,FALSE)),$G1628&gt;=(VLOOKUP($J1628,'Medians, Hi-Lo SDs'!$B:$F,5,FALSE))),(VLOOKUP($J1628,'Medians, Hi-Lo SDs'!$B:$F,5,FALSE))-$G1627,""))/($F1628)*($C1628-$C1627)+($C1627),"")</f>
        <v/>
      </c>
      <c r="AC1628" s="65" t="str">
        <f t="shared" si="292"/>
        <v/>
      </c>
      <c r="AD1628" s="65" t="str">
        <f>IF(AC1628="","",AC1628/VLOOKUP(VLOOKUP($J1628,'Medians, Hi-Lo SDs'!$B:$F,5,FALSE),$H:$I,2,FALSE))</f>
        <v/>
      </c>
      <c r="AE1628" s="59" t="s">
        <v>88</v>
      </c>
      <c r="AF1628" s="60" t="s">
        <v>88</v>
      </c>
    </row>
    <row r="1629" spans="10:32" x14ac:dyDescent="0.2">
      <c r="J1629" s="64" t="str">
        <f t="shared" si="286"/>
        <v>a1721</v>
      </c>
      <c r="K1629" s="71">
        <f t="shared" si="287"/>
        <v>2.1505376344086025</v>
      </c>
      <c r="L1629" s="65" t="str">
        <f>IFERROR((IF(AND($G1628&lt;(VLOOKUP($J1629,'Medians, Hi-Lo SDs'!$B:$F,2,FALSE)),$G1629&gt;=(VLOOKUP($J1629,'Medians, Hi-Lo SDs'!$B:$F,2,FALSE))),(VLOOKUP($J1629,'Medians, Hi-Lo SDs'!$B:$F,2,FALSE))-$G1628,""))/($F1629)*($C1629-$C1628)+($C1628),"")</f>
        <v/>
      </c>
      <c r="M1629" s="65" t="str">
        <f t="shared" si="289"/>
        <v/>
      </c>
      <c r="N1629" s="65" t="str">
        <f>IF(M1629="","",M1629/VLOOKUP(VLOOKUP($J1629,'Medians, Hi-Lo SDs'!$B:$F,2,FALSE),$H:$I,2,FALSE))</f>
        <v/>
      </c>
      <c r="O1629" s="59" t="s">
        <v>88</v>
      </c>
      <c r="P1629" s="60" t="s">
        <v>88</v>
      </c>
      <c r="Q1629" s="66" t="str">
        <f>IFERROR((IF(AND($G1628&lt;(VLOOKUP($J1629,'Medians, Hi-Lo SDs'!$B:$F,3,FALSE)),$G1629&gt;=(VLOOKUP($J1629,'Medians, Hi-Lo SDs'!$B:$F,3,FALSE))),(VLOOKUP($J1629,'Medians, Hi-Lo SDs'!$B:$F,3,FALSE))-$G1628,""))/($F1629)*($C1629-$C1628)+($C1628),"")</f>
        <v/>
      </c>
      <c r="R1629" s="65" t="str">
        <f t="shared" si="290"/>
        <v/>
      </c>
      <c r="S1629" s="65" t="str">
        <f>IF(R1629="","",R1629/VLOOKUP(VLOOKUP($J1629,'Medians, Hi-Lo SDs'!$B:$F,3,FALSE),$H:$I,2,FALSE))</f>
        <v/>
      </c>
      <c r="T1629" s="70" t="str">
        <f t="shared" si="282"/>
        <v/>
      </c>
      <c r="U1629" s="68" t="str">
        <f t="shared" si="283"/>
        <v/>
      </c>
      <c r="V1629" s="69" t="str">
        <f t="shared" si="288"/>
        <v/>
      </c>
      <c r="W1629" s="66" t="str">
        <f>IFERROR((IF(AND($G1628&lt;(VLOOKUP($J1629,'Medians, Hi-Lo SDs'!$B:$F,4,FALSE)),$G1629&gt;=(VLOOKUP($J1629,'Medians, Hi-Lo SDs'!$B:$F,4,FALSE))),(VLOOKUP($J1629,'Medians, Hi-Lo SDs'!$B:$F,4,FALSE))-$G1628,""))/($F1629)*($C1629-$C1628)+($C1628),"")</f>
        <v/>
      </c>
      <c r="X1629" s="65" t="str">
        <f t="shared" si="291"/>
        <v/>
      </c>
      <c r="Y1629" s="65" t="str">
        <f>IF(X1629="","",X1629/VLOOKUP(VLOOKUP($J1629,'Medians, Hi-Lo SDs'!$B:$F,4,FALSE),$H:$I,2,FALSE))</f>
        <v/>
      </c>
      <c r="Z1629" s="70" t="str">
        <f t="shared" si="284"/>
        <v/>
      </c>
      <c r="AA1629" s="68" t="str">
        <f t="shared" si="285"/>
        <v/>
      </c>
      <c r="AB1629" s="66" t="str">
        <f>IFERROR((IF(AND($G1628&lt;(VLOOKUP($J1629,'Medians, Hi-Lo SDs'!$B:$F,5,FALSE)),$G1629&gt;=(VLOOKUP($J1629,'Medians, Hi-Lo SDs'!$B:$F,5,FALSE))),(VLOOKUP($J1629,'Medians, Hi-Lo SDs'!$B:$F,5,FALSE))-$G1628,""))/($F1629)*($C1629-$C1628)+($C1628),"")</f>
        <v/>
      </c>
      <c r="AC1629" s="65" t="str">
        <f t="shared" si="292"/>
        <v/>
      </c>
      <c r="AD1629" s="65" t="str">
        <f>IF(AC1629="","",AC1629/VLOOKUP(VLOOKUP($J1629,'Medians, Hi-Lo SDs'!$B:$F,5,FALSE),$H:$I,2,FALSE))</f>
        <v/>
      </c>
      <c r="AE1629" s="59" t="s">
        <v>88</v>
      </c>
      <c r="AF1629" s="60" t="s">
        <v>88</v>
      </c>
    </row>
    <row r="1630" spans="10:32" x14ac:dyDescent="0.2">
      <c r="J1630" s="64" t="str">
        <f t="shared" si="286"/>
        <v>a1721</v>
      </c>
      <c r="K1630" s="71">
        <f t="shared" si="287"/>
        <v>2.1505376344086025</v>
      </c>
      <c r="L1630" s="65" t="str">
        <f>IFERROR((IF(AND($G1629&lt;(VLOOKUP($J1630,'Medians, Hi-Lo SDs'!$B:$F,2,FALSE)),$G1630&gt;=(VLOOKUP($J1630,'Medians, Hi-Lo SDs'!$B:$F,2,FALSE))),(VLOOKUP($J1630,'Medians, Hi-Lo SDs'!$B:$F,2,FALSE))-$G1629,""))/($F1630)*($C1630-$C1629)+($C1629),"")</f>
        <v/>
      </c>
      <c r="M1630" s="65" t="str">
        <f t="shared" si="289"/>
        <v/>
      </c>
      <c r="N1630" s="65" t="str">
        <f>IF(M1630="","",M1630/VLOOKUP(VLOOKUP($J1630,'Medians, Hi-Lo SDs'!$B:$F,2,FALSE),$H:$I,2,FALSE))</f>
        <v/>
      </c>
      <c r="O1630" s="59" t="s">
        <v>88</v>
      </c>
      <c r="P1630" s="60" t="s">
        <v>88</v>
      </c>
      <c r="Q1630" s="66" t="str">
        <f>IFERROR((IF(AND($G1629&lt;(VLOOKUP($J1630,'Medians, Hi-Lo SDs'!$B:$F,3,FALSE)),$G1630&gt;=(VLOOKUP($J1630,'Medians, Hi-Lo SDs'!$B:$F,3,FALSE))),(VLOOKUP($J1630,'Medians, Hi-Lo SDs'!$B:$F,3,FALSE))-$G1629,""))/($F1630)*($C1630-$C1629)+($C1629),"")</f>
        <v/>
      </c>
      <c r="R1630" s="65" t="str">
        <f t="shared" si="290"/>
        <v/>
      </c>
      <c r="S1630" s="65" t="str">
        <f>IF(R1630="","",R1630/VLOOKUP(VLOOKUP($J1630,'Medians, Hi-Lo SDs'!$B:$F,3,FALSE),$H:$I,2,FALSE))</f>
        <v/>
      </c>
      <c r="T1630" s="70" t="str">
        <f t="shared" si="282"/>
        <v/>
      </c>
      <c r="U1630" s="68" t="str">
        <f t="shared" si="283"/>
        <v/>
      </c>
      <c r="V1630" s="69" t="str">
        <f t="shared" si="288"/>
        <v/>
      </c>
      <c r="W1630" s="66" t="str">
        <f>IFERROR((IF(AND($G1629&lt;(VLOOKUP($J1630,'Medians, Hi-Lo SDs'!$B:$F,4,FALSE)),$G1630&gt;=(VLOOKUP($J1630,'Medians, Hi-Lo SDs'!$B:$F,4,FALSE))),(VLOOKUP($J1630,'Medians, Hi-Lo SDs'!$B:$F,4,FALSE))-$G1629,""))/($F1630)*($C1630-$C1629)+($C1629),"")</f>
        <v/>
      </c>
      <c r="X1630" s="65" t="str">
        <f t="shared" si="291"/>
        <v/>
      </c>
      <c r="Y1630" s="65" t="str">
        <f>IF(X1630="","",X1630/VLOOKUP(VLOOKUP($J1630,'Medians, Hi-Lo SDs'!$B:$F,4,FALSE),$H:$I,2,FALSE))</f>
        <v/>
      </c>
      <c r="Z1630" s="70" t="str">
        <f t="shared" si="284"/>
        <v/>
      </c>
      <c r="AA1630" s="68" t="str">
        <f t="shared" si="285"/>
        <v/>
      </c>
      <c r="AB1630" s="66" t="str">
        <f>IFERROR((IF(AND($G1629&lt;(VLOOKUP($J1630,'Medians, Hi-Lo SDs'!$B:$F,5,FALSE)),$G1630&gt;=(VLOOKUP($J1630,'Medians, Hi-Lo SDs'!$B:$F,5,FALSE))),(VLOOKUP($J1630,'Medians, Hi-Lo SDs'!$B:$F,5,FALSE))-$G1629,""))/($F1630)*($C1630-$C1629)+($C1629),"")</f>
        <v/>
      </c>
      <c r="AC1630" s="65" t="str">
        <f t="shared" si="292"/>
        <v/>
      </c>
      <c r="AD1630" s="65" t="str">
        <f>IF(AC1630="","",AC1630/VLOOKUP(VLOOKUP($J1630,'Medians, Hi-Lo SDs'!$B:$F,5,FALSE),$H:$I,2,FALSE))</f>
        <v/>
      </c>
      <c r="AE1630" s="59" t="s">
        <v>88</v>
      </c>
      <c r="AF1630" s="60" t="s">
        <v>88</v>
      </c>
    </row>
    <row r="1631" spans="10:32" x14ac:dyDescent="0.2">
      <c r="J1631" s="64" t="str">
        <f t="shared" si="286"/>
        <v>a1721</v>
      </c>
      <c r="K1631" s="71">
        <f t="shared" si="287"/>
        <v>2.1505376344086025</v>
      </c>
      <c r="L1631" s="65" t="str">
        <f>IFERROR((IF(AND($G1630&lt;(VLOOKUP($J1631,'Medians, Hi-Lo SDs'!$B:$F,2,FALSE)),$G1631&gt;=(VLOOKUP($J1631,'Medians, Hi-Lo SDs'!$B:$F,2,FALSE))),(VLOOKUP($J1631,'Medians, Hi-Lo SDs'!$B:$F,2,FALSE))-$G1630,""))/($F1631)*($C1631-$C1630)+($C1630),"")</f>
        <v/>
      </c>
      <c r="M1631" s="65" t="str">
        <f t="shared" si="289"/>
        <v/>
      </c>
      <c r="N1631" s="65" t="str">
        <f>IF(M1631="","",M1631/VLOOKUP(VLOOKUP($J1631,'Medians, Hi-Lo SDs'!$B:$F,2,FALSE),$H:$I,2,FALSE))</f>
        <v/>
      </c>
      <c r="O1631" s="59" t="s">
        <v>88</v>
      </c>
      <c r="P1631" s="60" t="s">
        <v>88</v>
      </c>
      <c r="Q1631" s="66" t="str">
        <f>IFERROR((IF(AND($G1630&lt;(VLOOKUP($J1631,'Medians, Hi-Lo SDs'!$B:$F,3,FALSE)),$G1631&gt;=(VLOOKUP($J1631,'Medians, Hi-Lo SDs'!$B:$F,3,FALSE))),(VLOOKUP($J1631,'Medians, Hi-Lo SDs'!$B:$F,3,FALSE))-$G1630,""))/($F1631)*($C1631-$C1630)+($C1630),"")</f>
        <v/>
      </c>
      <c r="R1631" s="65" t="str">
        <f t="shared" si="290"/>
        <v/>
      </c>
      <c r="S1631" s="65" t="str">
        <f>IF(R1631="","",R1631/VLOOKUP(VLOOKUP($J1631,'Medians, Hi-Lo SDs'!$B:$F,3,FALSE),$H:$I,2,FALSE))</f>
        <v/>
      </c>
      <c r="T1631" s="70" t="str">
        <f t="shared" si="282"/>
        <v/>
      </c>
      <c r="U1631" s="68" t="str">
        <f t="shared" si="283"/>
        <v/>
      </c>
      <c r="V1631" s="69" t="str">
        <f t="shared" si="288"/>
        <v/>
      </c>
      <c r="W1631" s="66" t="str">
        <f>IFERROR((IF(AND($G1630&lt;(VLOOKUP($J1631,'Medians, Hi-Lo SDs'!$B:$F,4,FALSE)),$G1631&gt;=(VLOOKUP($J1631,'Medians, Hi-Lo SDs'!$B:$F,4,FALSE))),(VLOOKUP($J1631,'Medians, Hi-Lo SDs'!$B:$F,4,FALSE))-$G1630,""))/($F1631)*($C1631-$C1630)+($C1630),"")</f>
        <v/>
      </c>
      <c r="X1631" s="65" t="str">
        <f t="shared" si="291"/>
        <v/>
      </c>
      <c r="Y1631" s="65" t="str">
        <f>IF(X1631="","",X1631/VLOOKUP(VLOOKUP($J1631,'Medians, Hi-Lo SDs'!$B:$F,4,FALSE),$H:$I,2,FALSE))</f>
        <v/>
      </c>
      <c r="Z1631" s="70" t="str">
        <f t="shared" si="284"/>
        <v/>
      </c>
      <c r="AA1631" s="68" t="str">
        <f t="shared" si="285"/>
        <v/>
      </c>
      <c r="AB1631" s="66" t="str">
        <f>IFERROR((IF(AND($G1630&lt;(VLOOKUP($J1631,'Medians, Hi-Lo SDs'!$B:$F,5,FALSE)),$G1631&gt;=(VLOOKUP($J1631,'Medians, Hi-Lo SDs'!$B:$F,5,FALSE))),(VLOOKUP($J1631,'Medians, Hi-Lo SDs'!$B:$F,5,FALSE))-$G1630,""))/($F1631)*($C1631-$C1630)+($C1630),"")</f>
        <v/>
      </c>
      <c r="AC1631" s="65" t="str">
        <f t="shared" si="292"/>
        <v/>
      </c>
      <c r="AD1631" s="65" t="str">
        <f>IF(AC1631="","",AC1631/VLOOKUP(VLOOKUP($J1631,'Medians, Hi-Lo SDs'!$B:$F,5,FALSE),$H:$I,2,FALSE))</f>
        <v/>
      </c>
      <c r="AE1631" s="59" t="s">
        <v>88</v>
      </c>
      <c r="AF1631" s="60" t="s">
        <v>88</v>
      </c>
    </row>
    <row r="1632" spans="10:32" x14ac:dyDescent="0.2">
      <c r="J1632" s="64" t="str">
        <f t="shared" si="286"/>
        <v>a1721</v>
      </c>
      <c r="K1632" s="71">
        <f t="shared" si="287"/>
        <v>2.1505376344086025</v>
      </c>
      <c r="L1632" s="65" t="str">
        <f>IFERROR((IF(AND($G1631&lt;(VLOOKUP($J1632,'Medians, Hi-Lo SDs'!$B:$F,2,FALSE)),$G1632&gt;=(VLOOKUP($J1632,'Medians, Hi-Lo SDs'!$B:$F,2,FALSE))),(VLOOKUP($J1632,'Medians, Hi-Lo SDs'!$B:$F,2,FALSE))-$G1631,""))/($F1632)*($C1632-$C1631)+($C1631),"")</f>
        <v/>
      </c>
      <c r="M1632" s="65" t="str">
        <f t="shared" si="289"/>
        <v/>
      </c>
      <c r="N1632" s="65" t="str">
        <f>IF(M1632="","",M1632/VLOOKUP(VLOOKUP($J1632,'Medians, Hi-Lo SDs'!$B:$F,2,FALSE),$H:$I,2,FALSE))</f>
        <v/>
      </c>
      <c r="O1632" s="59" t="s">
        <v>88</v>
      </c>
      <c r="P1632" s="60" t="s">
        <v>88</v>
      </c>
      <c r="Q1632" s="66" t="str">
        <f>IFERROR((IF(AND($G1631&lt;(VLOOKUP($J1632,'Medians, Hi-Lo SDs'!$B:$F,3,FALSE)),$G1632&gt;=(VLOOKUP($J1632,'Medians, Hi-Lo SDs'!$B:$F,3,FALSE))),(VLOOKUP($J1632,'Medians, Hi-Lo SDs'!$B:$F,3,FALSE))-$G1631,""))/($F1632)*($C1632-$C1631)+($C1631),"")</f>
        <v/>
      </c>
      <c r="R1632" s="65" t="str">
        <f t="shared" si="290"/>
        <v/>
      </c>
      <c r="S1632" s="65" t="str">
        <f>IF(R1632="","",R1632/VLOOKUP(VLOOKUP($J1632,'Medians, Hi-Lo SDs'!$B:$F,3,FALSE),$H:$I,2,FALSE))</f>
        <v/>
      </c>
      <c r="T1632" s="70" t="str">
        <f t="shared" si="282"/>
        <v/>
      </c>
      <c r="U1632" s="68" t="str">
        <f t="shared" si="283"/>
        <v/>
      </c>
      <c r="V1632" s="69" t="str">
        <f t="shared" si="288"/>
        <v/>
      </c>
      <c r="W1632" s="66" t="str">
        <f>IFERROR((IF(AND($G1631&lt;(VLOOKUP($J1632,'Medians, Hi-Lo SDs'!$B:$F,4,FALSE)),$G1632&gt;=(VLOOKUP($J1632,'Medians, Hi-Lo SDs'!$B:$F,4,FALSE))),(VLOOKUP($J1632,'Medians, Hi-Lo SDs'!$B:$F,4,FALSE))-$G1631,""))/($F1632)*($C1632-$C1631)+($C1631),"")</f>
        <v/>
      </c>
      <c r="X1632" s="65" t="str">
        <f t="shared" si="291"/>
        <v/>
      </c>
      <c r="Y1632" s="65" t="str">
        <f>IF(X1632="","",X1632/VLOOKUP(VLOOKUP($J1632,'Medians, Hi-Lo SDs'!$B:$F,4,FALSE),$H:$I,2,FALSE))</f>
        <v/>
      </c>
      <c r="Z1632" s="70" t="str">
        <f t="shared" si="284"/>
        <v/>
      </c>
      <c r="AA1632" s="68" t="str">
        <f t="shared" si="285"/>
        <v/>
      </c>
      <c r="AB1632" s="66" t="str">
        <f>IFERROR((IF(AND($G1631&lt;(VLOOKUP($J1632,'Medians, Hi-Lo SDs'!$B:$F,5,FALSE)),$G1632&gt;=(VLOOKUP($J1632,'Medians, Hi-Lo SDs'!$B:$F,5,FALSE))),(VLOOKUP($J1632,'Medians, Hi-Lo SDs'!$B:$F,5,FALSE))-$G1631,""))/($F1632)*($C1632-$C1631)+($C1631),"")</f>
        <v/>
      </c>
      <c r="AC1632" s="65" t="str">
        <f t="shared" si="292"/>
        <v/>
      </c>
      <c r="AD1632" s="65" t="str">
        <f>IF(AC1632="","",AC1632/VLOOKUP(VLOOKUP($J1632,'Medians, Hi-Lo SDs'!$B:$F,5,FALSE),$H:$I,2,FALSE))</f>
        <v/>
      </c>
      <c r="AE1632" s="59" t="s">
        <v>88</v>
      </c>
      <c r="AF1632" s="60" t="s">
        <v>88</v>
      </c>
    </row>
    <row r="1633" spans="10:32" x14ac:dyDescent="0.2">
      <c r="J1633" s="64" t="str">
        <f t="shared" si="286"/>
        <v>a1721</v>
      </c>
      <c r="K1633" s="71">
        <f t="shared" si="287"/>
        <v>2.1505376344086025</v>
      </c>
      <c r="L1633" s="65" t="str">
        <f>IFERROR((IF(AND($G1632&lt;(VLOOKUP($J1633,'Medians, Hi-Lo SDs'!$B:$F,2,FALSE)),$G1633&gt;=(VLOOKUP($J1633,'Medians, Hi-Lo SDs'!$B:$F,2,FALSE))),(VLOOKUP($J1633,'Medians, Hi-Lo SDs'!$B:$F,2,FALSE))-$G1632,""))/($F1633)*($C1633-$C1632)+($C1632),"")</f>
        <v/>
      </c>
      <c r="M1633" s="65" t="str">
        <f t="shared" si="289"/>
        <v/>
      </c>
      <c r="N1633" s="65" t="str">
        <f>IF(M1633="","",M1633/VLOOKUP(VLOOKUP($J1633,'Medians, Hi-Lo SDs'!$B:$F,2,FALSE),$H:$I,2,FALSE))</f>
        <v/>
      </c>
      <c r="O1633" s="59" t="s">
        <v>88</v>
      </c>
      <c r="P1633" s="60" t="s">
        <v>88</v>
      </c>
      <c r="Q1633" s="66" t="str">
        <f>IFERROR((IF(AND($G1632&lt;(VLOOKUP($J1633,'Medians, Hi-Lo SDs'!$B:$F,3,FALSE)),$G1633&gt;=(VLOOKUP($J1633,'Medians, Hi-Lo SDs'!$B:$F,3,FALSE))),(VLOOKUP($J1633,'Medians, Hi-Lo SDs'!$B:$F,3,FALSE))-$G1632,""))/($F1633)*($C1633-$C1632)+($C1632),"")</f>
        <v/>
      </c>
      <c r="R1633" s="65" t="str">
        <f t="shared" si="290"/>
        <v/>
      </c>
      <c r="S1633" s="65" t="str">
        <f>IF(R1633="","",R1633/VLOOKUP(VLOOKUP($J1633,'Medians, Hi-Lo SDs'!$B:$F,3,FALSE),$H:$I,2,FALSE))</f>
        <v/>
      </c>
      <c r="T1633" s="70" t="str">
        <f t="shared" si="282"/>
        <v/>
      </c>
      <c r="U1633" s="68" t="str">
        <f t="shared" si="283"/>
        <v/>
      </c>
      <c r="V1633" s="69" t="str">
        <f t="shared" si="288"/>
        <v/>
      </c>
      <c r="W1633" s="66" t="str">
        <f>IFERROR((IF(AND($G1632&lt;(VLOOKUP($J1633,'Medians, Hi-Lo SDs'!$B:$F,4,FALSE)),$G1633&gt;=(VLOOKUP($J1633,'Medians, Hi-Lo SDs'!$B:$F,4,FALSE))),(VLOOKUP($J1633,'Medians, Hi-Lo SDs'!$B:$F,4,FALSE))-$G1632,""))/($F1633)*($C1633-$C1632)+($C1632),"")</f>
        <v/>
      </c>
      <c r="X1633" s="65" t="str">
        <f t="shared" si="291"/>
        <v/>
      </c>
      <c r="Y1633" s="65" t="str">
        <f>IF(X1633="","",X1633/VLOOKUP(VLOOKUP($J1633,'Medians, Hi-Lo SDs'!$B:$F,4,FALSE),$H:$I,2,FALSE))</f>
        <v/>
      </c>
      <c r="Z1633" s="70" t="str">
        <f t="shared" si="284"/>
        <v/>
      </c>
      <c r="AA1633" s="68" t="str">
        <f t="shared" si="285"/>
        <v/>
      </c>
      <c r="AB1633" s="66" t="str">
        <f>IFERROR((IF(AND($G1632&lt;(VLOOKUP($J1633,'Medians, Hi-Lo SDs'!$B:$F,5,FALSE)),$G1633&gt;=(VLOOKUP($J1633,'Medians, Hi-Lo SDs'!$B:$F,5,FALSE))),(VLOOKUP($J1633,'Medians, Hi-Lo SDs'!$B:$F,5,FALSE))-$G1632,""))/($F1633)*($C1633-$C1632)+($C1632),"")</f>
        <v/>
      </c>
      <c r="AC1633" s="65" t="str">
        <f t="shared" si="292"/>
        <v/>
      </c>
      <c r="AD1633" s="65" t="str">
        <f>IF(AC1633="","",AC1633/VLOOKUP(VLOOKUP($J1633,'Medians, Hi-Lo SDs'!$B:$F,5,FALSE),$H:$I,2,FALSE))</f>
        <v/>
      </c>
      <c r="AE1633" s="59" t="s">
        <v>88</v>
      </c>
      <c r="AF1633" s="60" t="s">
        <v>88</v>
      </c>
    </row>
    <row r="1634" spans="10:32" x14ac:dyDescent="0.2">
      <c r="J1634" s="64" t="str">
        <f t="shared" si="286"/>
        <v>a1721</v>
      </c>
      <c r="K1634" s="71">
        <f t="shared" si="287"/>
        <v>2.1505376344086025</v>
      </c>
      <c r="L1634" s="65" t="str">
        <f>IFERROR((IF(AND($G1633&lt;(VLOOKUP($J1634,'Medians, Hi-Lo SDs'!$B:$F,2,FALSE)),$G1634&gt;=(VLOOKUP($J1634,'Medians, Hi-Lo SDs'!$B:$F,2,FALSE))),(VLOOKUP($J1634,'Medians, Hi-Lo SDs'!$B:$F,2,FALSE))-$G1633,""))/($F1634)*($C1634-$C1633)+($C1633),"")</f>
        <v/>
      </c>
      <c r="M1634" s="65" t="str">
        <f t="shared" si="289"/>
        <v/>
      </c>
      <c r="N1634" s="65" t="str">
        <f>IF(M1634="","",M1634/VLOOKUP(VLOOKUP($J1634,'Medians, Hi-Lo SDs'!$B:$F,2,FALSE),$H:$I,2,FALSE))</f>
        <v/>
      </c>
      <c r="O1634" s="59" t="s">
        <v>88</v>
      </c>
      <c r="P1634" s="60" t="s">
        <v>88</v>
      </c>
      <c r="Q1634" s="66" t="str">
        <f>IFERROR((IF(AND($G1633&lt;(VLOOKUP($J1634,'Medians, Hi-Lo SDs'!$B:$F,3,FALSE)),$G1634&gt;=(VLOOKUP($J1634,'Medians, Hi-Lo SDs'!$B:$F,3,FALSE))),(VLOOKUP($J1634,'Medians, Hi-Lo SDs'!$B:$F,3,FALSE))-$G1633,""))/($F1634)*($C1634-$C1633)+($C1633),"")</f>
        <v/>
      </c>
      <c r="R1634" s="65" t="str">
        <f t="shared" si="290"/>
        <v/>
      </c>
      <c r="S1634" s="65" t="str">
        <f>IF(R1634="","",R1634/VLOOKUP(VLOOKUP($J1634,'Medians, Hi-Lo SDs'!$B:$F,3,FALSE),$H:$I,2,FALSE))</f>
        <v/>
      </c>
      <c r="T1634" s="70" t="str">
        <f t="shared" si="282"/>
        <v/>
      </c>
      <c r="U1634" s="68" t="str">
        <f t="shared" si="283"/>
        <v/>
      </c>
      <c r="V1634" s="69" t="str">
        <f t="shared" si="288"/>
        <v/>
      </c>
      <c r="W1634" s="66" t="str">
        <f>IFERROR((IF(AND($G1633&lt;(VLOOKUP($J1634,'Medians, Hi-Lo SDs'!$B:$F,4,FALSE)),$G1634&gt;=(VLOOKUP($J1634,'Medians, Hi-Lo SDs'!$B:$F,4,FALSE))),(VLOOKUP($J1634,'Medians, Hi-Lo SDs'!$B:$F,4,FALSE))-$G1633,""))/($F1634)*($C1634-$C1633)+($C1633),"")</f>
        <v/>
      </c>
      <c r="X1634" s="65" t="str">
        <f t="shared" si="291"/>
        <v/>
      </c>
      <c r="Y1634" s="65" t="str">
        <f>IF(X1634="","",X1634/VLOOKUP(VLOOKUP($J1634,'Medians, Hi-Lo SDs'!$B:$F,4,FALSE),$H:$I,2,FALSE))</f>
        <v/>
      </c>
      <c r="Z1634" s="70" t="str">
        <f t="shared" si="284"/>
        <v/>
      </c>
      <c r="AA1634" s="68" t="str">
        <f t="shared" si="285"/>
        <v/>
      </c>
      <c r="AB1634" s="66" t="str">
        <f>IFERROR((IF(AND($G1633&lt;(VLOOKUP($J1634,'Medians, Hi-Lo SDs'!$B:$F,5,FALSE)),$G1634&gt;=(VLOOKUP($J1634,'Medians, Hi-Lo SDs'!$B:$F,5,FALSE))),(VLOOKUP($J1634,'Medians, Hi-Lo SDs'!$B:$F,5,FALSE))-$G1633,""))/($F1634)*($C1634-$C1633)+($C1633),"")</f>
        <v/>
      </c>
      <c r="AC1634" s="65" t="str">
        <f t="shared" si="292"/>
        <v/>
      </c>
      <c r="AD1634" s="65" t="str">
        <f>IF(AC1634="","",AC1634/VLOOKUP(VLOOKUP($J1634,'Medians, Hi-Lo SDs'!$B:$F,5,FALSE),$H:$I,2,FALSE))</f>
        <v/>
      </c>
      <c r="AE1634" s="59" t="s">
        <v>88</v>
      </c>
      <c r="AF1634" s="60" t="s">
        <v>88</v>
      </c>
    </row>
    <row r="1635" spans="10:32" x14ac:dyDescent="0.2">
      <c r="J1635" s="64" t="str">
        <f t="shared" si="286"/>
        <v>a1721</v>
      </c>
      <c r="K1635" s="71">
        <f t="shared" si="287"/>
        <v>2.1505376344086025</v>
      </c>
      <c r="L1635" s="65" t="str">
        <f>IFERROR((IF(AND($G1634&lt;(VLOOKUP($J1635,'Medians, Hi-Lo SDs'!$B:$F,2,FALSE)),$G1635&gt;=(VLOOKUP($J1635,'Medians, Hi-Lo SDs'!$B:$F,2,FALSE))),(VLOOKUP($J1635,'Medians, Hi-Lo SDs'!$B:$F,2,FALSE))-$G1634,""))/($F1635)*($C1635-$C1634)+($C1634),"")</f>
        <v/>
      </c>
      <c r="M1635" s="65" t="str">
        <f t="shared" si="289"/>
        <v/>
      </c>
      <c r="N1635" s="65" t="str">
        <f>IF(M1635="","",M1635/VLOOKUP(VLOOKUP($J1635,'Medians, Hi-Lo SDs'!$B:$F,2,FALSE),$H:$I,2,FALSE))</f>
        <v/>
      </c>
      <c r="O1635" s="59" t="s">
        <v>88</v>
      </c>
      <c r="P1635" s="60" t="s">
        <v>88</v>
      </c>
      <c r="Q1635" s="66" t="str">
        <f>IFERROR((IF(AND($G1634&lt;(VLOOKUP($J1635,'Medians, Hi-Lo SDs'!$B:$F,3,FALSE)),$G1635&gt;=(VLOOKUP($J1635,'Medians, Hi-Lo SDs'!$B:$F,3,FALSE))),(VLOOKUP($J1635,'Medians, Hi-Lo SDs'!$B:$F,3,FALSE))-$G1634,""))/($F1635)*($C1635-$C1634)+($C1634),"")</f>
        <v/>
      </c>
      <c r="R1635" s="65" t="str">
        <f t="shared" si="290"/>
        <v/>
      </c>
      <c r="S1635" s="65" t="str">
        <f>IF(R1635="","",R1635/VLOOKUP(VLOOKUP($J1635,'Medians, Hi-Lo SDs'!$B:$F,3,FALSE),$H:$I,2,FALSE))</f>
        <v/>
      </c>
      <c r="T1635" s="70" t="str">
        <f t="shared" si="282"/>
        <v/>
      </c>
      <c r="U1635" s="68" t="str">
        <f t="shared" si="283"/>
        <v/>
      </c>
      <c r="V1635" s="69" t="str">
        <f t="shared" si="288"/>
        <v/>
      </c>
      <c r="W1635" s="66" t="str">
        <f>IFERROR((IF(AND($G1634&lt;(VLOOKUP($J1635,'Medians, Hi-Lo SDs'!$B:$F,4,FALSE)),$G1635&gt;=(VLOOKUP($J1635,'Medians, Hi-Lo SDs'!$B:$F,4,FALSE))),(VLOOKUP($J1635,'Medians, Hi-Lo SDs'!$B:$F,4,FALSE))-$G1634,""))/($F1635)*($C1635-$C1634)+($C1634),"")</f>
        <v/>
      </c>
      <c r="X1635" s="65" t="str">
        <f t="shared" si="291"/>
        <v/>
      </c>
      <c r="Y1635" s="65" t="str">
        <f>IF(X1635="","",X1635/VLOOKUP(VLOOKUP($J1635,'Medians, Hi-Lo SDs'!$B:$F,4,FALSE),$H:$I,2,FALSE))</f>
        <v/>
      </c>
      <c r="Z1635" s="70" t="str">
        <f t="shared" si="284"/>
        <v/>
      </c>
      <c r="AA1635" s="68" t="str">
        <f t="shared" si="285"/>
        <v/>
      </c>
      <c r="AB1635" s="66" t="str">
        <f>IFERROR((IF(AND($G1634&lt;(VLOOKUP($J1635,'Medians, Hi-Lo SDs'!$B:$F,5,FALSE)),$G1635&gt;=(VLOOKUP($J1635,'Medians, Hi-Lo SDs'!$B:$F,5,FALSE))),(VLOOKUP($J1635,'Medians, Hi-Lo SDs'!$B:$F,5,FALSE))-$G1634,""))/($F1635)*($C1635-$C1634)+($C1634),"")</f>
        <v/>
      </c>
      <c r="AC1635" s="65" t="str">
        <f t="shared" si="292"/>
        <v/>
      </c>
      <c r="AD1635" s="65" t="str">
        <f>IF(AC1635="","",AC1635/VLOOKUP(VLOOKUP($J1635,'Medians, Hi-Lo SDs'!$B:$F,5,FALSE),$H:$I,2,FALSE))</f>
        <v/>
      </c>
      <c r="AE1635" s="59" t="s">
        <v>88</v>
      </c>
      <c r="AF1635" s="60" t="s">
        <v>88</v>
      </c>
    </row>
    <row r="1636" spans="10:32" x14ac:dyDescent="0.2">
      <c r="J1636" s="64" t="str">
        <f t="shared" si="286"/>
        <v>a1721</v>
      </c>
      <c r="K1636" s="71">
        <f t="shared" si="287"/>
        <v>2.1505376344086025</v>
      </c>
      <c r="L1636" s="65" t="str">
        <f>IFERROR((IF(AND($G1635&lt;(VLOOKUP($J1636,'Medians, Hi-Lo SDs'!$B:$F,2,FALSE)),$G1636&gt;=(VLOOKUP($J1636,'Medians, Hi-Lo SDs'!$B:$F,2,FALSE))),(VLOOKUP($J1636,'Medians, Hi-Lo SDs'!$B:$F,2,FALSE))-$G1635,""))/($F1636)*($C1636-$C1635)+($C1635),"")</f>
        <v/>
      </c>
      <c r="M1636" s="65" t="str">
        <f t="shared" si="289"/>
        <v/>
      </c>
      <c r="N1636" s="65" t="str">
        <f>IF(M1636="","",M1636/VLOOKUP(VLOOKUP($J1636,'Medians, Hi-Lo SDs'!$B:$F,2,FALSE),$H:$I,2,FALSE))</f>
        <v/>
      </c>
      <c r="O1636" s="59" t="s">
        <v>88</v>
      </c>
      <c r="P1636" s="60" t="s">
        <v>88</v>
      </c>
      <c r="Q1636" s="66" t="str">
        <f>IFERROR((IF(AND($G1635&lt;(VLOOKUP($J1636,'Medians, Hi-Lo SDs'!$B:$F,3,FALSE)),$G1636&gt;=(VLOOKUP($J1636,'Medians, Hi-Lo SDs'!$B:$F,3,FALSE))),(VLOOKUP($J1636,'Medians, Hi-Lo SDs'!$B:$F,3,FALSE))-$G1635,""))/($F1636)*($C1636-$C1635)+($C1635),"")</f>
        <v/>
      </c>
      <c r="R1636" s="65" t="str">
        <f t="shared" si="290"/>
        <v/>
      </c>
      <c r="S1636" s="65" t="str">
        <f>IF(R1636="","",R1636/VLOOKUP(VLOOKUP($J1636,'Medians, Hi-Lo SDs'!$B:$F,3,FALSE),$H:$I,2,FALSE))</f>
        <v/>
      </c>
      <c r="T1636" s="70" t="str">
        <f t="shared" si="282"/>
        <v/>
      </c>
      <c r="U1636" s="68" t="str">
        <f t="shared" si="283"/>
        <v/>
      </c>
      <c r="V1636" s="69" t="str">
        <f t="shared" si="288"/>
        <v/>
      </c>
      <c r="W1636" s="66" t="str">
        <f>IFERROR((IF(AND($G1635&lt;(VLOOKUP($J1636,'Medians, Hi-Lo SDs'!$B:$F,4,FALSE)),$G1636&gt;=(VLOOKUP($J1636,'Medians, Hi-Lo SDs'!$B:$F,4,FALSE))),(VLOOKUP($J1636,'Medians, Hi-Lo SDs'!$B:$F,4,FALSE))-$G1635,""))/($F1636)*($C1636-$C1635)+($C1635),"")</f>
        <v/>
      </c>
      <c r="X1636" s="65" t="str">
        <f t="shared" si="291"/>
        <v/>
      </c>
      <c r="Y1636" s="65" t="str">
        <f>IF(X1636="","",X1636/VLOOKUP(VLOOKUP($J1636,'Medians, Hi-Lo SDs'!$B:$F,4,FALSE),$H:$I,2,FALSE))</f>
        <v/>
      </c>
      <c r="Z1636" s="70" t="str">
        <f t="shared" si="284"/>
        <v/>
      </c>
      <c r="AA1636" s="68" t="str">
        <f t="shared" si="285"/>
        <v/>
      </c>
      <c r="AB1636" s="66" t="str">
        <f>IFERROR((IF(AND($G1635&lt;(VLOOKUP($J1636,'Medians, Hi-Lo SDs'!$B:$F,5,FALSE)),$G1636&gt;=(VLOOKUP($J1636,'Medians, Hi-Lo SDs'!$B:$F,5,FALSE))),(VLOOKUP($J1636,'Medians, Hi-Lo SDs'!$B:$F,5,FALSE))-$G1635,""))/($F1636)*($C1636-$C1635)+($C1635),"")</f>
        <v/>
      </c>
      <c r="AC1636" s="65" t="str">
        <f t="shared" si="292"/>
        <v/>
      </c>
      <c r="AD1636" s="65" t="str">
        <f>IF(AC1636="","",AC1636/VLOOKUP(VLOOKUP($J1636,'Medians, Hi-Lo SDs'!$B:$F,5,FALSE),$H:$I,2,FALSE))</f>
        <v/>
      </c>
      <c r="AE1636" s="59" t="s">
        <v>88</v>
      </c>
      <c r="AF1636" s="60" t="s">
        <v>88</v>
      </c>
    </row>
    <row r="1637" spans="10:32" x14ac:dyDescent="0.2">
      <c r="J1637" s="64" t="str">
        <f t="shared" si="286"/>
        <v>a1721</v>
      </c>
      <c r="K1637" s="71">
        <f t="shared" si="287"/>
        <v>2.1505376344086025</v>
      </c>
      <c r="L1637" s="65" t="str">
        <f>IFERROR((IF(AND($G1636&lt;(VLOOKUP($J1637,'Medians, Hi-Lo SDs'!$B:$F,2,FALSE)),$G1637&gt;=(VLOOKUP($J1637,'Medians, Hi-Lo SDs'!$B:$F,2,FALSE))),(VLOOKUP($J1637,'Medians, Hi-Lo SDs'!$B:$F,2,FALSE))-$G1636,""))/($F1637)*($C1637-$C1636)+($C1636),"")</f>
        <v/>
      </c>
      <c r="M1637" s="65" t="str">
        <f t="shared" si="289"/>
        <v/>
      </c>
      <c r="N1637" s="65" t="str">
        <f>IF(M1637="","",M1637/VLOOKUP(VLOOKUP($J1637,'Medians, Hi-Lo SDs'!$B:$F,2,FALSE),$H:$I,2,FALSE))</f>
        <v/>
      </c>
      <c r="O1637" s="59" t="s">
        <v>88</v>
      </c>
      <c r="P1637" s="60" t="s">
        <v>88</v>
      </c>
      <c r="Q1637" s="66" t="str">
        <f>IFERROR((IF(AND($G1636&lt;(VLOOKUP($J1637,'Medians, Hi-Lo SDs'!$B:$F,3,FALSE)),$G1637&gt;=(VLOOKUP($J1637,'Medians, Hi-Lo SDs'!$B:$F,3,FALSE))),(VLOOKUP($J1637,'Medians, Hi-Lo SDs'!$B:$F,3,FALSE))-$G1636,""))/($F1637)*($C1637-$C1636)+($C1636),"")</f>
        <v/>
      </c>
      <c r="R1637" s="65" t="str">
        <f t="shared" si="290"/>
        <v/>
      </c>
      <c r="S1637" s="65" t="str">
        <f>IF(R1637="","",R1637/VLOOKUP(VLOOKUP($J1637,'Medians, Hi-Lo SDs'!$B:$F,3,FALSE),$H:$I,2,FALSE))</f>
        <v/>
      </c>
      <c r="T1637" s="70" t="str">
        <f t="shared" si="282"/>
        <v/>
      </c>
      <c r="U1637" s="68" t="str">
        <f t="shared" si="283"/>
        <v/>
      </c>
      <c r="V1637" s="69" t="str">
        <f t="shared" si="288"/>
        <v/>
      </c>
      <c r="W1637" s="66" t="str">
        <f>IFERROR((IF(AND($G1636&lt;(VLOOKUP($J1637,'Medians, Hi-Lo SDs'!$B:$F,4,FALSE)),$G1637&gt;=(VLOOKUP($J1637,'Medians, Hi-Lo SDs'!$B:$F,4,FALSE))),(VLOOKUP($J1637,'Medians, Hi-Lo SDs'!$B:$F,4,FALSE))-$G1636,""))/($F1637)*($C1637-$C1636)+($C1636),"")</f>
        <v/>
      </c>
      <c r="X1637" s="65" t="str">
        <f t="shared" si="291"/>
        <v/>
      </c>
      <c r="Y1637" s="65" t="str">
        <f>IF(X1637="","",X1637/VLOOKUP(VLOOKUP($J1637,'Medians, Hi-Lo SDs'!$B:$F,4,FALSE),$H:$I,2,FALSE))</f>
        <v/>
      </c>
      <c r="Z1637" s="70" t="str">
        <f t="shared" si="284"/>
        <v/>
      </c>
      <c r="AA1637" s="68" t="str">
        <f t="shared" si="285"/>
        <v/>
      </c>
      <c r="AB1637" s="66" t="str">
        <f>IFERROR((IF(AND($G1636&lt;(VLOOKUP($J1637,'Medians, Hi-Lo SDs'!$B:$F,5,FALSE)),$G1637&gt;=(VLOOKUP($J1637,'Medians, Hi-Lo SDs'!$B:$F,5,FALSE))),(VLOOKUP($J1637,'Medians, Hi-Lo SDs'!$B:$F,5,FALSE))-$G1636,""))/($F1637)*($C1637-$C1636)+($C1636),"")</f>
        <v/>
      </c>
      <c r="AC1637" s="65" t="str">
        <f t="shared" si="292"/>
        <v/>
      </c>
      <c r="AD1637" s="65" t="str">
        <f>IF(AC1637="","",AC1637/VLOOKUP(VLOOKUP($J1637,'Medians, Hi-Lo SDs'!$B:$F,5,FALSE),$H:$I,2,FALSE))</f>
        <v/>
      </c>
      <c r="AE1637" s="59" t="s">
        <v>88</v>
      </c>
      <c r="AF1637" s="60" t="s">
        <v>88</v>
      </c>
    </row>
    <row r="1638" spans="10:32" x14ac:dyDescent="0.2">
      <c r="J1638" s="64" t="str">
        <f t="shared" si="286"/>
        <v>a1721</v>
      </c>
      <c r="K1638" s="71">
        <f t="shared" si="287"/>
        <v>2.1505376344086025</v>
      </c>
      <c r="L1638" s="65" t="str">
        <f>IFERROR((IF(AND($G1637&lt;(VLOOKUP($J1638,'Medians, Hi-Lo SDs'!$B:$F,2,FALSE)),$G1638&gt;=(VLOOKUP($J1638,'Medians, Hi-Lo SDs'!$B:$F,2,FALSE))),(VLOOKUP($J1638,'Medians, Hi-Lo SDs'!$B:$F,2,FALSE))-$G1637,""))/($F1638)*($C1638-$C1637)+($C1637),"")</f>
        <v/>
      </c>
      <c r="M1638" s="65" t="str">
        <f t="shared" si="289"/>
        <v/>
      </c>
      <c r="N1638" s="65" t="str">
        <f>IF(M1638="","",M1638/VLOOKUP(VLOOKUP($J1638,'Medians, Hi-Lo SDs'!$B:$F,2,FALSE),$H:$I,2,FALSE))</f>
        <v/>
      </c>
      <c r="O1638" s="59" t="s">
        <v>88</v>
      </c>
      <c r="P1638" s="60" t="s">
        <v>88</v>
      </c>
      <c r="Q1638" s="66" t="str">
        <f>IFERROR((IF(AND($G1637&lt;(VLOOKUP($J1638,'Medians, Hi-Lo SDs'!$B:$F,3,FALSE)),$G1638&gt;=(VLOOKUP($J1638,'Medians, Hi-Lo SDs'!$B:$F,3,FALSE))),(VLOOKUP($J1638,'Medians, Hi-Lo SDs'!$B:$F,3,FALSE))-$G1637,""))/($F1638)*($C1638-$C1637)+($C1637),"")</f>
        <v/>
      </c>
      <c r="R1638" s="65" t="str">
        <f t="shared" si="290"/>
        <v/>
      </c>
      <c r="S1638" s="65" t="str">
        <f>IF(R1638="","",R1638/VLOOKUP(VLOOKUP($J1638,'Medians, Hi-Lo SDs'!$B:$F,3,FALSE),$H:$I,2,FALSE))</f>
        <v/>
      </c>
      <c r="T1638" s="70" t="str">
        <f t="shared" si="282"/>
        <v/>
      </c>
      <c r="U1638" s="68" t="str">
        <f t="shared" si="283"/>
        <v/>
      </c>
      <c r="V1638" s="69" t="str">
        <f t="shared" si="288"/>
        <v/>
      </c>
      <c r="W1638" s="66" t="str">
        <f>IFERROR((IF(AND($G1637&lt;(VLOOKUP($J1638,'Medians, Hi-Lo SDs'!$B:$F,4,FALSE)),$G1638&gt;=(VLOOKUP($J1638,'Medians, Hi-Lo SDs'!$B:$F,4,FALSE))),(VLOOKUP($J1638,'Medians, Hi-Lo SDs'!$B:$F,4,FALSE))-$G1637,""))/($F1638)*($C1638-$C1637)+($C1637),"")</f>
        <v/>
      </c>
      <c r="X1638" s="65" t="str">
        <f t="shared" si="291"/>
        <v/>
      </c>
      <c r="Y1638" s="65" t="str">
        <f>IF(X1638="","",X1638/VLOOKUP(VLOOKUP($J1638,'Medians, Hi-Lo SDs'!$B:$F,4,FALSE),$H:$I,2,FALSE))</f>
        <v/>
      </c>
      <c r="Z1638" s="70" t="str">
        <f t="shared" si="284"/>
        <v/>
      </c>
      <c r="AA1638" s="68" t="str">
        <f t="shared" si="285"/>
        <v/>
      </c>
      <c r="AB1638" s="66" t="str">
        <f>IFERROR((IF(AND($G1637&lt;(VLOOKUP($J1638,'Medians, Hi-Lo SDs'!$B:$F,5,FALSE)),$G1638&gt;=(VLOOKUP($J1638,'Medians, Hi-Lo SDs'!$B:$F,5,FALSE))),(VLOOKUP($J1638,'Medians, Hi-Lo SDs'!$B:$F,5,FALSE))-$G1637,""))/($F1638)*($C1638-$C1637)+($C1637),"")</f>
        <v/>
      </c>
      <c r="AC1638" s="65" t="str">
        <f t="shared" si="292"/>
        <v/>
      </c>
      <c r="AD1638" s="65" t="str">
        <f>IF(AC1638="","",AC1638/VLOOKUP(VLOOKUP($J1638,'Medians, Hi-Lo SDs'!$B:$F,5,FALSE),$H:$I,2,FALSE))</f>
        <v/>
      </c>
      <c r="AE1638" s="59" t="s">
        <v>88</v>
      </c>
      <c r="AF1638" s="60" t="s">
        <v>88</v>
      </c>
    </row>
    <row r="1639" spans="10:32" x14ac:dyDescent="0.2">
      <c r="J1639" s="64" t="str">
        <f t="shared" si="286"/>
        <v>a1721</v>
      </c>
      <c r="K1639" s="71">
        <f t="shared" si="287"/>
        <v>2.1505376344086025</v>
      </c>
      <c r="L1639" s="65" t="str">
        <f>IFERROR((IF(AND($G1638&lt;(VLOOKUP($J1639,'Medians, Hi-Lo SDs'!$B:$F,2,FALSE)),$G1639&gt;=(VLOOKUP($J1639,'Medians, Hi-Lo SDs'!$B:$F,2,FALSE))),(VLOOKUP($J1639,'Medians, Hi-Lo SDs'!$B:$F,2,FALSE))-$G1638,""))/($F1639)*($C1639-$C1638)+($C1638),"")</f>
        <v/>
      </c>
      <c r="M1639" s="65" t="str">
        <f t="shared" si="289"/>
        <v/>
      </c>
      <c r="N1639" s="65" t="str">
        <f>IF(M1639="","",M1639/VLOOKUP(VLOOKUP($J1639,'Medians, Hi-Lo SDs'!$B:$F,2,FALSE),$H:$I,2,FALSE))</f>
        <v/>
      </c>
      <c r="O1639" s="59" t="s">
        <v>88</v>
      </c>
      <c r="P1639" s="60" t="s">
        <v>88</v>
      </c>
      <c r="Q1639" s="66" t="str">
        <f>IFERROR((IF(AND($G1638&lt;(VLOOKUP($J1639,'Medians, Hi-Lo SDs'!$B:$F,3,FALSE)),$G1639&gt;=(VLOOKUP($J1639,'Medians, Hi-Lo SDs'!$B:$F,3,FALSE))),(VLOOKUP($J1639,'Medians, Hi-Lo SDs'!$B:$F,3,FALSE))-$G1638,""))/($F1639)*($C1639-$C1638)+($C1638),"")</f>
        <v/>
      </c>
      <c r="R1639" s="65" t="str">
        <f t="shared" si="290"/>
        <v/>
      </c>
      <c r="S1639" s="65" t="str">
        <f>IF(R1639="","",R1639/VLOOKUP(VLOOKUP($J1639,'Medians, Hi-Lo SDs'!$B:$F,3,FALSE),$H:$I,2,FALSE))</f>
        <v/>
      </c>
      <c r="T1639" s="70" t="str">
        <f t="shared" si="282"/>
        <v/>
      </c>
      <c r="U1639" s="68" t="str">
        <f t="shared" si="283"/>
        <v/>
      </c>
      <c r="V1639" s="69" t="str">
        <f t="shared" si="288"/>
        <v/>
      </c>
      <c r="W1639" s="66" t="str">
        <f>IFERROR((IF(AND($G1638&lt;(VLOOKUP($J1639,'Medians, Hi-Lo SDs'!$B:$F,4,FALSE)),$G1639&gt;=(VLOOKUP($J1639,'Medians, Hi-Lo SDs'!$B:$F,4,FALSE))),(VLOOKUP($J1639,'Medians, Hi-Lo SDs'!$B:$F,4,FALSE))-$G1638,""))/($F1639)*($C1639-$C1638)+($C1638),"")</f>
        <v/>
      </c>
      <c r="X1639" s="65" t="str">
        <f t="shared" si="291"/>
        <v/>
      </c>
      <c r="Y1639" s="65" t="str">
        <f>IF(X1639="","",X1639/VLOOKUP(VLOOKUP($J1639,'Medians, Hi-Lo SDs'!$B:$F,4,FALSE),$H:$I,2,FALSE))</f>
        <v/>
      </c>
      <c r="Z1639" s="70" t="str">
        <f t="shared" si="284"/>
        <v/>
      </c>
      <c r="AA1639" s="68" t="str">
        <f t="shared" si="285"/>
        <v/>
      </c>
      <c r="AB1639" s="66" t="str">
        <f>IFERROR((IF(AND($G1638&lt;(VLOOKUP($J1639,'Medians, Hi-Lo SDs'!$B:$F,5,FALSE)),$G1639&gt;=(VLOOKUP($J1639,'Medians, Hi-Lo SDs'!$B:$F,5,FALSE))),(VLOOKUP($J1639,'Medians, Hi-Lo SDs'!$B:$F,5,FALSE))-$G1638,""))/($F1639)*($C1639-$C1638)+($C1638),"")</f>
        <v/>
      </c>
      <c r="AC1639" s="65" t="str">
        <f t="shared" si="292"/>
        <v/>
      </c>
      <c r="AD1639" s="65" t="str">
        <f>IF(AC1639="","",AC1639/VLOOKUP(VLOOKUP($J1639,'Medians, Hi-Lo SDs'!$B:$F,5,FALSE),$H:$I,2,FALSE))</f>
        <v/>
      </c>
      <c r="AE1639" s="59" t="s">
        <v>88</v>
      </c>
      <c r="AF1639" s="60" t="s">
        <v>88</v>
      </c>
    </row>
    <row r="1640" spans="10:32" x14ac:dyDescent="0.2">
      <c r="J1640" s="64" t="str">
        <f t="shared" si="286"/>
        <v>a1721</v>
      </c>
      <c r="K1640" s="71">
        <f t="shared" si="287"/>
        <v>2.1505376344086025</v>
      </c>
      <c r="L1640" s="65" t="str">
        <f>IFERROR((IF(AND($G1639&lt;(VLOOKUP($J1640,'Medians, Hi-Lo SDs'!$B:$F,2,FALSE)),$G1640&gt;=(VLOOKUP($J1640,'Medians, Hi-Lo SDs'!$B:$F,2,FALSE))),(VLOOKUP($J1640,'Medians, Hi-Lo SDs'!$B:$F,2,FALSE))-$G1639,""))/($F1640)*($C1640-$C1639)+($C1639),"")</f>
        <v/>
      </c>
      <c r="M1640" s="65" t="str">
        <f t="shared" si="289"/>
        <v/>
      </c>
      <c r="N1640" s="65" t="str">
        <f>IF(M1640="","",M1640/VLOOKUP(VLOOKUP($J1640,'Medians, Hi-Lo SDs'!$B:$F,2,FALSE),$H:$I,2,FALSE))</f>
        <v/>
      </c>
      <c r="O1640" s="59" t="s">
        <v>88</v>
      </c>
      <c r="P1640" s="60" t="s">
        <v>88</v>
      </c>
      <c r="Q1640" s="66" t="str">
        <f>IFERROR((IF(AND($G1639&lt;(VLOOKUP($J1640,'Medians, Hi-Lo SDs'!$B:$F,3,FALSE)),$G1640&gt;=(VLOOKUP($J1640,'Medians, Hi-Lo SDs'!$B:$F,3,FALSE))),(VLOOKUP($J1640,'Medians, Hi-Lo SDs'!$B:$F,3,FALSE))-$G1639,""))/($F1640)*($C1640-$C1639)+($C1639),"")</f>
        <v/>
      </c>
      <c r="R1640" s="65" t="str">
        <f t="shared" si="290"/>
        <v/>
      </c>
      <c r="S1640" s="65" t="str">
        <f>IF(R1640="","",R1640/VLOOKUP(VLOOKUP($J1640,'Medians, Hi-Lo SDs'!$B:$F,3,FALSE),$H:$I,2,FALSE))</f>
        <v/>
      </c>
      <c r="T1640" s="70" t="str">
        <f t="shared" si="282"/>
        <v/>
      </c>
      <c r="U1640" s="68" t="str">
        <f t="shared" si="283"/>
        <v/>
      </c>
      <c r="V1640" s="69" t="str">
        <f t="shared" si="288"/>
        <v/>
      </c>
      <c r="W1640" s="66" t="str">
        <f>IFERROR((IF(AND($G1639&lt;(VLOOKUP($J1640,'Medians, Hi-Lo SDs'!$B:$F,4,FALSE)),$G1640&gt;=(VLOOKUP($J1640,'Medians, Hi-Lo SDs'!$B:$F,4,FALSE))),(VLOOKUP($J1640,'Medians, Hi-Lo SDs'!$B:$F,4,FALSE))-$G1639,""))/($F1640)*($C1640-$C1639)+($C1639),"")</f>
        <v/>
      </c>
      <c r="X1640" s="65" t="str">
        <f t="shared" si="291"/>
        <v/>
      </c>
      <c r="Y1640" s="65" t="str">
        <f>IF(X1640="","",X1640/VLOOKUP(VLOOKUP($J1640,'Medians, Hi-Lo SDs'!$B:$F,4,FALSE),$H:$I,2,FALSE))</f>
        <v/>
      </c>
      <c r="Z1640" s="70" t="str">
        <f t="shared" si="284"/>
        <v/>
      </c>
      <c r="AA1640" s="68" t="str">
        <f t="shared" si="285"/>
        <v/>
      </c>
      <c r="AB1640" s="66" t="str">
        <f>IFERROR((IF(AND($G1639&lt;(VLOOKUP($J1640,'Medians, Hi-Lo SDs'!$B:$F,5,FALSE)),$G1640&gt;=(VLOOKUP($J1640,'Medians, Hi-Lo SDs'!$B:$F,5,FALSE))),(VLOOKUP($J1640,'Medians, Hi-Lo SDs'!$B:$F,5,FALSE))-$G1639,""))/($F1640)*($C1640-$C1639)+($C1639),"")</f>
        <v/>
      </c>
      <c r="AC1640" s="65" t="str">
        <f t="shared" si="292"/>
        <v/>
      </c>
      <c r="AD1640" s="65" t="str">
        <f>IF(AC1640="","",AC1640/VLOOKUP(VLOOKUP($J1640,'Medians, Hi-Lo SDs'!$B:$F,5,FALSE),$H:$I,2,FALSE))</f>
        <v/>
      </c>
      <c r="AE1640" s="59" t="s">
        <v>88</v>
      </c>
      <c r="AF1640" s="60" t="s">
        <v>88</v>
      </c>
    </row>
    <row r="1641" spans="10:32" x14ac:dyDescent="0.2">
      <c r="J1641" s="64" t="str">
        <f t="shared" si="286"/>
        <v>a1721</v>
      </c>
      <c r="K1641" s="71">
        <f t="shared" si="287"/>
        <v>2.1505376344086025</v>
      </c>
      <c r="L1641" s="65" t="str">
        <f>IFERROR((IF(AND($G1640&lt;(VLOOKUP($J1641,'Medians, Hi-Lo SDs'!$B:$F,2,FALSE)),$G1641&gt;=(VLOOKUP($J1641,'Medians, Hi-Lo SDs'!$B:$F,2,FALSE))),(VLOOKUP($J1641,'Medians, Hi-Lo SDs'!$B:$F,2,FALSE))-$G1640,""))/($F1641)*($C1641-$C1640)+($C1640),"")</f>
        <v/>
      </c>
      <c r="M1641" s="65" t="str">
        <f t="shared" si="289"/>
        <v/>
      </c>
      <c r="N1641" s="65" t="str">
        <f>IF(M1641="","",M1641/VLOOKUP(VLOOKUP($J1641,'Medians, Hi-Lo SDs'!$B:$F,2,FALSE),$H:$I,2,FALSE))</f>
        <v/>
      </c>
      <c r="O1641" s="59" t="s">
        <v>88</v>
      </c>
      <c r="P1641" s="60" t="s">
        <v>88</v>
      </c>
      <c r="Q1641" s="66" t="str">
        <f>IFERROR((IF(AND($G1640&lt;(VLOOKUP($J1641,'Medians, Hi-Lo SDs'!$B:$F,3,FALSE)),$G1641&gt;=(VLOOKUP($J1641,'Medians, Hi-Lo SDs'!$B:$F,3,FALSE))),(VLOOKUP($J1641,'Medians, Hi-Lo SDs'!$B:$F,3,FALSE))-$G1640,""))/($F1641)*($C1641-$C1640)+($C1640),"")</f>
        <v/>
      </c>
      <c r="R1641" s="65" t="str">
        <f t="shared" si="290"/>
        <v/>
      </c>
      <c r="S1641" s="65" t="str">
        <f>IF(R1641="","",R1641/VLOOKUP(VLOOKUP($J1641,'Medians, Hi-Lo SDs'!$B:$F,3,FALSE),$H:$I,2,FALSE))</f>
        <v/>
      </c>
      <c r="T1641" s="70" t="str">
        <f t="shared" si="282"/>
        <v/>
      </c>
      <c r="U1641" s="68" t="str">
        <f t="shared" si="283"/>
        <v/>
      </c>
      <c r="V1641" s="69" t="str">
        <f t="shared" si="288"/>
        <v/>
      </c>
      <c r="W1641" s="66" t="str">
        <f>IFERROR((IF(AND($G1640&lt;(VLOOKUP($J1641,'Medians, Hi-Lo SDs'!$B:$F,4,FALSE)),$G1641&gt;=(VLOOKUP($J1641,'Medians, Hi-Lo SDs'!$B:$F,4,FALSE))),(VLOOKUP($J1641,'Medians, Hi-Lo SDs'!$B:$F,4,FALSE))-$G1640,""))/($F1641)*($C1641-$C1640)+($C1640),"")</f>
        <v/>
      </c>
      <c r="X1641" s="65" t="str">
        <f t="shared" si="291"/>
        <v/>
      </c>
      <c r="Y1641" s="65" t="str">
        <f>IF(X1641="","",X1641/VLOOKUP(VLOOKUP($J1641,'Medians, Hi-Lo SDs'!$B:$F,4,FALSE),$H:$I,2,FALSE))</f>
        <v/>
      </c>
      <c r="Z1641" s="70" t="str">
        <f t="shared" si="284"/>
        <v/>
      </c>
      <c r="AA1641" s="68" t="str">
        <f t="shared" si="285"/>
        <v/>
      </c>
      <c r="AB1641" s="66" t="str">
        <f>IFERROR((IF(AND($G1640&lt;(VLOOKUP($J1641,'Medians, Hi-Lo SDs'!$B:$F,5,FALSE)),$G1641&gt;=(VLOOKUP($J1641,'Medians, Hi-Lo SDs'!$B:$F,5,FALSE))),(VLOOKUP($J1641,'Medians, Hi-Lo SDs'!$B:$F,5,FALSE))-$G1640,""))/($F1641)*($C1641-$C1640)+($C1640),"")</f>
        <v/>
      </c>
      <c r="AC1641" s="65" t="str">
        <f t="shared" si="292"/>
        <v/>
      </c>
      <c r="AD1641" s="65" t="str">
        <f>IF(AC1641="","",AC1641/VLOOKUP(VLOOKUP($J1641,'Medians, Hi-Lo SDs'!$B:$F,5,FALSE),$H:$I,2,FALSE))</f>
        <v/>
      </c>
      <c r="AE1641" s="59" t="s">
        <v>88</v>
      </c>
      <c r="AF1641" s="60" t="s">
        <v>88</v>
      </c>
    </row>
    <row r="1642" spans="10:32" x14ac:dyDescent="0.2">
      <c r="J1642" s="64" t="str">
        <f t="shared" si="286"/>
        <v>a1721</v>
      </c>
      <c r="K1642" s="71">
        <f t="shared" si="287"/>
        <v>2.1505376344086025</v>
      </c>
      <c r="L1642" s="65" t="str">
        <f>IFERROR((IF(AND($G1641&lt;(VLOOKUP($J1642,'Medians, Hi-Lo SDs'!$B:$F,2,FALSE)),$G1642&gt;=(VLOOKUP($J1642,'Medians, Hi-Lo SDs'!$B:$F,2,FALSE))),(VLOOKUP($J1642,'Medians, Hi-Lo SDs'!$B:$F,2,FALSE))-$G1641,""))/($F1642)*($C1642-$C1641)+($C1641),"")</f>
        <v/>
      </c>
      <c r="M1642" s="65" t="str">
        <f t="shared" si="289"/>
        <v/>
      </c>
      <c r="N1642" s="65" t="str">
        <f>IF(M1642="","",M1642/VLOOKUP(VLOOKUP($J1642,'Medians, Hi-Lo SDs'!$B:$F,2,FALSE),$H:$I,2,FALSE))</f>
        <v/>
      </c>
      <c r="O1642" s="59" t="s">
        <v>88</v>
      </c>
      <c r="P1642" s="60" t="s">
        <v>88</v>
      </c>
      <c r="Q1642" s="66" t="str">
        <f>IFERROR((IF(AND($G1641&lt;(VLOOKUP($J1642,'Medians, Hi-Lo SDs'!$B:$F,3,FALSE)),$G1642&gt;=(VLOOKUP($J1642,'Medians, Hi-Lo SDs'!$B:$F,3,FALSE))),(VLOOKUP($J1642,'Medians, Hi-Lo SDs'!$B:$F,3,FALSE))-$G1641,""))/($F1642)*($C1642-$C1641)+($C1641),"")</f>
        <v/>
      </c>
      <c r="R1642" s="65" t="str">
        <f t="shared" si="290"/>
        <v/>
      </c>
      <c r="S1642" s="65" t="str">
        <f>IF(R1642="","",R1642/VLOOKUP(VLOOKUP($J1642,'Medians, Hi-Lo SDs'!$B:$F,3,FALSE),$H:$I,2,FALSE))</f>
        <v/>
      </c>
      <c r="T1642" s="70" t="str">
        <f t="shared" si="282"/>
        <v/>
      </c>
      <c r="U1642" s="68" t="str">
        <f t="shared" si="283"/>
        <v/>
      </c>
      <c r="V1642" s="69" t="str">
        <f t="shared" si="288"/>
        <v/>
      </c>
      <c r="W1642" s="66" t="str">
        <f>IFERROR((IF(AND($G1641&lt;(VLOOKUP($J1642,'Medians, Hi-Lo SDs'!$B:$F,4,FALSE)),$G1642&gt;=(VLOOKUP($J1642,'Medians, Hi-Lo SDs'!$B:$F,4,FALSE))),(VLOOKUP($J1642,'Medians, Hi-Lo SDs'!$B:$F,4,FALSE))-$G1641,""))/($F1642)*($C1642-$C1641)+($C1641),"")</f>
        <v/>
      </c>
      <c r="X1642" s="65" t="str">
        <f t="shared" si="291"/>
        <v/>
      </c>
      <c r="Y1642" s="65" t="str">
        <f>IF(X1642="","",X1642/VLOOKUP(VLOOKUP($J1642,'Medians, Hi-Lo SDs'!$B:$F,4,FALSE),$H:$I,2,FALSE))</f>
        <v/>
      </c>
      <c r="Z1642" s="70" t="str">
        <f t="shared" si="284"/>
        <v/>
      </c>
      <c r="AA1642" s="68" t="str">
        <f t="shared" si="285"/>
        <v/>
      </c>
      <c r="AB1642" s="66" t="str">
        <f>IFERROR((IF(AND($G1641&lt;(VLOOKUP($J1642,'Medians, Hi-Lo SDs'!$B:$F,5,FALSE)),$G1642&gt;=(VLOOKUP($J1642,'Medians, Hi-Lo SDs'!$B:$F,5,FALSE))),(VLOOKUP($J1642,'Medians, Hi-Lo SDs'!$B:$F,5,FALSE))-$G1641,""))/($F1642)*($C1642-$C1641)+($C1641),"")</f>
        <v/>
      </c>
      <c r="AC1642" s="65" t="str">
        <f t="shared" si="292"/>
        <v/>
      </c>
      <c r="AD1642" s="65" t="str">
        <f>IF(AC1642="","",AC1642/VLOOKUP(VLOOKUP($J1642,'Medians, Hi-Lo SDs'!$B:$F,5,FALSE),$H:$I,2,FALSE))</f>
        <v/>
      </c>
      <c r="AE1642" s="59" t="s">
        <v>88</v>
      </c>
      <c r="AF1642" s="60" t="s">
        <v>88</v>
      </c>
    </row>
    <row r="1643" spans="10:32" x14ac:dyDescent="0.2">
      <c r="J1643" s="64" t="str">
        <f t="shared" si="286"/>
        <v>a1721</v>
      </c>
      <c r="K1643" s="71">
        <f t="shared" si="287"/>
        <v>2.1505376344086025</v>
      </c>
      <c r="L1643" s="65" t="str">
        <f>IFERROR((IF(AND($G1642&lt;(VLOOKUP($J1643,'Medians, Hi-Lo SDs'!$B:$F,2,FALSE)),$G1643&gt;=(VLOOKUP($J1643,'Medians, Hi-Lo SDs'!$B:$F,2,FALSE))),(VLOOKUP($J1643,'Medians, Hi-Lo SDs'!$B:$F,2,FALSE))-$G1642,""))/($F1643)*($C1643-$C1642)+($C1642),"")</f>
        <v/>
      </c>
      <c r="M1643" s="65" t="str">
        <f t="shared" si="289"/>
        <v/>
      </c>
      <c r="N1643" s="65" t="str">
        <f>IF(M1643="","",M1643/VLOOKUP(VLOOKUP($J1643,'Medians, Hi-Lo SDs'!$B:$F,2,FALSE),$H:$I,2,FALSE))</f>
        <v/>
      </c>
      <c r="O1643" s="59" t="s">
        <v>88</v>
      </c>
      <c r="P1643" s="60" t="s">
        <v>88</v>
      </c>
      <c r="Q1643" s="66" t="str">
        <f>IFERROR((IF(AND($G1642&lt;(VLOOKUP($J1643,'Medians, Hi-Lo SDs'!$B:$F,3,FALSE)),$G1643&gt;=(VLOOKUP($J1643,'Medians, Hi-Lo SDs'!$B:$F,3,FALSE))),(VLOOKUP($J1643,'Medians, Hi-Lo SDs'!$B:$F,3,FALSE))-$G1642,""))/($F1643)*($C1643-$C1642)+($C1642),"")</f>
        <v/>
      </c>
      <c r="R1643" s="65" t="str">
        <f t="shared" si="290"/>
        <v/>
      </c>
      <c r="S1643" s="65" t="str">
        <f>IF(R1643="","",R1643/VLOOKUP(VLOOKUP($J1643,'Medians, Hi-Lo SDs'!$B:$F,3,FALSE),$H:$I,2,FALSE))</f>
        <v/>
      </c>
      <c r="T1643" s="70" t="str">
        <f t="shared" si="282"/>
        <v/>
      </c>
      <c r="U1643" s="68" t="str">
        <f t="shared" si="283"/>
        <v/>
      </c>
      <c r="V1643" s="69" t="str">
        <f t="shared" si="288"/>
        <v/>
      </c>
      <c r="W1643" s="66" t="str">
        <f>IFERROR((IF(AND($G1642&lt;(VLOOKUP($J1643,'Medians, Hi-Lo SDs'!$B:$F,4,FALSE)),$G1643&gt;=(VLOOKUP($J1643,'Medians, Hi-Lo SDs'!$B:$F,4,FALSE))),(VLOOKUP($J1643,'Medians, Hi-Lo SDs'!$B:$F,4,FALSE))-$G1642,""))/($F1643)*($C1643-$C1642)+($C1642),"")</f>
        <v/>
      </c>
      <c r="X1643" s="65" t="str">
        <f t="shared" si="291"/>
        <v/>
      </c>
      <c r="Y1643" s="65" t="str">
        <f>IF(X1643="","",X1643/VLOOKUP(VLOOKUP($J1643,'Medians, Hi-Lo SDs'!$B:$F,4,FALSE),$H:$I,2,FALSE))</f>
        <v/>
      </c>
      <c r="Z1643" s="70" t="str">
        <f t="shared" si="284"/>
        <v/>
      </c>
      <c r="AA1643" s="68" t="str">
        <f t="shared" si="285"/>
        <v/>
      </c>
      <c r="AB1643" s="66" t="str">
        <f>IFERROR((IF(AND($G1642&lt;(VLOOKUP($J1643,'Medians, Hi-Lo SDs'!$B:$F,5,FALSE)),$G1643&gt;=(VLOOKUP($J1643,'Medians, Hi-Lo SDs'!$B:$F,5,FALSE))),(VLOOKUP($J1643,'Medians, Hi-Lo SDs'!$B:$F,5,FALSE))-$G1642,""))/($F1643)*($C1643-$C1642)+($C1642),"")</f>
        <v/>
      </c>
      <c r="AC1643" s="65" t="str">
        <f t="shared" si="292"/>
        <v/>
      </c>
      <c r="AD1643" s="65" t="str">
        <f>IF(AC1643="","",AC1643/VLOOKUP(VLOOKUP($J1643,'Medians, Hi-Lo SDs'!$B:$F,5,FALSE),$H:$I,2,FALSE))</f>
        <v/>
      </c>
      <c r="AE1643" s="59" t="s">
        <v>88</v>
      </c>
      <c r="AF1643" s="60" t="s">
        <v>88</v>
      </c>
    </row>
    <row r="1644" spans="10:32" x14ac:dyDescent="0.2">
      <c r="J1644" s="64" t="str">
        <f t="shared" si="286"/>
        <v>a1721</v>
      </c>
      <c r="K1644" s="71">
        <f t="shared" si="287"/>
        <v>2.1505376344086025</v>
      </c>
      <c r="L1644" s="65" t="str">
        <f>IFERROR((IF(AND($G1643&lt;(VLOOKUP($J1644,'Medians, Hi-Lo SDs'!$B:$F,2,FALSE)),$G1644&gt;=(VLOOKUP($J1644,'Medians, Hi-Lo SDs'!$B:$F,2,FALSE))),(VLOOKUP($J1644,'Medians, Hi-Lo SDs'!$B:$F,2,FALSE))-$G1643,""))/($F1644)*($C1644-$C1643)+($C1643),"")</f>
        <v/>
      </c>
      <c r="M1644" s="65" t="str">
        <f t="shared" si="289"/>
        <v/>
      </c>
      <c r="N1644" s="65" t="str">
        <f>IF(M1644="","",M1644/VLOOKUP(VLOOKUP($J1644,'Medians, Hi-Lo SDs'!$B:$F,2,FALSE),$H:$I,2,FALSE))</f>
        <v/>
      </c>
      <c r="O1644" s="59" t="s">
        <v>88</v>
      </c>
      <c r="P1644" s="60" t="s">
        <v>88</v>
      </c>
      <c r="Q1644" s="66" t="str">
        <f>IFERROR((IF(AND($G1643&lt;(VLOOKUP($J1644,'Medians, Hi-Lo SDs'!$B:$F,3,FALSE)),$G1644&gt;=(VLOOKUP($J1644,'Medians, Hi-Lo SDs'!$B:$F,3,FALSE))),(VLOOKUP($J1644,'Medians, Hi-Lo SDs'!$B:$F,3,FALSE))-$G1643,""))/($F1644)*($C1644-$C1643)+($C1643),"")</f>
        <v/>
      </c>
      <c r="R1644" s="65" t="str">
        <f t="shared" si="290"/>
        <v/>
      </c>
      <c r="S1644" s="65" t="str">
        <f>IF(R1644="","",R1644/VLOOKUP(VLOOKUP($J1644,'Medians, Hi-Lo SDs'!$B:$F,3,FALSE),$H:$I,2,FALSE))</f>
        <v/>
      </c>
      <c r="T1644" s="70" t="str">
        <f t="shared" ref="T1644:T1707" si="293">IF(S1644="","",IF(SUMIF($J:$J,$J1644,N:N)=0,1/0,(SUMIF($J:$J,$J1644,N:N)+SUMIF($J:$J,$J1644,S:S))/2))</f>
        <v/>
      </c>
      <c r="U1644" s="68" t="str">
        <f t="shared" ref="U1644:U1707" si="294">N1644</f>
        <v/>
      </c>
      <c r="V1644" s="69" t="str">
        <f t="shared" si="288"/>
        <v/>
      </c>
      <c r="W1644" s="66" t="str">
        <f>IFERROR((IF(AND($G1643&lt;(VLOOKUP($J1644,'Medians, Hi-Lo SDs'!$B:$F,4,FALSE)),$G1644&gt;=(VLOOKUP($J1644,'Medians, Hi-Lo SDs'!$B:$F,4,FALSE))),(VLOOKUP($J1644,'Medians, Hi-Lo SDs'!$B:$F,4,FALSE))-$G1643,""))/($F1644)*($C1644-$C1643)+($C1643),"")</f>
        <v/>
      </c>
      <c r="X1644" s="65" t="str">
        <f t="shared" si="291"/>
        <v/>
      </c>
      <c r="Y1644" s="65" t="str">
        <f>IF(X1644="","",X1644/VLOOKUP(VLOOKUP($J1644,'Medians, Hi-Lo SDs'!$B:$F,4,FALSE),$H:$I,2,FALSE))</f>
        <v/>
      </c>
      <c r="Z1644" s="70" t="str">
        <f t="shared" ref="Z1644:Z1707" si="295">IF(Y1644="","",(SUMIF($J:$J,$J1644,Y:Y)+SUMIF($J:$J,$J1644,AD:AD))/2)</f>
        <v/>
      </c>
      <c r="AA1644" s="68" t="str">
        <f t="shared" ref="AA1644:AA1707" si="296">AD1644</f>
        <v/>
      </c>
      <c r="AB1644" s="66" t="str">
        <f>IFERROR((IF(AND($G1643&lt;(VLOOKUP($J1644,'Medians, Hi-Lo SDs'!$B:$F,5,FALSE)),$G1644&gt;=(VLOOKUP($J1644,'Medians, Hi-Lo SDs'!$B:$F,5,FALSE))),(VLOOKUP($J1644,'Medians, Hi-Lo SDs'!$B:$F,5,FALSE))-$G1643,""))/($F1644)*($C1644-$C1643)+($C1643),"")</f>
        <v/>
      </c>
      <c r="AC1644" s="65" t="str">
        <f t="shared" si="292"/>
        <v/>
      </c>
      <c r="AD1644" s="65" t="str">
        <f>IF(AC1644="","",AC1644/VLOOKUP(VLOOKUP($J1644,'Medians, Hi-Lo SDs'!$B:$F,5,FALSE),$H:$I,2,FALSE))</f>
        <v/>
      </c>
      <c r="AE1644" s="59" t="s">
        <v>88</v>
      </c>
      <c r="AF1644" s="60" t="s">
        <v>88</v>
      </c>
    </row>
    <row r="1645" spans="10:32" x14ac:dyDescent="0.2">
      <c r="J1645" s="64" t="str">
        <f t="shared" si="286"/>
        <v>a1721</v>
      </c>
      <c r="K1645" s="71">
        <f t="shared" si="287"/>
        <v>2.1505376344086025</v>
      </c>
      <c r="L1645" s="65" t="str">
        <f>IFERROR((IF(AND($G1644&lt;(VLOOKUP($J1645,'Medians, Hi-Lo SDs'!$B:$F,2,FALSE)),$G1645&gt;=(VLOOKUP($J1645,'Medians, Hi-Lo SDs'!$B:$F,2,FALSE))),(VLOOKUP($J1645,'Medians, Hi-Lo SDs'!$B:$F,2,FALSE))-$G1644,""))/($F1645)*($C1645-$C1644)+($C1644),"")</f>
        <v/>
      </c>
      <c r="M1645" s="65" t="str">
        <f t="shared" si="289"/>
        <v/>
      </c>
      <c r="N1645" s="65" t="str">
        <f>IF(M1645="","",M1645/VLOOKUP(VLOOKUP($J1645,'Medians, Hi-Lo SDs'!$B:$F,2,FALSE),$H:$I,2,FALSE))</f>
        <v/>
      </c>
      <c r="O1645" s="59" t="s">
        <v>88</v>
      </c>
      <c r="P1645" s="60" t="s">
        <v>88</v>
      </c>
      <c r="Q1645" s="66" t="str">
        <f>IFERROR((IF(AND($G1644&lt;(VLOOKUP($J1645,'Medians, Hi-Lo SDs'!$B:$F,3,FALSE)),$G1645&gt;=(VLOOKUP($J1645,'Medians, Hi-Lo SDs'!$B:$F,3,FALSE))),(VLOOKUP($J1645,'Medians, Hi-Lo SDs'!$B:$F,3,FALSE))-$G1644,""))/($F1645)*($C1645-$C1644)+($C1644),"")</f>
        <v/>
      </c>
      <c r="R1645" s="65" t="str">
        <f t="shared" si="290"/>
        <v/>
      </c>
      <c r="S1645" s="65" t="str">
        <f>IF(R1645="","",R1645/VLOOKUP(VLOOKUP($J1645,'Medians, Hi-Lo SDs'!$B:$F,3,FALSE),$H:$I,2,FALSE))</f>
        <v/>
      </c>
      <c r="T1645" s="70" t="str">
        <f t="shared" si="293"/>
        <v/>
      </c>
      <c r="U1645" s="68" t="str">
        <f t="shared" si="294"/>
        <v/>
      </c>
      <c r="V1645" s="69" t="str">
        <f t="shared" si="288"/>
        <v/>
      </c>
      <c r="W1645" s="66" t="str">
        <f>IFERROR((IF(AND($G1644&lt;(VLOOKUP($J1645,'Medians, Hi-Lo SDs'!$B:$F,4,FALSE)),$G1645&gt;=(VLOOKUP($J1645,'Medians, Hi-Lo SDs'!$B:$F,4,FALSE))),(VLOOKUP($J1645,'Medians, Hi-Lo SDs'!$B:$F,4,FALSE))-$G1644,""))/($F1645)*($C1645-$C1644)+($C1644),"")</f>
        <v/>
      </c>
      <c r="X1645" s="65" t="str">
        <f t="shared" si="291"/>
        <v/>
      </c>
      <c r="Y1645" s="65" t="str">
        <f>IF(X1645="","",X1645/VLOOKUP(VLOOKUP($J1645,'Medians, Hi-Lo SDs'!$B:$F,4,FALSE),$H:$I,2,FALSE))</f>
        <v/>
      </c>
      <c r="Z1645" s="70" t="str">
        <f t="shared" si="295"/>
        <v/>
      </c>
      <c r="AA1645" s="68" t="str">
        <f t="shared" si="296"/>
        <v/>
      </c>
      <c r="AB1645" s="66" t="str">
        <f>IFERROR((IF(AND($G1644&lt;(VLOOKUP($J1645,'Medians, Hi-Lo SDs'!$B:$F,5,FALSE)),$G1645&gt;=(VLOOKUP($J1645,'Medians, Hi-Lo SDs'!$B:$F,5,FALSE))),(VLOOKUP($J1645,'Medians, Hi-Lo SDs'!$B:$F,5,FALSE))-$G1644,""))/($F1645)*($C1645-$C1644)+($C1644),"")</f>
        <v/>
      </c>
      <c r="AC1645" s="65" t="str">
        <f t="shared" si="292"/>
        <v/>
      </c>
      <c r="AD1645" s="65" t="str">
        <f>IF(AC1645="","",AC1645/VLOOKUP(VLOOKUP($J1645,'Medians, Hi-Lo SDs'!$B:$F,5,FALSE),$H:$I,2,FALSE))</f>
        <v/>
      </c>
      <c r="AE1645" s="59" t="s">
        <v>88</v>
      </c>
      <c r="AF1645" s="60" t="s">
        <v>88</v>
      </c>
    </row>
    <row r="1646" spans="10:32" x14ac:dyDescent="0.2">
      <c r="J1646" s="64" t="str">
        <f t="shared" si="286"/>
        <v>a1721</v>
      </c>
      <c r="K1646" s="71">
        <f t="shared" si="287"/>
        <v>2.1505376344086025</v>
      </c>
      <c r="L1646" s="65" t="str">
        <f>IFERROR((IF(AND($G1645&lt;(VLOOKUP($J1646,'Medians, Hi-Lo SDs'!$B:$F,2,FALSE)),$G1646&gt;=(VLOOKUP($J1646,'Medians, Hi-Lo SDs'!$B:$F,2,FALSE))),(VLOOKUP($J1646,'Medians, Hi-Lo SDs'!$B:$F,2,FALSE))-$G1645,""))/($F1646)*($C1646-$C1645)+($C1645),"")</f>
        <v/>
      </c>
      <c r="M1646" s="65" t="str">
        <f t="shared" si="289"/>
        <v/>
      </c>
      <c r="N1646" s="65" t="str">
        <f>IF(M1646="","",M1646/VLOOKUP(VLOOKUP($J1646,'Medians, Hi-Lo SDs'!$B:$F,2,FALSE),$H:$I,2,FALSE))</f>
        <v/>
      </c>
      <c r="O1646" s="59" t="s">
        <v>88</v>
      </c>
      <c r="P1646" s="60" t="s">
        <v>88</v>
      </c>
      <c r="Q1646" s="66" t="str">
        <f>IFERROR((IF(AND($G1645&lt;(VLOOKUP($J1646,'Medians, Hi-Lo SDs'!$B:$F,3,FALSE)),$G1646&gt;=(VLOOKUP($J1646,'Medians, Hi-Lo SDs'!$B:$F,3,FALSE))),(VLOOKUP($J1646,'Medians, Hi-Lo SDs'!$B:$F,3,FALSE))-$G1645,""))/($F1646)*($C1646-$C1645)+($C1645),"")</f>
        <v/>
      </c>
      <c r="R1646" s="65" t="str">
        <f t="shared" si="290"/>
        <v/>
      </c>
      <c r="S1646" s="65" t="str">
        <f>IF(R1646="","",R1646/VLOOKUP(VLOOKUP($J1646,'Medians, Hi-Lo SDs'!$B:$F,3,FALSE),$H:$I,2,FALSE))</f>
        <v/>
      </c>
      <c r="T1646" s="70" t="str">
        <f t="shared" si="293"/>
        <v/>
      </c>
      <c r="U1646" s="68" t="str">
        <f t="shared" si="294"/>
        <v/>
      </c>
      <c r="V1646" s="69" t="str">
        <f t="shared" si="288"/>
        <v/>
      </c>
      <c r="W1646" s="66" t="str">
        <f>IFERROR((IF(AND($G1645&lt;(VLOOKUP($J1646,'Medians, Hi-Lo SDs'!$B:$F,4,FALSE)),$G1646&gt;=(VLOOKUP($J1646,'Medians, Hi-Lo SDs'!$B:$F,4,FALSE))),(VLOOKUP($J1646,'Medians, Hi-Lo SDs'!$B:$F,4,FALSE))-$G1645,""))/($F1646)*($C1646-$C1645)+($C1645),"")</f>
        <v/>
      </c>
      <c r="X1646" s="65" t="str">
        <f t="shared" si="291"/>
        <v/>
      </c>
      <c r="Y1646" s="65" t="str">
        <f>IF(X1646="","",X1646/VLOOKUP(VLOOKUP($J1646,'Medians, Hi-Lo SDs'!$B:$F,4,FALSE),$H:$I,2,FALSE))</f>
        <v/>
      </c>
      <c r="Z1646" s="70" t="str">
        <f t="shared" si="295"/>
        <v/>
      </c>
      <c r="AA1646" s="68" t="str">
        <f t="shared" si="296"/>
        <v/>
      </c>
      <c r="AB1646" s="66" t="str">
        <f>IFERROR((IF(AND($G1645&lt;(VLOOKUP($J1646,'Medians, Hi-Lo SDs'!$B:$F,5,FALSE)),$G1646&gt;=(VLOOKUP($J1646,'Medians, Hi-Lo SDs'!$B:$F,5,FALSE))),(VLOOKUP($J1646,'Medians, Hi-Lo SDs'!$B:$F,5,FALSE))-$G1645,""))/($F1646)*($C1646-$C1645)+($C1645),"")</f>
        <v/>
      </c>
      <c r="AC1646" s="65" t="str">
        <f t="shared" si="292"/>
        <v/>
      </c>
      <c r="AD1646" s="65" t="str">
        <f>IF(AC1646="","",AC1646/VLOOKUP(VLOOKUP($J1646,'Medians, Hi-Lo SDs'!$B:$F,5,FALSE),$H:$I,2,FALSE))</f>
        <v/>
      </c>
      <c r="AE1646" s="59" t="s">
        <v>88</v>
      </c>
      <c r="AF1646" s="60" t="s">
        <v>88</v>
      </c>
    </row>
    <row r="1647" spans="10:32" x14ac:dyDescent="0.2">
      <c r="J1647" s="64" t="str">
        <f t="shared" si="286"/>
        <v>a1721</v>
      </c>
      <c r="K1647" s="71">
        <f t="shared" si="287"/>
        <v>2.1505376344086025</v>
      </c>
      <c r="L1647" s="65" t="str">
        <f>IFERROR((IF(AND($G1646&lt;(VLOOKUP($J1647,'Medians, Hi-Lo SDs'!$B:$F,2,FALSE)),$G1647&gt;=(VLOOKUP($J1647,'Medians, Hi-Lo SDs'!$B:$F,2,FALSE))),(VLOOKUP($J1647,'Medians, Hi-Lo SDs'!$B:$F,2,FALSE))-$G1646,""))/($F1647)*($C1647-$C1646)+($C1646),"")</f>
        <v/>
      </c>
      <c r="M1647" s="65" t="str">
        <f t="shared" si="289"/>
        <v/>
      </c>
      <c r="N1647" s="65" t="str">
        <f>IF(M1647="","",M1647/VLOOKUP(VLOOKUP($J1647,'Medians, Hi-Lo SDs'!$B:$F,2,FALSE),$H:$I,2,FALSE))</f>
        <v/>
      </c>
      <c r="O1647" s="59" t="s">
        <v>88</v>
      </c>
      <c r="P1647" s="60" t="s">
        <v>88</v>
      </c>
      <c r="Q1647" s="66" t="str">
        <f>IFERROR((IF(AND($G1646&lt;(VLOOKUP($J1647,'Medians, Hi-Lo SDs'!$B:$F,3,FALSE)),$G1647&gt;=(VLOOKUP($J1647,'Medians, Hi-Lo SDs'!$B:$F,3,FALSE))),(VLOOKUP($J1647,'Medians, Hi-Lo SDs'!$B:$F,3,FALSE))-$G1646,""))/($F1647)*($C1647-$C1646)+($C1646),"")</f>
        <v/>
      </c>
      <c r="R1647" s="65" t="str">
        <f t="shared" si="290"/>
        <v/>
      </c>
      <c r="S1647" s="65" t="str">
        <f>IF(R1647="","",R1647/VLOOKUP(VLOOKUP($J1647,'Medians, Hi-Lo SDs'!$B:$F,3,FALSE),$H:$I,2,FALSE))</f>
        <v/>
      </c>
      <c r="T1647" s="70" t="str">
        <f t="shared" si="293"/>
        <v/>
      </c>
      <c r="U1647" s="68" t="str">
        <f t="shared" si="294"/>
        <v/>
      </c>
      <c r="V1647" s="69" t="str">
        <f t="shared" si="288"/>
        <v/>
      </c>
      <c r="W1647" s="66" t="str">
        <f>IFERROR((IF(AND($G1646&lt;(VLOOKUP($J1647,'Medians, Hi-Lo SDs'!$B:$F,4,FALSE)),$G1647&gt;=(VLOOKUP($J1647,'Medians, Hi-Lo SDs'!$B:$F,4,FALSE))),(VLOOKUP($J1647,'Medians, Hi-Lo SDs'!$B:$F,4,FALSE))-$G1646,""))/($F1647)*($C1647-$C1646)+($C1646),"")</f>
        <v/>
      </c>
      <c r="X1647" s="65" t="str">
        <f t="shared" si="291"/>
        <v/>
      </c>
      <c r="Y1647" s="65" t="str">
        <f>IF(X1647="","",X1647/VLOOKUP(VLOOKUP($J1647,'Medians, Hi-Lo SDs'!$B:$F,4,FALSE),$H:$I,2,FALSE))</f>
        <v/>
      </c>
      <c r="Z1647" s="70" t="str">
        <f t="shared" si="295"/>
        <v/>
      </c>
      <c r="AA1647" s="68" t="str">
        <f t="shared" si="296"/>
        <v/>
      </c>
      <c r="AB1647" s="66" t="str">
        <f>IFERROR((IF(AND($G1646&lt;(VLOOKUP($J1647,'Medians, Hi-Lo SDs'!$B:$F,5,FALSE)),$G1647&gt;=(VLOOKUP($J1647,'Medians, Hi-Lo SDs'!$B:$F,5,FALSE))),(VLOOKUP($J1647,'Medians, Hi-Lo SDs'!$B:$F,5,FALSE))-$G1646,""))/($F1647)*($C1647-$C1646)+($C1646),"")</f>
        <v/>
      </c>
      <c r="AC1647" s="65" t="str">
        <f t="shared" si="292"/>
        <v/>
      </c>
      <c r="AD1647" s="65" t="str">
        <f>IF(AC1647="","",AC1647/VLOOKUP(VLOOKUP($J1647,'Medians, Hi-Lo SDs'!$B:$F,5,FALSE),$H:$I,2,FALSE))</f>
        <v/>
      </c>
      <c r="AE1647" s="59" t="s">
        <v>88</v>
      </c>
      <c r="AF1647" s="60" t="s">
        <v>88</v>
      </c>
    </row>
    <row r="1648" spans="10:32" x14ac:dyDescent="0.2">
      <c r="J1648" s="64" t="str">
        <f t="shared" si="286"/>
        <v>a1721</v>
      </c>
      <c r="K1648" s="71">
        <f t="shared" si="287"/>
        <v>2.1505376344086025</v>
      </c>
      <c r="L1648" s="65" t="str">
        <f>IFERROR((IF(AND($G1647&lt;(VLOOKUP($J1648,'Medians, Hi-Lo SDs'!$B:$F,2,FALSE)),$G1648&gt;=(VLOOKUP($J1648,'Medians, Hi-Lo SDs'!$B:$F,2,FALSE))),(VLOOKUP($J1648,'Medians, Hi-Lo SDs'!$B:$F,2,FALSE))-$G1647,""))/($F1648)*($C1648-$C1647)+($C1647),"")</f>
        <v/>
      </c>
      <c r="M1648" s="65" t="str">
        <f t="shared" si="289"/>
        <v/>
      </c>
      <c r="N1648" s="65" t="str">
        <f>IF(M1648="","",M1648/VLOOKUP(VLOOKUP($J1648,'Medians, Hi-Lo SDs'!$B:$F,2,FALSE),$H:$I,2,FALSE))</f>
        <v/>
      </c>
      <c r="O1648" s="59" t="s">
        <v>88</v>
      </c>
      <c r="P1648" s="60" t="s">
        <v>88</v>
      </c>
      <c r="Q1648" s="66" t="str">
        <f>IFERROR((IF(AND($G1647&lt;(VLOOKUP($J1648,'Medians, Hi-Lo SDs'!$B:$F,3,FALSE)),$G1648&gt;=(VLOOKUP($J1648,'Medians, Hi-Lo SDs'!$B:$F,3,FALSE))),(VLOOKUP($J1648,'Medians, Hi-Lo SDs'!$B:$F,3,FALSE))-$G1647,""))/($F1648)*($C1648-$C1647)+($C1647),"")</f>
        <v/>
      </c>
      <c r="R1648" s="65" t="str">
        <f t="shared" si="290"/>
        <v/>
      </c>
      <c r="S1648" s="65" t="str">
        <f>IF(R1648="","",R1648/VLOOKUP(VLOOKUP($J1648,'Medians, Hi-Lo SDs'!$B:$F,3,FALSE),$H:$I,2,FALSE))</f>
        <v/>
      </c>
      <c r="T1648" s="70" t="str">
        <f t="shared" si="293"/>
        <v/>
      </c>
      <c r="U1648" s="68" t="str">
        <f t="shared" si="294"/>
        <v/>
      </c>
      <c r="V1648" s="69" t="str">
        <f t="shared" si="288"/>
        <v/>
      </c>
      <c r="W1648" s="66" t="str">
        <f>IFERROR((IF(AND($G1647&lt;(VLOOKUP($J1648,'Medians, Hi-Lo SDs'!$B:$F,4,FALSE)),$G1648&gt;=(VLOOKUP($J1648,'Medians, Hi-Lo SDs'!$B:$F,4,FALSE))),(VLOOKUP($J1648,'Medians, Hi-Lo SDs'!$B:$F,4,FALSE))-$G1647,""))/($F1648)*($C1648-$C1647)+($C1647),"")</f>
        <v/>
      </c>
      <c r="X1648" s="65" t="str">
        <f t="shared" si="291"/>
        <v/>
      </c>
      <c r="Y1648" s="65" t="str">
        <f>IF(X1648="","",X1648/VLOOKUP(VLOOKUP($J1648,'Medians, Hi-Lo SDs'!$B:$F,4,FALSE),$H:$I,2,FALSE))</f>
        <v/>
      </c>
      <c r="Z1648" s="70" t="str">
        <f t="shared" si="295"/>
        <v/>
      </c>
      <c r="AA1648" s="68" t="str">
        <f t="shared" si="296"/>
        <v/>
      </c>
      <c r="AB1648" s="66" t="str">
        <f>IFERROR((IF(AND($G1647&lt;(VLOOKUP($J1648,'Medians, Hi-Lo SDs'!$B:$F,5,FALSE)),$G1648&gt;=(VLOOKUP($J1648,'Medians, Hi-Lo SDs'!$B:$F,5,FALSE))),(VLOOKUP($J1648,'Medians, Hi-Lo SDs'!$B:$F,5,FALSE))-$G1647,""))/($F1648)*($C1648-$C1647)+($C1647),"")</f>
        <v/>
      </c>
      <c r="AC1648" s="65" t="str">
        <f t="shared" si="292"/>
        <v/>
      </c>
      <c r="AD1648" s="65" t="str">
        <f>IF(AC1648="","",AC1648/VLOOKUP(VLOOKUP($J1648,'Medians, Hi-Lo SDs'!$B:$F,5,FALSE),$H:$I,2,FALSE))</f>
        <v/>
      </c>
      <c r="AE1648" s="59" t="s">
        <v>88</v>
      </c>
      <c r="AF1648" s="60" t="s">
        <v>88</v>
      </c>
    </row>
    <row r="1649" spans="10:32" x14ac:dyDescent="0.2">
      <c r="J1649" s="64" t="str">
        <f t="shared" si="286"/>
        <v>a1721</v>
      </c>
      <c r="K1649" s="71">
        <f t="shared" si="287"/>
        <v>2.1505376344086025</v>
      </c>
      <c r="L1649" s="65" t="str">
        <f>IFERROR((IF(AND($G1648&lt;(VLOOKUP($J1649,'Medians, Hi-Lo SDs'!$B:$F,2,FALSE)),$G1649&gt;=(VLOOKUP($J1649,'Medians, Hi-Lo SDs'!$B:$F,2,FALSE))),(VLOOKUP($J1649,'Medians, Hi-Lo SDs'!$B:$F,2,FALSE))-$G1648,""))/($F1649)*($C1649-$C1648)+($C1648),"")</f>
        <v/>
      </c>
      <c r="M1649" s="65" t="str">
        <f t="shared" si="289"/>
        <v/>
      </c>
      <c r="N1649" s="65" t="str">
        <f>IF(M1649="","",M1649/VLOOKUP(VLOOKUP($J1649,'Medians, Hi-Lo SDs'!$B:$F,2,FALSE),$H:$I,2,FALSE))</f>
        <v/>
      </c>
      <c r="O1649" s="59" t="s">
        <v>88</v>
      </c>
      <c r="P1649" s="60" t="s">
        <v>88</v>
      </c>
      <c r="Q1649" s="66" t="str">
        <f>IFERROR((IF(AND($G1648&lt;(VLOOKUP($J1649,'Medians, Hi-Lo SDs'!$B:$F,3,FALSE)),$G1649&gt;=(VLOOKUP($J1649,'Medians, Hi-Lo SDs'!$B:$F,3,FALSE))),(VLOOKUP($J1649,'Medians, Hi-Lo SDs'!$B:$F,3,FALSE))-$G1648,""))/($F1649)*($C1649-$C1648)+($C1648),"")</f>
        <v/>
      </c>
      <c r="R1649" s="65" t="str">
        <f t="shared" si="290"/>
        <v/>
      </c>
      <c r="S1649" s="65" t="str">
        <f>IF(R1649="","",R1649/VLOOKUP(VLOOKUP($J1649,'Medians, Hi-Lo SDs'!$B:$F,3,FALSE),$H:$I,2,FALSE))</f>
        <v/>
      </c>
      <c r="T1649" s="70" t="str">
        <f t="shared" si="293"/>
        <v/>
      </c>
      <c r="U1649" s="68" t="str">
        <f t="shared" si="294"/>
        <v/>
      </c>
      <c r="V1649" s="69" t="str">
        <f t="shared" si="288"/>
        <v/>
      </c>
      <c r="W1649" s="66" t="str">
        <f>IFERROR((IF(AND($G1648&lt;(VLOOKUP($J1649,'Medians, Hi-Lo SDs'!$B:$F,4,FALSE)),$G1649&gt;=(VLOOKUP($J1649,'Medians, Hi-Lo SDs'!$B:$F,4,FALSE))),(VLOOKUP($J1649,'Medians, Hi-Lo SDs'!$B:$F,4,FALSE))-$G1648,""))/($F1649)*($C1649-$C1648)+($C1648),"")</f>
        <v/>
      </c>
      <c r="X1649" s="65" t="str">
        <f t="shared" si="291"/>
        <v/>
      </c>
      <c r="Y1649" s="65" t="str">
        <f>IF(X1649="","",X1649/VLOOKUP(VLOOKUP($J1649,'Medians, Hi-Lo SDs'!$B:$F,4,FALSE),$H:$I,2,FALSE))</f>
        <v/>
      </c>
      <c r="Z1649" s="70" t="str">
        <f t="shared" si="295"/>
        <v/>
      </c>
      <c r="AA1649" s="68" t="str">
        <f t="shared" si="296"/>
        <v/>
      </c>
      <c r="AB1649" s="66" t="str">
        <f>IFERROR((IF(AND($G1648&lt;(VLOOKUP($J1649,'Medians, Hi-Lo SDs'!$B:$F,5,FALSE)),$G1649&gt;=(VLOOKUP($J1649,'Medians, Hi-Lo SDs'!$B:$F,5,FALSE))),(VLOOKUP($J1649,'Medians, Hi-Lo SDs'!$B:$F,5,FALSE))-$G1648,""))/($F1649)*($C1649-$C1648)+($C1648),"")</f>
        <v/>
      </c>
      <c r="AC1649" s="65" t="str">
        <f t="shared" si="292"/>
        <v/>
      </c>
      <c r="AD1649" s="65" t="str">
        <f>IF(AC1649="","",AC1649/VLOOKUP(VLOOKUP($J1649,'Medians, Hi-Lo SDs'!$B:$F,5,FALSE),$H:$I,2,FALSE))</f>
        <v/>
      </c>
      <c r="AE1649" s="59" t="s">
        <v>88</v>
      </c>
      <c r="AF1649" s="60" t="s">
        <v>88</v>
      </c>
    </row>
    <row r="1650" spans="10:32" x14ac:dyDescent="0.2">
      <c r="J1650" s="64" t="str">
        <f t="shared" si="286"/>
        <v>a1721</v>
      </c>
      <c r="K1650" s="71">
        <f t="shared" si="287"/>
        <v>2.1505376344086025</v>
      </c>
      <c r="L1650" s="65" t="str">
        <f>IFERROR((IF(AND($G1649&lt;(VLOOKUP($J1650,'Medians, Hi-Lo SDs'!$B:$F,2,FALSE)),$G1650&gt;=(VLOOKUP($J1650,'Medians, Hi-Lo SDs'!$B:$F,2,FALSE))),(VLOOKUP($J1650,'Medians, Hi-Lo SDs'!$B:$F,2,FALSE))-$G1649,""))/($F1650)*($C1650-$C1649)+($C1649),"")</f>
        <v/>
      </c>
      <c r="M1650" s="65" t="str">
        <f t="shared" si="289"/>
        <v/>
      </c>
      <c r="N1650" s="65" t="str">
        <f>IF(M1650="","",M1650/VLOOKUP(VLOOKUP($J1650,'Medians, Hi-Lo SDs'!$B:$F,2,FALSE),$H:$I,2,FALSE))</f>
        <v/>
      </c>
      <c r="O1650" s="59" t="s">
        <v>88</v>
      </c>
      <c r="P1650" s="60" t="s">
        <v>88</v>
      </c>
      <c r="Q1650" s="66" t="str">
        <f>IFERROR((IF(AND($G1649&lt;(VLOOKUP($J1650,'Medians, Hi-Lo SDs'!$B:$F,3,FALSE)),$G1650&gt;=(VLOOKUP($J1650,'Medians, Hi-Lo SDs'!$B:$F,3,FALSE))),(VLOOKUP($J1650,'Medians, Hi-Lo SDs'!$B:$F,3,FALSE))-$G1649,""))/($F1650)*($C1650-$C1649)+($C1649),"")</f>
        <v/>
      </c>
      <c r="R1650" s="65" t="str">
        <f t="shared" si="290"/>
        <v/>
      </c>
      <c r="S1650" s="65" t="str">
        <f>IF(R1650="","",R1650/VLOOKUP(VLOOKUP($J1650,'Medians, Hi-Lo SDs'!$B:$F,3,FALSE),$H:$I,2,FALSE))</f>
        <v/>
      </c>
      <c r="T1650" s="70" t="str">
        <f t="shared" si="293"/>
        <v/>
      </c>
      <c r="U1650" s="68" t="str">
        <f t="shared" si="294"/>
        <v/>
      </c>
      <c r="V1650" s="69" t="str">
        <f t="shared" si="288"/>
        <v/>
      </c>
      <c r="W1650" s="66" t="str">
        <f>IFERROR((IF(AND($G1649&lt;(VLOOKUP($J1650,'Medians, Hi-Lo SDs'!$B:$F,4,FALSE)),$G1650&gt;=(VLOOKUP($J1650,'Medians, Hi-Lo SDs'!$B:$F,4,FALSE))),(VLOOKUP($J1650,'Medians, Hi-Lo SDs'!$B:$F,4,FALSE))-$G1649,""))/($F1650)*($C1650-$C1649)+($C1649),"")</f>
        <v/>
      </c>
      <c r="X1650" s="65" t="str">
        <f t="shared" si="291"/>
        <v/>
      </c>
      <c r="Y1650" s="65" t="str">
        <f>IF(X1650="","",X1650/VLOOKUP(VLOOKUP($J1650,'Medians, Hi-Lo SDs'!$B:$F,4,FALSE),$H:$I,2,FALSE))</f>
        <v/>
      </c>
      <c r="Z1650" s="70" t="str">
        <f t="shared" si="295"/>
        <v/>
      </c>
      <c r="AA1650" s="68" t="str">
        <f t="shared" si="296"/>
        <v/>
      </c>
      <c r="AB1650" s="66" t="str">
        <f>IFERROR((IF(AND($G1649&lt;(VLOOKUP($J1650,'Medians, Hi-Lo SDs'!$B:$F,5,FALSE)),$G1650&gt;=(VLOOKUP($J1650,'Medians, Hi-Lo SDs'!$B:$F,5,FALSE))),(VLOOKUP($J1650,'Medians, Hi-Lo SDs'!$B:$F,5,FALSE))-$G1649,""))/($F1650)*($C1650-$C1649)+($C1649),"")</f>
        <v/>
      </c>
      <c r="AC1650" s="65" t="str">
        <f t="shared" si="292"/>
        <v/>
      </c>
      <c r="AD1650" s="65" t="str">
        <f>IF(AC1650="","",AC1650/VLOOKUP(VLOOKUP($J1650,'Medians, Hi-Lo SDs'!$B:$F,5,FALSE),$H:$I,2,FALSE))</f>
        <v/>
      </c>
      <c r="AE1650" s="59" t="s">
        <v>88</v>
      </c>
      <c r="AF1650" s="60" t="s">
        <v>88</v>
      </c>
    </row>
    <row r="1651" spans="10:32" x14ac:dyDescent="0.2">
      <c r="J1651" s="64" t="str">
        <f t="shared" si="286"/>
        <v>a1721</v>
      </c>
      <c r="K1651" s="71">
        <f t="shared" si="287"/>
        <v>2.1505376344086025</v>
      </c>
      <c r="L1651" s="65" t="str">
        <f>IFERROR((IF(AND($G1650&lt;(VLOOKUP($J1651,'Medians, Hi-Lo SDs'!$B:$F,2,FALSE)),$G1651&gt;=(VLOOKUP($J1651,'Medians, Hi-Lo SDs'!$B:$F,2,FALSE))),(VLOOKUP($J1651,'Medians, Hi-Lo SDs'!$B:$F,2,FALSE))-$G1650,""))/($F1651)*($C1651-$C1650)+($C1650),"")</f>
        <v/>
      </c>
      <c r="M1651" s="65" t="str">
        <f t="shared" si="289"/>
        <v/>
      </c>
      <c r="N1651" s="65" t="str">
        <f>IF(M1651="","",M1651/VLOOKUP(VLOOKUP($J1651,'Medians, Hi-Lo SDs'!$B:$F,2,FALSE),$H:$I,2,FALSE))</f>
        <v/>
      </c>
      <c r="O1651" s="59" t="s">
        <v>88</v>
      </c>
      <c r="P1651" s="60" t="s">
        <v>88</v>
      </c>
      <c r="Q1651" s="66" t="str">
        <f>IFERROR((IF(AND($G1650&lt;(VLOOKUP($J1651,'Medians, Hi-Lo SDs'!$B:$F,3,FALSE)),$G1651&gt;=(VLOOKUP($J1651,'Medians, Hi-Lo SDs'!$B:$F,3,FALSE))),(VLOOKUP($J1651,'Medians, Hi-Lo SDs'!$B:$F,3,FALSE))-$G1650,""))/($F1651)*($C1651-$C1650)+($C1650),"")</f>
        <v/>
      </c>
      <c r="R1651" s="65" t="str">
        <f t="shared" si="290"/>
        <v/>
      </c>
      <c r="S1651" s="65" t="str">
        <f>IF(R1651="","",R1651/VLOOKUP(VLOOKUP($J1651,'Medians, Hi-Lo SDs'!$B:$F,3,FALSE),$H:$I,2,FALSE))</f>
        <v/>
      </c>
      <c r="T1651" s="70" t="str">
        <f t="shared" si="293"/>
        <v/>
      </c>
      <c r="U1651" s="68" t="str">
        <f t="shared" si="294"/>
        <v/>
      </c>
      <c r="V1651" s="69" t="str">
        <f t="shared" si="288"/>
        <v/>
      </c>
      <c r="W1651" s="66" t="str">
        <f>IFERROR((IF(AND($G1650&lt;(VLOOKUP($J1651,'Medians, Hi-Lo SDs'!$B:$F,4,FALSE)),$G1651&gt;=(VLOOKUP($J1651,'Medians, Hi-Lo SDs'!$B:$F,4,FALSE))),(VLOOKUP($J1651,'Medians, Hi-Lo SDs'!$B:$F,4,FALSE))-$G1650,""))/($F1651)*($C1651-$C1650)+($C1650),"")</f>
        <v/>
      </c>
      <c r="X1651" s="65" t="str">
        <f t="shared" si="291"/>
        <v/>
      </c>
      <c r="Y1651" s="65" t="str">
        <f>IF(X1651="","",X1651/VLOOKUP(VLOOKUP($J1651,'Medians, Hi-Lo SDs'!$B:$F,4,FALSE),$H:$I,2,FALSE))</f>
        <v/>
      </c>
      <c r="Z1651" s="70" t="str">
        <f t="shared" si="295"/>
        <v/>
      </c>
      <c r="AA1651" s="68" t="str">
        <f t="shared" si="296"/>
        <v/>
      </c>
      <c r="AB1651" s="66" t="str">
        <f>IFERROR((IF(AND($G1650&lt;(VLOOKUP($J1651,'Medians, Hi-Lo SDs'!$B:$F,5,FALSE)),$G1651&gt;=(VLOOKUP($J1651,'Medians, Hi-Lo SDs'!$B:$F,5,FALSE))),(VLOOKUP($J1651,'Medians, Hi-Lo SDs'!$B:$F,5,FALSE))-$G1650,""))/($F1651)*($C1651-$C1650)+($C1650),"")</f>
        <v/>
      </c>
      <c r="AC1651" s="65" t="str">
        <f t="shared" si="292"/>
        <v/>
      </c>
      <c r="AD1651" s="65" t="str">
        <f>IF(AC1651="","",AC1651/VLOOKUP(VLOOKUP($J1651,'Medians, Hi-Lo SDs'!$B:$F,5,FALSE),$H:$I,2,FALSE))</f>
        <v/>
      </c>
      <c r="AE1651" s="59" t="s">
        <v>88</v>
      </c>
      <c r="AF1651" s="60" t="s">
        <v>88</v>
      </c>
    </row>
    <row r="1652" spans="10:32" x14ac:dyDescent="0.2">
      <c r="J1652" s="64" t="str">
        <f t="shared" si="286"/>
        <v>a1721</v>
      </c>
      <c r="K1652" s="71">
        <f t="shared" si="287"/>
        <v>2.1505376344086025</v>
      </c>
      <c r="L1652" s="65" t="str">
        <f>IFERROR((IF(AND($G1651&lt;(VLOOKUP($J1652,'Medians, Hi-Lo SDs'!$B:$F,2,FALSE)),$G1652&gt;=(VLOOKUP($J1652,'Medians, Hi-Lo SDs'!$B:$F,2,FALSE))),(VLOOKUP($J1652,'Medians, Hi-Lo SDs'!$B:$F,2,FALSE))-$G1651,""))/($F1652)*($C1652-$C1651)+($C1651),"")</f>
        <v/>
      </c>
      <c r="M1652" s="65" t="str">
        <f t="shared" si="289"/>
        <v/>
      </c>
      <c r="N1652" s="65" t="str">
        <f>IF(M1652="","",M1652/VLOOKUP(VLOOKUP($J1652,'Medians, Hi-Lo SDs'!$B:$F,2,FALSE),$H:$I,2,FALSE))</f>
        <v/>
      </c>
      <c r="O1652" s="59" t="s">
        <v>88</v>
      </c>
      <c r="P1652" s="60" t="s">
        <v>88</v>
      </c>
      <c r="Q1652" s="66" t="str">
        <f>IFERROR((IF(AND($G1651&lt;(VLOOKUP($J1652,'Medians, Hi-Lo SDs'!$B:$F,3,FALSE)),$G1652&gt;=(VLOOKUP($J1652,'Medians, Hi-Lo SDs'!$B:$F,3,FALSE))),(VLOOKUP($J1652,'Medians, Hi-Lo SDs'!$B:$F,3,FALSE))-$G1651,""))/($F1652)*($C1652-$C1651)+($C1651),"")</f>
        <v/>
      </c>
      <c r="R1652" s="65" t="str">
        <f t="shared" si="290"/>
        <v/>
      </c>
      <c r="S1652" s="65" t="str">
        <f>IF(R1652="","",R1652/VLOOKUP(VLOOKUP($J1652,'Medians, Hi-Lo SDs'!$B:$F,3,FALSE),$H:$I,2,FALSE))</f>
        <v/>
      </c>
      <c r="T1652" s="70" t="str">
        <f t="shared" si="293"/>
        <v/>
      </c>
      <c r="U1652" s="68" t="str">
        <f t="shared" si="294"/>
        <v/>
      </c>
      <c r="V1652" s="69" t="str">
        <f t="shared" si="288"/>
        <v/>
      </c>
      <c r="W1652" s="66" t="str">
        <f>IFERROR((IF(AND($G1651&lt;(VLOOKUP($J1652,'Medians, Hi-Lo SDs'!$B:$F,4,FALSE)),$G1652&gt;=(VLOOKUP($J1652,'Medians, Hi-Lo SDs'!$B:$F,4,FALSE))),(VLOOKUP($J1652,'Medians, Hi-Lo SDs'!$B:$F,4,FALSE))-$G1651,""))/($F1652)*($C1652-$C1651)+($C1651),"")</f>
        <v/>
      </c>
      <c r="X1652" s="65" t="str">
        <f t="shared" si="291"/>
        <v/>
      </c>
      <c r="Y1652" s="65" t="str">
        <f>IF(X1652="","",X1652/VLOOKUP(VLOOKUP($J1652,'Medians, Hi-Lo SDs'!$B:$F,4,FALSE),$H:$I,2,FALSE))</f>
        <v/>
      </c>
      <c r="Z1652" s="70" t="str">
        <f t="shared" si="295"/>
        <v/>
      </c>
      <c r="AA1652" s="68" t="str">
        <f t="shared" si="296"/>
        <v/>
      </c>
      <c r="AB1652" s="66" t="str">
        <f>IFERROR((IF(AND($G1651&lt;(VLOOKUP($J1652,'Medians, Hi-Lo SDs'!$B:$F,5,FALSE)),$G1652&gt;=(VLOOKUP($J1652,'Medians, Hi-Lo SDs'!$B:$F,5,FALSE))),(VLOOKUP($J1652,'Medians, Hi-Lo SDs'!$B:$F,5,FALSE))-$G1651,""))/($F1652)*($C1652-$C1651)+($C1651),"")</f>
        <v/>
      </c>
      <c r="AC1652" s="65" t="str">
        <f t="shared" si="292"/>
        <v/>
      </c>
      <c r="AD1652" s="65" t="str">
        <f>IF(AC1652="","",AC1652/VLOOKUP(VLOOKUP($J1652,'Medians, Hi-Lo SDs'!$B:$F,5,FALSE),$H:$I,2,FALSE))</f>
        <v/>
      </c>
      <c r="AE1652" s="59" t="s">
        <v>88</v>
      </c>
      <c r="AF1652" s="60" t="s">
        <v>88</v>
      </c>
    </row>
    <row r="1653" spans="10:32" x14ac:dyDescent="0.2">
      <c r="J1653" s="64" t="str">
        <f t="shared" si="286"/>
        <v>a1721</v>
      </c>
      <c r="K1653" s="71">
        <f t="shared" si="287"/>
        <v>2.1505376344086025</v>
      </c>
      <c r="L1653" s="65" t="str">
        <f>IFERROR((IF(AND($G1652&lt;(VLOOKUP($J1653,'Medians, Hi-Lo SDs'!$B:$F,2,FALSE)),$G1653&gt;=(VLOOKUP($J1653,'Medians, Hi-Lo SDs'!$B:$F,2,FALSE))),(VLOOKUP($J1653,'Medians, Hi-Lo SDs'!$B:$F,2,FALSE))-$G1652,""))/($F1653)*($C1653-$C1652)+($C1652),"")</f>
        <v/>
      </c>
      <c r="M1653" s="65" t="str">
        <f t="shared" si="289"/>
        <v/>
      </c>
      <c r="N1653" s="65" t="str">
        <f>IF(M1653="","",M1653/VLOOKUP(VLOOKUP($J1653,'Medians, Hi-Lo SDs'!$B:$F,2,FALSE),$H:$I,2,FALSE))</f>
        <v/>
      </c>
      <c r="O1653" s="59" t="s">
        <v>88</v>
      </c>
      <c r="P1653" s="60" t="s">
        <v>88</v>
      </c>
      <c r="Q1653" s="66" t="str">
        <f>IFERROR((IF(AND($G1652&lt;(VLOOKUP($J1653,'Medians, Hi-Lo SDs'!$B:$F,3,FALSE)),$G1653&gt;=(VLOOKUP($J1653,'Medians, Hi-Lo SDs'!$B:$F,3,FALSE))),(VLOOKUP($J1653,'Medians, Hi-Lo SDs'!$B:$F,3,FALSE))-$G1652,""))/($F1653)*($C1653-$C1652)+($C1652),"")</f>
        <v/>
      </c>
      <c r="R1653" s="65" t="str">
        <f t="shared" si="290"/>
        <v/>
      </c>
      <c r="S1653" s="65" t="str">
        <f>IF(R1653="","",R1653/VLOOKUP(VLOOKUP($J1653,'Medians, Hi-Lo SDs'!$B:$F,3,FALSE),$H:$I,2,FALSE))</f>
        <v/>
      </c>
      <c r="T1653" s="70" t="str">
        <f t="shared" si="293"/>
        <v/>
      </c>
      <c r="U1653" s="68" t="str">
        <f t="shared" si="294"/>
        <v/>
      </c>
      <c r="V1653" s="69" t="str">
        <f t="shared" si="288"/>
        <v/>
      </c>
      <c r="W1653" s="66" t="str">
        <f>IFERROR((IF(AND($G1652&lt;(VLOOKUP($J1653,'Medians, Hi-Lo SDs'!$B:$F,4,FALSE)),$G1653&gt;=(VLOOKUP($J1653,'Medians, Hi-Lo SDs'!$B:$F,4,FALSE))),(VLOOKUP($J1653,'Medians, Hi-Lo SDs'!$B:$F,4,FALSE))-$G1652,""))/($F1653)*($C1653-$C1652)+($C1652),"")</f>
        <v/>
      </c>
      <c r="X1653" s="65" t="str">
        <f t="shared" si="291"/>
        <v/>
      </c>
      <c r="Y1653" s="65" t="str">
        <f>IF(X1653="","",X1653/VLOOKUP(VLOOKUP($J1653,'Medians, Hi-Lo SDs'!$B:$F,4,FALSE),$H:$I,2,FALSE))</f>
        <v/>
      </c>
      <c r="Z1653" s="70" t="str">
        <f t="shared" si="295"/>
        <v/>
      </c>
      <c r="AA1653" s="68" t="str">
        <f t="shared" si="296"/>
        <v/>
      </c>
      <c r="AB1653" s="66" t="str">
        <f>IFERROR((IF(AND($G1652&lt;(VLOOKUP($J1653,'Medians, Hi-Lo SDs'!$B:$F,5,FALSE)),$G1653&gt;=(VLOOKUP($J1653,'Medians, Hi-Lo SDs'!$B:$F,5,FALSE))),(VLOOKUP($J1653,'Medians, Hi-Lo SDs'!$B:$F,5,FALSE))-$G1652,""))/($F1653)*($C1653-$C1652)+($C1652),"")</f>
        <v/>
      </c>
      <c r="AC1653" s="65" t="str">
        <f t="shared" si="292"/>
        <v/>
      </c>
      <c r="AD1653" s="65" t="str">
        <f>IF(AC1653="","",AC1653/VLOOKUP(VLOOKUP($J1653,'Medians, Hi-Lo SDs'!$B:$F,5,FALSE),$H:$I,2,FALSE))</f>
        <v/>
      </c>
      <c r="AE1653" s="59" t="s">
        <v>88</v>
      </c>
      <c r="AF1653" s="60" t="s">
        <v>88</v>
      </c>
    </row>
    <row r="1654" spans="10:32" x14ac:dyDescent="0.2">
      <c r="J1654" s="64" t="str">
        <f t="shared" si="286"/>
        <v>a1721</v>
      </c>
      <c r="K1654" s="71">
        <f t="shared" si="287"/>
        <v>2.1505376344086025</v>
      </c>
      <c r="L1654" s="65" t="str">
        <f>IFERROR((IF(AND($G1653&lt;(VLOOKUP($J1654,'Medians, Hi-Lo SDs'!$B:$F,2,FALSE)),$G1654&gt;=(VLOOKUP($J1654,'Medians, Hi-Lo SDs'!$B:$F,2,FALSE))),(VLOOKUP($J1654,'Medians, Hi-Lo SDs'!$B:$F,2,FALSE))-$G1653,""))/($F1654)*($C1654-$C1653)+($C1653),"")</f>
        <v/>
      </c>
      <c r="M1654" s="65" t="str">
        <f t="shared" si="289"/>
        <v/>
      </c>
      <c r="N1654" s="65" t="str">
        <f>IF(M1654="","",M1654/VLOOKUP(VLOOKUP($J1654,'Medians, Hi-Lo SDs'!$B:$F,2,FALSE),$H:$I,2,FALSE))</f>
        <v/>
      </c>
      <c r="O1654" s="59" t="s">
        <v>88</v>
      </c>
      <c r="P1654" s="60" t="s">
        <v>88</v>
      </c>
      <c r="Q1654" s="66" t="str">
        <f>IFERROR((IF(AND($G1653&lt;(VLOOKUP($J1654,'Medians, Hi-Lo SDs'!$B:$F,3,FALSE)),$G1654&gt;=(VLOOKUP($J1654,'Medians, Hi-Lo SDs'!$B:$F,3,FALSE))),(VLOOKUP($J1654,'Medians, Hi-Lo SDs'!$B:$F,3,FALSE))-$G1653,""))/($F1654)*($C1654-$C1653)+($C1653),"")</f>
        <v/>
      </c>
      <c r="R1654" s="65" t="str">
        <f t="shared" si="290"/>
        <v/>
      </c>
      <c r="S1654" s="65" t="str">
        <f>IF(R1654="","",R1654/VLOOKUP(VLOOKUP($J1654,'Medians, Hi-Lo SDs'!$B:$F,3,FALSE),$H:$I,2,FALSE))</f>
        <v/>
      </c>
      <c r="T1654" s="70" t="str">
        <f t="shared" si="293"/>
        <v/>
      </c>
      <c r="U1654" s="68" t="str">
        <f t="shared" si="294"/>
        <v/>
      </c>
      <c r="V1654" s="69" t="str">
        <f t="shared" si="288"/>
        <v/>
      </c>
      <c r="W1654" s="66" t="str">
        <f>IFERROR((IF(AND($G1653&lt;(VLOOKUP($J1654,'Medians, Hi-Lo SDs'!$B:$F,4,FALSE)),$G1654&gt;=(VLOOKUP($J1654,'Medians, Hi-Lo SDs'!$B:$F,4,FALSE))),(VLOOKUP($J1654,'Medians, Hi-Lo SDs'!$B:$F,4,FALSE))-$G1653,""))/($F1654)*($C1654-$C1653)+($C1653),"")</f>
        <v/>
      </c>
      <c r="X1654" s="65" t="str">
        <f t="shared" si="291"/>
        <v/>
      </c>
      <c r="Y1654" s="65" t="str">
        <f>IF(X1654="","",X1654/VLOOKUP(VLOOKUP($J1654,'Medians, Hi-Lo SDs'!$B:$F,4,FALSE),$H:$I,2,FALSE))</f>
        <v/>
      </c>
      <c r="Z1654" s="70" t="str">
        <f t="shared" si="295"/>
        <v/>
      </c>
      <c r="AA1654" s="68" t="str">
        <f t="shared" si="296"/>
        <v/>
      </c>
      <c r="AB1654" s="66" t="str">
        <f>IFERROR((IF(AND($G1653&lt;(VLOOKUP($J1654,'Medians, Hi-Lo SDs'!$B:$F,5,FALSE)),$G1654&gt;=(VLOOKUP($J1654,'Medians, Hi-Lo SDs'!$B:$F,5,FALSE))),(VLOOKUP($J1654,'Medians, Hi-Lo SDs'!$B:$F,5,FALSE))-$G1653,""))/($F1654)*($C1654-$C1653)+($C1653),"")</f>
        <v/>
      </c>
      <c r="AC1654" s="65" t="str">
        <f t="shared" si="292"/>
        <v/>
      </c>
      <c r="AD1654" s="65" t="str">
        <f>IF(AC1654="","",AC1654/VLOOKUP(VLOOKUP($J1654,'Medians, Hi-Lo SDs'!$B:$F,5,FALSE),$H:$I,2,FALSE))</f>
        <v/>
      </c>
      <c r="AE1654" s="59" t="s">
        <v>88</v>
      </c>
      <c r="AF1654" s="60" t="s">
        <v>88</v>
      </c>
    </row>
    <row r="1655" spans="10:32" x14ac:dyDescent="0.2">
      <c r="J1655" s="64" t="str">
        <f t="shared" si="286"/>
        <v>a1721</v>
      </c>
      <c r="K1655" s="71">
        <f t="shared" si="287"/>
        <v>2.1505376344086025</v>
      </c>
      <c r="L1655" s="65" t="str">
        <f>IFERROR((IF(AND($G1654&lt;(VLOOKUP($J1655,'Medians, Hi-Lo SDs'!$B:$F,2,FALSE)),$G1655&gt;=(VLOOKUP($J1655,'Medians, Hi-Lo SDs'!$B:$F,2,FALSE))),(VLOOKUP($J1655,'Medians, Hi-Lo SDs'!$B:$F,2,FALSE))-$G1654,""))/($F1655)*($C1655-$C1654)+($C1654),"")</f>
        <v/>
      </c>
      <c r="M1655" s="65" t="str">
        <f t="shared" si="289"/>
        <v/>
      </c>
      <c r="N1655" s="65" t="str">
        <f>IF(M1655="","",M1655/VLOOKUP(VLOOKUP($J1655,'Medians, Hi-Lo SDs'!$B:$F,2,FALSE),$H:$I,2,FALSE))</f>
        <v/>
      </c>
      <c r="O1655" s="59" t="s">
        <v>88</v>
      </c>
      <c r="P1655" s="60" t="s">
        <v>88</v>
      </c>
      <c r="Q1655" s="66" t="str">
        <f>IFERROR((IF(AND($G1654&lt;(VLOOKUP($J1655,'Medians, Hi-Lo SDs'!$B:$F,3,FALSE)),$G1655&gt;=(VLOOKUP($J1655,'Medians, Hi-Lo SDs'!$B:$F,3,FALSE))),(VLOOKUP($J1655,'Medians, Hi-Lo SDs'!$B:$F,3,FALSE))-$G1654,""))/($F1655)*($C1655-$C1654)+($C1654),"")</f>
        <v/>
      </c>
      <c r="R1655" s="65" t="str">
        <f t="shared" si="290"/>
        <v/>
      </c>
      <c r="S1655" s="65" t="str">
        <f>IF(R1655="","",R1655/VLOOKUP(VLOOKUP($J1655,'Medians, Hi-Lo SDs'!$B:$F,3,FALSE),$H:$I,2,FALSE))</f>
        <v/>
      </c>
      <c r="T1655" s="70" t="str">
        <f t="shared" si="293"/>
        <v/>
      </c>
      <c r="U1655" s="68" t="str">
        <f t="shared" si="294"/>
        <v/>
      </c>
      <c r="V1655" s="69" t="str">
        <f t="shared" si="288"/>
        <v/>
      </c>
      <c r="W1655" s="66" t="str">
        <f>IFERROR((IF(AND($G1654&lt;(VLOOKUP($J1655,'Medians, Hi-Lo SDs'!$B:$F,4,FALSE)),$G1655&gt;=(VLOOKUP($J1655,'Medians, Hi-Lo SDs'!$B:$F,4,FALSE))),(VLOOKUP($J1655,'Medians, Hi-Lo SDs'!$B:$F,4,FALSE))-$G1654,""))/($F1655)*($C1655-$C1654)+($C1654),"")</f>
        <v/>
      </c>
      <c r="X1655" s="65" t="str">
        <f t="shared" si="291"/>
        <v/>
      </c>
      <c r="Y1655" s="65" t="str">
        <f>IF(X1655="","",X1655/VLOOKUP(VLOOKUP($J1655,'Medians, Hi-Lo SDs'!$B:$F,4,FALSE),$H:$I,2,FALSE))</f>
        <v/>
      </c>
      <c r="Z1655" s="70" t="str">
        <f t="shared" si="295"/>
        <v/>
      </c>
      <c r="AA1655" s="68" t="str">
        <f t="shared" si="296"/>
        <v/>
      </c>
      <c r="AB1655" s="66" t="str">
        <f>IFERROR((IF(AND($G1654&lt;(VLOOKUP($J1655,'Medians, Hi-Lo SDs'!$B:$F,5,FALSE)),$G1655&gt;=(VLOOKUP($J1655,'Medians, Hi-Lo SDs'!$B:$F,5,FALSE))),(VLOOKUP($J1655,'Medians, Hi-Lo SDs'!$B:$F,5,FALSE))-$G1654,""))/($F1655)*($C1655-$C1654)+($C1654),"")</f>
        <v/>
      </c>
      <c r="AC1655" s="65" t="str">
        <f t="shared" si="292"/>
        <v/>
      </c>
      <c r="AD1655" s="65" t="str">
        <f>IF(AC1655="","",AC1655/VLOOKUP(VLOOKUP($J1655,'Medians, Hi-Lo SDs'!$B:$F,5,FALSE),$H:$I,2,FALSE))</f>
        <v/>
      </c>
      <c r="AE1655" s="59" t="s">
        <v>88</v>
      </c>
      <c r="AF1655" s="60" t="s">
        <v>88</v>
      </c>
    </row>
    <row r="1656" spans="10:32" x14ac:dyDescent="0.2">
      <c r="J1656" s="64" t="str">
        <f t="shared" si="286"/>
        <v>a1721</v>
      </c>
      <c r="K1656" s="71">
        <f t="shared" si="287"/>
        <v>2.1505376344086025</v>
      </c>
      <c r="L1656" s="65" t="str">
        <f>IFERROR((IF(AND($G1655&lt;(VLOOKUP($J1656,'Medians, Hi-Lo SDs'!$B:$F,2,FALSE)),$G1656&gt;=(VLOOKUP($J1656,'Medians, Hi-Lo SDs'!$B:$F,2,FALSE))),(VLOOKUP($J1656,'Medians, Hi-Lo SDs'!$B:$F,2,FALSE))-$G1655,""))/($F1656)*($C1656-$C1655)+($C1655),"")</f>
        <v/>
      </c>
      <c r="M1656" s="65" t="str">
        <f t="shared" si="289"/>
        <v/>
      </c>
      <c r="N1656" s="65" t="str">
        <f>IF(M1656="","",M1656/VLOOKUP(VLOOKUP($J1656,'Medians, Hi-Lo SDs'!$B:$F,2,FALSE),$H:$I,2,FALSE))</f>
        <v/>
      </c>
      <c r="O1656" s="59" t="s">
        <v>88</v>
      </c>
      <c r="P1656" s="60" t="s">
        <v>88</v>
      </c>
      <c r="Q1656" s="66" t="str">
        <f>IFERROR((IF(AND($G1655&lt;(VLOOKUP($J1656,'Medians, Hi-Lo SDs'!$B:$F,3,FALSE)),$G1656&gt;=(VLOOKUP($J1656,'Medians, Hi-Lo SDs'!$B:$F,3,FALSE))),(VLOOKUP($J1656,'Medians, Hi-Lo SDs'!$B:$F,3,FALSE))-$G1655,""))/($F1656)*($C1656-$C1655)+($C1655),"")</f>
        <v/>
      </c>
      <c r="R1656" s="65" t="str">
        <f t="shared" si="290"/>
        <v/>
      </c>
      <c r="S1656" s="65" t="str">
        <f>IF(R1656="","",R1656/VLOOKUP(VLOOKUP($J1656,'Medians, Hi-Lo SDs'!$B:$F,3,FALSE),$H:$I,2,FALSE))</f>
        <v/>
      </c>
      <c r="T1656" s="70" t="str">
        <f t="shared" si="293"/>
        <v/>
      </c>
      <c r="U1656" s="68" t="str">
        <f t="shared" si="294"/>
        <v/>
      </c>
      <c r="V1656" s="69" t="str">
        <f t="shared" si="288"/>
        <v/>
      </c>
      <c r="W1656" s="66" t="str">
        <f>IFERROR((IF(AND($G1655&lt;(VLOOKUP($J1656,'Medians, Hi-Lo SDs'!$B:$F,4,FALSE)),$G1656&gt;=(VLOOKUP($J1656,'Medians, Hi-Lo SDs'!$B:$F,4,FALSE))),(VLOOKUP($J1656,'Medians, Hi-Lo SDs'!$B:$F,4,FALSE))-$G1655,""))/($F1656)*($C1656-$C1655)+($C1655),"")</f>
        <v/>
      </c>
      <c r="X1656" s="65" t="str">
        <f t="shared" si="291"/>
        <v/>
      </c>
      <c r="Y1656" s="65" t="str">
        <f>IF(X1656="","",X1656/VLOOKUP(VLOOKUP($J1656,'Medians, Hi-Lo SDs'!$B:$F,4,FALSE),$H:$I,2,FALSE))</f>
        <v/>
      </c>
      <c r="Z1656" s="70" t="str">
        <f t="shared" si="295"/>
        <v/>
      </c>
      <c r="AA1656" s="68" t="str">
        <f t="shared" si="296"/>
        <v/>
      </c>
      <c r="AB1656" s="66" t="str">
        <f>IFERROR((IF(AND($G1655&lt;(VLOOKUP($J1656,'Medians, Hi-Lo SDs'!$B:$F,5,FALSE)),$G1656&gt;=(VLOOKUP($J1656,'Medians, Hi-Lo SDs'!$B:$F,5,FALSE))),(VLOOKUP($J1656,'Medians, Hi-Lo SDs'!$B:$F,5,FALSE))-$G1655,""))/($F1656)*($C1656-$C1655)+($C1655),"")</f>
        <v/>
      </c>
      <c r="AC1656" s="65" t="str">
        <f t="shared" si="292"/>
        <v/>
      </c>
      <c r="AD1656" s="65" t="str">
        <f>IF(AC1656="","",AC1656/VLOOKUP(VLOOKUP($J1656,'Medians, Hi-Lo SDs'!$B:$F,5,FALSE),$H:$I,2,FALSE))</f>
        <v/>
      </c>
      <c r="AE1656" s="59" t="s">
        <v>88</v>
      </c>
      <c r="AF1656" s="60" t="s">
        <v>88</v>
      </c>
    </row>
    <row r="1657" spans="10:32" x14ac:dyDescent="0.2">
      <c r="J1657" s="64" t="str">
        <f t="shared" si="286"/>
        <v>a1721</v>
      </c>
      <c r="K1657" s="71">
        <f t="shared" si="287"/>
        <v>2.1505376344086025</v>
      </c>
      <c r="L1657" s="65" t="str">
        <f>IFERROR((IF(AND($G1656&lt;(VLOOKUP($J1657,'Medians, Hi-Lo SDs'!$B:$F,2,FALSE)),$G1657&gt;=(VLOOKUP($J1657,'Medians, Hi-Lo SDs'!$B:$F,2,FALSE))),(VLOOKUP($J1657,'Medians, Hi-Lo SDs'!$B:$F,2,FALSE))-$G1656,""))/($F1657)*($C1657-$C1656)+($C1656),"")</f>
        <v/>
      </c>
      <c r="M1657" s="65" t="str">
        <f t="shared" si="289"/>
        <v/>
      </c>
      <c r="N1657" s="65" t="str">
        <f>IF(M1657="","",M1657/VLOOKUP(VLOOKUP($J1657,'Medians, Hi-Lo SDs'!$B:$F,2,FALSE),$H:$I,2,FALSE))</f>
        <v/>
      </c>
      <c r="O1657" s="59" t="s">
        <v>88</v>
      </c>
      <c r="P1657" s="60" t="s">
        <v>88</v>
      </c>
      <c r="Q1657" s="66" t="str">
        <f>IFERROR((IF(AND($G1656&lt;(VLOOKUP($J1657,'Medians, Hi-Lo SDs'!$B:$F,3,FALSE)),$G1657&gt;=(VLOOKUP($J1657,'Medians, Hi-Lo SDs'!$B:$F,3,FALSE))),(VLOOKUP($J1657,'Medians, Hi-Lo SDs'!$B:$F,3,FALSE))-$G1656,""))/($F1657)*($C1657-$C1656)+($C1656),"")</f>
        <v/>
      </c>
      <c r="R1657" s="65" t="str">
        <f t="shared" si="290"/>
        <v/>
      </c>
      <c r="S1657" s="65" t="str">
        <f>IF(R1657="","",R1657/VLOOKUP(VLOOKUP($J1657,'Medians, Hi-Lo SDs'!$B:$F,3,FALSE),$H:$I,2,FALSE))</f>
        <v/>
      </c>
      <c r="T1657" s="70" t="str">
        <f t="shared" si="293"/>
        <v/>
      </c>
      <c r="U1657" s="68" t="str">
        <f t="shared" si="294"/>
        <v/>
      </c>
      <c r="V1657" s="69" t="str">
        <f t="shared" si="288"/>
        <v/>
      </c>
      <c r="W1657" s="66" t="str">
        <f>IFERROR((IF(AND($G1656&lt;(VLOOKUP($J1657,'Medians, Hi-Lo SDs'!$B:$F,4,FALSE)),$G1657&gt;=(VLOOKUP($J1657,'Medians, Hi-Lo SDs'!$B:$F,4,FALSE))),(VLOOKUP($J1657,'Medians, Hi-Lo SDs'!$B:$F,4,FALSE))-$G1656,""))/($F1657)*($C1657-$C1656)+($C1656),"")</f>
        <v/>
      </c>
      <c r="X1657" s="65" t="str">
        <f t="shared" si="291"/>
        <v/>
      </c>
      <c r="Y1657" s="65" t="str">
        <f>IF(X1657="","",X1657/VLOOKUP(VLOOKUP($J1657,'Medians, Hi-Lo SDs'!$B:$F,4,FALSE),$H:$I,2,FALSE))</f>
        <v/>
      </c>
      <c r="Z1657" s="70" t="str">
        <f t="shared" si="295"/>
        <v/>
      </c>
      <c r="AA1657" s="68" t="str">
        <f t="shared" si="296"/>
        <v/>
      </c>
      <c r="AB1657" s="66" t="str">
        <f>IFERROR((IF(AND($G1656&lt;(VLOOKUP($J1657,'Medians, Hi-Lo SDs'!$B:$F,5,FALSE)),$G1657&gt;=(VLOOKUP($J1657,'Medians, Hi-Lo SDs'!$B:$F,5,FALSE))),(VLOOKUP($J1657,'Medians, Hi-Lo SDs'!$B:$F,5,FALSE))-$G1656,""))/($F1657)*($C1657-$C1656)+($C1656),"")</f>
        <v/>
      </c>
      <c r="AC1657" s="65" t="str">
        <f t="shared" si="292"/>
        <v/>
      </c>
      <c r="AD1657" s="65" t="str">
        <f>IF(AC1657="","",AC1657/VLOOKUP(VLOOKUP($J1657,'Medians, Hi-Lo SDs'!$B:$F,5,FALSE),$H:$I,2,FALSE))</f>
        <v/>
      </c>
      <c r="AE1657" s="59" t="s">
        <v>88</v>
      </c>
      <c r="AF1657" s="60" t="s">
        <v>88</v>
      </c>
    </row>
    <row r="1658" spans="10:32" x14ac:dyDescent="0.2">
      <c r="J1658" s="64" t="str">
        <f t="shared" si="286"/>
        <v>a1721</v>
      </c>
      <c r="K1658" s="71">
        <f t="shared" si="287"/>
        <v>2.1505376344086025</v>
      </c>
      <c r="L1658" s="65" t="str">
        <f>IFERROR((IF(AND($G1657&lt;(VLOOKUP($J1658,'Medians, Hi-Lo SDs'!$B:$F,2,FALSE)),$G1658&gt;=(VLOOKUP($J1658,'Medians, Hi-Lo SDs'!$B:$F,2,FALSE))),(VLOOKUP($J1658,'Medians, Hi-Lo SDs'!$B:$F,2,FALSE))-$G1657,""))/($F1658)*($C1658-$C1657)+($C1657),"")</f>
        <v/>
      </c>
      <c r="M1658" s="65" t="str">
        <f t="shared" si="289"/>
        <v/>
      </c>
      <c r="N1658" s="65" t="str">
        <f>IF(M1658="","",M1658/VLOOKUP(VLOOKUP($J1658,'Medians, Hi-Lo SDs'!$B:$F,2,FALSE),$H:$I,2,FALSE))</f>
        <v/>
      </c>
      <c r="O1658" s="59" t="s">
        <v>88</v>
      </c>
      <c r="P1658" s="60" t="s">
        <v>88</v>
      </c>
      <c r="Q1658" s="66" t="str">
        <f>IFERROR((IF(AND($G1657&lt;(VLOOKUP($J1658,'Medians, Hi-Lo SDs'!$B:$F,3,FALSE)),$G1658&gt;=(VLOOKUP($J1658,'Medians, Hi-Lo SDs'!$B:$F,3,FALSE))),(VLOOKUP($J1658,'Medians, Hi-Lo SDs'!$B:$F,3,FALSE))-$G1657,""))/($F1658)*($C1658-$C1657)+($C1657),"")</f>
        <v/>
      </c>
      <c r="R1658" s="65" t="str">
        <f t="shared" si="290"/>
        <v/>
      </c>
      <c r="S1658" s="65" t="str">
        <f>IF(R1658="","",R1658/VLOOKUP(VLOOKUP($J1658,'Medians, Hi-Lo SDs'!$B:$F,3,FALSE),$H:$I,2,FALSE))</f>
        <v/>
      </c>
      <c r="T1658" s="70" t="str">
        <f t="shared" si="293"/>
        <v/>
      </c>
      <c r="U1658" s="68" t="str">
        <f t="shared" si="294"/>
        <v/>
      </c>
      <c r="V1658" s="69" t="str">
        <f t="shared" si="288"/>
        <v/>
      </c>
      <c r="W1658" s="66" t="str">
        <f>IFERROR((IF(AND($G1657&lt;(VLOOKUP($J1658,'Medians, Hi-Lo SDs'!$B:$F,4,FALSE)),$G1658&gt;=(VLOOKUP($J1658,'Medians, Hi-Lo SDs'!$B:$F,4,FALSE))),(VLOOKUP($J1658,'Medians, Hi-Lo SDs'!$B:$F,4,FALSE))-$G1657,""))/($F1658)*($C1658-$C1657)+($C1657),"")</f>
        <v/>
      </c>
      <c r="X1658" s="65" t="str">
        <f t="shared" si="291"/>
        <v/>
      </c>
      <c r="Y1658" s="65" t="str">
        <f>IF(X1658="","",X1658/VLOOKUP(VLOOKUP($J1658,'Medians, Hi-Lo SDs'!$B:$F,4,FALSE),$H:$I,2,FALSE))</f>
        <v/>
      </c>
      <c r="Z1658" s="70" t="str">
        <f t="shared" si="295"/>
        <v/>
      </c>
      <c r="AA1658" s="68" t="str">
        <f t="shared" si="296"/>
        <v/>
      </c>
      <c r="AB1658" s="66" t="str">
        <f>IFERROR((IF(AND($G1657&lt;(VLOOKUP($J1658,'Medians, Hi-Lo SDs'!$B:$F,5,FALSE)),$G1658&gt;=(VLOOKUP($J1658,'Medians, Hi-Lo SDs'!$B:$F,5,FALSE))),(VLOOKUP($J1658,'Medians, Hi-Lo SDs'!$B:$F,5,FALSE))-$G1657,""))/($F1658)*($C1658-$C1657)+($C1657),"")</f>
        <v/>
      </c>
      <c r="AC1658" s="65" t="str">
        <f t="shared" si="292"/>
        <v/>
      </c>
      <c r="AD1658" s="65" t="str">
        <f>IF(AC1658="","",AC1658/VLOOKUP(VLOOKUP($J1658,'Medians, Hi-Lo SDs'!$B:$F,5,FALSE),$H:$I,2,FALSE))</f>
        <v/>
      </c>
      <c r="AE1658" s="59" t="s">
        <v>88</v>
      </c>
      <c r="AF1658" s="60" t="s">
        <v>88</v>
      </c>
    </row>
    <row r="1659" spans="10:32" x14ac:dyDescent="0.2">
      <c r="J1659" s="64" t="str">
        <f t="shared" si="286"/>
        <v>a1721</v>
      </c>
      <c r="K1659" s="71">
        <f t="shared" si="287"/>
        <v>2.1505376344086025</v>
      </c>
      <c r="L1659" s="65" t="str">
        <f>IFERROR((IF(AND($G1658&lt;(VLOOKUP($J1659,'Medians, Hi-Lo SDs'!$B:$F,2,FALSE)),$G1659&gt;=(VLOOKUP($J1659,'Medians, Hi-Lo SDs'!$B:$F,2,FALSE))),(VLOOKUP($J1659,'Medians, Hi-Lo SDs'!$B:$F,2,FALSE))-$G1658,""))/($F1659)*($C1659-$C1658)+($C1658),"")</f>
        <v/>
      </c>
      <c r="M1659" s="65" t="str">
        <f t="shared" si="289"/>
        <v/>
      </c>
      <c r="N1659" s="65" t="str">
        <f>IF(M1659="","",M1659/VLOOKUP(VLOOKUP($J1659,'Medians, Hi-Lo SDs'!$B:$F,2,FALSE),$H:$I,2,FALSE))</f>
        <v/>
      </c>
      <c r="O1659" s="59" t="s">
        <v>88</v>
      </c>
      <c r="P1659" s="60" t="s">
        <v>88</v>
      </c>
      <c r="Q1659" s="66" t="str">
        <f>IFERROR((IF(AND($G1658&lt;(VLOOKUP($J1659,'Medians, Hi-Lo SDs'!$B:$F,3,FALSE)),$G1659&gt;=(VLOOKUP($J1659,'Medians, Hi-Lo SDs'!$B:$F,3,FALSE))),(VLOOKUP($J1659,'Medians, Hi-Lo SDs'!$B:$F,3,FALSE))-$G1658,""))/($F1659)*($C1659-$C1658)+($C1658),"")</f>
        <v/>
      </c>
      <c r="R1659" s="65" t="str">
        <f t="shared" si="290"/>
        <v/>
      </c>
      <c r="S1659" s="65" t="str">
        <f>IF(R1659="","",R1659/VLOOKUP(VLOOKUP($J1659,'Medians, Hi-Lo SDs'!$B:$F,3,FALSE),$H:$I,2,FALSE))</f>
        <v/>
      </c>
      <c r="T1659" s="70" t="str">
        <f t="shared" si="293"/>
        <v/>
      </c>
      <c r="U1659" s="68" t="str">
        <f t="shared" si="294"/>
        <v/>
      </c>
      <c r="V1659" s="69" t="str">
        <f t="shared" si="288"/>
        <v/>
      </c>
      <c r="W1659" s="66" t="str">
        <f>IFERROR((IF(AND($G1658&lt;(VLOOKUP($J1659,'Medians, Hi-Lo SDs'!$B:$F,4,FALSE)),$G1659&gt;=(VLOOKUP($J1659,'Medians, Hi-Lo SDs'!$B:$F,4,FALSE))),(VLOOKUP($J1659,'Medians, Hi-Lo SDs'!$B:$F,4,FALSE))-$G1658,""))/($F1659)*($C1659-$C1658)+($C1658),"")</f>
        <v/>
      </c>
      <c r="X1659" s="65" t="str">
        <f t="shared" si="291"/>
        <v/>
      </c>
      <c r="Y1659" s="65" t="str">
        <f>IF(X1659="","",X1659/VLOOKUP(VLOOKUP($J1659,'Medians, Hi-Lo SDs'!$B:$F,4,FALSE),$H:$I,2,FALSE))</f>
        <v/>
      </c>
      <c r="Z1659" s="70" t="str">
        <f t="shared" si="295"/>
        <v/>
      </c>
      <c r="AA1659" s="68" t="str">
        <f t="shared" si="296"/>
        <v/>
      </c>
      <c r="AB1659" s="66" t="str">
        <f>IFERROR((IF(AND($G1658&lt;(VLOOKUP($J1659,'Medians, Hi-Lo SDs'!$B:$F,5,FALSE)),$G1659&gt;=(VLOOKUP($J1659,'Medians, Hi-Lo SDs'!$B:$F,5,FALSE))),(VLOOKUP($J1659,'Medians, Hi-Lo SDs'!$B:$F,5,FALSE))-$G1658,""))/($F1659)*($C1659-$C1658)+($C1658),"")</f>
        <v/>
      </c>
      <c r="AC1659" s="65" t="str">
        <f t="shared" si="292"/>
        <v/>
      </c>
      <c r="AD1659" s="65" t="str">
        <f>IF(AC1659="","",AC1659/VLOOKUP(VLOOKUP($J1659,'Medians, Hi-Lo SDs'!$B:$F,5,FALSE),$H:$I,2,FALSE))</f>
        <v/>
      </c>
      <c r="AE1659" s="59" t="s">
        <v>88</v>
      </c>
      <c r="AF1659" s="60" t="s">
        <v>88</v>
      </c>
    </row>
    <row r="1660" spans="10:32" x14ac:dyDescent="0.2">
      <c r="J1660" s="64" t="str">
        <f t="shared" si="286"/>
        <v>a1721</v>
      </c>
      <c r="K1660" s="71">
        <f t="shared" si="287"/>
        <v>2.1505376344086025</v>
      </c>
      <c r="L1660" s="65" t="str">
        <f>IFERROR((IF(AND($G1659&lt;(VLOOKUP($J1660,'Medians, Hi-Lo SDs'!$B:$F,2,FALSE)),$G1660&gt;=(VLOOKUP($J1660,'Medians, Hi-Lo SDs'!$B:$F,2,FALSE))),(VLOOKUP($J1660,'Medians, Hi-Lo SDs'!$B:$F,2,FALSE))-$G1659,""))/($F1660)*($C1660-$C1659)+($C1659),"")</f>
        <v/>
      </c>
      <c r="M1660" s="65" t="str">
        <f t="shared" si="289"/>
        <v/>
      </c>
      <c r="N1660" s="65" t="str">
        <f>IF(M1660="","",M1660/VLOOKUP(VLOOKUP($J1660,'Medians, Hi-Lo SDs'!$B:$F,2,FALSE),$H:$I,2,FALSE))</f>
        <v/>
      </c>
      <c r="O1660" s="59" t="s">
        <v>88</v>
      </c>
      <c r="P1660" s="60" t="s">
        <v>88</v>
      </c>
      <c r="Q1660" s="66" t="str">
        <f>IFERROR((IF(AND($G1659&lt;(VLOOKUP($J1660,'Medians, Hi-Lo SDs'!$B:$F,3,FALSE)),$G1660&gt;=(VLOOKUP($J1660,'Medians, Hi-Lo SDs'!$B:$F,3,FALSE))),(VLOOKUP($J1660,'Medians, Hi-Lo SDs'!$B:$F,3,FALSE))-$G1659,""))/($F1660)*($C1660-$C1659)+($C1659),"")</f>
        <v/>
      </c>
      <c r="R1660" s="65" t="str">
        <f t="shared" si="290"/>
        <v/>
      </c>
      <c r="S1660" s="65" t="str">
        <f>IF(R1660="","",R1660/VLOOKUP(VLOOKUP($J1660,'Medians, Hi-Lo SDs'!$B:$F,3,FALSE),$H:$I,2,FALSE))</f>
        <v/>
      </c>
      <c r="T1660" s="70" t="str">
        <f t="shared" si="293"/>
        <v/>
      </c>
      <c r="U1660" s="68" t="str">
        <f t="shared" si="294"/>
        <v/>
      </c>
      <c r="V1660" s="69" t="str">
        <f t="shared" si="288"/>
        <v/>
      </c>
      <c r="W1660" s="66" t="str">
        <f>IFERROR((IF(AND($G1659&lt;(VLOOKUP($J1660,'Medians, Hi-Lo SDs'!$B:$F,4,FALSE)),$G1660&gt;=(VLOOKUP($J1660,'Medians, Hi-Lo SDs'!$B:$F,4,FALSE))),(VLOOKUP($J1660,'Medians, Hi-Lo SDs'!$B:$F,4,FALSE))-$G1659,""))/($F1660)*($C1660-$C1659)+($C1659),"")</f>
        <v/>
      </c>
      <c r="X1660" s="65" t="str">
        <f t="shared" si="291"/>
        <v/>
      </c>
      <c r="Y1660" s="65" t="str">
        <f>IF(X1660="","",X1660/VLOOKUP(VLOOKUP($J1660,'Medians, Hi-Lo SDs'!$B:$F,4,FALSE),$H:$I,2,FALSE))</f>
        <v/>
      </c>
      <c r="Z1660" s="70" t="str">
        <f t="shared" si="295"/>
        <v/>
      </c>
      <c r="AA1660" s="68" t="str">
        <f t="shared" si="296"/>
        <v/>
      </c>
      <c r="AB1660" s="66" t="str">
        <f>IFERROR((IF(AND($G1659&lt;(VLOOKUP($J1660,'Medians, Hi-Lo SDs'!$B:$F,5,FALSE)),$G1660&gt;=(VLOOKUP($J1660,'Medians, Hi-Lo SDs'!$B:$F,5,FALSE))),(VLOOKUP($J1660,'Medians, Hi-Lo SDs'!$B:$F,5,FALSE))-$G1659,""))/($F1660)*($C1660-$C1659)+($C1659),"")</f>
        <v/>
      </c>
      <c r="AC1660" s="65" t="str">
        <f t="shared" si="292"/>
        <v/>
      </c>
      <c r="AD1660" s="65" t="str">
        <f>IF(AC1660="","",AC1660/VLOOKUP(VLOOKUP($J1660,'Medians, Hi-Lo SDs'!$B:$F,5,FALSE),$H:$I,2,FALSE))</f>
        <v/>
      </c>
      <c r="AE1660" s="59" t="s">
        <v>88</v>
      </c>
      <c r="AF1660" s="60" t="s">
        <v>88</v>
      </c>
    </row>
    <row r="1661" spans="10:32" x14ac:dyDescent="0.2">
      <c r="J1661" s="64" t="str">
        <f t="shared" si="286"/>
        <v>a1721</v>
      </c>
      <c r="K1661" s="71">
        <f t="shared" si="287"/>
        <v>2.1505376344086025</v>
      </c>
      <c r="L1661" s="65" t="str">
        <f>IFERROR((IF(AND($G1660&lt;(VLOOKUP($J1661,'Medians, Hi-Lo SDs'!$B:$F,2,FALSE)),$G1661&gt;=(VLOOKUP($J1661,'Medians, Hi-Lo SDs'!$B:$F,2,FALSE))),(VLOOKUP($J1661,'Medians, Hi-Lo SDs'!$B:$F,2,FALSE))-$G1660,""))/($F1661)*($C1661-$C1660)+($C1660),"")</f>
        <v/>
      </c>
      <c r="M1661" s="65" t="str">
        <f t="shared" si="289"/>
        <v/>
      </c>
      <c r="N1661" s="65" t="str">
        <f>IF(M1661="","",M1661/VLOOKUP(VLOOKUP($J1661,'Medians, Hi-Lo SDs'!$B:$F,2,FALSE),$H:$I,2,FALSE))</f>
        <v/>
      </c>
      <c r="O1661" s="59" t="s">
        <v>88</v>
      </c>
      <c r="P1661" s="60" t="s">
        <v>88</v>
      </c>
      <c r="Q1661" s="66" t="str">
        <f>IFERROR((IF(AND($G1660&lt;(VLOOKUP($J1661,'Medians, Hi-Lo SDs'!$B:$F,3,FALSE)),$G1661&gt;=(VLOOKUP($J1661,'Medians, Hi-Lo SDs'!$B:$F,3,FALSE))),(VLOOKUP($J1661,'Medians, Hi-Lo SDs'!$B:$F,3,FALSE))-$G1660,""))/($F1661)*($C1661-$C1660)+($C1660),"")</f>
        <v/>
      </c>
      <c r="R1661" s="65" t="str">
        <f t="shared" si="290"/>
        <v/>
      </c>
      <c r="S1661" s="65" t="str">
        <f>IF(R1661="","",R1661/VLOOKUP(VLOOKUP($J1661,'Medians, Hi-Lo SDs'!$B:$F,3,FALSE),$H:$I,2,FALSE))</f>
        <v/>
      </c>
      <c r="T1661" s="70" t="str">
        <f t="shared" si="293"/>
        <v/>
      </c>
      <c r="U1661" s="68" t="str">
        <f t="shared" si="294"/>
        <v/>
      </c>
      <c r="V1661" s="69" t="str">
        <f t="shared" si="288"/>
        <v/>
      </c>
      <c r="W1661" s="66" t="str">
        <f>IFERROR((IF(AND($G1660&lt;(VLOOKUP($J1661,'Medians, Hi-Lo SDs'!$B:$F,4,FALSE)),$G1661&gt;=(VLOOKUP($J1661,'Medians, Hi-Lo SDs'!$B:$F,4,FALSE))),(VLOOKUP($J1661,'Medians, Hi-Lo SDs'!$B:$F,4,FALSE))-$G1660,""))/($F1661)*($C1661-$C1660)+($C1660),"")</f>
        <v/>
      </c>
      <c r="X1661" s="65" t="str">
        <f t="shared" si="291"/>
        <v/>
      </c>
      <c r="Y1661" s="65" t="str">
        <f>IF(X1661="","",X1661/VLOOKUP(VLOOKUP($J1661,'Medians, Hi-Lo SDs'!$B:$F,4,FALSE),$H:$I,2,FALSE))</f>
        <v/>
      </c>
      <c r="Z1661" s="70" t="str">
        <f t="shared" si="295"/>
        <v/>
      </c>
      <c r="AA1661" s="68" t="str">
        <f t="shared" si="296"/>
        <v/>
      </c>
      <c r="AB1661" s="66" t="str">
        <f>IFERROR((IF(AND($G1660&lt;(VLOOKUP($J1661,'Medians, Hi-Lo SDs'!$B:$F,5,FALSE)),$G1661&gt;=(VLOOKUP($J1661,'Medians, Hi-Lo SDs'!$B:$F,5,FALSE))),(VLOOKUP($J1661,'Medians, Hi-Lo SDs'!$B:$F,5,FALSE))-$G1660,""))/($F1661)*($C1661-$C1660)+($C1660),"")</f>
        <v/>
      </c>
      <c r="AC1661" s="65" t="str">
        <f t="shared" si="292"/>
        <v/>
      </c>
      <c r="AD1661" s="65" t="str">
        <f>IF(AC1661="","",AC1661/VLOOKUP(VLOOKUP($J1661,'Medians, Hi-Lo SDs'!$B:$F,5,FALSE),$H:$I,2,FALSE))</f>
        <v/>
      </c>
      <c r="AE1661" s="59" t="s">
        <v>88</v>
      </c>
      <c r="AF1661" s="60" t="s">
        <v>88</v>
      </c>
    </row>
    <row r="1662" spans="10:32" x14ac:dyDescent="0.2">
      <c r="J1662" s="64" t="str">
        <f t="shared" si="286"/>
        <v>a1721</v>
      </c>
      <c r="K1662" s="71">
        <f t="shared" si="287"/>
        <v>2.1505376344086025</v>
      </c>
      <c r="L1662" s="65" t="str">
        <f>IFERROR((IF(AND($G1661&lt;(VLOOKUP($J1662,'Medians, Hi-Lo SDs'!$B:$F,2,FALSE)),$G1662&gt;=(VLOOKUP($J1662,'Medians, Hi-Lo SDs'!$B:$F,2,FALSE))),(VLOOKUP($J1662,'Medians, Hi-Lo SDs'!$B:$F,2,FALSE))-$G1661,""))/($F1662)*($C1662-$C1661)+($C1661),"")</f>
        <v/>
      </c>
      <c r="M1662" s="65" t="str">
        <f t="shared" si="289"/>
        <v/>
      </c>
      <c r="N1662" s="65" t="str">
        <f>IF(M1662="","",M1662/VLOOKUP(VLOOKUP($J1662,'Medians, Hi-Lo SDs'!$B:$F,2,FALSE),$H:$I,2,FALSE))</f>
        <v/>
      </c>
      <c r="O1662" s="59" t="s">
        <v>88</v>
      </c>
      <c r="P1662" s="60" t="s">
        <v>88</v>
      </c>
      <c r="Q1662" s="66" t="str">
        <f>IFERROR((IF(AND($G1661&lt;(VLOOKUP($J1662,'Medians, Hi-Lo SDs'!$B:$F,3,FALSE)),$G1662&gt;=(VLOOKUP($J1662,'Medians, Hi-Lo SDs'!$B:$F,3,FALSE))),(VLOOKUP($J1662,'Medians, Hi-Lo SDs'!$B:$F,3,FALSE))-$G1661,""))/($F1662)*($C1662-$C1661)+($C1661),"")</f>
        <v/>
      </c>
      <c r="R1662" s="65" t="str">
        <f t="shared" si="290"/>
        <v/>
      </c>
      <c r="S1662" s="65" t="str">
        <f>IF(R1662="","",R1662/VLOOKUP(VLOOKUP($J1662,'Medians, Hi-Lo SDs'!$B:$F,3,FALSE),$H:$I,2,FALSE))</f>
        <v/>
      </c>
      <c r="T1662" s="70" t="str">
        <f t="shared" si="293"/>
        <v/>
      </c>
      <c r="U1662" s="68" t="str">
        <f t="shared" si="294"/>
        <v/>
      </c>
      <c r="V1662" s="69" t="str">
        <f t="shared" si="288"/>
        <v/>
      </c>
      <c r="W1662" s="66" t="str">
        <f>IFERROR((IF(AND($G1661&lt;(VLOOKUP($J1662,'Medians, Hi-Lo SDs'!$B:$F,4,FALSE)),$G1662&gt;=(VLOOKUP($J1662,'Medians, Hi-Lo SDs'!$B:$F,4,FALSE))),(VLOOKUP($J1662,'Medians, Hi-Lo SDs'!$B:$F,4,FALSE))-$G1661,""))/($F1662)*($C1662-$C1661)+($C1661),"")</f>
        <v/>
      </c>
      <c r="X1662" s="65" t="str">
        <f t="shared" si="291"/>
        <v/>
      </c>
      <c r="Y1662" s="65" t="str">
        <f>IF(X1662="","",X1662/VLOOKUP(VLOOKUP($J1662,'Medians, Hi-Lo SDs'!$B:$F,4,FALSE),$H:$I,2,FALSE))</f>
        <v/>
      </c>
      <c r="Z1662" s="70" t="str">
        <f t="shared" si="295"/>
        <v/>
      </c>
      <c r="AA1662" s="68" t="str">
        <f t="shared" si="296"/>
        <v/>
      </c>
      <c r="AB1662" s="66" t="str">
        <f>IFERROR((IF(AND($G1661&lt;(VLOOKUP($J1662,'Medians, Hi-Lo SDs'!$B:$F,5,FALSE)),$G1662&gt;=(VLOOKUP($J1662,'Medians, Hi-Lo SDs'!$B:$F,5,FALSE))),(VLOOKUP($J1662,'Medians, Hi-Lo SDs'!$B:$F,5,FALSE))-$G1661,""))/($F1662)*($C1662-$C1661)+($C1661),"")</f>
        <v/>
      </c>
      <c r="AC1662" s="65" t="str">
        <f t="shared" si="292"/>
        <v/>
      </c>
      <c r="AD1662" s="65" t="str">
        <f>IF(AC1662="","",AC1662/VLOOKUP(VLOOKUP($J1662,'Medians, Hi-Lo SDs'!$B:$F,5,FALSE),$H:$I,2,FALSE))</f>
        <v/>
      </c>
      <c r="AE1662" s="59" t="s">
        <v>88</v>
      </c>
      <c r="AF1662" s="60" t="s">
        <v>88</v>
      </c>
    </row>
    <row r="1663" spans="10:32" x14ac:dyDescent="0.2">
      <c r="J1663" s="64" t="str">
        <f t="shared" si="286"/>
        <v>a1721</v>
      </c>
      <c r="K1663" s="71">
        <f t="shared" si="287"/>
        <v>2.1505376344086025</v>
      </c>
      <c r="L1663" s="65" t="str">
        <f>IFERROR((IF(AND($G1662&lt;(VLOOKUP($J1663,'Medians, Hi-Lo SDs'!$B:$F,2,FALSE)),$G1663&gt;=(VLOOKUP($J1663,'Medians, Hi-Lo SDs'!$B:$F,2,FALSE))),(VLOOKUP($J1663,'Medians, Hi-Lo SDs'!$B:$F,2,FALSE))-$G1662,""))/($F1663)*($C1663-$C1662)+($C1662),"")</f>
        <v/>
      </c>
      <c r="M1663" s="65" t="str">
        <f t="shared" si="289"/>
        <v/>
      </c>
      <c r="N1663" s="65" t="str">
        <f>IF(M1663="","",M1663/VLOOKUP(VLOOKUP($J1663,'Medians, Hi-Lo SDs'!$B:$F,2,FALSE),$H:$I,2,FALSE))</f>
        <v/>
      </c>
      <c r="O1663" s="59" t="s">
        <v>88</v>
      </c>
      <c r="P1663" s="60" t="s">
        <v>88</v>
      </c>
      <c r="Q1663" s="66" t="str">
        <f>IFERROR((IF(AND($G1662&lt;(VLOOKUP($J1663,'Medians, Hi-Lo SDs'!$B:$F,3,FALSE)),$G1663&gt;=(VLOOKUP($J1663,'Medians, Hi-Lo SDs'!$B:$F,3,FALSE))),(VLOOKUP($J1663,'Medians, Hi-Lo SDs'!$B:$F,3,FALSE))-$G1662,""))/($F1663)*($C1663-$C1662)+($C1662),"")</f>
        <v/>
      </c>
      <c r="R1663" s="65" t="str">
        <f t="shared" si="290"/>
        <v/>
      </c>
      <c r="S1663" s="65" t="str">
        <f>IF(R1663="","",R1663/VLOOKUP(VLOOKUP($J1663,'Medians, Hi-Lo SDs'!$B:$F,3,FALSE),$H:$I,2,FALSE))</f>
        <v/>
      </c>
      <c r="T1663" s="70" t="str">
        <f t="shared" si="293"/>
        <v/>
      </c>
      <c r="U1663" s="68" t="str">
        <f t="shared" si="294"/>
        <v/>
      </c>
      <c r="V1663" s="69" t="str">
        <f t="shared" si="288"/>
        <v/>
      </c>
      <c r="W1663" s="66" t="str">
        <f>IFERROR((IF(AND($G1662&lt;(VLOOKUP($J1663,'Medians, Hi-Lo SDs'!$B:$F,4,FALSE)),$G1663&gt;=(VLOOKUP($J1663,'Medians, Hi-Lo SDs'!$B:$F,4,FALSE))),(VLOOKUP($J1663,'Medians, Hi-Lo SDs'!$B:$F,4,FALSE))-$G1662,""))/($F1663)*($C1663-$C1662)+($C1662),"")</f>
        <v/>
      </c>
      <c r="X1663" s="65" t="str">
        <f t="shared" si="291"/>
        <v/>
      </c>
      <c r="Y1663" s="65" t="str">
        <f>IF(X1663="","",X1663/VLOOKUP(VLOOKUP($J1663,'Medians, Hi-Lo SDs'!$B:$F,4,FALSE),$H:$I,2,FALSE))</f>
        <v/>
      </c>
      <c r="Z1663" s="70" t="str">
        <f t="shared" si="295"/>
        <v/>
      </c>
      <c r="AA1663" s="68" t="str">
        <f t="shared" si="296"/>
        <v/>
      </c>
      <c r="AB1663" s="66" t="str">
        <f>IFERROR((IF(AND($G1662&lt;(VLOOKUP($J1663,'Medians, Hi-Lo SDs'!$B:$F,5,FALSE)),$G1663&gt;=(VLOOKUP($J1663,'Medians, Hi-Lo SDs'!$B:$F,5,FALSE))),(VLOOKUP($J1663,'Medians, Hi-Lo SDs'!$B:$F,5,FALSE))-$G1662,""))/($F1663)*($C1663-$C1662)+($C1662),"")</f>
        <v/>
      </c>
      <c r="AC1663" s="65" t="str">
        <f t="shared" si="292"/>
        <v/>
      </c>
      <c r="AD1663" s="65" t="str">
        <f>IF(AC1663="","",AC1663/VLOOKUP(VLOOKUP($J1663,'Medians, Hi-Lo SDs'!$B:$F,5,FALSE),$H:$I,2,FALSE))</f>
        <v/>
      </c>
      <c r="AE1663" s="59" t="s">
        <v>88</v>
      </c>
      <c r="AF1663" s="60" t="s">
        <v>88</v>
      </c>
    </row>
    <row r="1664" spans="10:32" x14ac:dyDescent="0.2">
      <c r="J1664" s="64" t="str">
        <f t="shared" si="286"/>
        <v>a1721</v>
      </c>
      <c r="K1664" s="71">
        <f t="shared" si="287"/>
        <v>2.1505376344086025</v>
      </c>
      <c r="L1664" s="65" t="str">
        <f>IFERROR((IF(AND($G1663&lt;(VLOOKUP($J1664,'Medians, Hi-Lo SDs'!$B:$F,2,FALSE)),$G1664&gt;=(VLOOKUP($J1664,'Medians, Hi-Lo SDs'!$B:$F,2,FALSE))),(VLOOKUP($J1664,'Medians, Hi-Lo SDs'!$B:$F,2,FALSE))-$G1663,""))/($F1664)*($C1664-$C1663)+($C1663),"")</f>
        <v/>
      </c>
      <c r="M1664" s="65" t="str">
        <f t="shared" si="289"/>
        <v/>
      </c>
      <c r="N1664" s="65" t="str">
        <f>IF(M1664="","",M1664/VLOOKUP(VLOOKUP($J1664,'Medians, Hi-Lo SDs'!$B:$F,2,FALSE),$H:$I,2,FALSE))</f>
        <v/>
      </c>
      <c r="O1664" s="59" t="s">
        <v>88</v>
      </c>
      <c r="P1664" s="60" t="s">
        <v>88</v>
      </c>
      <c r="Q1664" s="66" t="str">
        <f>IFERROR((IF(AND($G1663&lt;(VLOOKUP($J1664,'Medians, Hi-Lo SDs'!$B:$F,3,FALSE)),$G1664&gt;=(VLOOKUP($J1664,'Medians, Hi-Lo SDs'!$B:$F,3,FALSE))),(VLOOKUP($J1664,'Medians, Hi-Lo SDs'!$B:$F,3,FALSE))-$G1663,""))/($F1664)*($C1664-$C1663)+($C1663),"")</f>
        <v/>
      </c>
      <c r="R1664" s="65" t="str">
        <f t="shared" si="290"/>
        <v/>
      </c>
      <c r="S1664" s="65" t="str">
        <f>IF(R1664="","",R1664/VLOOKUP(VLOOKUP($J1664,'Medians, Hi-Lo SDs'!$B:$F,3,FALSE),$H:$I,2,FALSE))</f>
        <v/>
      </c>
      <c r="T1664" s="70" t="str">
        <f t="shared" si="293"/>
        <v/>
      </c>
      <c r="U1664" s="68" t="str">
        <f t="shared" si="294"/>
        <v/>
      </c>
      <c r="V1664" s="69" t="str">
        <f t="shared" si="288"/>
        <v/>
      </c>
      <c r="W1664" s="66" t="str">
        <f>IFERROR((IF(AND($G1663&lt;(VLOOKUP($J1664,'Medians, Hi-Lo SDs'!$B:$F,4,FALSE)),$G1664&gt;=(VLOOKUP($J1664,'Medians, Hi-Lo SDs'!$B:$F,4,FALSE))),(VLOOKUP($J1664,'Medians, Hi-Lo SDs'!$B:$F,4,FALSE))-$G1663,""))/($F1664)*($C1664-$C1663)+($C1663),"")</f>
        <v/>
      </c>
      <c r="X1664" s="65" t="str">
        <f t="shared" si="291"/>
        <v/>
      </c>
      <c r="Y1664" s="65" t="str">
        <f>IF(X1664="","",X1664/VLOOKUP(VLOOKUP($J1664,'Medians, Hi-Lo SDs'!$B:$F,4,FALSE),$H:$I,2,FALSE))</f>
        <v/>
      </c>
      <c r="Z1664" s="70" t="str">
        <f t="shared" si="295"/>
        <v/>
      </c>
      <c r="AA1664" s="68" t="str">
        <f t="shared" si="296"/>
        <v/>
      </c>
      <c r="AB1664" s="66" t="str">
        <f>IFERROR((IF(AND($G1663&lt;(VLOOKUP($J1664,'Medians, Hi-Lo SDs'!$B:$F,5,FALSE)),$G1664&gt;=(VLOOKUP($J1664,'Medians, Hi-Lo SDs'!$B:$F,5,FALSE))),(VLOOKUP($J1664,'Medians, Hi-Lo SDs'!$B:$F,5,FALSE))-$G1663,""))/($F1664)*($C1664-$C1663)+($C1663),"")</f>
        <v/>
      </c>
      <c r="AC1664" s="65" t="str">
        <f t="shared" si="292"/>
        <v/>
      </c>
      <c r="AD1664" s="65" t="str">
        <f>IF(AC1664="","",AC1664/VLOOKUP(VLOOKUP($J1664,'Medians, Hi-Lo SDs'!$B:$F,5,FALSE),$H:$I,2,FALSE))</f>
        <v/>
      </c>
      <c r="AE1664" s="59" t="s">
        <v>88</v>
      </c>
      <c r="AF1664" s="60" t="s">
        <v>88</v>
      </c>
    </row>
    <row r="1665" spans="10:32" x14ac:dyDescent="0.2">
      <c r="J1665" s="64" t="str">
        <f t="shared" si="286"/>
        <v>a1721</v>
      </c>
      <c r="K1665" s="71">
        <f t="shared" si="287"/>
        <v>2.1505376344086025</v>
      </c>
      <c r="L1665" s="65" t="str">
        <f>IFERROR((IF(AND($G1664&lt;(VLOOKUP($J1665,'Medians, Hi-Lo SDs'!$B:$F,2,FALSE)),$G1665&gt;=(VLOOKUP($J1665,'Medians, Hi-Lo SDs'!$B:$F,2,FALSE))),(VLOOKUP($J1665,'Medians, Hi-Lo SDs'!$B:$F,2,FALSE))-$G1664,""))/($F1665)*($C1665-$C1664)+($C1664),"")</f>
        <v/>
      </c>
      <c r="M1665" s="65" t="str">
        <f t="shared" si="289"/>
        <v/>
      </c>
      <c r="N1665" s="65" t="str">
        <f>IF(M1665="","",M1665/VLOOKUP(VLOOKUP($J1665,'Medians, Hi-Lo SDs'!$B:$F,2,FALSE),$H:$I,2,FALSE))</f>
        <v/>
      </c>
      <c r="O1665" s="59" t="s">
        <v>88</v>
      </c>
      <c r="P1665" s="60" t="s">
        <v>88</v>
      </c>
      <c r="Q1665" s="66" t="str">
        <f>IFERROR((IF(AND($G1664&lt;(VLOOKUP($J1665,'Medians, Hi-Lo SDs'!$B:$F,3,FALSE)),$G1665&gt;=(VLOOKUP($J1665,'Medians, Hi-Lo SDs'!$B:$F,3,FALSE))),(VLOOKUP($J1665,'Medians, Hi-Lo SDs'!$B:$F,3,FALSE))-$G1664,""))/($F1665)*($C1665-$C1664)+($C1664),"")</f>
        <v/>
      </c>
      <c r="R1665" s="65" t="str">
        <f t="shared" si="290"/>
        <v/>
      </c>
      <c r="S1665" s="65" t="str">
        <f>IF(R1665="","",R1665/VLOOKUP(VLOOKUP($J1665,'Medians, Hi-Lo SDs'!$B:$F,3,FALSE),$H:$I,2,FALSE))</f>
        <v/>
      </c>
      <c r="T1665" s="70" t="str">
        <f t="shared" si="293"/>
        <v/>
      </c>
      <c r="U1665" s="68" t="str">
        <f t="shared" si="294"/>
        <v/>
      </c>
      <c r="V1665" s="69" t="str">
        <f t="shared" si="288"/>
        <v/>
      </c>
      <c r="W1665" s="66" t="str">
        <f>IFERROR((IF(AND($G1664&lt;(VLOOKUP($J1665,'Medians, Hi-Lo SDs'!$B:$F,4,FALSE)),$G1665&gt;=(VLOOKUP($J1665,'Medians, Hi-Lo SDs'!$B:$F,4,FALSE))),(VLOOKUP($J1665,'Medians, Hi-Lo SDs'!$B:$F,4,FALSE))-$G1664,""))/($F1665)*($C1665-$C1664)+($C1664),"")</f>
        <v/>
      </c>
      <c r="X1665" s="65" t="str">
        <f t="shared" si="291"/>
        <v/>
      </c>
      <c r="Y1665" s="65" t="str">
        <f>IF(X1665="","",X1665/VLOOKUP(VLOOKUP($J1665,'Medians, Hi-Lo SDs'!$B:$F,4,FALSE),$H:$I,2,FALSE))</f>
        <v/>
      </c>
      <c r="Z1665" s="70" t="str">
        <f t="shared" si="295"/>
        <v/>
      </c>
      <c r="AA1665" s="68" t="str">
        <f t="shared" si="296"/>
        <v/>
      </c>
      <c r="AB1665" s="66" t="str">
        <f>IFERROR((IF(AND($G1664&lt;(VLOOKUP($J1665,'Medians, Hi-Lo SDs'!$B:$F,5,FALSE)),$G1665&gt;=(VLOOKUP($J1665,'Medians, Hi-Lo SDs'!$B:$F,5,FALSE))),(VLOOKUP($J1665,'Medians, Hi-Lo SDs'!$B:$F,5,FALSE))-$G1664,""))/($F1665)*($C1665-$C1664)+($C1664),"")</f>
        <v/>
      </c>
      <c r="AC1665" s="65" t="str">
        <f t="shared" si="292"/>
        <v/>
      </c>
      <c r="AD1665" s="65" t="str">
        <f>IF(AC1665="","",AC1665/VLOOKUP(VLOOKUP($J1665,'Medians, Hi-Lo SDs'!$B:$F,5,FALSE),$H:$I,2,FALSE))</f>
        <v/>
      </c>
      <c r="AE1665" s="59" t="s">
        <v>88</v>
      </c>
      <c r="AF1665" s="60" t="s">
        <v>88</v>
      </c>
    </row>
    <row r="1666" spans="10:32" x14ac:dyDescent="0.2">
      <c r="J1666" s="64" t="str">
        <f t="shared" si="286"/>
        <v>a1721</v>
      </c>
      <c r="K1666" s="71">
        <f t="shared" si="287"/>
        <v>2.1505376344086025</v>
      </c>
      <c r="L1666" s="65" t="str">
        <f>IFERROR((IF(AND($G1665&lt;(VLOOKUP($J1666,'Medians, Hi-Lo SDs'!$B:$F,2,FALSE)),$G1666&gt;=(VLOOKUP($J1666,'Medians, Hi-Lo SDs'!$B:$F,2,FALSE))),(VLOOKUP($J1666,'Medians, Hi-Lo SDs'!$B:$F,2,FALSE))-$G1665,""))/($F1666)*($C1666-$C1665)+($C1665),"")</f>
        <v/>
      </c>
      <c r="M1666" s="65" t="str">
        <f t="shared" si="289"/>
        <v/>
      </c>
      <c r="N1666" s="65" t="str">
        <f>IF(M1666="","",M1666/VLOOKUP(VLOOKUP($J1666,'Medians, Hi-Lo SDs'!$B:$F,2,FALSE),$H:$I,2,FALSE))</f>
        <v/>
      </c>
      <c r="O1666" s="59" t="s">
        <v>88</v>
      </c>
      <c r="P1666" s="60" t="s">
        <v>88</v>
      </c>
      <c r="Q1666" s="66" t="str">
        <f>IFERROR((IF(AND($G1665&lt;(VLOOKUP($J1666,'Medians, Hi-Lo SDs'!$B:$F,3,FALSE)),$G1666&gt;=(VLOOKUP($J1666,'Medians, Hi-Lo SDs'!$B:$F,3,FALSE))),(VLOOKUP($J1666,'Medians, Hi-Lo SDs'!$B:$F,3,FALSE))-$G1665,""))/($F1666)*($C1666-$C1665)+($C1665),"")</f>
        <v/>
      </c>
      <c r="R1666" s="65" t="str">
        <f t="shared" si="290"/>
        <v/>
      </c>
      <c r="S1666" s="65" t="str">
        <f>IF(R1666="","",R1666/VLOOKUP(VLOOKUP($J1666,'Medians, Hi-Lo SDs'!$B:$F,3,FALSE),$H:$I,2,FALSE))</f>
        <v/>
      </c>
      <c r="T1666" s="70" t="str">
        <f t="shared" si="293"/>
        <v/>
      </c>
      <c r="U1666" s="68" t="str">
        <f t="shared" si="294"/>
        <v/>
      </c>
      <c r="V1666" s="69" t="str">
        <f t="shared" si="288"/>
        <v/>
      </c>
      <c r="W1666" s="66" t="str">
        <f>IFERROR((IF(AND($G1665&lt;(VLOOKUP($J1666,'Medians, Hi-Lo SDs'!$B:$F,4,FALSE)),$G1666&gt;=(VLOOKUP($J1666,'Medians, Hi-Lo SDs'!$B:$F,4,FALSE))),(VLOOKUP($J1666,'Medians, Hi-Lo SDs'!$B:$F,4,FALSE))-$G1665,""))/($F1666)*($C1666-$C1665)+($C1665),"")</f>
        <v/>
      </c>
      <c r="X1666" s="65" t="str">
        <f t="shared" si="291"/>
        <v/>
      </c>
      <c r="Y1666" s="65" t="str">
        <f>IF(X1666="","",X1666/VLOOKUP(VLOOKUP($J1666,'Medians, Hi-Lo SDs'!$B:$F,4,FALSE),$H:$I,2,FALSE))</f>
        <v/>
      </c>
      <c r="Z1666" s="70" t="str">
        <f t="shared" si="295"/>
        <v/>
      </c>
      <c r="AA1666" s="68" t="str">
        <f t="shared" si="296"/>
        <v/>
      </c>
      <c r="AB1666" s="66" t="str">
        <f>IFERROR((IF(AND($G1665&lt;(VLOOKUP($J1666,'Medians, Hi-Lo SDs'!$B:$F,5,FALSE)),$G1666&gt;=(VLOOKUP($J1666,'Medians, Hi-Lo SDs'!$B:$F,5,FALSE))),(VLOOKUP($J1666,'Medians, Hi-Lo SDs'!$B:$F,5,FALSE))-$G1665,""))/($F1666)*($C1666-$C1665)+($C1665),"")</f>
        <v/>
      </c>
      <c r="AC1666" s="65" t="str">
        <f t="shared" si="292"/>
        <v/>
      </c>
      <c r="AD1666" s="65" t="str">
        <f>IF(AC1666="","",AC1666/VLOOKUP(VLOOKUP($J1666,'Medians, Hi-Lo SDs'!$B:$F,5,FALSE),$H:$I,2,FALSE))</f>
        <v/>
      </c>
      <c r="AE1666" s="59" t="s">
        <v>88</v>
      </c>
      <c r="AF1666" s="60" t="s">
        <v>88</v>
      </c>
    </row>
    <row r="1667" spans="10:32" x14ac:dyDescent="0.2">
      <c r="J1667" s="64" t="str">
        <f t="shared" si="286"/>
        <v>a1721</v>
      </c>
      <c r="K1667" s="71">
        <f t="shared" si="287"/>
        <v>2.1505376344086025</v>
      </c>
      <c r="L1667" s="65" t="str">
        <f>IFERROR((IF(AND($G1666&lt;(VLOOKUP($J1667,'Medians, Hi-Lo SDs'!$B:$F,2,FALSE)),$G1667&gt;=(VLOOKUP($J1667,'Medians, Hi-Lo SDs'!$B:$F,2,FALSE))),(VLOOKUP($J1667,'Medians, Hi-Lo SDs'!$B:$F,2,FALSE))-$G1666,""))/($F1667)*($C1667-$C1666)+($C1666),"")</f>
        <v/>
      </c>
      <c r="M1667" s="65" t="str">
        <f t="shared" si="289"/>
        <v/>
      </c>
      <c r="N1667" s="65" t="str">
        <f>IF(M1667="","",M1667/VLOOKUP(VLOOKUP($J1667,'Medians, Hi-Lo SDs'!$B:$F,2,FALSE),$H:$I,2,FALSE))</f>
        <v/>
      </c>
      <c r="O1667" s="59" t="s">
        <v>88</v>
      </c>
      <c r="P1667" s="60" t="s">
        <v>88</v>
      </c>
      <c r="Q1667" s="66" t="str">
        <f>IFERROR((IF(AND($G1666&lt;(VLOOKUP($J1667,'Medians, Hi-Lo SDs'!$B:$F,3,FALSE)),$G1667&gt;=(VLOOKUP($J1667,'Medians, Hi-Lo SDs'!$B:$F,3,FALSE))),(VLOOKUP($J1667,'Medians, Hi-Lo SDs'!$B:$F,3,FALSE))-$G1666,""))/($F1667)*($C1667-$C1666)+($C1666),"")</f>
        <v/>
      </c>
      <c r="R1667" s="65" t="str">
        <f t="shared" si="290"/>
        <v/>
      </c>
      <c r="S1667" s="65" t="str">
        <f>IF(R1667="","",R1667/VLOOKUP(VLOOKUP($J1667,'Medians, Hi-Lo SDs'!$B:$F,3,FALSE),$H:$I,2,FALSE))</f>
        <v/>
      </c>
      <c r="T1667" s="70" t="str">
        <f t="shared" si="293"/>
        <v/>
      </c>
      <c r="U1667" s="68" t="str">
        <f t="shared" si="294"/>
        <v/>
      </c>
      <c r="V1667" s="69" t="str">
        <f t="shared" si="288"/>
        <v/>
      </c>
      <c r="W1667" s="66" t="str">
        <f>IFERROR((IF(AND($G1666&lt;(VLOOKUP($J1667,'Medians, Hi-Lo SDs'!$B:$F,4,FALSE)),$G1667&gt;=(VLOOKUP($J1667,'Medians, Hi-Lo SDs'!$B:$F,4,FALSE))),(VLOOKUP($J1667,'Medians, Hi-Lo SDs'!$B:$F,4,FALSE))-$G1666,""))/($F1667)*($C1667-$C1666)+($C1666),"")</f>
        <v/>
      </c>
      <c r="X1667" s="65" t="str">
        <f t="shared" si="291"/>
        <v/>
      </c>
      <c r="Y1667" s="65" t="str">
        <f>IF(X1667="","",X1667/VLOOKUP(VLOOKUP($J1667,'Medians, Hi-Lo SDs'!$B:$F,4,FALSE),$H:$I,2,FALSE))</f>
        <v/>
      </c>
      <c r="Z1667" s="70" t="str">
        <f t="shared" si="295"/>
        <v/>
      </c>
      <c r="AA1667" s="68" t="str">
        <f t="shared" si="296"/>
        <v/>
      </c>
      <c r="AB1667" s="66" t="str">
        <f>IFERROR((IF(AND($G1666&lt;(VLOOKUP($J1667,'Medians, Hi-Lo SDs'!$B:$F,5,FALSE)),$G1667&gt;=(VLOOKUP($J1667,'Medians, Hi-Lo SDs'!$B:$F,5,FALSE))),(VLOOKUP($J1667,'Medians, Hi-Lo SDs'!$B:$F,5,FALSE))-$G1666,""))/($F1667)*($C1667-$C1666)+($C1666),"")</f>
        <v/>
      </c>
      <c r="AC1667" s="65" t="str">
        <f t="shared" si="292"/>
        <v/>
      </c>
      <c r="AD1667" s="65" t="str">
        <f>IF(AC1667="","",AC1667/VLOOKUP(VLOOKUP($J1667,'Medians, Hi-Lo SDs'!$B:$F,5,FALSE),$H:$I,2,FALSE))</f>
        <v/>
      </c>
      <c r="AE1667" s="59" t="s">
        <v>88</v>
      </c>
      <c r="AF1667" s="60" t="s">
        <v>88</v>
      </c>
    </row>
    <row r="1668" spans="10:32" x14ac:dyDescent="0.2">
      <c r="J1668" s="64" t="str">
        <f t="shared" si="286"/>
        <v>a1721</v>
      </c>
      <c r="K1668" s="71">
        <f t="shared" si="287"/>
        <v>2.1505376344086025</v>
      </c>
      <c r="L1668" s="65" t="str">
        <f>IFERROR((IF(AND($G1667&lt;(VLOOKUP($J1668,'Medians, Hi-Lo SDs'!$B:$F,2,FALSE)),$G1668&gt;=(VLOOKUP($J1668,'Medians, Hi-Lo SDs'!$B:$F,2,FALSE))),(VLOOKUP($J1668,'Medians, Hi-Lo SDs'!$B:$F,2,FALSE))-$G1667,""))/($F1668)*($C1668-$C1667)+($C1667),"")</f>
        <v/>
      </c>
      <c r="M1668" s="65" t="str">
        <f t="shared" si="289"/>
        <v/>
      </c>
      <c r="N1668" s="65" t="str">
        <f>IF(M1668="","",M1668/VLOOKUP(VLOOKUP($J1668,'Medians, Hi-Lo SDs'!$B:$F,2,FALSE),$H:$I,2,FALSE))</f>
        <v/>
      </c>
      <c r="O1668" s="59" t="s">
        <v>88</v>
      </c>
      <c r="P1668" s="60" t="s">
        <v>88</v>
      </c>
      <c r="Q1668" s="66" t="str">
        <f>IFERROR((IF(AND($G1667&lt;(VLOOKUP($J1668,'Medians, Hi-Lo SDs'!$B:$F,3,FALSE)),$G1668&gt;=(VLOOKUP($J1668,'Medians, Hi-Lo SDs'!$B:$F,3,FALSE))),(VLOOKUP($J1668,'Medians, Hi-Lo SDs'!$B:$F,3,FALSE))-$G1667,""))/($F1668)*($C1668-$C1667)+($C1667),"")</f>
        <v/>
      </c>
      <c r="R1668" s="65" t="str">
        <f t="shared" si="290"/>
        <v/>
      </c>
      <c r="S1668" s="65" t="str">
        <f>IF(R1668="","",R1668/VLOOKUP(VLOOKUP($J1668,'Medians, Hi-Lo SDs'!$B:$F,3,FALSE),$H:$I,2,FALSE))</f>
        <v/>
      </c>
      <c r="T1668" s="70" t="str">
        <f t="shared" si="293"/>
        <v/>
      </c>
      <c r="U1668" s="68" t="str">
        <f t="shared" si="294"/>
        <v/>
      </c>
      <c r="V1668" s="69" t="str">
        <f t="shared" si="288"/>
        <v/>
      </c>
      <c r="W1668" s="66" t="str">
        <f>IFERROR((IF(AND($G1667&lt;(VLOOKUP($J1668,'Medians, Hi-Lo SDs'!$B:$F,4,FALSE)),$G1668&gt;=(VLOOKUP($J1668,'Medians, Hi-Lo SDs'!$B:$F,4,FALSE))),(VLOOKUP($J1668,'Medians, Hi-Lo SDs'!$B:$F,4,FALSE))-$G1667,""))/($F1668)*($C1668-$C1667)+($C1667),"")</f>
        <v/>
      </c>
      <c r="X1668" s="65" t="str">
        <f t="shared" si="291"/>
        <v/>
      </c>
      <c r="Y1668" s="65" t="str">
        <f>IF(X1668="","",X1668/VLOOKUP(VLOOKUP($J1668,'Medians, Hi-Lo SDs'!$B:$F,4,FALSE),$H:$I,2,FALSE))</f>
        <v/>
      </c>
      <c r="Z1668" s="70" t="str">
        <f t="shared" si="295"/>
        <v/>
      </c>
      <c r="AA1668" s="68" t="str">
        <f t="shared" si="296"/>
        <v/>
      </c>
      <c r="AB1668" s="66" t="str">
        <f>IFERROR((IF(AND($G1667&lt;(VLOOKUP($J1668,'Medians, Hi-Lo SDs'!$B:$F,5,FALSE)),$G1668&gt;=(VLOOKUP($J1668,'Medians, Hi-Lo SDs'!$B:$F,5,FALSE))),(VLOOKUP($J1668,'Medians, Hi-Lo SDs'!$B:$F,5,FALSE))-$G1667,""))/($F1668)*($C1668-$C1667)+($C1667),"")</f>
        <v/>
      </c>
      <c r="AC1668" s="65" t="str">
        <f t="shared" si="292"/>
        <v/>
      </c>
      <c r="AD1668" s="65" t="str">
        <f>IF(AC1668="","",AC1668/VLOOKUP(VLOOKUP($J1668,'Medians, Hi-Lo SDs'!$B:$F,5,FALSE),$H:$I,2,FALSE))</f>
        <v/>
      </c>
      <c r="AE1668" s="59" t="s">
        <v>88</v>
      </c>
      <c r="AF1668" s="60" t="s">
        <v>88</v>
      </c>
    </row>
    <row r="1669" spans="10:32" x14ac:dyDescent="0.2">
      <c r="J1669" s="64" t="str">
        <f t="shared" si="286"/>
        <v>a1721</v>
      </c>
      <c r="K1669" s="71">
        <f t="shared" si="287"/>
        <v>2.1505376344086025</v>
      </c>
      <c r="L1669" s="65" t="str">
        <f>IFERROR((IF(AND($G1668&lt;(VLOOKUP($J1669,'Medians, Hi-Lo SDs'!$B:$F,2,FALSE)),$G1669&gt;=(VLOOKUP($J1669,'Medians, Hi-Lo SDs'!$B:$F,2,FALSE))),(VLOOKUP($J1669,'Medians, Hi-Lo SDs'!$B:$F,2,FALSE))-$G1668,""))/($F1669)*($C1669-$C1668)+($C1668),"")</f>
        <v/>
      </c>
      <c r="M1669" s="65" t="str">
        <f t="shared" si="289"/>
        <v/>
      </c>
      <c r="N1669" s="65" t="str">
        <f>IF(M1669="","",M1669/VLOOKUP(VLOOKUP($J1669,'Medians, Hi-Lo SDs'!$B:$F,2,FALSE),$H:$I,2,FALSE))</f>
        <v/>
      </c>
      <c r="O1669" s="59" t="s">
        <v>88</v>
      </c>
      <c r="P1669" s="60" t="s">
        <v>88</v>
      </c>
      <c r="Q1669" s="66" t="str">
        <f>IFERROR((IF(AND($G1668&lt;(VLOOKUP($J1669,'Medians, Hi-Lo SDs'!$B:$F,3,FALSE)),$G1669&gt;=(VLOOKUP($J1669,'Medians, Hi-Lo SDs'!$B:$F,3,FALSE))),(VLOOKUP($J1669,'Medians, Hi-Lo SDs'!$B:$F,3,FALSE))-$G1668,""))/($F1669)*($C1669-$C1668)+($C1668),"")</f>
        <v/>
      </c>
      <c r="R1669" s="65" t="str">
        <f t="shared" si="290"/>
        <v/>
      </c>
      <c r="S1669" s="65" t="str">
        <f>IF(R1669="","",R1669/VLOOKUP(VLOOKUP($J1669,'Medians, Hi-Lo SDs'!$B:$F,3,FALSE),$H:$I,2,FALSE))</f>
        <v/>
      </c>
      <c r="T1669" s="70" t="str">
        <f t="shared" si="293"/>
        <v/>
      </c>
      <c r="U1669" s="68" t="str">
        <f t="shared" si="294"/>
        <v/>
      </c>
      <c r="V1669" s="69" t="str">
        <f t="shared" si="288"/>
        <v/>
      </c>
      <c r="W1669" s="66" t="str">
        <f>IFERROR((IF(AND($G1668&lt;(VLOOKUP($J1669,'Medians, Hi-Lo SDs'!$B:$F,4,FALSE)),$G1669&gt;=(VLOOKUP($J1669,'Medians, Hi-Lo SDs'!$B:$F,4,FALSE))),(VLOOKUP($J1669,'Medians, Hi-Lo SDs'!$B:$F,4,FALSE))-$G1668,""))/($F1669)*($C1669-$C1668)+($C1668),"")</f>
        <v/>
      </c>
      <c r="X1669" s="65" t="str">
        <f t="shared" si="291"/>
        <v/>
      </c>
      <c r="Y1669" s="65" t="str">
        <f>IF(X1669="","",X1669/VLOOKUP(VLOOKUP($J1669,'Medians, Hi-Lo SDs'!$B:$F,4,FALSE),$H:$I,2,FALSE))</f>
        <v/>
      </c>
      <c r="Z1669" s="70" t="str">
        <f t="shared" si="295"/>
        <v/>
      </c>
      <c r="AA1669" s="68" t="str">
        <f t="shared" si="296"/>
        <v/>
      </c>
      <c r="AB1669" s="66" t="str">
        <f>IFERROR((IF(AND($G1668&lt;(VLOOKUP($J1669,'Medians, Hi-Lo SDs'!$B:$F,5,FALSE)),$G1669&gt;=(VLOOKUP($J1669,'Medians, Hi-Lo SDs'!$B:$F,5,FALSE))),(VLOOKUP($J1669,'Medians, Hi-Lo SDs'!$B:$F,5,FALSE))-$G1668,""))/($F1669)*($C1669-$C1668)+($C1668),"")</f>
        <v/>
      </c>
      <c r="AC1669" s="65" t="str">
        <f t="shared" si="292"/>
        <v/>
      </c>
      <c r="AD1669" s="65" t="str">
        <f>IF(AC1669="","",AC1669/VLOOKUP(VLOOKUP($J1669,'Medians, Hi-Lo SDs'!$B:$F,5,FALSE),$H:$I,2,FALSE))</f>
        <v/>
      </c>
      <c r="AE1669" s="59" t="s">
        <v>88</v>
      </c>
      <c r="AF1669" s="60" t="s">
        <v>88</v>
      </c>
    </row>
    <row r="1670" spans="10:32" x14ac:dyDescent="0.2">
      <c r="J1670" s="64" t="str">
        <f t="shared" si="286"/>
        <v>a1721</v>
      </c>
      <c r="K1670" s="71">
        <f t="shared" si="287"/>
        <v>2.1505376344086025</v>
      </c>
      <c r="L1670" s="65" t="str">
        <f>IFERROR((IF(AND($G1669&lt;(VLOOKUP($J1670,'Medians, Hi-Lo SDs'!$B:$F,2,FALSE)),$G1670&gt;=(VLOOKUP($J1670,'Medians, Hi-Lo SDs'!$B:$F,2,FALSE))),(VLOOKUP($J1670,'Medians, Hi-Lo SDs'!$B:$F,2,FALSE))-$G1669,""))/($F1670)*($C1670-$C1669)+($C1669),"")</f>
        <v/>
      </c>
      <c r="M1670" s="65" t="str">
        <f t="shared" si="289"/>
        <v/>
      </c>
      <c r="N1670" s="65" t="str">
        <f>IF(M1670="","",M1670/VLOOKUP(VLOOKUP($J1670,'Medians, Hi-Lo SDs'!$B:$F,2,FALSE),$H:$I,2,FALSE))</f>
        <v/>
      </c>
      <c r="O1670" s="59" t="s">
        <v>88</v>
      </c>
      <c r="P1670" s="60" t="s">
        <v>88</v>
      </c>
      <c r="Q1670" s="66" t="str">
        <f>IFERROR((IF(AND($G1669&lt;(VLOOKUP($J1670,'Medians, Hi-Lo SDs'!$B:$F,3,FALSE)),$G1670&gt;=(VLOOKUP($J1670,'Medians, Hi-Lo SDs'!$B:$F,3,FALSE))),(VLOOKUP($J1670,'Medians, Hi-Lo SDs'!$B:$F,3,FALSE))-$G1669,""))/($F1670)*($C1670-$C1669)+($C1669),"")</f>
        <v/>
      </c>
      <c r="R1670" s="65" t="str">
        <f t="shared" si="290"/>
        <v/>
      </c>
      <c r="S1670" s="65" t="str">
        <f>IF(R1670="","",R1670/VLOOKUP(VLOOKUP($J1670,'Medians, Hi-Lo SDs'!$B:$F,3,FALSE),$H:$I,2,FALSE))</f>
        <v/>
      </c>
      <c r="T1670" s="70" t="str">
        <f t="shared" si="293"/>
        <v/>
      </c>
      <c r="U1670" s="68" t="str">
        <f t="shared" si="294"/>
        <v/>
      </c>
      <c r="V1670" s="69" t="str">
        <f t="shared" si="288"/>
        <v/>
      </c>
      <c r="W1670" s="66" t="str">
        <f>IFERROR((IF(AND($G1669&lt;(VLOOKUP($J1670,'Medians, Hi-Lo SDs'!$B:$F,4,FALSE)),$G1670&gt;=(VLOOKUP($J1670,'Medians, Hi-Lo SDs'!$B:$F,4,FALSE))),(VLOOKUP($J1670,'Medians, Hi-Lo SDs'!$B:$F,4,FALSE))-$G1669,""))/($F1670)*($C1670-$C1669)+($C1669),"")</f>
        <v/>
      </c>
      <c r="X1670" s="65" t="str">
        <f t="shared" si="291"/>
        <v/>
      </c>
      <c r="Y1670" s="65" t="str">
        <f>IF(X1670="","",X1670/VLOOKUP(VLOOKUP($J1670,'Medians, Hi-Lo SDs'!$B:$F,4,FALSE),$H:$I,2,FALSE))</f>
        <v/>
      </c>
      <c r="Z1670" s="70" t="str">
        <f t="shared" si="295"/>
        <v/>
      </c>
      <c r="AA1670" s="68" t="str">
        <f t="shared" si="296"/>
        <v/>
      </c>
      <c r="AB1670" s="66" t="str">
        <f>IFERROR((IF(AND($G1669&lt;(VLOOKUP($J1670,'Medians, Hi-Lo SDs'!$B:$F,5,FALSE)),$G1670&gt;=(VLOOKUP($J1670,'Medians, Hi-Lo SDs'!$B:$F,5,FALSE))),(VLOOKUP($J1670,'Medians, Hi-Lo SDs'!$B:$F,5,FALSE))-$G1669,""))/($F1670)*($C1670-$C1669)+($C1669),"")</f>
        <v/>
      </c>
      <c r="AC1670" s="65" t="str">
        <f t="shared" si="292"/>
        <v/>
      </c>
      <c r="AD1670" s="65" t="str">
        <f>IF(AC1670="","",AC1670/VLOOKUP(VLOOKUP($J1670,'Medians, Hi-Lo SDs'!$B:$F,5,FALSE),$H:$I,2,FALSE))</f>
        <v/>
      </c>
      <c r="AE1670" s="59" t="s">
        <v>88</v>
      </c>
      <c r="AF1670" s="60" t="s">
        <v>88</v>
      </c>
    </row>
    <row r="1671" spans="10:32" x14ac:dyDescent="0.2">
      <c r="J1671" s="64" t="str">
        <f t="shared" si="286"/>
        <v>a1721</v>
      </c>
      <c r="K1671" s="71">
        <f t="shared" si="287"/>
        <v>2.1505376344086025</v>
      </c>
      <c r="L1671" s="65" t="str">
        <f>IFERROR((IF(AND($G1670&lt;(VLOOKUP($J1671,'Medians, Hi-Lo SDs'!$B:$F,2,FALSE)),$G1671&gt;=(VLOOKUP($J1671,'Medians, Hi-Lo SDs'!$B:$F,2,FALSE))),(VLOOKUP($J1671,'Medians, Hi-Lo SDs'!$B:$F,2,FALSE))-$G1670,""))/($F1671)*($C1671-$C1670)+($C1670),"")</f>
        <v/>
      </c>
      <c r="M1671" s="65" t="str">
        <f t="shared" si="289"/>
        <v/>
      </c>
      <c r="N1671" s="65" t="str">
        <f>IF(M1671="","",M1671/VLOOKUP(VLOOKUP($J1671,'Medians, Hi-Lo SDs'!$B:$F,2,FALSE),$H:$I,2,FALSE))</f>
        <v/>
      </c>
      <c r="O1671" s="59" t="s">
        <v>88</v>
      </c>
      <c r="P1671" s="60" t="s">
        <v>88</v>
      </c>
      <c r="Q1671" s="66" t="str">
        <f>IFERROR((IF(AND($G1670&lt;(VLOOKUP($J1671,'Medians, Hi-Lo SDs'!$B:$F,3,FALSE)),$G1671&gt;=(VLOOKUP($J1671,'Medians, Hi-Lo SDs'!$B:$F,3,FALSE))),(VLOOKUP($J1671,'Medians, Hi-Lo SDs'!$B:$F,3,FALSE))-$G1670,""))/($F1671)*($C1671-$C1670)+($C1670),"")</f>
        <v/>
      </c>
      <c r="R1671" s="65" t="str">
        <f t="shared" si="290"/>
        <v/>
      </c>
      <c r="S1671" s="65" t="str">
        <f>IF(R1671="","",R1671/VLOOKUP(VLOOKUP($J1671,'Medians, Hi-Lo SDs'!$B:$F,3,FALSE),$H:$I,2,FALSE))</f>
        <v/>
      </c>
      <c r="T1671" s="70" t="str">
        <f t="shared" si="293"/>
        <v/>
      </c>
      <c r="U1671" s="68" t="str">
        <f t="shared" si="294"/>
        <v/>
      </c>
      <c r="V1671" s="69" t="str">
        <f t="shared" si="288"/>
        <v/>
      </c>
      <c r="W1671" s="66" t="str">
        <f>IFERROR((IF(AND($G1670&lt;(VLOOKUP($J1671,'Medians, Hi-Lo SDs'!$B:$F,4,FALSE)),$G1671&gt;=(VLOOKUP($J1671,'Medians, Hi-Lo SDs'!$B:$F,4,FALSE))),(VLOOKUP($J1671,'Medians, Hi-Lo SDs'!$B:$F,4,FALSE))-$G1670,""))/($F1671)*($C1671-$C1670)+($C1670),"")</f>
        <v/>
      </c>
      <c r="X1671" s="65" t="str">
        <f t="shared" si="291"/>
        <v/>
      </c>
      <c r="Y1671" s="65" t="str">
        <f>IF(X1671="","",X1671/VLOOKUP(VLOOKUP($J1671,'Medians, Hi-Lo SDs'!$B:$F,4,FALSE),$H:$I,2,FALSE))</f>
        <v/>
      </c>
      <c r="Z1671" s="70" t="str">
        <f t="shared" si="295"/>
        <v/>
      </c>
      <c r="AA1671" s="68" t="str">
        <f t="shared" si="296"/>
        <v/>
      </c>
      <c r="AB1671" s="66" t="str">
        <f>IFERROR((IF(AND($G1670&lt;(VLOOKUP($J1671,'Medians, Hi-Lo SDs'!$B:$F,5,FALSE)),$G1671&gt;=(VLOOKUP($J1671,'Medians, Hi-Lo SDs'!$B:$F,5,FALSE))),(VLOOKUP($J1671,'Medians, Hi-Lo SDs'!$B:$F,5,FALSE))-$G1670,""))/($F1671)*($C1671-$C1670)+($C1670),"")</f>
        <v/>
      </c>
      <c r="AC1671" s="65" t="str">
        <f t="shared" si="292"/>
        <v/>
      </c>
      <c r="AD1671" s="65" t="str">
        <f>IF(AC1671="","",AC1671/VLOOKUP(VLOOKUP($J1671,'Medians, Hi-Lo SDs'!$B:$F,5,FALSE),$H:$I,2,FALSE))</f>
        <v/>
      </c>
      <c r="AE1671" s="59" t="s">
        <v>88</v>
      </c>
      <c r="AF1671" s="60" t="s">
        <v>88</v>
      </c>
    </row>
    <row r="1672" spans="10:32" x14ac:dyDescent="0.2">
      <c r="J1672" s="64" t="str">
        <f t="shared" si="286"/>
        <v>a1721</v>
      </c>
      <c r="K1672" s="71">
        <f t="shared" si="287"/>
        <v>2.1505376344086025</v>
      </c>
      <c r="L1672" s="65" t="str">
        <f>IFERROR((IF(AND($G1671&lt;(VLOOKUP($J1672,'Medians, Hi-Lo SDs'!$B:$F,2,FALSE)),$G1672&gt;=(VLOOKUP($J1672,'Medians, Hi-Lo SDs'!$B:$F,2,FALSE))),(VLOOKUP($J1672,'Medians, Hi-Lo SDs'!$B:$F,2,FALSE))-$G1671,""))/($F1672)*($C1672-$C1671)+($C1671),"")</f>
        <v/>
      </c>
      <c r="M1672" s="65" t="str">
        <f t="shared" si="289"/>
        <v/>
      </c>
      <c r="N1672" s="65" t="str">
        <f>IF(M1672="","",M1672/VLOOKUP(VLOOKUP($J1672,'Medians, Hi-Lo SDs'!$B:$F,2,FALSE),$H:$I,2,FALSE))</f>
        <v/>
      </c>
      <c r="O1672" s="59" t="s">
        <v>88</v>
      </c>
      <c r="P1672" s="60" t="s">
        <v>88</v>
      </c>
      <c r="Q1672" s="66" t="str">
        <f>IFERROR((IF(AND($G1671&lt;(VLOOKUP($J1672,'Medians, Hi-Lo SDs'!$B:$F,3,FALSE)),$G1672&gt;=(VLOOKUP($J1672,'Medians, Hi-Lo SDs'!$B:$F,3,FALSE))),(VLOOKUP($J1672,'Medians, Hi-Lo SDs'!$B:$F,3,FALSE))-$G1671,""))/($F1672)*($C1672-$C1671)+($C1671),"")</f>
        <v/>
      </c>
      <c r="R1672" s="65" t="str">
        <f t="shared" si="290"/>
        <v/>
      </c>
      <c r="S1672" s="65" t="str">
        <f>IF(R1672="","",R1672/VLOOKUP(VLOOKUP($J1672,'Medians, Hi-Lo SDs'!$B:$F,3,FALSE),$H:$I,2,FALSE))</f>
        <v/>
      </c>
      <c r="T1672" s="70" t="str">
        <f t="shared" si="293"/>
        <v/>
      </c>
      <c r="U1672" s="68" t="str">
        <f t="shared" si="294"/>
        <v/>
      </c>
      <c r="V1672" s="69" t="str">
        <f t="shared" si="288"/>
        <v/>
      </c>
      <c r="W1672" s="66" t="str">
        <f>IFERROR((IF(AND($G1671&lt;(VLOOKUP($J1672,'Medians, Hi-Lo SDs'!$B:$F,4,FALSE)),$G1672&gt;=(VLOOKUP($J1672,'Medians, Hi-Lo SDs'!$B:$F,4,FALSE))),(VLOOKUP($J1672,'Medians, Hi-Lo SDs'!$B:$F,4,FALSE))-$G1671,""))/($F1672)*($C1672-$C1671)+($C1671),"")</f>
        <v/>
      </c>
      <c r="X1672" s="65" t="str">
        <f t="shared" si="291"/>
        <v/>
      </c>
      <c r="Y1672" s="65" t="str">
        <f>IF(X1672="","",X1672/VLOOKUP(VLOOKUP($J1672,'Medians, Hi-Lo SDs'!$B:$F,4,FALSE),$H:$I,2,FALSE))</f>
        <v/>
      </c>
      <c r="Z1672" s="70" t="str">
        <f t="shared" si="295"/>
        <v/>
      </c>
      <c r="AA1672" s="68" t="str">
        <f t="shared" si="296"/>
        <v/>
      </c>
      <c r="AB1672" s="66" t="str">
        <f>IFERROR((IF(AND($G1671&lt;(VLOOKUP($J1672,'Medians, Hi-Lo SDs'!$B:$F,5,FALSE)),$G1672&gt;=(VLOOKUP($J1672,'Medians, Hi-Lo SDs'!$B:$F,5,FALSE))),(VLOOKUP($J1672,'Medians, Hi-Lo SDs'!$B:$F,5,FALSE))-$G1671,""))/($F1672)*($C1672-$C1671)+($C1671),"")</f>
        <v/>
      </c>
      <c r="AC1672" s="65" t="str">
        <f t="shared" si="292"/>
        <v/>
      </c>
      <c r="AD1672" s="65" t="str">
        <f>IF(AC1672="","",AC1672/VLOOKUP(VLOOKUP($J1672,'Medians, Hi-Lo SDs'!$B:$F,5,FALSE),$H:$I,2,FALSE))</f>
        <v/>
      </c>
      <c r="AE1672" s="59" t="s">
        <v>88</v>
      </c>
      <c r="AF1672" s="60" t="s">
        <v>88</v>
      </c>
    </row>
    <row r="1673" spans="10:32" x14ac:dyDescent="0.2">
      <c r="J1673" s="64" t="str">
        <f t="shared" si="286"/>
        <v>a1721</v>
      </c>
      <c r="K1673" s="71">
        <f t="shared" si="287"/>
        <v>2.1505376344086025</v>
      </c>
      <c r="L1673" s="65" t="str">
        <f>IFERROR((IF(AND($G1672&lt;(VLOOKUP($J1673,'Medians, Hi-Lo SDs'!$B:$F,2,FALSE)),$G1673&gt;=(VLOOKUP($J1673,'Medians, Hi-Lo SDs'!$B:$F,2,FALSE))),(VLOOKUP($J1673,'Medians, Hi-Lo SDs'!$B:$F,2,FALSE))-$G1672,""))/($F1673)*($C1673-$C1672)+($C1672),"")</f>
        <v/>
      </c>
      <c r="M1673" s="65" t="str">
        <f t="shared" si="289"/>
        <v/>
      </c>
      <c r="N1673" s="65" t="str">
        <f>IF(M1673="","",M1673/VLOOKUP(VLOOKUP($J1673,'Medians, Hi-Lo SDs'!$B:$F,2,FALSE),$H:$I,2,FALSE))</f>
        <v/>
      </c>
      <c r="O1673" s="59" t="s">
        <v>88</v>
      </c>
      <c r="P1673" s="60" t="s">
        <v>88</v>
      </c>
      <c r="Q1673" s="66" t="str">
        <f>IFERROR((IF(AND($G1672&lt;(VLOOKUP($J1673,'Medians, Hi-Lo SDs'!$B:$F,3,FALSE)),$G1673&gt;=(VLOOKUP($J1673,'Medians, Hi-Lo SDs'!$B:$F,3,FALSE))),(VLOOKUP($J1673,'Medians, Hi-Lo SDs'!$B:$F,3,FALSE))-$G1672,""))/($F1673)*($C1673-$C1672)+($C1672),"")</f>
        <v/>
      </c>
      <c r="R1673" s="65" t="str">
        <f t="shared" si="290"/>
        <v/>
      </c>
      <c r="S1673" s="65" t="str">
        <f>IF(R1673="","",R1673/VLOOKUP(VLOOKUP($J1673,'Medians, Hi-Lo SDs'!$B:$F,3,FALSE),$H:$I,2,FALSE))</f>
        <v/>
      </c>
      <c r="T1673" s="70" t="str">
        <f t="shared" si="293"/>
        <v/>
      </c>
      <c r="U1673" s="68" t="str">
        <f t="shared" si="294"/>
        <v/>
      </c>
      <c r="V1673" s="69" t="str">
        <f t="shared" si="288"/>
        <v/>
      </c>
      <c r="W1673" s="66" t="str">
        <f>IFERROR((IF(AND($G1672&lt;(VLOOKUP($J1673,'Medians, Hi-Lo SDs'!$B:$F,4,FALSE)),$G1673&gt;=(VLOOKUP($J1673,'Medians, Hi-Lo SDs'!$B:$F,4,FALSE))),(VLOOKUP($J1673,'Medians, Hi-Lo SDs'!$B:$F,4,FALSE))-$G1672,""))/($F1673)*($C1673-$C1672)+($C1672),"")</f>
        <v/>
      </c>
      <c r="X1673" s="65" t="str">
        <f t="shared" si="291"/>
        <v/>
      </c>
      <c r="Y1673" s="65" t="str">
        <f>IF(X1673="","",X1673/VLOOKUP(VLOOKUP($J1673,'Medians, Hi-Lo SDs'!$B:$F,4,FALSE),$H:$I,2,FALSE))</f>
        <v/>
      </c>
      <c r="Z1673" s="70" t="str">
        <f t="shared" si="295"/>
        <v/>
      </c>
      <c r="AA1673" s="68" t="str">
        <f t="shared" si="296"/>
        <v/>
      </c>
      <c r="AB1673" s="66" t="str">
        <f>IFERROR((IF(AND($G1672&lt;(VLOOKUP($J1673,'Medians, Hi-Lo SDs'!$B:$F,5,FALSE)),$G1673&gt;=(VLOOKUP($J1673,'Medians, Hi-Lo SDs'!$B:$F,5,FALSE))),(VLOOKUP($J1673,'Medians, Hi-Lo SDs'!$B:$F,5,FALSE))-$G1672,""))/($F1673)*($C1673-$C1672)+($C1672),"")</f>
        <v/>
      </c>
      <c r="AC1673" s="65" t="str">
        <f t="shared" si="292"/>
        <v/>
      </c>
      <c r="AD1673" s="65" t="str">
        <f>IF(AC1673="","",AC1673/VLOOKUP(VLOOKUP($J1673,'Medians, Hi-Lo SDs'!$B:$F,5,FALSE),$H:$I,2,FALSE))</f>
        <v/>
      </c>
      <c r="AE1673" s="59" t="s">
        <v>88</v>
      </c>
      <c r="AF1673" s="60" t="s">
        <v>88</v>
      </c>
    </row>
    <row r="1674" spans="10:32" x14ac:dyDescent="0.2">
      <c r="J1674" s="64" t="str">
        <f t="shared" si="286"/>
        <v>a1721</v>
      </c>
      <c r="K1674" s="71">
        <f t="shared" si="287"/>
        <v>2.1505376344086025</v>
      </c>
      <c r="L1674" s="65" t="str">
        <f>IFERROR((IF(AND($G1673&lt;(VLOOKUP($J1674,'Medians, Hi-Lo SDs'!$B:$F,2,FALSE)),$G1674&gt;=(VLOOKUP($J1674,'Medians, Hi-Lo SDs'!$B:$F,2,FALSE))),(VLOOKUP($J1674,'Medians, Hi-Lo SDs'!$B:$F,2,FALSE))-$G1673,""))/($F1674)*($C1674-$C1673)+($C1673),"")</f>
        <v/>
      </c>
      <c r="M1674" s="65" t="str">
        <f t="shared" si="289"/>
        <v/>
      </c>
      <c r="N1674" s="65" t="str">
        <f>IF(M1674="","",M1674/VLOOKUP(VLOOKUP($J1674,'Medians, Hi-Lo SDs'!$B:$F,2,FALSE),$H:$I,2,FALSE))</f>
        <v/>
      </c>
      <c r="O1674" s="59" t="s">
        <v>88</v>
      </c>
      <c r="P1674" s="60" t="s">
        <v>88</v>
      </c>
      <c r="Q1674" s="66" t="str">
        <f>IFERROR((IF(AND($G1673&lt;(VLOOKUP($J1674,'Medians, Hi-Lo SDs'!$B:$F,3,FALSE)),$G1674&gt;=(VLOOKUP($J1674,'Medians, Hi-Lo SDs'!$B:$F,3,FALSE))),(VLOOKUP($J1674,'Medians, Hi-Lo SDs'!$B:$F,3,FALSE))-$G1673,""))/($F1674)*($C1674-$C1673)+($C1673),"")</f>
        <v/>
      </c>
      <c r="R1674" s="65" t="str">
        <f t="shared" si="290"/>
        <v/>
      </c>
      <c r="S1674" s="65" t="str">
        <f>IF(R1674="","",R1674/VLOOKUP(VLOOKUP($J1674,'Medians, Hi-Lo SDs'!$B:$F,3,FALSE),$H:$I,2,FALSE))</f>
        <v/>
      </c>
      <c r="T1674" s="70" t="str">
        <f t="shared" si="293"/>
        <v/>
      </c>
      <c r="U1674" s="68" t="str">
        <f t="shared" si="294"/>
        <v/>
      </c>
      <c r="V1674" s="69" t="str">
        <f t="shared" si="288"/>
        <v/>
      </c>
      <c r="W1674" s="66" t="str">
        <f>IFERROR((IF(AND($G1673&lt;(VLOOKUP($J1674,'Medians, Hi-Lo SDs'!$B:$F,4,FALSE)),$G1674&gt;=(VLOOKUP($J1674,'Medians, Hi-Lo SDs'!$B:$F,4,FALSE))),(VLOOKUP($J1674,'Medians, Hi-Lo SDs'!$B:$F,4,FALSE))-$G1673,""))/($F1674)*($C1674-$C1673)+($C1673),"")</f>
        <v/>
      </c>
      <c r="X1674" s="65" t="str">
        <f t="shared" si="291"/>
        <v/>
      </c>
      <c r="Y1674" s="65" t="str">
        <f>IF(X1674="","",X1674/VLOOKUP(VLOOKUP($J1674,'Medians, Hi-Lo SDs'!$B:$F,4,FALSE),$H:$I,2,FALSE))</f>
        <v/>
      </c>
      <c r="Z1674" s="70" t="str">
        <f t="shared" si="295"/>
        <v/>
      </c>
      <c r="AA1674" s="68" t="str">
        <f t="shared" si="296"/>
        <v/>
      </c>
      <c r="AB1674" s="66" t="str">
        <f>IFERROR((IF(AND($G1673&lt;(VLOOKUP($J1674,'Medians, Hi-Lo SDs'!$B:$F,5,FALSE)),$G1674&gt;=(VLOOKUP($J1674,'Medians, Hi-Lo SDs'!$B:$F,5,FALSE))),(VLOOKUP($J1674,'Medians, Hi-Lo SDs'!$B:$F,5,FALSE))-$G1673,""))/($F1674)*($C1674-$C1673)+($C1673),"")</f>
        <v/>
      </c>
      <c r="AC1674" s="65" t="str">
        <f t="shared" si="292"/>
        <v/>
      </c>
      <c r="AD1674" s="65" t="str">
        <f>IF(AC1674="","",AC1674/VLOOKUP(VLOOKUP($J1674,'Medians, Hi-Lo SDs'!$B:$F,5,FALSE),$H:$I,2,FALSE))</f>
        <v/>
      </c>
      <c r="AE1674" s="59" t="s">
        <v>88</v>
      </c>
      <c r="AF1674" s="60" t="s">
        <v>88</v>
      </c>
    </row>
    <row r="1675" spans="10:32" x14ac:dyDescent="0.2">
      <c r="J1675" s="64" t="str">
        <f t="shared" si="286"/>
        <v>a1721</v>
      </c>
      <c r="K1675" s="71">
        <f t="shared" si="287"/>
        <v>2.1505376344086025</v>
      </c>
      <c r="L1675" s="65" t="str">
        <f>IFERROR((IF(AND($G1674&lt;(VLOOKUP($J1675,'Medians, Hi-Lo SDs'!$B:$F,2,FALSE)),$G1675&gt;=(VLOOKUP($J1675,'Medians, Hi-Lo SDs'!$B:$F,2,FALSE))),(VLOOKUP($J1675,'Medians, Hi-Lo SDs'!$B:$F,2,FALSE))-$G1674,""))/($F1675)*($C1675-$C1674)+($C1674),"")</f>
        <v/>
      </c>
      <c r="M1675" s="65" t="str">
        <f t="shared" si="289"/>
        <v/>
      </c>
      <c r="N1675" s="65" t="str">
        <f>IF(M1675="","",M1675/VLOOKUP(VLOOKUP($J1675,'Medians, Hi-Lo SDs'!$B:$F,2,FALSE),$H:$I,2,FALSE))</f>
        <v/>
      </c>
      <c r="O1675" s="59" t="s">
        <v>88</v>
      </c>
      <c r="P1675" s="60" t="s">
        <v>88</v>
      </c>
      <c r="Q1675" s="66" t="str">
        <f>IFERROR((IF(AND($G1674&lt;(VLOOKUP($J1675,'Medians, Hi-Lo SDs'!$B:$F,3,FALSE)),$G1675&gt;=(VLOOKUP($J1675,'Medians, Hi-Lo SDs'!$B:$F,3,FALSE))),(VLOOKUP($J1675,'Medians, Hi-Lo SDs'!$B:$F,3,FALSE))-$G1674,""))/($F1675)*($C1675-$C1674)+($C1674),"")</f>
        <v/>
      </c>
      <c r="R1675" s="65" t="str">
        <f t="shared" si="290"/>
        <v/>
      </c>
      <c r="S1675" s="65" t="str">
        <f>IF(R1675="","",R1675/VLOOKUP(VLOOKUP($J1675,'Medians, Hi-Lo SDs'!$B:$F,3,FALSE),$H:$I,2,FALSE))</f>
        <v/>
      </c>
      <c r="T1675" s="70" t="str">
        <f t="shared" si="293"/>
        <v/>
      </c>
      <c r="U1675" s="68" t="str">
        <f t="shared" si="294"/>
        <v/>
      </c>
      <c r="V1675" s="69" t="str">
        <f t="shared" si="288"/>
        <v/>
      </c>
      <c r="W1675" s="66" t="str">
        <f>IFERROR((IF(AND($G1674&lt;(VLOOKUP($J1675,'Medians, Hi-Lo SDs'!$B:$F,4,FALSE)),$G1675&gt;=(VLOOKUP($J1675,'Medians, Hi-Lo SDs'!$B:$F,4,FALSE))),(VLOOKUP($J1675,'Medians, Hi-Lo SDs'!$B:$F,4,FALSE))-$G1674,""))/($F1675)*($C1675-$C1674)+($C1674),"")</f>
        <v/>
      </c>
      <c r="X1675" s="65" t="str">
        <f t="shared" si="291"/>
        <v/>
      </c>
      <c r="Y1675" s="65" t="str">
        <f>IF(X1675="","",X1675/VLOOKUP(VLOOKUP($J1675,'Medians, Hi-Lo SDs'!$B:$F,4,FALSE),$H:$I,2,FALSE))</f>
        <v/>
      </c>
      <c r="Z1675" s="70" t="str">
        <f t="shared" si="295"/>
        <v/>
      </c>
      <c r="AA1675" s="68" t="str">
        <f t="shared" si="296"/>
        <v/>
      </c>
      <c r="AB1675" s="66" t="str">
        <f>IFERROR((IF(AND($G1674&lt;(VLOOKUP($J1675,'Medians, Hi-Lo SDs'!$B:$F,5,FALSE)),$G1675&gt;=(VLOOKUP($J1675,'Medians, Hi-Lo SDs'!$B:$F,5,FALSE))),(VLOOKUP($J1675,'Medians, Hi-Lo SDs'!$B:$F,5,FALSE))-$G1674,""))/($F1675)*($C1675-$C1674)+($C1674),"")</f>
        <v/>
      </c>
      <c r="AC1675" s="65" t="str">
        <f t="shared" si="292"/>
        <v/>
      </c>
      <c r="AD1675" s="65" t="str">
        <f>IF(AC1675="","",AC1675/VLOOKUP(VLOOKUP($J1675,'Medians, Hi-Lo SDs'!$B:$F,5,FALSE),$H:$I,2,FALSE))</f>
        <v/>
      </c>
      <c r="AE1675" s="59" t="s">
        <v>88</v>
      </c>
      <c r="AF1675" s="60" t="s">
        <v>88</v>
      </c>
    </row>
    <row r="1676" spans="10:32" x14ac:dyDescent="0.2">
      <c r="J1676" s="64" t="str">
        <f t="shared" si="286"/>
        <v>a1721</v>
      </c>
      <c r="K1676" s="71">
        <f t="shared" si="287"/>
        <v>2.1505376344086025</v>
      </c>
      <c r="L1676" s="65" t="str">
        <f>IFERROR((IF(AND($G1675&lt;(VLOOKUP($J1676,'Medians, Hi-Lo SDs'!$B:$F,2,FALSE)),$G1676&gt;=(VLOOKUP($J1676,'Medians, Hi-Lo SDs'!$B:$F,2,FALSE))),(VLOOKUP($J1676,'Medians, Hi-Lo SDs'!$B:$F,2,FALSE))-$G1675,""))/($F1676)*($C1676-$C1675)+($C1675),"")</f>
        <v/>
      </c>
      <c r="M1676" s="65" t="str">
        <f t="shared" si="289"/>
        <v/>
      </c>
      <c r="N1676" s="65" t="str">
        <f>IF(M1676="","",M1676/VLOOKUP(VLOOKUP($J1676,'Medians, Hi-Lo SDs'!$B:$F,2,FALSE),$H:$I,2,FALSE))</f>
        <v/>
      </c>
      <c r="O1676" s="59" t="s">
        <v>88</v>
      </c>
      <c r="P1676" s="60" t="s">
        <v>88</v>
      </c>
      <c r="Q1676" s="66" t="str">
        <f>IFERROR((IF(AND($G1675&lt;(VLOOKUP($J1676,'Medians, Hi-Lo SDs'!$B:$F,3,FALSE)),$G1676&gt;=(VLOOKUP($J1676,'Medians, Hi-Lo SDs'!$B:$F,3,FALSE))),(VLOOKUP($J1676,'Medians, Hi-Lo SDs'!$B:$F,3,FALSE))-$G1675,""))/($F1676)*($C1676-$C1675)+($C1675),"")</f>
        <v/>
      </c>
      <c r="R1676" s="65" t="str">
        <f t="shared" si="290"/>
        <v/>
      </c>
      <c r="S1676" s="65" t="str">
        <f>IF(R1676="","",R1676/VLOOKUP(VLOOKUP($J1676,'Medians, Hi-Lo SDs'!$B:$F,3,FALSE),$H:$I,2,FALSE))</f>
        <v/>
      </c>
      <c r="T1676" s="70" t="str">
        <f t="shared" si="293"/>
        <v/>
      </c>
      <c r="U1676" s="68" t="str">
        <f t="shared" si="294"/>
        <v/>
      </c>
      <c r="V1676" s="69" t="str">
        <f t="shared" si="288"/>
        <v/>
      </c>
      <c r="W1676" s="66" t="str">
        <f>IFERROR((IF(AND($G1675&lt;(VLOOKUP($J1676,'Medians, Hi-Lo SDs'!$B:$F,4,FALSE)),$G1676&gt;=(VLOOKUP($J1676,'Medians, Hi-Lo SDs'!$B:$F,4,FALSE))),(VLOOKUP($J1676,'Medians, Hi-Lo SDs'!$B:$F,4,FALSE))-$G1675,""))/($F1676)*($C1676-$C1675)+($C1675),"")</f>
        <v/>
      </c>
      <c r="X1676" s="65" t="str">
        <f t="shared" si="291"/>
        <v/>
      </c>
      <c r="Y1676" s="65" t="str">
        <f>IF(X1676="","",X1676/VLOOKUP(VLOOKUP($J1676,'Medians, Hi-Lo SDs'!$B:$F,4,FALSE),$H:$I,2,FALSE))</f>
        <v/>
      </c>
      <c r="Z1676" s="70" t="str">
        <f t="shared" si="295"/>
        <v/>
      </c>
      <c r="AA1676" s="68" t="str">
        <f t="shared" si="296"/>
        <v/>
      </c>
      <c r="AB1676" s="66" t="str">
        <f>IFERROR((IF(AND($G1675&lt;(VLOOKUP($J1676,'Medians, Hi-Lo SDs'!$B:$F,5,FALSE)),$G1676&gt;=(VLOOKUP($J1676,'Medians, Hi-Lo SDs'!$B:$F,5,FALSE))),(VLOOKUP($J1676,'Medians, Hi-Lo SDs'!$B:$F,5,FALSE))-$G1675,""))/($F1676)*($C1676-$C1675)+($C1675),"")</f>
        <v/>
      </c>
      <c r="AC1676" s="65" t="str">
        <f t="shared" si="292"/>
        <v/>
      </c>
      <c r="AD1676" s="65" t="str">
        <f>IF(AC1676="","",AC1676/VLOOKUP(VLOOKUP($J1676,'Medians, Hi-Lo SDs'!$B:$F,5,FALSE),$H:$I,2,FALSE))</f>
        <v/>
      </c>
      <c r="AE1676" s="59" t="s">
        <v>88</v>
      </c>
      <c r="AF1676" s="60" t="s">
        <v>88</v>
      </c>
    </row>
    <row r="1677" spans="10:32" x14ac:dyDescent="0.2">
      <c r="J1677" s="64" t="str">
        <f t="shared" ref="J1677:J1740" si="297">IF(LEFT(A1676,1)="a",A1676,J1676)</f>
        <v>a1721</v>
      </c>
      <c r="K1677" s="71">
        <f t="shared" ref="K1677:K1740" si="298">INDEX(G:G,MATCH(J1677,J:J,0))</f>
        <v>2.1505376344086025</v>
      </c>
      <c r="L1677" s="65" t="str">
        <f>IFERROR((IF(AND($G1676&lt;(VLOOKUP($J1677,'Medians, Hi-Lo SDs'!$B:$F,2,FALSE)),$G1677&gt;=(VLOOKUP($J1677,'Medians, Hi-Lo SDs'!$B:$F,2,FALSE))),(VLOOKUP($J1677,'Medians, Hi-Lo SDs'!$B:$F,2,FALSE))-$G1676,""))/($F1677)*($C1677-$C1676)+($C1676),"")</f>
        <v/>
      </c>
      <c r="M1677" s="65" t="str">
        <f t="shared" si="289"/>
        <v/>
      </c>
      <c r="N1677" s="65" t="str">
        <f>IF(M1677="","",M1677/VLOOKUP(VLOOKUP($J1677,'Medians, Hi-Lo SDs'!$B:$F,2,FALSE),$H:$I,2,FALSE))</f>
        <v/>
      </c>
      <c r="O1677" s="59" t="s">
        <v>88</v>
      </c>
      <c r="P1677" s="60" t="s">
        <v>88</v>
      </c>
      <c r="Q1677" s="66" t="str">
        <f>IFERROR((IF(AND($G1676&lt;(VLOOKUP($J1677,'Medians, Hi-Lo SDs'!$B:$F,3,FALSE)),$G1677&gt;=(VLOOKUP($J1677,'Medians, Hi-Lo SDs'!$B:$F,3,FALSE))),(VLOOKUP($J1677,'Medians, Hi-Lo SDs'!$B:$F,3,FALSE))-$G1676,""))/($F1677)*($C1677-$C1676)+($C1676),"")</f>
        <v/>
      </c>
      <c r="R1677" s="65" t="str">
        <f t="shared" si="290"/>
        <v/>
      </c>
      <c r="S1677" s="65" t="str">
        <f>IF(R1677="","",R1677/VLOOKUP(VLOOKUP($J1677,'Medians, Hi-Lo SDs'!$B:$F,3,FALSE),$H:$I,2,FALSE))</f>
        <v/>
      </c>
      <c r="T1677" s="70" t="str">
        <f t="shared" si="293"/>
        <v/>
      </c>
      <c r="U1677" s="68" t="str">
        <f t="shared" si="294"/>
        <v/>
      </c>
      <c r="V1677" s="69" t="str">
        <f t="shared" ref="V1677:V1740" si="299">IFERROR((IF(AND(G1676&lt;(50),G1677&gt;=(50)),(50)-G1676,""))/(F1677)*(C1677-C1676)+(C1676),"")</f>
        <v/>
      </c>
      <c r="W1677" s="66" t="str">
        <f>IFERROR((IF(AND($G1676&lt;(VLOOKUP($J1677,'Medians, Hi-Lo SDs'!$B:$F,4,FALSE)),$G1677&gt;=(VLOOKUP($J1677,'Medians, Hi-Lo SDs'!$B:$F,4,FALSE))),(VLOOKUP($J1677,'Medians, Hi-Lo SDs'!$B:$F,4,FALSE))-$G1676,""))/($F1677)*($C1677-$C1676)+($C1676),"")</f>
        <v/>
      </c>
      <c r="X1677" s="65" t="str">
        <f t="shared" si="291"/>
        <v/>
      </c>
      <c r="Y1677" s="65" t="str">
        <f>IF(X1677="","",X1677/VLOOKUP(VLOOKUP($J1677,'Medians, Hi-Lo SDs'!$B:$F,4,FALSE),$H:$I,2,FALSE))</f>
        <v/>
      </c>
      <c r="Z1677" s="70" t="str">
        <f t="shared" si="295"/>
        <v/>
      </c>
      <c r="AA1677" s="68" t="str">
        <f t="shared" si="296"/>
        <v/>
      </c>
      <c r="AB1677" s="66" t="str">
        <f>IFERROR((IF(AND($G1676&lt;(VLOOKUP($J1677,'Medians, Hi-Lo SDs'!$B:$F,5,FALSE)),$G1677&gt;=(VLOOKUP($J1677,'Medians, Hi-Lo SDs'!$B:$F,5,FALSE))),(VLOOKUP($J1677,'Medians, Hi-Lo SDs'!$B:$F,5,FALSE))-$G1676,""))/($F1677)*($C1677-$C1676)+($C1676),"")</f>
        <v/>
      </c>
      <c r="AC1677" s="65" t="str">
        <f t="shared" si="292"/>
        <v/>
      </c>
      <c r="AD1677" s="65" t="str">
        <f>IF(AC1677="","",AC1677/VLOOKUP(VLOOKUP($J1677,'Medians, Hi-Lo SDs'!$B:$F,5,FALSE),$H:$I,2,FALSE))</f>
        <v/>
      </c>
      <c r="AE1677" s="59" t="s">
        <v>88</v>
      </c>
      <c r="AF1677" s="60" t="s">
        <v>88</v>
      </c>
    </row>
    <row r="1678" spans="10:32" x14ac:dyDescent="0.2">
      <c r="J1678" s="64" t="str">
        <f t="shared" si="297"/>
        <v>a1721</v>
      </c>
      <c r="K1678" s="71">
        <f t="shared" si="298"/>
        <v>2.1505376344086025</v>
      </c>
      <c r="L1678" s="65" t="str">
        <f>IFERROR((IF(AND($G1677&lt;(VLOOKUP($J1678,'Medians, Hi-Lo SDs'!$B:$F,2,FALSE)),$G1678&gt;=(VLOOKUP($J1678,'Medians, Hi-Lo SDs'!$B:$F,2,FALSE))),(VLOOKUP($J1678,'Medians, Hi-Lo SDs'!$B:$F,2,FALSE))-$G1677,""))/($F1678)*($C1678-$C1677)+($C1677),"")</f>
        <v/>
      </c>
      <c r="M1678" s="65" t="str">
        <f t="shared" ref="M1678:M1741" si="300">IF(L1678="","",SUMIF($J:$J,$J1678,$V:$V)-L1678)</f>
        <v/>
      </c>
      <c r="N1678" s="65" t="str">
        <f>IF(M1678="","",M1678/VLOOKUP(VLOOKUP($J1678,'Medians, Hi-Lo SDs'!$B:$F,2,FALSE),$H:$I,2,FALSE))</f>
        <v/>
      </c>
      <c r="O1678" s="59" t="s">
        <v>88</v>
      </c>
      <c r="P1678" s="60" t="s">
        <v>88</v>
      </c>
      <c r="Q1678" s="66" t="str">
        <f>IFERROR((IF(AND($G1677&lt;(VLOOKUP($J1678,'Medians, Hi-Lo SDs'!$B:$F,3,FALSE)),$G1678&gt;=(VLOOKUP($J1678,'Medians, Hi-Lo SDs'!$B:$F,3,FALSE))),(VLOOKUP($J1678,'Medians, Hi-Lo SDs'!$B:$F,3,FALSE))-$G1677,""))/($F1678)*($C1678-$C1677)+($C1677),"")</f>
        <v/>
      </c>
      <c r="R1678" s="65" t="str">
        <f t="shared" ref="R1678:R1741" si="301">IF(Q1678="","",SUMIF($J:$J,$J1678,$V:$V)-Q1678)</f>
        <v/>
      </c>
      <c r="S1678" s="65" t="str">
        <f>IF(R1678="","",R1678/VLOOKUP(VLOOKUP($J1678,'Medians, Hi-Lo SDs'!$B:$F,3,FALSE),$H:$I,2,FALSE))</f>
        <v/>
      </c>
      <c r="T1678" s="70" t="str">
        <f t="shared" si="293"/>
        <v/>
      </c>
      <c r="U1678" s="68" t="str">
        <f t="shared" si="294"/>
        <v/>
      </c>
      <c r="V1678" s="69" t="str">
        <f t="shared" si="299"/>
        <v/>
      </c>
      <c r="W1678" s="66" t="str">
        <f>IFERROR((IF(AND($G1677&lt;(VLOOKUP($J1678,'Medians, Hi-Lo SDs'!$B:$F,4,FALSE)),$G1678&gt;=(VLOOKUP($J1678,'Medians, Hi-Lo SDs'!$B:$F,4,FALSE))),(VLOOKUP($J1678,'Medians, Hi-Lo SDs'!$B:$F,4,FALSE))-$G1677,""))/($F1678)*($C1678-$C1677)+($C1677),"")</f>
        <v/>
      </c>
      <c r="X1678" s="65" t="str">
        <f t="shared" ref="X1678:X1741" si="302">IF(W1678="","",W1678-SUMIF($J:$J,$J1678,$V:$V))</f>
        <v/>
      </c>
      <c r="Y1678" s="65" t="str">
        <f>IF(X1678="","",X1678/VLOOKUP(VLOOKUP($J1678,'Medians, Hi-Lo SDs'!$B:$F,4,FALSE),$H:$I,2,FALSE))</f>
        <v/>
      </c>
      <c r="Z1678" s="70" t="str">
        <f t="shared" si="295"/>
        <v/>
      </c>
      <c r="AA1678" s="68" t="str">
        <f t="shared" si="296"/>
        <v/>
      </c>
      <c r="AB1678" s="66" t="str">
        <f>IFERROR((IF(AND($G1677&lt;(VLOOKUP($J1678,'Medians, Hi-Lo SDs'!$B:$F,5,FALSE)),$G1678&gt;=(VLOOKUP($J1678,'Medians, Hi-Lo SDs'!$B:$F,5,FALSE))),(VLOOKUP($J1678,'Medians, Hi-Lo SDs'!$B:$F,5,FALSE))-$G1677,""))/($F1678)*($C1678-$C1677)+($C1677),"")</f>
        <v/>
      </c>
      <c r="AC1678" s="65" t="str">
        <f t="shared" ref="AC1678:AC1741" si="303">IF(AB1678="","",AB1678-SUMIF($J:$J,$J1678,$V:$V))</f>
        <v/>
      </c>
      <c r="AD1678" s="65" t="str">
        <f>IF(AC1678="","",AC1678/VLOOKUP(VLOOKUP($J1678,'Medians, Hi-Lo SDs'!$B:$F,5,FALSE),$H:$I,2,FALSE))</f>
        <v/>
      </c>
      <c r="AE1678" s="59" t="s">
        <v>88</v>
      </c>
      <c r="AF1678" s="60" t="s">
        <v>88</v>
      </c>
    </row>
    <row r="1679" spans="10:32" x14ac:dyDescent="0.2">
      <c r="J1679" s="64" t="str">
        <f t="shared" si="297"/>
        <v>a1721</v>
      </c>
      <c r="K1679" s="71">
        <f t="shared" si="298"/>
        <v>2.1505376344086025</v>
      </c>
      <c r="L1679" s="65" t="str">
        <f>IFERROR((IF(AND($G1678&lt;(VLOOKUP($J1679,'Medians, Hi-Lo SDs'!$B:$F,2,FALSE)),$G1679&gt;=(VLOOKUP($J1679,'Medians, Hi-Lo SDs'!$B:$F,2,FALSE))),(VLOOKUP($J1679,'Medians, Hi-Lo SDs'!$B:$F,2,FALSE))-$G1678,""))/($F1679)*($C1679-$C1678)+($C1678),"")</f>
        <v/>
      </c>
      <c r="M1679" s="65" t="str">
        <f t="shared" si="300"/>
        <v/>
      </c>
      <c r="N1679" s="65" t="str">
        <f>IF(M1679="","",M1679/VLOOKUP(VLOOKUP($J1679,'Medians, Hi-Lo SDs'!$B:$F,2,FALSE),$H:$I,2,FALSE))</f>
        <v/>
      </c>
      <c r="O1679" s="59" t="s">
        <v>88</v>
      </c>
      <c r="P1679" s="60" t="s">
        <v>88</v>
      </c>
      <c r="Q1679" s="66" t="str">
        <f>IFERROR((IF(AND($G1678&lt;(VLOOKUP($J1679,'Medians, Hi-Lo SDs'!$B:$F,3,FALSE)),$G1679&gt;=(VLOOKUP($J1679,'Medians, Hi-Lo SDs'!$B:$F,3,FALSE))),(VLOOKUP($J1679,'Medians, Hi-Lo SDs'!$B:$F,3,FALSE))-$G1678,""))/($F1679)*($C1679-$C1678)+($C1678),"")</f>
        <v/>
      </c>
      <c r="R1679" s="65" t="str">
        <f t="shared" si="301"/>
        <v/>
      </c>
      <c r="S1679" s="65" t="str">
        <f>IF(R1679="","",R1679/VLOOKUP(VLOOKUP($J1679,'Medians, Hi-Lo SDs'!$B:$F,3,FALSE),$H:$I,2,FALSE))</f>
        <v/>
      </c>
      <c r="T1679" s="70" t="str">
        <f t="shared" si="293"/>
        <v/>
      </c>
      <c r="U1679" s="68" t="str">
        <f t="shared" si="294"/>
        <v/>
      </c>
      <c r="V1679" s="69" t="str">
        <f t="shared" si="299"/>
        <v/>
      </c>
      <c r="W1679" s="66" t="str">
        <f>IFERROR((IF(AND($G1678&lt;(VLOOKUP($J1679,'Medians, Hi-Lo SDs'!$B:$F,4,FALSE)),$G1679&gt;=(VLOOKUP($J1679,'Medians, Hi-Lo SDs'!$B:$F,4,FALSE))),(VLOOKUP($J1679,'Medians, Hi-Lo SDs'!$B:$F,4,FALSE))-$G1678,""))/($F1679)*($C1679-$C1678)+($C1678),"")</f>
        <v/>
      </c>
      <c r="X1679" s="65" t="str">
        <f t="shared" si="302"/>
        <v/>
      </c>
      <c r="Y1679" s="65" t="str">
        <f>IF(X1679="","",X1679/VLOOKUP(VLOOKUP($J1679,'Medians, Hi-Lo SDs'!$B:$F,4,FALSE),$H:$I,2,FALSE))</f>
        <v/>
      </c>
      <c r="Z1679" s="70" t="str">
        <f t="shared" si="295"/>
        <v/>
      </c>
      <c r="AA1679" s="68" t="str">
        <f t="shared" si="296"/>
        <v/>
      </c>
      <c r="AB1679" s="66" t="str">
        <f>IFERROR((IF(AND($G1678&lt;(VLOOKUP($J1679,'Medians, Hi-Lo SDs'!$B:$F,5,FALSE)),$G1679&gt;=(VLOOKUP($J1679,'Medians, Hi-Lo SDs'!$B:$F,5,FALSE))),(VLOOKUP($J1679,'Medians, Hi-Lo SDs'!$B:$F,5,FALSE))-$G1678,""))/($F1679)*($C1679-$C1678)+($C1678),"")</f>
        <v/>
      </c>
      <c r="AC1679" s="65" t="str">
        <f t="shared" si="303"/>
        <v/>
      </c>
      <c r="AD1679" s="65" t="str">
        <f>IF(AC1679="","",AC1679/VLOOKUP(VLOOKUP($J1679,'Medians, Hi-Lo SDs'!$B:$F,5,FALSE),$H:$I,2,FALSE))</f>
        <v/>
      </c>
      <c r="AE1679" s="59" t="s">
        <v>88</v>
      </c>
      <c r="AF1679" s="60" t="s">
        <v>88</v>
      </c>
    </row>
    <row r="1680" spans="10:32" x14ac:dyDescent="0.2">
      <c r="J1680" s="64" t="str">
        <f t="shared" si="297"/>
        <v>a1721</v>
      </c>
      <c r="K1680" s="71">
        <f t="shared" si="298"/>
        <v>2.1505376344086025</v>
      </c>
      <c r="L1680" s="65" t="str">
        <f>IFERROR((IF(AND($G1679&lt;(VLOOKUP($J1680,'Medians, Hi-Lo SDs'!$B:$F,2,FALSE)),$G1680&gt;=(VLOOKUP($J1680,'Medians, Hi-Lo SDs'!$B:$F,2,FALSE))),(VLOOKUP($J1680,'Medians, Hi-Lo SDs'!$B:$F,2,FALSE))-$G1679,""))/($F1680)*($C1680-$C1679)+($C1679),"")</f>
        <v/>
      </c>
      <c r="M1680" s="65" t="str">
        <f t="shared" si="300"/>
        <v/>
      </c>
      <c r="N1680" s="65" t="str">
        <f>IF(M1680="","",M1680/VLOOKUP(VLOOKUP($J1680,'Medians, Hi-Lo SDs'!$B:$F,2,FALSE),$H:$I,2,FALSE))</f>
        <v/>
      </c>
      <c r="O1680" s="59" t="s">
        <v>88</v>
      </c>
      <c r="P1680" s="60" t="s">
        <v>88</v>
      </c>
      <c r="Q1680" s="66" t="str">
        <f>IFERROR((IF(AND($G1679&lt;(VLOOKUP($J1680,'Medians, Hi-Lo SDs'!$B:$F,3,FALSE)),$G1680&gt;=(VLOOKUP($J1680,'Medians, Hi-Lo SDs'!$B:$F,3,FALSE))),(VLOOKUP($J1680,'Medians, Hi-Lo SDs'!$B:$F,3,FALSE))-$G1679,""))/($F1680)*($C1680-$C1679)+($C1679),"")</f>
        <v/>
      </c>
      <c r="R1680" s="65" t="str">
        <f t="shared" si="301"/>
        <v/>
      </c>
      <c r="S1680" s="65" t="str">
        <f>IF(R1680="","",R1680/VLOOKUP(VLOOKUP($J1680,'Medians, Hi-Lo SDs'!$B:$F,3,FALSE),$H:$I,2,FALSE))</f>
        <v/>
      </c>
      <c r="T1680" s="70" t="str">
        <f t="shared" si="293"/>
        <v/>
      </c>
      <c r="U1680" s="68" t="str">
        <f t="shared" si="294"/>
        <v/>
      </c>
      <c r="V1680" s="69" t="str">
        <f t="shared" si="299"/>
        <v/>
      </c>
      <c r="W1680" s="66" t="str">
        <f>IFERROR((IF(AND($G1679&lt;(VLOOKUP($J1680,'Medians, Hi-Lo SDs'!$B:$F,4,FALSE)),$G1680&gt;=(VLOOKUP($J1680,'Medians, Hi-Lo SDs'!$B:$F,4,FALSE))),(VLOOKUP($J1680,'Medians, Hi-Lo SDs'!$B:$F,4,FALSE))-$G1679,""))/($F1680)*($C1680-$C1679)+($C1679),"")</f>
        <v/>
      </c>
      <c r="X1680" s="65" t="str">
        <f t="shared" si="302"/>
        <v/>
      </c>
      <c r="Y1680" s="65" t="str">
        <f>IF(X1680="","",X1680/VLOOKUP(VLOOKUP($J1680,'Medians, Hi-Lo SDs'!$B:$F,4,FALSE),$H:$I,2,FALSE))</f>
        <v/>
      </c>
      <c r="Z1680" s="70" t="str">
        <f t="shared" si="295"/>
        <v/>
      </c>
      <c r="AA1680" s="68" t="str">
        <f t="shared" si="296"/>
        <v/>
      </c>
      <c r="AB1680" s="66" t="str">
        <f>IFERROR((IF(AND($G1679&lt;(VLOOKUP($J1680,'Medians, Hi-Lo SDs'!$B:$F,5,FALSE)),$G1680&gt;=(VLOOKUP($J1680,'Medians, Hi-Lo SDs'!$B:$F,5,FALSE))),(VLOOKUP($J1680,'Medians, Hi-Lo SDs'!$B:$F,5,FALSE))-$G1679,""))/($F1680)*($C1680-$C1679)+($C1679),"")</f>
        <v/>
      </c>
      <c r="AC1680" s="65" t="str">
        <f t="shared" si="303"/>
        <v/>
      </c>
      <c r="AD1680" s="65" t="str">
        <f>IF(AC1680="","",AC1680/VLOOKUP(VLOOKUP($J1680,'Medians, Hi-Lo SDs'!$B:$F,5,FALSE),$H:$I,2,FALSE))</f>
        <v/>
      </c>
      <c r="AE1680" s="59" t="s">
        <v>88</v>
      </c>
      <c r="AF1680" s="60" t="s">
        <v>88</v>
      </c>
    </row>
    <row r="1681" spans="10:32" x14ac:dyDescent="0.2">
      <c r="J1681" s="64" t="str">
        <f t="shared" si="297"/>
        <v>a1721</v>
      </c>
      <c r="K1681" s="71">
        <f t="shared" si="298"/>
        <v>2.1505376344086025</v>
      </c>
      <c r="L1681" s="65" t="str">
        <f>IFERROR((IF(AND($G1680&lt;(VLOOKUP($J1681,'Medians, Hi-Lo SDs'!$B:$F,2,FALSE)),$G1681&gt;=(VLOOKUP($J1681,'Medians, Hi-Lo SDs'!$B:$F,2,FALSE))),(VLOOKUP($J1681,'Medians, Hi-Lo SDs'!$B:$F,2,FALSE))-$G1680,""))/($F1681)*($C1681-$C1680)+($C1680),"")</f>
        <v/>
      </c>
      <c r="M1681" s="65" t="str">
        <f t="shared" si="300"/>
        <v/>
      </c>
      <c r="N1681" s="65" t="str">
        <f>IF(M1681="","",M1681/VLOOKUP(VLOOKUP($J1681,'Medians, Hi-Lo SDs'!$B:$F,2,FALSE),$H:$I,2,FALSE))</f>
        <v/>
      </c>
      <c r="O1681" s="59" t="s">
        <v>88</v>
      </c>
      <c r="P1681" s="60" t="s">
        <v>88</v>
      </c>
      <c r="Q1681" s="66" t="str">
        <f>IFERROR((IF(AND($G1680&lt;(VLOOKUP($J1681,'Medians, Hi-Lo SDs'!$B:$F,3,FALSE)),$G1681&gt;=(VLOOKUP($J1681,'Medians, Hi-Lo SDs'!$B:$F,3,FALSE))),(VLOOKUP($J1681,'Medians, Hi-Lo SDs'!$B:$F,3,FALSE))-$G1680,""))/($F1681)*($C1681-$C1680)+($C1680),"")</f>
        <v/>
      </c>
      <c r="R1681" s="65" t="str">
        <f t="shared" si="301"/>
        <v/>
      </c>
      <c r="S1681" s="65" t="str">
        <f>IF(R1681="","",R1681/VLOOKUP(VLOOKUP($J1681,'Medians, Hi-Lo SDs'!$B:$F,3,FALSE),$H:$I,2,FALSE))</f>
        <v/>
      </c>
      <c r="T1681" s="70" t="str">
        <f t="shared" si="293"/>
        <v/>
      </c>
      <c r="U1681" s="68" t="str">
        <f t="shared" si="294"/>
        <v/>
      </c>
      <c r="V1681" s="69" t="str">
        <f t="shared" si="299"/>
        <v/>
      </c>
      <c r="W1681" s="66" t="str">
        <f>IFERROR((IF(AND($G1680&lt;(VLOOKUP($J1681,'Medians, Hi-Lo SDs'!$B:$F,4,FALSE)),$G1681&gt;=(VLOOKUP($J1681,'Medians, Hi-Lo SDs'!$B:$F,4,FALSE))),(VLOOKUP($J1681,'Medians, Hi-Lo SDs'!$B:$F,4,FALSE))-$G1680,""))/($F1681)*($C1681-$C1680)+($C1680),"")</f>
        <v/>
      </c>
      <c r="X1681" s="65" t="str">
        <f t="shared" si="302"/>
        <v/>
      </c>
      <c r="Y1681" s="65" t="str">
        <f>IF(X1681="","",X1681/VLOOKUP(VLOOKUP($J1681,'Medians, Hi-Lo SDs'!$B:$F,4,FALSE),$H:$I,2,FALSE))</f>
        <v/>
      </c>
      <c r="Z1681" s="70" t="str">
        <f t="shared" si="295"/>
        <v/>
      </c>
      <c r="AA1681" s="68" t="str">
        <f t="shared" si="296"/>
        <v/>
      </c>
      <c r="AB1681" s="66" t="str">
        <f>IFERROR((IF(AND($G1680&lt;(VLOOKUP($J1681,'Medians, Hi-Lo SDs'!$B:$F,5,FALSE)),$G1681&gt;=(VLOOKUP($J1681,'Medians, Hi-Lo SDs'!$B:$F,5,FALSE))),(VLOOKUP($J1681,'Medians, Hi-Lo SDs'!$B:$F,5,FALSE))-$G1680,""))/($F1681)*($C1681-$C1680)+($C1680),"")</f>
        <v/>
      </c>
      <c r="AC1681" s="65" t="str">
        <f t="shared" si="303"/>
        <v/>
      </c>
      <c r="AD1681" s="65" t="str">
        <f>IF(AC1681="","",AC1681/VLOOKUP(VLOOKUP($J1681,'Medians, Hi-Lo SDs'!$B:$F,5,FALSE),$H:$I,2,FALSE))</f>
        <v/>
      </c>
      <c r="AE1681" s="59" t="s">
        <v>88</v>
      </c>
      <c r="AF1681" s="60" t="s">
        <v>88</v>
      </c>
    </row>
    <row r="1682" spans="10:32" x14ac:dyDescent="0.2">
      <c r="J1682" s="64" t="str">
        <f t="shared" si="297"/>
        <v>a1721</v>
      </c>
      <c r="K1682" s="71">
        <f t="shared" si="298"/>
        <v>2.1505376344086025</v>
      </c>
      <c r="L1682" s="65" t="str">
        <f>IFERROR((IF(AND($G1681&lt;(VLOOKUP($J1682,'Medians, Hi-Lo SDs'!$B:$F,2,FALSE)),$G1682&gt;=(VLOOKUP($J1682,'Medians, Hi-Lo SDs'!$B:$F,2,FALSE))),(VLOOKUP($J1682,'Medians, Hi-Lo SDs'!$B:$F,2,FALSE))-$G1681,""))/($F1682)*($C1682-$C1681)+($C1681),"")</f>
        <v/>
      </c>
      <c r="M1682" s="65" t="str">
        <f t="shared" si="300"/>
        <v/>
      </c>
      <c r="N1682" s="65" t="str">
        <f>IF(M1682="","",M1682/VLOOKUP(VLOOKUP($J1682,'Medians, Hi-Lo SDs'!$B:$F,2,FALSE),$H:$I,2,FALSE))</f>
        <v/>
      </c>
      <c r="O1682" s="59" t="s">
        <v>88</v>
      </c>
      <c r="P1682" s="60" t="s">
        <v>88</v>
      </c>
      <c r="Q1682" s="66" t="str">
        <f>IFERROR((IF(AND($G1681&lt;(VLOOKUP($J1682,'Medians, Hi-Lo SDs'!$B:$F,3,FALSE)),$G1682&gt;=(VLOOKUP($J1682,'Medians, Hi-Lo SDs'!$B:$F,3,FALSE))),(VLOOKUP($J1682,'Medians, Hi-Lo SDs'!$B:$F,3,FALSE))-$G1681,""))/($F1682)*($C1682-$C1681)+($C1681),"")</f>
        <v/>
      </c>
      <c r="R1682" s="65" t="str">
        <f t="shared" si="301"/>
        <v/>
      </c>
      <c r="S1682" s="65" t="str">
        <f>IF(R1682="","",R1682/VLOOKUP(VLOOKUP($J1682,'Medians, Hi-Lo SDs'!$B:$F,3,FALSE),$H:$I,2,FALSE))</f>
        <v/>
      </c>
      <c r="T1682" s="70" t="str">
        <f t="shared" si="293"/>
        <v/>
      </c>
      <c r="U1682" s="68" t="str">
        <f t="shared" si="294"/>
        <v/>
      </c>
      <c r="V1682" s="69" t="str">
        <f t="shared" si="299"/>
        <v/>
      </c>
      <c r="W1682" s="66" t="str">
        <f>IFERROR((IF(AND($G1681&lt;(VLOOKUP($J1682,'Medians, Hi-Lo SDs'!$B:$F,4,FALSE)),$G1682&gt;=(VLOOKUP($J1682,'Medians, Hi-Lo SDs'!$B:$F,4,FALSE))),(VLOOKUP($J1682,'Medians, Hi-Lo SDs'!$B:$F,4,FALSE))-$G1681,""))/($F1682)*($C1682-$C1681)+($C1681),"")</f>
        <v/>
      </c>
      <c r="X1682" s="65" t="str">
        <f t="shared" si="302"/>
        <v/>
      </c>
      <c r="Y1682" s="65" t="str">
        <f>IF(X1682="","",X1682/VLOOKUP(VLOOKUP($J1682,'Medians, Hi-Lo SDs'!$B:$F,4,FALSE),$H:$I,2,FALSE))</f>
        <v/>
      </c>
      <c r="Z1682" s="70" t="str">
        <f t="shared" si="295"/>
        <v/>
      </c>
      <c r="AA1682" s="68" t="str">
        <f t="shared" si="296"/>
        <v/>
      </c>
      <c r="AB1682" s="66" t="str">
        <f>IFERROR((IF(AND($G1681&lt;(VLOOKUP($J1682,'Medians, Hi-Lo SDs'!$B:$F,5,FALSE)),$G1682&gt;=(VLOOKUP($J1682,'Medians, Hi-Lo SDs'!$B:$F,5,FALSE))),(VLOOKUP($J1682,'Medians, Hi-Lo SDs'!$B:$F,5,FALSE))-$G1681,""))/($F1682)*($C1682-$C1681)+($C1681),"")</f>
        <v/>
      </c>
      <c r="AC1682" s="65" t="str">
        <f t="shared" si="303"/>
        <v/>
      </c>
      <c r="AD1682" s="65" t="str">
        <f>IF(AC1682="","",AC1682/VLOOKUP(VLOOKUP($J1682,'Medians, Hi-Lo SDs'!$B:$F,5,FALSE),$H:$I,2,FALSE))</f>
        <v/>
      </c>
      <c r="AE1682" s="59" t="s">
        <v>88</v>
      </c>
      <c r="AF1682" s="60" t="s">
        <v>88</v>
      </c>
    </row>
    <row r="1683" spans="10:32" x14ac:dyDescent="0.2">
      <c r="J1683" s="64" t="str">
        <f t="shared" si="297"/>
        <v>a1721</v>
      </c>
      <c r="K1683" s="71">
        <f t="shared" si="298"/>
        <v>2.1505376344086025</v>
      </c>
      <c r="L1683" s="65" t="str">
        <f>IFERROR((IF(AND($G1682&lt;(VLOOKUP($J1683,'Medians, Hi-Lo SDs'!$B:$F,2,FALSE)),$G1683&gt;=(VLOOKUP($J1683,'Medians, Hi-Lo SDs'!$B:$F,2,FALSE))),(VLOOKUP($J1683,'Medians, Hi-Lo SDs'!$B:$F,2,FALSE))-$G1682,""))/($F1683)*($C1683-$C1682)+($C1682),"")</f>
        <v/>
      </c>
      <c r="M1683" s="65" t="str">
        <f t="shared" si="300"/>
        <v/>
      </c>
      <c r="N1683" s="65" t="str">
        <f>IF(M1683="","",M1683/VLOOKUP(VLOOKUP($J1683,'Medians, Hi-Lo SDs'!$B:$F,2,FALSE),$H:$I,2,FALSE))</f>
        <v/>
      </c>
      <c r="O1683" s="59" t="s">
        <v>88</v>
      </c>
      <c r="P1683" s="60" t="s">
        <v>88</v>
      </c>
      <c r="Q1683" s="66" t="str">
        <f>IFERROR((IF(AND($G1682&lt;(VLOOKUP($J1683,'Medians, Hi-Lo SDs'!$B:$F,3,FALSE)),$G1683&gt;=(VLOOKUP($J1683,'Medians, Hi-Lo SDs'!$B:$F,3,FALSE))),(VLOOKUP($J1683,'Medians, Hi-Lo SDs'!$B:$F,3,FALSE))-$G1682,""))/($F1683)*($C1683-$C1682)+($C1682),"")</f>
        <v/>
      </c>
      <c r="R1683" s="65" t="str">
        <f t="shared" si="301"/>
        <v/>
      </c>
      <c r="S1683" s="65" t="str">
        <f>IF(R1683="","",R1683/VLOOKUP(VLOOKUP($J1683,'Medians, Hi-Lo SDs'!$B:$F,3,FALSE),$H:$I,2,FALSE))</f>
        <v/>
      </c>
      <c r="T1683" s="70" t="str">
        <f t="shared" si="293"/>
        <v/>
      </c>
      <c r="U1683" s="68" t="str">
        <f t="shared" si="294"/>
        <v/>
      </c>
      <c r="V1683" s="69" t="str">
        <f t="shared" si="299"/>
        <v/>
      </c>
      <c r="W1683" s="66" t="str">
        <f>IFERROR((IF(AND($G1682&lt;(VLOOKUP($J1683,'Medians, Hi-Lo SDs'!$B:$F,4,FALSE)),$G1683&gt;=(VLOOKUP($J1683,'Medians, Hi-Lo SDs'!$B:$F,4,FALSE))),(VLOOKUP($J1683,'Medians, Hi-Lo SDs'!$B:$F,4,FALSE))-$G1682,""))/($F1683)*($C1683-$C1682)+($C1682),"")</f>
        <v/>
      </c>
      <c r="X1683" s="65" t="str">
        <f t="shared" si="302"/>
        <v/>
      </c>
      <c r="Y1683" s="65" t="str">
        <f>IF(X1683="","",X1683/VLOOKUP(VLOOKUP($J1683,'Medians, Hi-Lo SDs'!$B:$F,4,FALSE),$H:$I,2,FALSE))</f>
        <v/>
      </c>
      <c r="Z1683" s="70" t="str">
        <f t="shared" si="295"/>
        <v/>
      </c>
      <c r="AA1683" s="68" t="str">
        <f t="shared" si="296"/>
        <v/>
      </c>
      <c r="AB1683" s="66" t="str">
        <f>IFERROR((IF(AND($G1682&lt;(VLOOKUP($J1683,'Medians, Hi-Lo SDs'!$B:$F,5,FALSE)),$G1683&gt;=(VLOOKUP($J1683,'Medians, Hi-Lo SDs'!$B:$F,5,FALSE))),(VLOOKUP($J1683,'Medians, Hi-Lo SDs'!$B:$F,5,FALSE))-$G1682,""))/($F1683)*($C1683-$C1682)+($C1682),"")</f>
        <v/>
      </c>
      <c r="AC1683" s="65" t="str">
        <f t="shared" si="303"/>
        <v/>
      </c>
      <c r="AD1683" s="65" t="str">
        <f>IF(AC1683="","",AC1683/VLOOKUP(VLOOKUP($J1683,'Medians, Hi-Lo SDs'!$B:$F,5,FALSE),$H:$I,2,FALSE))</f>
        <v/>
      </c>
      <c r="AE1683" s="59" t="s">
        <v>88</v>
      </c>
      <c r="AF1683" s="60" t="s">
        <v>88</v>
      </c>
    </row>
    <row r="1684" spans="10:32" x14ac:dyDescent="0.2">
      <c r="J1684" s="64" t="str">
        <f t="shared" si="297"/>
        <v>a1721</v>
      </c>
      <c r="K1684" s="71">
        <f t="shared" si="298"/>
        <v>2.1505376344086025</v>
      </c>
      <c r="L1684" s="65" t="str">
        <f>IFERROR((IF(AND($G1683&lt;(VLOOKUP($J1684,'Medians, Hi-Lo SDs'!$B:$F,2,FALSE)),$G1684&gt;=(VLOOKUP($J1684,'Medians, Hi-Lo SDs'!$B:$F,2,FALSE))),(VLOOKUP($J1684,'Medians, Hi-Lo SDs'!$B:$F,2,FALSE))-$G1683,""))/($F1684)*($C1684-$C1683)+($C1683),"")</f>
        <v/>
      </c>
      <c r="M1684" s="65" t="str">
        <f t="shared" si="300"/>
        <v/>
      </c>
      <c r="N1684" s="65" t="str">
        <f>IF(M1684="","",M1684/VLOOKUP(VLOOKUP($J1684,'Medians, Hi-Lo SDs'!$B:$F,2,FALSE),$H:$I,2,FALSE))</f>
        <v/>
      </c>
      <c r="O1684" s="59" t="s">
        <v>88</v>
      </c>
      <c r="P1684" s="60" t="s">
        <v>88</v>
      </c>
      <c r="Q1684" s="66" t="str">
        <f>IFERROR((IF(AND($G1683&lt;(VLOOKUP($J1684,'Medians, Hi-Lo SDs'!$B:$F,3,FALSE)),$G1684&gt;=(VLOOKUP($J1684,'Medians, Hi-Lo SDs'!$B:$F,3,FALSE))),(VLOOKUP($J1684,'Medians, Hi-Lo SDs'!$B:$F,3,FALSE))-$G1683,""))/($F1684)*($C1684-$C1683)+($C1683),"")</f>
        <v/>
      </c>
      <c r="R1684" s="65" t="str">
        <f t="shared" si="301"/>
        <v/>
      </c>
      <c r="S1684" s="65" t="str">
        <f>IF(R1684="","",R1684/VLOOKUP(VLOOKUP($J1684,'Medians, Hi-Lo SDs'!$B:$F,3,FALSE),$H:$I,2,FALSE))</f>
        <v/>
      </c>
      <c r="T1684" s="70" t="str">
        <f t="shared" si="293"/>
        <v/>
      </c>
      <c r="U1684" s="68" t="str">
        <f t="shared" si="294"/>
        <v/>
      </c>
      <c r="V1684" s="69" t="str">
        <f t="shared" si="299"/>
        <v/>
      </c>
      <c r="W1684" s="66" t="str">
        <f>IFERROR((IF(AND($G1683&lt;(VLOOKUP($J1684,'Medians, Hi-Lo SDs'!$B:$F,4,FALSE)),$G1684&gt;=(VLOOKUP($J1684,'Medians, Hi-Lo SDs'!$B:$F,4,FALSE))),(VLOOKUP($J1684,'Medians, Hi-Lo SDs'!$B:$F,4,FALSE))-$G1683,""))/($F1684)*($C1684-$C1683)+($C1683),"")</f>
        <v/>
      </c>
      <c r="X1684" s="65" t="str">
        <f t="shared" si="302"/>
        <v/>
      </c>
      <c r="Y1684" s="65" t="str">
        <f>IF(X1684="","",X1684/VLOOKUP(VLOOKUP($J1684,'Medians, Hi-Lo SDs'!$B:$F,4,FALSE),$H:$I,2,FALSE))</f>
        <v/>
      </c>
      <c r="Z1684" s="70" t="str">
        <f t="shared" si="295"/>
        <v/>
      </c>
      <c r="AA1684" s="68" t="str">
        <f t="shared" si="296"/>
        <v/>
      </c>
      <c r="AB1684" s="66" t="str">
        <f>IFERROR((IF(AND($G1683&lt;(VLOOKUP($J1684,'Medians, Hi-Lo SDs'!$B:$F,5,FALSE)),$G1684&gt;=(VLOOKUP($J1684,'Medians, Hi-Lo SDs'!$B:$F,5,FALSE))),(VLOOKUP($J1684,'Medians, Hi-Lo SDs'!$B:$F,5,FALSE))-$G1683,""))/($F1684)*($C1684-$C1683)+($C1683),"")</f>
        <v/>
      </c>
      <c r="AC1684" s="65" t="str">
        <f t="shared" si="303"/>
        <v/>
      </c>
      <c r="AD1684" s="65" t="str">
        <f>IF(AC1684="","",AC1684/VLOOKUP(VLOOKUP($J1684,'Medians, Hi-Lo SDs'!$B:$F,5,FALSE),$H:$I,2,FALSE))</f>
        <v/>
      </c>
      <c r="AE1684" s="59" t="s">
        <v>88</v>
      </c>
      <c r="AF1684" s="60" t="s">
        <v>88</v>
      </c>
    </row>
    <row r="1685" spans="10:32" x14ac:dyDescent="0.2">
      <c r="J1685" s="64" t="str">
        <f t="shared" si="297"/>
        <v>a1721</v>
      </c>
      <c r="K1685" s="71">
        <f t="shared" si="298"/>
        <v>2.1505376344086025</v>
      </c>
      <c r="L1685" s="65" t="str">
        <f>IFERROR((IF(AND($G1684&lt;(VLOOKUP($J1685,'Medians, Hi-Lo SDs'!$B:$F,2,FALSE)),$G1685&gt;=(VLOOKUP($J1685,'Medians, Hi-Lo SDs'!$B:$F,2,FALSE))),(VLOOKUP($J1685,'Medians, Hi-Lo SDs'!$B:$F,2,FALSE))-$G1684,""))/($F1685)*($C1685-$C1684)+($C1684),"")</f>
        <v/>
      </c>
      <c r="M1685" s="65" t="str">
        <f t="shared" si="300"/>
        <v/>
      </c>
      <c r="N1685" s="65" t="str">
        <f>IF(M1685="","",M1685/VLOOKUP(VLOOKUP($J1685,'Medians, Hi-Lo SDs'!$B:$F,2,FALSE),$H:$I,2,FALSE))</f>
        <v/>
      </c>
      <c r="O1685" s="59" t="s">
        <v>88</v>
      </c>
      <c r="P1685" s="60" t="s">
        <v>88</v>
      </c>
      <c r="Q1685" s="66" t="str">
        <f>IFERROR((IF(AND($G1684&lt;(VLOOKUP($J1685,'Medians, Hi-Lo SDs'!$B:$F,3,FALSE)),$G1685&gt;=(VLOOKUP($J1685,'Medians, Hi-Lo SDs'!$B:$F,3,FALSE))),(VLOOKUP($J1685,'Medians, Hi-Lo SDs'!$B:$F,3,FALSE))-$G1684,""))/($F1685)*($C1685-$C1684)+($C1684),"")</f>
        <v/>
      </c>
      <c r="R1685" s="65" t="str">
        <f t="shared" si="301"/>
        <v/>
      </c>
      <c r="S1685" s="65" t="str">
        <f>IF(R1685="","",R1685/VLOOKUP(VLOOKUP($J1685,'Medians, Hi-Lo SDs'!$B:$F,3,FALSE),$H:$I,2,FALSE))</f>
        <v/>
      </c>
      <c r="T1685" s="70" t="str">
        <f t="shared" si="293"/>
        <v/>
      </c>
      <c r="U1685" s="68" t="str">
        <f t="shared" si="294"/>
        <v/>
      </c>
      <c r="V1685" s="69" t="str">
        <f t="shared" si="299"/>
        <v/>
      </c>
      <c r="W1685" s="66" t="str">
        <f>IFERROR((IF(AND($G1684&lt;(VLOOKUP($J1685,'Medians, Hi-Lo SDs'!$B:$F,4,FALSE)),$G1685&gt;=(VLOOKUP($J1685,'Medians, Hi-Lo SDs'!$B:$F,4,FALSE))),(VLOOKUP($J1685,'Medians, Hi-Lo SDs'!$B:$F,4,FALSE))-$G1684,""))/($F1685)*($C1685-$C1684)+($C1684),"")</f>
        <v/>
      </c>
      <c r="X1685" s="65" t="str">
        <f t="shared" si="302"/>
        <v/>
      </c>
      <c r="Y1685" s="65" t="str">
        <f>IF(X1685="","",X1685/VLOOKUP(VLOOKUP($J1685,'Medians, Hi-Lo SDs'!$B:$F,4,FALSE),$H:$I,2,FALSE))</f>
        <v/>
      </c>
      <c r="Z1685" s="70" t="str">
        <f t="shared" si="295"/>
        <v/>
      </c>
      <c r="AA1685" s="68" t="str">
        <f t="shared" si="296"/>
        <v/>
      </c>
      <c r="AB1685" s="66" t="str">
        <f>IFERROR((IF(AND($G1684&lt;(VLOOKUP($J1685,'Medians, Hi-Lo SDs'!$B:$F,5,FALSE)),$G1685&gt;=(VLOOKUP($J1685,'Medians, Hi-Lo SDs'!$B:$F,5,FALSE))),(VLOOKUP($J1685,'Medians, Hi-Lo SDs'!$B:$F,5,FALSE))-$G1684,""))/($F1685)*($C1685-$C1684)+($C1684),"")</f>
        <v/>
      </c>
      <c r="AC1685" s="65" t="str">
        <f t="shared" si="303"/>
        <v/>
      </c>
      <c r="AD1685" s="65" t="str">
        <f>IF(AC1685="","",AC1685/VLOOKUP(VLOOKUP($J1685,'Medians, Hi-Lo SDs'!$B:$F,5,FALSE),$H:$I,2,FALSE))</f>
        <v/>
      </c>
      <c r="AE1685" s="59" t="s">
        <v>88</v>
      </c>
      <c r="AF1685" s="60" t="s">
        <v>88</v>
      </c>
    </row>
    <row r="1686" spans="10:32" x14ac:dyDescent="0.2">
      <c r="J1686" s="64" t="str">
        <f t="shared" si="297"/>
        <v>a1721</v>
      </c>
      <c r="K1686" s="71">
        <f t="shared" si="298"/>
        <v>2.1505376344086025</v>
      </c>
      <c r="L1686" s="65" t="str">
        <f>IFERROR((IF(AND($G1685&lt;(VLOOKUP($J1686,'Medians, Hi-Lo SDs'!$B:$F,2,FALSE)),$G1686&gt;=(VLOOKUP($J1686,'Medians, Hi-Lo SDs'!$B:$F,2,FALSE))),(VLOOKUP($J1686,'Medians, Hi-Lo SDs'!$B:$F,2,FALSE))-$G1685,""))/($F1686)*($C1686-$C1685)+($C1685),"")</f>
        <v/>
      </c>
      <c r="M1686" s="65" t="str">
        <f t="shared" si="300"/>
        <v/>
      </c>
      <c r="N1686" s="65" t="str">
        <f>IF(M1686="","",M1686/VLOOKUP(VLOOKUP($J1686,'Medians, Hi-Lo SDs'!$B:$F,2,FALSE),$H:$I,2,FALSE))</f>
        <v/>
      </c>
      <c r="O1686" s="59" t="s">
        <v>88</v>
      </c>
      <c r="P1686" s="60" t="s">
        <v>88</v>
      </c>
      <c r="Q1686" s="66" t="str">
        <f>IFERROR((IF(AND($G1685&lt;(VLOOKUP($J1686,'Medians, Hi-Lo SDs'!$B:$F,3,FALSE)),$G1686&gt;=(VLOOKUP($J1686,'Medians, Hi-Lo SDs'!$B:$F,3,FALSE))),(VLOOKUP($J1686,'Medians, Hi-Lo SDs'!$B:$F,3,FALSE))-$G1685,""))/($F1686)*($C1686-$C1685)+($C1685),"")</f>
        <v/>
      </c>
      <c r="R1686" s="65" t="str">
        <f t="shared" si="301"/>
        <v/>
      </c>
      <c r="S1686" s="65" t="str">
        <f>IF(R1686="","",R1686/VLOOKUP(VLOOKUP($J1686,'Medians, Hi-Lo SDs'!$B:$F,3,FALSE),$H:$I,2,FALSE))</f>
        <v/>
      </c>
      <c r="T1686" s="70" t="str">
        <f t="shared" si="293"/>
        <v/>
      </c>
      <c r="U1686" s="68" t="str">
        <f t="shared" si="294"/>
        <v/>
      </c>
      <c r="V1686" s="69" t="str">
        <f t="shared" si="299"/>
        <v/>
      </c>
      <c r="W1686" s="66" t="str">
        <f>IFERROR((IF(AND($G1685&lt;(VLOOKUP($J1686,'Medians, Hi-Lo SDs'!$B:$F,4,FALSE)),$G1686&gt;=(VLOOKUP($J1686,'Medians, Hi-Lo SDs'!$B:$F,4,FALSE))),(VLOOKUP($J1686,'Medians, Hi-Lo SDs'!$B:$F,4,FALSE))-$G1685,""))/($F1686)*($C1686-$C1685)+($C1685),"")</f>
        <v/>
      </c>
      <c r="X1686" s="65" t="str">
        <f t="shared" si="302"/>
        <v/>
      </c>
      <c r="Y1686" s="65" t="str">
        <f>IF(X1686="","",X1686/VLOOKUP(VLOOKUP($J1686,'Medians, Hi-Lo SDs'!$B:$F,4,FALSE),$H:$I,2,FALSE))</f>
        <v/>
      </c>
      <c r="Z1686" s="70" t="str">
        <f t="shared" si="295"/>
        <v/>
      </c>
      <c r="AA1686" s="68" t="str">
        <f t="shared" si="296"/>
        <v/>
      </c>
      <c r="AB1686" s="66" t="str">
        <f>IFERROR((IF(AND($G1685&lt;(VLOOKUP($J1686,'Medians, Hi-Lo SDs'!$B:$F,5,FALSE)),$G1686&gt;=(VLOOKUP($J1686,'Medians, Hi-Lo SDs'!$B:$F,5,FALSE))),(VLOOKUP($J1686,'Medians, Hi-Lo SDs'!$B:$F,5,FALSE))-$G1685,""))/($F1686)*($C1686-$C1685)+($C1685),"")</f>
        <v/>
      </c>
      <c r="AC1686" s="65" t="str">
        <f t="shared" si="303"/>
        <v/>
      </c>
      <c r="AD1686" s="65" t="str">
        <f>IF(AC1686="","",AC1686/VLOOKUP(VLOOKUP($J1686,'Medians, Hi-Lo SDs'!$B:$F,5,FALSE),$H:$I,2,FALSE))</f>
        <v/>
      </c>
      <c r="AE1686" s="59" t="s">
        <v>88</v>
      </c>
      <c r="AF1686" s="60" t="s">
        <v>88</v>
      </c>
    </row>
    <row r="1687" spans="10:32" x14ac:dyDescent="0.2">
      <c r="J1687" s="64" t="str">
        <f t="shared" si="297"/>
        <v>a1721</v>
      </c>
      <c r="K1687" s="71">
        <f t="shared" si="298"/>
        <v>2.1505376344086025</v>
      </c>
      <c r="L1687" s="65" t="str">
        <f>IFERROR((IF(AND($G1686&lt;(VLOOKUP($J1687,'Medians, Hi-Lo SDs'!$B:$F,2,FALSE)),$G1687&gt;=(VLOOKUP($J1687,'Medians, Hi-Lo SDs'!$B:$F,2,FALSE))),(VLOOKUP($J1687,'Medians, Hi-Lo SDs'!$B:$F,2,FALSE))-$G1686,""))/($F1687)*($C1687-$C1686)+($C1686),"")</f>
        <v/>
      </c>
      <c r="M1687" s="65" t="str">
        <f t="shared" si="300"/>
        <v/>
      </c>
      <c r="N1687" s="65" t="str">
        <f>IF(M1687="","",M1687/VLOOKUP(VLOOKUP($J1687,'Medians, Hi-Lo SDs'!$B:$F,2,FALSE),$H:$I,2,FALSE))</f>
        <v/>
      </c>
      <c r="O1687" s="59" t="s">
        <v>88</v>
      </c>
      <c r="P1687" s="60" t="s">
        <v>88</v>
      </c>
      <c r="Q1687" s="66" t="str">
        <f>IFERROR((IF(AND($G1686&lt;(VLOOKUP($J1687,'Medians, Hi-Lo SDs'!$B:$F,3,FALSE)),$G1687&gt;=(VLOOKUP($J1687,'Medians, Hi-Lo SDs'!$B:$F,3,FALSE))),(VLOOKUP($J1687,'Medians, Hi-Lo SDs'!$B:$F,3,FALSE))-$G1686,""))/($F1687)*($C1687-$C1686)+($C1686),"")</f>
        <v/>
      </c>
      <c r="R1687" s="65" t="str">
        <f t="shared" si="301"/>
        <v/>
      </c>
      <c r="S1687" s="65" t="str">
        <f>IF(R1687="","",R1687/VLOOKUP(VLOOKUP($J1687,'Medians, Hi-Lo SDs'!$B:$F,3,FALSE),$H:$I,2,FALSE))</f>
        <v/>
      </c>
      <c r="T1687" s="70" t="str">
        <f t="shared" si="293"/>
        <v/>
      </c>
      <c r="U1687" s="68" t="str">
        <f t="shared" si="294"/>
        <v/>
      </c>
      <c r="V1687" s="69" t="str">
        <f t="shared" si="299"/>
        <v/>
      </c>
      <c r="W1687" s="66" t="str">
        <f>IFERROR((IF(AND($G1686&lt;(VLOOKUP($J1687,'Medians, Hi-Lo SDs'!$B:$F,4,FALSE)),$G1687&gt;=(VLOOKUP($J1687,'Medians, Hi-Lo SDs'!$B:$F,4,FALSE))),(VLOOKUP($J1687,'Medians, Hi-Lo SDs'!$B:$F,4,FALSE))-$G1686,""))/($F1687)*($C1687-$C1686)+($C1686),"")</f>
        <v/>
      </c>
      <c r="X1687" s="65" t="str">
        <f t="shared" si="302"/>
        <v/>
      </c>
      <c r="Y1687" s="65" t="str">
        <f>IF(X1687="","",X1687/VLOOKUP(VLOOKUP($J1687,'Medians, Hi-Lo SDs'!$B:$F,4,FALSE),$H:$I,2,FALSE))</f>
        <v/>
      </c>
      <c r="Z1687" s="70" t="str">
        <f t="shared" si="295"/>
        <v/>
      </c>
      <c r="AA1687" s="68" t="str">
        <f t="shared" si="296"/>
        <v/>
      </c>
      <c r="AB1687" s="66" t="str">
        <f>IFERROR((IF(AND($G1686&lt;(VLOOKUP($J1687,'Medians, Hi-Lo SDs'!$B:$F,5,FALSE)),$G1687&gt;=(VLOOKUP($J1687,'Medians, Hi-Lo SDs'!$B:$F,5,FALSE))),(VLOOKUP($J1687,'Medians, Hi-Lo SDs'!$B:$F,5,FALSE))-$G1686,""))/($F1687)*($C1687-$C1686)+($C1686),"")</f>
        <v/>
      </c>
      <c r="AC1687" s="65" t="str">
        <f t="shared" si="303"/>
        <v/>
      </c>
      <c r="AD1687" s="65" t="str">
        <f>IF(AC1687="","",AC1687/VLOOKUP(VLOOKUP($J1687,'Medians, Hi-Lo SDs'!$B:$F,5,FALSE),$H:$I,2,FALSE))</f>
        <v/>
      </c>
      <c r="AE1687" s="59" t="s">
        <v>88</v>
      </c>
      <c r="AF1687" s="60" t="s">
        <v>88</v>
      </c>
    </row>
    <row r="1688" spans="10:32" x14ac:dyDescent="0.2">
      <c r="J1688" s="64" t="str">
        <f t="shared" si="297"/>
        <v>a1721</v>
      </c>
      <c r="K1688" s="71">
        <f t="shared" si="298"/>
        <v>2.1505376344086025</v>
      </c>
      <c r="L1688" s="65" t="str">
        <f>IFERROR((IF(AND($G1687&lt;(VLOOKUP($J1688,'Medians, Hi-Lo SDs'!$B:$F,2,FALSE)),$G1688&gt;=(VLOOKUP($J1688,'Medians, Hi-Lo SDs'!$B:$F,2,FALSE))),(VLOOKUP($J1688,'Medians, Hi-Lo SDs'!$B:$F,2,FALSE))-$G1687,""))/($F1688)*($C1688-$C1687)+($C1687),"")</f>
        <v/>
      </c>
      <c r="M1688" s="65" t="str">
        <f t="shared" si="300"/>
        <v/>
      </c>
      <c r="N1688" s="65" t="str">
        <f>IF(M1688="","",M1688/VLOOKUP(VLOOKUP($J1688,'Medians, Hi-Lo SDs'!$B:$F,2,FALSE),$H:$I,2,FALSE))</f>
        <v/>
      </c>
      <c r="O1688" s="59" t="s">
        <v>88</v>
      </c>
      <c r="P1688" s="60" t="s">
        <v>88</v>
      </c>
      <c r="Q1688" s="66" t="str">
        <f>IFERROR((IF(AND($G1687&lt;(VLOOKUP($J1688,'Medians, Hi-Lo SDs'!$B:$F,3,FALSE)),$G1688&gt;=(VLOOKUP($J1688,'Medians, Hi-Lo SDs'!$B:$F,3,FALSE))),(VLOOKUP($J1688,'Medians, Hi-Lo SDs'!$B:$F,3,FALSE))-$G1687,""))/($F1688)*($C1688-$C1687)+($C1687),"")</f>
        <v/>
      </c>
      <c r="R1688" s="65" t="str">
        <f t="shared" si="301"/>
        <v/>
      </c>
      <c r="S1688" s="65" t="str">
        <f>IF(R1688="","",R1688/VLOOKUP(VLOOKUP($J1688,'Medians, Hi-Lo SDs'!$B:$F,3,FALSE),$H:$I,2,FALSE))</f>
        <v/>
      </c>
      <c r="T1688" s="70" t="str">
        <f t="shared" si="293"/>
        <v/>
      </c>
      <c r="U1688" s="68" t="str">
        <f t="shared" si="294"/>
        <v/>
      </c>
      <c r="V1688" s="69" t="str">
        <f t="shared" si="299"/>
        <v/>
      </c>
      <c r="W1688" s="66" t="str">
        <f>IFERROR((IF(AND($G1687&lt;(VLOOKUP($J1688,'Medians, Hi-Lo SDs'!$B:$F,4,FALSE)),$G1688&gt;=(VLOOKUP($J1688,'Medians, Hi-Lo SDs'!$B:$F,4,FALSE))),(VLOOKUP($J1688,'Medians, Hi-Lo SDs'!$B:$F,4,FALSE))-$G1687,""))/($F1688)*($C1688-$C1687)+($C1687),"")</f>
        <v/>
      </c>
      <c r="X1688" s="65" t="str">
        <f t="shared" si="302"/>
        <v/>
      </c>
      <c r="Y1688" s="65" t="str">
        <f>IF(X1688="","",X1688/VLOOKUP(VLOOKUP($J1688,'Medians, Hi-Lo SDs'!$B:$F,4,FALSE),$H:$I,2,FALSE))</f>
        <v/>
      </c>
      <c r="Z1688" s="70" t="str">
        <f t="shared" si="295"/>
        <v/>
      </c>
      <c r="AA1688" s="68" t="str">
        <f t="shared" si="296"/>
        <v/>
      </c>
      <c r="AB1688" s="66" t="str">
        <f>IFERROR((IF(AND($G1687&lt;(VLOOKUP($J1688,'Medians, Hi-Lo SDs'!$B:$F,5,FALSE)),$G1688&gt;=(VLOOKUP($J1688,'Medians, Hi-Lo SDs'!$B:$F,5,FALSE))),(VLOOKUP($J1688,'Medians, Hi-Lo SDs'!$B:$F,5,FALSE))-$G1687,""))/($F1688)*($C1688-$C1687)+($C1687),"")</f>
        <v/>
      </c>
      <c r="AC1688" s="65" t="str">
        <f t="shared" si="303"/>
        <v/>
      </c>
      <c r="AD1688" s="65" t="str">
        <f>IF(AC1688="","",AC1688/VLOOKUP(VLOOKUP($J1688,'Medians, Hi-Lo SDs'!$B:$F,5,FALSE),$H:$I,2,FALSE))</f>
        <v/>
      </c>
      <c r="AE1688" s="59" t="s">
        <v>88</v>
      </c>
      <c r="AF1688" s="60" t="s">
        <v>88</v>
      </c>
    </row>
    <row r="1689" spans="10:32" x14ac:dyDescent="0.2">
      <c r="J1689" s="64" t="str">
        <f t="shared" si="297"/>
        <v>a1721</v>
      </c>
      <c r="K1689" s="71">
        <f t="shared" si="298"/>
        <v>2.1505376344086025</v>
      </c>
      <c r="L1689" s="65" t="str">
        <f>IFERROR((IF(AND($G1688&lt;(VLOOKUP($J1689,'Medians, Hi-Lo SDs'!$B:$F,2,FALSE)),$G1689&gt;=(VLOOKUP($J1689,'Medians, Hi-Lo SDs'!$B:$F,2,FALSE))),(VLOOKUP($J1689,'Medians, Hi-Lo SDs'!$B:$F,2,FALSE))-$G1688,""))/($F1689)*($C1689-$C1688)+($C1688),"")</f>
        <v/>
      </c>
      <c r="M1689" s="65" t="str">
        <f t="shared" si="300"/>
        <v/>
      </c>
      <c r="N1689" s="65" t="str">
        <f>IF(M1689="","",M1689/VLOOKUP(VLOOKUP($J1689,'Medians, Hi-Lo SDs'!$B:$F,2,FALSE),$H:$I,2,FALSE))</f>
        <v/>
      </c>
      <c r="O1689" s="59" t="s">
        <v>88</v>
      </c>
      <c r="P1689" s="60" t="s">
        <v>88</v>
      </c>
      <c r="Q1689" s="66" t="str">
        <f>IFERROR((IF(AND($G1688&lt;(VLOOKUP($J1689,'Medians, Hi-Lo SDs'!$B:$F,3,FALSE)),$G1689&gt;=(VLOOKUP($J1689,'Medians, Hi-Lo SDs'!$B:$F,3,FALSE))),(VLOOKUP($J1689,'Medians, Hi-Lo SDs'!$B:$F,3,FALSE))-$G1688,""))/($F1689)*($C1689-$C1688)+($C1688),"")</f>
        <v/>
      </c>
      <c r="R1689" s="65" t="str">
        <f t="shared" si="301"/>
        <v/>
      </c>
      <c r="S1689" s="65" t="str">
        <f>IF(R1689="","",R1689/VLOOKUP(VLOOKUP($J1689,'Medians, Hi-Lo SDs'!$B:$F,3,FALSE),$H:$I,2,FALSE))</f>
        <v/>
      </c>
      <c r="T1689" s="70" t="str">
        <f t="shared" si="293"/>
        <v/>
      </c>
      <c r="U1689" s="68" t="str">
        <f t="shared" si="294"/>
        <v/>
      </c>
      <c r="V1689" s="69" t="str">
        <f t="shared" si="299"/>
        <v/>
      </c>
      <c r="W1689" s="66" t="str">
        <f>IFERROR((IF(AND($G1688&lt;(VLOOKUP($J1689,'Medians, Hi-Lo SDs'!$B:$F,4,FALSE)),$G1689&gt;=(VLOOKUP($J1689,'Medians, Hi-Lo SDs'!$B:$F,4,FALSE))),(VLOOKUP($J1689,'Medians, Hi-Lo SDs'!$B:$F,4,FALSE))-$G1688,""))/($F1689)*($C1689-$C1688)+($C1688),"")</f>
        <v/>
      </c>
      <c r="X1689" s="65" t="str">
        <f t="shared" si="302"/>
        <v/>
      </c>
      <c r="Y1689" s="65" t="str">
        <f>IF(X1689="","",X1689/VLOOKUP(VLOOKUP($J1689,'Medians, Hi-Lo SDs'!$B:$F,4,FALSE),$H:$I,2,FALSE))</f>
        <v/>
      </c>
      <c r="Z1689" s="70" t="str">
        <f t="shared" si="295"/>
        <v/>
      </c>
      <c r="AA1689" s="68" t="str">
        <f t="shared" si="296"/>
        <v/>
      </c>
      <c r="AB1689" s="66" t="str">
        <f>IFERROR((IF(AND($G1688&lt;(VLOOKUP($J1689,'Medians, Hi-Lo SDs'!$B:$F,5,FALSE)),$G1689&gt;=(VLOOKUP($J1689,'Medians, Hi-Lo SDs'!$B:$F,5,FALSE))),(VLOOKUP($J1689,'Medians, Hi-Lo SDs'!$B:$F,5,FALSE))-$G1688,""))/($F1689)*($C1689-$C1688)+($C1688),"")</f>
        <v/>
      </c>
      <c r="AC1689" s="65" t="str">
        <f t="shared" si="303"/>
        <v/>
      </c>
      <c r="AD1689" s="65" t="str">
        <f>IF(AC1689="","",AC1689/VLOOKUP(VLOOKUP($J1689,'Medians, Hi-Lo SDs'!$B:$F,5,FALSE),$H:$I,2,FALSE))</f>
        <v/>
      </c>
      <c r="AE1689" s="59" t="s">
        <v>88</v>
      </c>
      <c r="AF1689" s="60" t="s">
        <v>88</v>
      </c>
    </row>
    <row r="1690" spans="10:32" x14ac:dyDescent="0.2">
      <c r="J1690" s="64" t="str">
        <f t="shared" si="297"/>
        <v>a1721</v>
      </c>
      <c r="K1690" s="71">
        <f t="shared" si="298"/>
        <v>2.1505376344086025</v>
      </c>
      <c r="L1690" s="65" t="str">
        <f>IFERROR((IF(AND($G1689&lt;(VLOOKUP($J1690,'Medians, Hi-Lo SDs'!$B:$F,2,FALSE)),$G1690&gt;=(VLOOKUP($J1690,'Medians, Hi-Lo SDs'!$B:$F,2,FALSE))),(VLOOKUP($J1690,'Medians, Hi-Lo SDs'!$B:$F,2,FALSE))-$G1689,""))/($F1690)*($C1690-$C1689)+($C1689),"")</f>
        <v/>
      </c>
      <c r="M1690" s="65" t="str">
        <f t="shared" si="300"/>
        <v/>
      </c>
      <c r="N1690" s="65" t="str">
        <f>IF(M1690="","",M1690/VLOOKUP(VLOOKUP($J1690,'Medians, Hi-Lo SDs'!$B:$F,2,FALSE),$H:$I,2,FALSE))</f>
        <v/>
      </c>
      <c r="O1690" s="59" t="s">
        <v>88</v>
      </c>
      <c r="P1690" s="60" t="s">
        <v>88</v>
      </c>
      <c r="Q1690" s="66" t="str">
        <f>IFERROR((IF(AND($G1689&lt;(VLOOKUP($J1690,'Medians, Hi-Lo SDs'!$B:$F,3,FALSE)),$G1690&gt;=(VLOOKUP($J1690,'Medians, Hi-Lo SDs'!$B:$F,3,FALSE))),(VLOOKUP($J1690,'Medians, Hi-Lo SDs'!$B:$F,3,FALSE))-$G1689,""))/($F1690)*($C1690-$C1689)+($C1689),"")</f>
        <v/>
      </c>
      <c r="R1690" s="65" t="str">
        <f t="shared" si="301"/>
        <v/>
      </c>
      <c r="S1690" s="65" t="str">
        <f>IF(R1690="","",R1690/VLOOKUP(VLOOKUP($J1690,'Medians, Hi-Lo SDs'!$B:$F,3,FALSE),$H:$I,2,FALSE))</f>
        <v/>
      </c>
      <c r="T1690" s="70" t="str">
        <f t="shared" si="293"/>
        <v/>
      </c>
      <c r="U1690" s="68" t="str">
        <f t="shared" si="294"/>
        <v/>
      </c>
      <c r="V1690" s="69" t="str">
        <f t="shared" si="299"/>
        <v/>
      </c>
      <c r="W1690" s="66" t="str">
        <f>IFERROR((IF(AND($G1689&lt;(VLOOKUP($J1690,'Medians, Hi-Lo SDs'!$B:$F,4,FALSE)),$G1690&gt;=(VLOOKUP($J1690,'Medians, Hi-Lo SDs'!$B:$F,4,FALSE))),(VLOOKUP($J1690,'Medians, Hi-Lo SDs'!$B:$F,4,FALSE))-$G1689,""))/($F1690)*($C1690-$C1689)+($C1689),"")</f>
        <v/>
      </c>
      <c r="X1690" s="65" t="str">
        <f t="shared" si="302"/>
        <v/>
      </c>
      <c r="Y1690" s="65" t="str">
        <f>IF(X1690="","",X1690/VLOOKUP(VLOOKUP($J1690,'Medians, Hi-Lo SDs'!$B:$F,4,FALSE),$H:$I,2,FALSE))</f>
        <v/>
      </c>
      <c r="Z1690" s="70" t="str">
        <f t="shared" si="295"/>
        <v/>
      </c>
      <c r="AA1690" s="68" t="str">
        <f t="shared" si="296"/>
        <v/>
      </c>
      <c r="AB1690" s="66" t="str">
        <f>IFERROR((IF(AND($G1689&lt;(VLOOKUP($J1690,'Medians, Hi-Lo SDs'!$B:$F,5,FALSE)),$G1690&gt;=(VLOOKUP($J1690,'Medians, Hi-Lo SDs'!$B:$F,5,FALSE))),(VLOOKUP($J1690,'Medians, Hi-Lo SDs'!$B:$F,5,FALSE))-$G1689,""))/($F1690)*($C1690-$C1689)+($C1689),"")</f>
        <v/>
      </c>
      <c r="AC1690" s="65" t="str">
        <f t="shared" si="303"/>
        <v/>
      </c>
      <c r="AD1690" s="65" t="str">
        <f>IF(AC1690="","",AC1690/VLOOKUP(VLOOKUP($J1690,'Medians, Hi-Lo SDs'!$B:$F,5,FALSE),$H:$I,2,FALSE))</f>
        <v/>
      </c>
      <c r="AE1690" s="59" t="s">
        <v>88</v>
      </c>
      <c r="AF1690" s="60" t="s">
        <v>88</v>
      </c>
    </row>
    <row r="1691" spans="10:32" x14ac:dyDescent="0.2">
      <c r="J1691" s="64" t="str">
        <f t="shared" si="297"/>
        <v>a1721</v>
      </c>
      <c r="K1691" s="71">
        <f t="shared" si="298"/>
        <v>2.1505376344086025</v>
      </c>
      <c r="L1691" s="65" t="str">
        <f>IFERROR((IF(AND($G1690&lt;(VLOOKUP($J1691,'Medians, Hi-Lo SDs'!$B:$F,2,FALSE)),$G1691&gt;=(VLOOKUP($J1691,'Medians, Hi-Lo SDs'!$B:$F,2,FALSE))),(VLOOKUP($J1691,'Medians, Hi-Lo SDs'!$B:$F,2,FALSE))-$G1690,""))/($F1691)*($C1691-$C1690)+($C1690),"")</f>
        <v/>
      </c>
      <c r="M1691" s="65" t="str">
        <f t="shared" si="300"/>
        <v/>
      </c>
      <c r="N1691" s="65" t="str">
        <f>IF(M1691="","",M1691/VLOOKUP(VLOOKUP($J1691,'Medians, Hi-Lo SDs'!$B:$F,2,FALSE),$H:$I,2,FALSE))</f>
        <v/>
      </c>
      <c r="O1691" s="59" t="s">
        <v>88</v>
      </c>
      <c r="P1691" s="60" t="s">
        <v>88</v>
      </c>
      <c r="Q1691" s="66" t="str">
        <f>IFERROR((IF(AND($G1690&lt;(VLOOKUP($J1691,'Medians, Hi-Lo SDs'!$B:$F,3,FALSE)),$G1691&gt;=(VLOOKUP($J1691,'Medians, Hi-Lo SDs'!$B:$F,3,FALSE))),(VLOOKUP($J1691,'Medians, Hi-Lo SDs'!$B:$F,3,FALSE))-$G1690,""))/($F1691)*($C1691-$C1690)+($C1690),"")</f>
        <v/>
      </c>
      <c r="R1691" s="65" t="str">
        <f t="shared" si="301"/>
        <v/>
      </c>
      <c r="S1691" s="65" t="str">
        <f>IF(R1691="","",R1691/VLOOKUP(VLOOKUP($J1691,'Medians, Hi-Lo SDs'!$B:$F,3,FALSE),$H:$I,2,FALSE))</f>
        <v/>
      </c>
      <c r="T1691" s="70" t="str">
        <f t="shared" si="293"/>
        <v/>
      </c>
      <c r="U1691" s="68" t="str">
        <f t="shared" si="294"/>
        <v/>
      </c>
      <c r="V1691" s="69" t="str">
        <f t="shared" si="299"/>
        <v/>
      </c>
      <c r="W1691" s="66" t="str">
        <f>IFERROR((IF(AND($G1690&lt;(VLOOKUP($J1691,'Medians, Hi-Lo SDs'!$B:$F,4,FALSE)),$G1691&gt;=(VLOOKUP($J1691,'Medians, Hi-Lo SDs'!$B:$F,4,FALSE))),(VLOOKUP($J1691,'Medians, Hi-Lo SDs'!$B:$F,4,FALSE))-$G1690,""))/($F1691)*($C1691-$C1690)+($C1690),"")</f>
        <v/>
      </c>
      <c r="X1691" s="65" t="str">
        <f t="shared" si="302"/>
        <v/>
      </c>
      <c r="Y1691" s="65" t="str">
        <f>IF(X1691="","",X1691/VLOOKUP(VLOOKUP($J1691,'Medians, Hi-Lo SDs'!$B:$F,4,FALSE),$H:$I,2,FALSE))</f>
        <v/>
      </c>
      <c r="Z1691" s="70" t="str">
        <f t="shared" si="295"/>
        <v/>
      </c>
      <c r="AA1691" s="68" t="str">
        <f t="shared" si="296"/>
        <v/>
      </c>
      <c r="AB1691" s="66" t="str">
        <f>IFERROR((IF(AND($G1690&lt;(VLOOKUP($J1691,'Medians, Hi-Lo SDs'!$B:$F,5,FALSE)),$G1691&gt;=(VLOOKUP($J1691,'Medians, Hi-Lo SDs'!$B:$F,5,FALSE))),(VLOOKUP($J1691,'Medians, Hi-Lo SDs'!$B:$F,5,FALSE))-$G1690,""))/($F1691)*($C1691-$C1690)+($C1690),"")</f>
        <v/>
      </c>
      <c r="AC1691" s="65" t="str">
        <f t="shared" si="303"/>
        <v/>
      </c>
      <c r="AD1691" s="65" t="str">
        <f>IF(AC1691="","",AC1691/VLOOKUP(VLOOKUP($J1691,'Medians, Hi-Lo SDs'!$B:$F,5,FALSE),$H:$I,2,FALSE))</f>
        <v/>
      </c>
      <c r="AE1691" s="59" t="s">
        <v>88</v>
      </c>
      <c r="AF1691" s="60" t="s">
        <v>88</v>
      </c>
    </row>
    <row r="1692" spans="10:32" x14ac:dyDescent="0.2">
      <c r="J1692" s="64" t="str">
        <f t="shared" si="297"/>
        <v>a1721</v>
      </c>
      <c r="K1692" s="71">
        <f t="shared" si="298"/>
        <v>2.1505376344086025</v>
      </c>
      <c r="L1692" s="65" t="str">
        <f>IFERROR((IF(AND($G1691&lt;(VLOOKUP($J1692,'Medians, Hi-Lo SDs'!$B:$F,2,FALSE)),$G1692&gt;=(VLOOKUP($J1692,'Medians, Hi-Lo SDs'!$B:$F,2,FALSE))),(VLOOKUP($J1692,'Medians, Hi-Lo SDs'!$B:$F,2,FALSE))-$G1691,""))/($F1692)*($C1692-$C1691)+($C1691),"")</f>
        <v/>
      </c>
      <c r="M1692" s="65" t="str">
        <f t="shared" si="300"/>
        <v/>
      </c>
      <c r="N1692" s="65" t="str">
        <f>IF(M1692="","",M1692/VLOOKUP(VLOOKUP($J1692,'Medians, Hi-Lo SDs'!$B:$F,2,FALSE),$H:$I,2,FALSE))</f>
        <v/>
      </c>
      <c r="O1692" s="59" t="s">
        <v>88</v>
      </c>
      <c r="P1692" s="60" t="s">
        <v>88</v>
      </c>
      <c r="Q1692" s="66" t="str">
        <f>IFERROR((IF(AND($G1691&lt;(VLOOKUP($J1692,'Medians, Hi-Lo SDs'!$B:$F,3,FALSE)),$G1692&gt;=(VLOOKUP($J1692,'Medians, Hi-Lo SDs'!$B:$F,3,FALSE))),(VLOOKUP($J1692,'Medians, Hi-Lo SDs'!$B:$F,3,FALSE))-$G1691,""))/($F1692)*($C1692-$C1691)+($C1691),"")</f>
        <v/>
      </c>
      <c r="R1692" s="65" t="str">
        <f t="shared" si="301"/>
        <v/>
      </c>
      <c r="S1692" s="65" t="str">
        <f>IF(R1692="","",R1692/VLOOKUP(VLOOKUP($J1692,'Medians, Hi-Lo SDs'!$B:$F,3,FALSE),$H:$I,2,FALSE))</f>
        <v/>
      </c>
      <c r="T1692" s="70" t="str">
        <f t="shared" si="293"/>
        <v/>
      </c>
      <c r="U1692" s="68" t="str">
        <f t="shared" si="294"/>
        <v/>
      </c>
      <c r="V1692" s="69" t="str">
        <f t="shared" si="299"/>
        <v/>
      </c>
      <c r="W1692" s="66" t="str">
        <f>IFERROR((IF(AND($G1691&lt;(VLOOKUP($J1692,'Medians, Hi-Lo SDs'!$B:$F,4,FALSE)),$G1692&gt;=(VLOOKUP($J1692,'Medians, Hi-Lo SDs'!$B:$F,4,FALSE))),(VLOOKUP($J1692,'Medians, Hi-Lo SDs'!$B:$F,4,FALSE))-$G1691,""))/($F1692)*($C1692-$C1691)+($C1691),"")</f>
        <v/>
      </c>
      <c r="X1692" s="65" t="str">
        <f t="shared" si="302"/>
        <v/>
      </c>
      <c r="Y1692" s="65" t="str">
        <f>IF(X1692="","",X1692/VLOOKUP(VLOOKUP($J1692,'Medians, Hi-Lo SDs'!$B:$F,4,FALSE),$H:$I,2,FALSE))</f>
        <v/>
      </c>
      <c r="Z1692" s="70" t="str">
        <f t="shared" si="295"/>
        <v/>
      </c>
      <c r="AA1692" s="68" t="str">
        <f t="shared" si="296"/>
        <v/>
      </c>
      <c r="AB1692" s="66" t="str">
        <f>IFERROR((IF(AND($G1691&lt;(VLOOKUP($J1692,'Medians, Hi-Lo SDs'!$B:$F,5,FALSE)),$G1692&gt;=(VLOOKUP($J1692,'Medians, Hi-Lo SDs'!$B:$F,5,FALSE))),(VLOOKUP($J1692,'Medians, Hi-Lo SDs'!$B:$F,5,FALSE))-$G1691,""))/($F1692)*($C1692-$C1691)+($C1691),"")</f>
        <v/>
      </c>
      <c r="AC1692" s="65" t="str">
        <f t="shared" si="303"/>
        <v/>
      </c>
      <c r="AD1692" s="65" t="str">
        <f>IF(AC1692="","",AC1692/VLOOKUP(VLOOKUP($J1692,'Medians, Hi-Lo SDs'!$B:$F,5,FALSE),$H:$I,2,FALSE))</f>
        <v/>
      </c>
      <c r="AE1692" s="59" t="s">
        <v>88</v>
      </c>
      <c r="AF1692" s="60" t="s">
        <v>88</v>
      </c>
    </row>
    <row r="1693" spans="10:32" x14ac:dyDescent="0.2">
      <c r="J1693" s="64" t="str">
        <f t="shared" si="297"/>
        <v>a1721</v>
      </c>
      <c r="K1693" s="71">
        <f t="shared" si="298"/>
        <v>2.1505376344086025</v>
      </c>
      <c r="L1693" s="65" t="str">
        <f>IFERROR((IF(AND($G1692&lt;(VLOOKUP($J1693,'Medians, Hi-Lo SDs'!$B:$F,2,FALSE)),$G1693&gt;=(VLOOKUP($J1693,'Medians, Hi-Lo SDs'!$B:$F,2,FALSE))),(VLOOKUP($J1693,'Medians, Hi-Lo SDs'!$B:$F,2,FALSE))-$G1692,""))/($F1693)*($C1693-$C1692)+($C1692),"")</f>
        <v/>
      </c>
      <c r="M1693" s="65" t="str">
        <f t="shared" si="300"/>
        <v/>
      </c>
      <c r="N1693" s="65" t="str">
        <f>IF(M1693="","",M1693/VLOOKUP(VLOOKUP($J1693,'Medians, Hi-Lo SDs'!$B:$F,2,FALSE),$H:$I,2,FALSE))</f>
        <v/>
      </c>
      <c r="O1693" s="59" t="s">
        <v>88</v>
      </c>
      <c r="P1693" s="60" t="s">
        <v>88</v>
      </c>
      <c r="Q1693" s="66" t="str">
        <f>IFERROR((IF(AND($G1692&lt;(VLOOKUP($J1693,'Medians, Hi-Lo SDs'!$B:$F,3,FALSE)),$G1693&gt;=(VLOOKUP($J1693,'Medians, Hi-Lo SDs'!$B:$F,3,FALSE))),(VLOOKUP($J1693,'Medians, Hi-Lo SDs'!$B:$F,3,FALSE))-$G1692,""))/($F1693)*($C1693-$C1692)+($C1692),"")</f>
        <v/>
      </c>
      <c r="R1693" s="65" t="str">
        <f t="shared" si="301"/>
        <v/>
      </c>
      <c r="S1693" s="65" t="str">
        <f>IF(R1693="","",R1693/VLOOKUP(VLOOKUP($J1693,'Medians, Hi-Lo SDs'!$B:$F,3,FALSE),$H:$I,2,FALSE))</f>
        <v/>
      </c>
      <c r="T1693" s="70" t="str">
        <f t="shared" si="293"/>
        <v/>
      </c>
      <c r="U1693" s="68" t="str">
        <f t="shared" si="294"/>
        <v/>
      </c>
      <c r="V1693" s="69" t="str">
        <f t="shared" si="299"/>
        <v/>
      </c>
      <c r="W1693" s="66" t="str">
        <f>IFERROR((IF(AND($G1692&lt;(VLOOKUP($J1693,'Medians, Hi-Lo SDs'!$B:$F,4,FALSE)),$G1693&gt;=(VLOOKUP($J1693,'Medians, Hi-Lo SDs'!$B:$F,4,FALSE))),(VLOOKUP($J1693,'Medians, Hi-Lo SDs'!$B:$F,4,FALSE))-$G1692,""))/($F1693)*($C1693-$C1692)+($C1692),"")</f>
        <v/>
      </c>
      <c r="X1693" s="65" t="str">
        <f t="shared" si="302"/>
        <v/>
      </c>
      <c r="Y1693" s="65" t="str">
        <f>IF(X1693="","",X1693/VLOOKUP(VLOOKUP($J1693,'Medians, Hi-Lo SDs'!$B:$F,4,FALSE),$H:$I,2,FALSE))</f>
        <v/>
      </c>
      <c r="Z1693" s="70" t="str">
        <f t="shared" si="295"/>
        <v/>
      </c>
      <c r="AA1693" s="68" t="str">
        <f t="shared" si="296"/>
        <v/>
      </c>
      <c r="AB1693" s="66" t="str">
        <f>IFERROR((IF(AND($G1692&lt;(VLOOKUP($J1693,'Medians, Hi-Lo SDs'!$B:$F,5,FALSE)),$G1693&gt;=(VLOOKUP($J1693,'Medians, Hi-Lo SDs'!$B:$F,5,FALSE))),(VLOOKUP($J1693,'Medians, Hi-Lo SDs'!$B:$F,5,FALSE))-$G1692,""))/($F1693)*($C1693-$C1692)+($C1692),"")</f>
        <v/>
      </c>
      <c r="AC1693" s="65" t="str">
        <f t="shared" si="303"/>
        <v/>
      </c>
      <c r="AD1693" s="65" t="str">
        <f>IF(AC1693="","",AC1693/VLOOKUP(VLOOKUP($J1693,'Medians, Hi-Lo SDs'!$B:$F,5,FALSE),$H:$I,2,FALSE))</f>
        <v/>
      </c>
      <c r="AE1693" s="59" t="s">
        <v>88</v>
      </c>
      <c r="AF1693" s="60" t="s">
        <v>88</v>
      </c>
    </row>
    <row r="1694" spans="10:32" x14ac:dyDescent="0.2">
      <c r="J1694" s="64" t="str">
        <f t="shared" si="297"/>
        <v>a1721</v>
      </c>
      <c r="K1694" s="71">
        <f t="shared" si="298"/>
        <v>2.1505376344086025</v>
      </c>
      <c r="L1694" s="65" t="str">
        <f>IFERROR((IF(AND($G1693&lt;(VLOOKUP($J1694,'Medians, Hi-Lo SDs'!$B:$F,2,FALSE)),$G1694&gt;=(VLOOKUP($J1694,'Medians, Hi-Lo SDs'!$B:$F,2,FALSE))),(VLOOKUP($J1694,'Medians, Hi-Lo SDs'!$B:$F,2,FALSE))-$G1693,""))/($F1694)*($C1694-$C1693)+($C1693),"")</f>
        <v/>
      </c>
      <c r="M1694" s="65" t="str">
        <f t="shared" si="300"/>
        <v/>
      </c>
      <c r="N1694" s="65" t="str">
        <f>IF(M1694="","",M1694/VLOOKUP(VLOOKUP($J1694,'Medians, Hi-Lo SDs'!$B:$F,2,FALSE),$H:$I,2,FALSE))</f>
        <v/>
      </c>
      <c r="O1694" s="59" t="s">
        <v>88</v>
      </c>
      <c r="P1694" s="60" t="s">
        <v>88</v>
      </c>
      <c r="Q1694" s="66" t="str">
        <f>IFERROR((IF(AND($G1693&lt;(VLOOKUP($J1694,'Medians, Hi-Lo SDs'!$B:$F,3,FALSE)),$G1694&gt;=(VLOOKUP($J1694,'Medians, Hi-Lo SDs'!$B:$F,3,FALSE))),(VLOOKUP($J1694,'Medians, Hi-Lo SDs'!$B:$F,3,FALSE))-$G1693,""))/($F1694)*($C1694-$C1693)+($C1693),"")</f>
        <v/>
      </c>
      <c r="R1694" s="65" t="str">
        <f t="shared" si="301"/>
        <v/>
      </c>
      <c r="S1694" s="65" t="str">
        <f>IF(R1694="","",R1694/VLOOKUP(VLOOKUP($J1694,'Medians, Hi-Lo SDs'!$B:$F,3,FALSE),$H:$I,2,FALSE))</f>
        <v/>
      </c>
      <c r="T1694" s="70" t="str">
        <f t="shared" si="293"/>
        <v/>
      </c>
      <c r="U1694" s="68" t="str">
        <f t="shared" si="294"/>
        <v/>
      </c>
      <c r="V1694" s="69" t="str">
        <f t="shared" si="299"/>
        <v/>
      </c>
      <c r="W1694" s="66" t="str">
        <f>IFERROR((IF(AND($G1693&lt;(VLOOKUP($J1694,'Medians, Hi-Lo SDs'!$B:$F,4,FALSE)),$G1694&gt;=(VLOOKUP($J1694,'Medians, Hi-Lo SDs'!$B:$F,4,FALSE))),(VLOOKUP($J1694,'Medians, Hi-Lo SDs'!$B:$F,4,FALSE))-$G1693,""))/($F1694)*($C1694-$C1693)+($C1693),"")</f>
        <v/>
      </c>
      <c r="X1694" s="65" t="str">
        <f t="shared" si="302"/>
        <v/>
      </c>
      <c r="Y1694" s="65" t="str">
        <f>IF(X1694="","",X1694/VLOOKUP(VLOOKUP($J1694,'Medians, Hi-Lo SDs'!$B:$F,4,FALSE),$H:$I,2,FALSE))</f>
        <v/>
      </c>
      <c r="Z1694" s="70" t="str">
        <f t="shared" si="295"/>
        <v/>
      </c>
      <c r="AA1694" s="68" t="str">
        <f t="shared" si="296"/>
        <v/>
      </c>
      <c r="AB1694" s="66" t="str">
        <f>IFERROR((IF(AND($G1693&lt;(VLOOKUP($J1694,'Medians, Hi-Lo SDs'!$B:$F,5,FALSE)),$G1694&gt;=(VLOOKUP($J1694,'Medians, Hi-Lo SDs'!$B:$F,5,FALSE))),(VLOOKUP($J1694,'Medians, Hi-Lo SDs'!$B:$F,5,FALSE))-$G1693,""))/($F1694)*($C1694-$C1693)+($C1693),"")</f>
        <v/>
      </c>
      <c r="AC1694" s="65" t="str">
        <f t="shared" si="303"/>
        <v/>
      </c>
      <c r="AD1694" s="65" t="str">
        <f>IF(AC1694="","",AC1694/VLOOKUP(VLOOKUP($J1694,'Medians, Hi-Lo SDs'!$B:$F,5,FALSE),$H:$I,2,FALSE))</f>
        <v/>
      </c>
      <c r="AE1694" s="59" t="s">
        <v>88</v>
      </c>
      <c r="AF1694" s="60" t="s">
        <v>88</v>
      </c>
    </row>
    <row r="1695" spans="10:32" x14ac:dyDescent="0.2">
      <c r="J1695" s="64" t="str">
        <f t="shared" si="297"/>
        <v>a1721</v>
      </c>
      <c r="K1695" s="71">
        <f t="shared" si="298"/>
        <v>2.1505376344086025</v>
      </c>
      <c r="L1695" s="65" t="str">
        <f>IFERROR((IF(AND($G1694&lt;(VLOOKUP($J1695,'Medians, Hi-Lo SDs'!$B:$F,2,FALSE)),$G1695&gt;=(VLOOKUP($J1695,'Medians, Hi-Lo SDs'!$B:$F,2,FALSE))),(VLOOKUP($J1695,'Medians, Hi-Lo SDs'!$B:$F,2,FALSE))-$G1694,""))/($F1695)*($C1695-$C1694)+($C1694),"")</f>
        <v/>
      </c>
      <c r="M1695" s="65" t="str">
        <f t="shared" si="300"/>
        <v/>
      </c>
      <c r="N1695" s="65" t="str">
        <f>IF(M1695="","",M1695/VLOOKUP(VLOOKUP($J1695,'Medians, Hi-Lo SDs'!$B:$F,2,FALSE),$H:$I,2,FALSE))</f>
        <v/>
      </c>
      <c r="O1695" s="59" t="s">
        <v>88</v>
      </c>
      <c r="P1695" s="60" t="s">
        <v>88</v>
      </c>
      <c r="Q1695" s="66" t="str">
        <f>IFERROR((IF(AND($G1694&lt;(VLOOKUP($J1695,'Medians, Hi-Lo SDs'!$B:$F,3,FALSE)),$G1695&gt;=(VLOOKUP($J1695,'Medians, Hi-Lo SDs'!$B:$F,3,FALSE))),(VLOOKUP($J1695,'Medians, Hi-Lo SDs'!$B:$F,3,FALSE))-$G1694,""))/($F1695)*($C1695-$C1694)+($C1694),"")</f>
        <v/>
      </c>
      <c r="R1695" s="65" t="str">
        <f t="shared" si="301"/>
        <v/>
      </c>
      <c r="S1695" s="65" t="str">
        <f>IF(R1695="","",R1695/VLOOKUP(VLOOKUP($J1695,'Medians, Hi-Lo SDs'!$B:$F,3,FALSE),$H:$I,2,FALSE))</f>
        <v/>
      </c>
      <c r="T1695" s="70" t="str">
        <f t="shared" si="293"/>
        <v/>
      </c>
      <c r="U1695" s="68" t="str">
        <f t="shared" si="294"/>
        <v/>
      </c>
      <c r="V1695" s="69" t="str">
        <f t="shared" si="299"/>
        <v/>
      </c>
      <c r="W1695" s="66" t="str">
        <f>IFERROR((IF(AND($G1694&lt;(VLOOKUP($J1695,'Medians, Hi-Lo SDs'!$B:$F,4,FALSE)),$G1695&gt;=(VLOOKUP($J1695,'Medians, Hi-Lo SDs'!$B:$F,4,FALSE))),(VLOOKUP($J1695,'Medians, Hi-Lo SDs'!$B:$F,4,FALSE))-$G1694,""))/($F1695)*($C1695-$C1694)+($C1694),"")</f>
        <v/>
      </c>
      <c r="X1695" s="65" t="str">
        <f t="shared" si="302"/>
        <v/>
      </c>
      <c r="Y1695" s="65" t="str">
        <f>IF(X1695="","",X1695/VLOOKUP(VLOOKUP($J1695,'Medians, Hi-Lo SDs'!$B:$F,4,FALSE),$H:$I,2,FALSE))</f>
        <v/>
      </c>
      <c r="Z1695" s="70" t="str">
        <f t="shared" si="295"/>
        <v/>
      </c>
      <c r="AA1695" s="68" t="str">
        <f t="shared" si="296"/>
        <v/>
      </c>
      <c r="AB1695" s="66" t="str">
        <f>IFERROR((IF(AND($G1694&lt;(VLOOKUP($J1695,'Medians, Hi-Lo SDs'!$B:$F,5,FALSE)),$G1695&gt;=(VLOOKUP($J1695,'Medians, Hi-Lo SDs'!$B:$F,5,FALSE))),(VLOOKUP($J1695,'Medians, Hi-Lo SDs'!$B:$F,5,FALSE))-$G1694,""))/($F1695)*($C1695-$C1694)+($C1694),"")</f>
        <v/>
      </c>
      <c r="AC1695" s="65" t="str">
        <f t="shared" si="303"/>
        <v/>
      </c>
      <c r="AD1695" s="65" t="str">
        <f>IF(AC1695="","",AC1695/VLOOKUP(VLOOKUP($J1695,'Medians, Hi-Lo SDs'!$B:$F,5,FALSE),$H:$I,2,FALSE))</f>
        <v/>
      </c>
      <c r="AE1695" s="59" t="s">
        <v>88</v>
      </c>
      <c r="AF1695" s="60" t="s">
        <v>88</v>
      </c>
    </row>
    <row r="1696" spans="10:32" x14ac:dyDescent="0.2">
      <c r="J1696" s="64" t="str">
        <f t="shared" si="297"/>
        <v>a1721</v>
      </c>
      <c r="K1696" s="71">
        <f t="shared" si="298"/>
        <v>2.1505376344086025</v>
      </c>
      <c r="L1696" s="65" t="str">
        <f>IFERROR((IF(AND($G1695&lt;(VLOOKUP($J1696,'Medians, Hi-Lo SDs'!$B:$F,2,FALSE)),$G1696&gt;=(VLOOKUP($J1696,'Medians, Hi-Lo SDs'!$B:$F,2,FALSE))),(VLOOKUP($J1696,'Medians, Hi-Lo SDs'!$B:$F,2,FALSE))-$G1695,""))/($F1696)*($C1696-$C1695)+($C1695),"")</f>
        <v/>
      </c>
      <c r="M1696" s="65" t="str">
        <f t="shared" si="300"/>
        <v/>
      </c>
      <c r="N1696" s="65" t="str">
        <f>IF(M1696="","",M1696/VLOOKUP(VLOOKUP($J1696,'Medians, Hi-Lo SDs'!$B:$F,2,FALSE),$H:$I,2,FALSE))</f>
        <v/>
      </c>
      <c r="O1696" s="59" t="s">
        <v>88</v>
      </c>
      <c r="P1696" s="60" t="s">
        <v>88</v>
      </c>
      <c r="Q1696" s="66" t="str">
        <f>IFERROR((IF(AND($G1695&lt;(VLOOKUP($J1696,'Medians, Hi-Lo SDs'!$B:$F,3,FALSE)),$G1696&gt;=(VLOOKUP($J1696,'Medians, Hi-Lo SDs'!$B:$F,3,FALSE))),(VLOOKUP($J1696,'Medians, Hi-Lo SDs'!$B:$F,3,FALSE))-$G1695,""))/($F1696)*($C1696-$C1695)+($C1695),"")</f>
        <v/>
      </c>
      <c r="R1696" s="65" t="str">
        <f t="shared" si="301"/>
        <v/>
      </c>
      <c r="S1696" s="65" t="str">
        <f>IF(R1696="","",R1696/VLOOKUP(VLOOKUP($J1696,'Medians, Hi-Lo SDs'!$B:$F,3,FALSE),$H:$I,2,FALSE))</f>
        <v/>
      </c>
      <c r="T1696" s="70" t="str">
        <f t="shared" si="293"/>
        <v/>
      </c>
      <c r="U1696" s="68" t="str">
        <f t="shared" si="294"/>
        <v/>
      </c>
      <c r="V1696" s="69" t="str">
        <f t="shared" si="299"/>
        <v/>
      </c>
      <c r="W1696" s="66" t="str">
        <f>IFERROR((IF(AND($G1695&lt;(VLOOKUP($J1696,'Medians, Hi-Lo SDs'!$B:$F,4,FALSE)),$G1696&gt;=(VLOOKUP($J1696,'Medians, Hi-Lo SDs'!$B:$F,4,FALSE))),(VLOOKUP($J1696,'Medians, Hi-Lo SDs'!$B:$F,4,FALSE))-$G1695,""))/($F1696)*($C1696-$C1695)+($C1695),"")</f>
        <v/>
      </c>
      <c r="X1696" s="65" t="str">
        <f t="shared" si="302"/>
        <v/>
      </c>
      <c r="Y1696" s="65" t="str">
        <f>IF(X1696="","",X1696/VLOOKUP(VLOOKUP($J1696,'Medians, Hi-Lo SDs'!$B:$F,4,FALSE),$H:$I,2,FALSE))</f>
        <v/>
      </c>
      <c r="Z1696" s="70" t="str">
        <f t="shared" si="295"/>
        <v/>
      </c>
      <c r="AA1696" s="68" t="str">
        <f t="shared" si="296"/>
        <v/>
      </c>
      <c r="AB1696" s="66" t="str">
        <f>IFERROR((IF(AND($G1695&lt;(VLOOKUP($J1696,'Medians, Hi-Lo SDs'!$B:$F,5,FALSE)),$G1696&gt;=(VLOOKUP($J1696,'Medians, Hi-Lo SDs'!$B:$F,5,FALSE))),(VLOOKUP($J1696,'Medians, Hi-Lo SDs'!$B:$F,5,FALSE))-$G1695,""))/($F1696)*($C1696-$C1695)+($C1695),"")</f>
        <v/>
      </c>
      <c r="AC1696" s="65" t="str">
        <f t="shared" si="303"/>
        <v/>
      </c>
      <c r="AD1696" s="65" t="str">
        <f>IF(AC1696="","",AC1696/VLOOKUP(VLOOKUP($J1696,'Medians, Hi-Lo SDs'!$B:$F,5,FALSE),$H:$I,2,FALSE))</f>
        <v/>
      </c>
      <c r="AE1696" s="59" t="s">
        <v>88</v>
      </c>
      <c r="AF1696" s="60" t="s">
        <v>88</v>
      </c>
    </row>
    <row r="1697" spans="10:32" x14ac:dyDescent="0.2">
      <c r="J1697" s="64" t="str">
        <f t="shared" si="297"/>
        <v>a1721</v>
      </c>
      <c r="K1697" s="71">
        <f t="shared" si="298"/>
        <v>2.1505376344086025</v>
      </c>
      <c r="L1697" s="65" t="str">
        <f>IFERROR((IF(AND($G1696&lt;(VLOOKUP($J1697,'Medians, Hi-Lo SDs'!$B:$F,2,FALSE)),$G1697&gt;=(VLOOKUP($J1697,'Medians, Hi-Lo SDs'!$B:$F,2,FALSE))),(VLOOKUP($J1697,'Medians, Hi-Lo SDs'!$B:$F,2,FALSE))-$G1696,""))/($F1697)*($C1697-$C1696)+($C1696),"")</f>
        <v/>
      </c>
      <c r="M1697" s="65" t="str">
        <f t="shared" si="300"/>
        <v/>
      </c>
      <c r="N1697" s="65" t="str">
        <f>IF(M1697="","",M1697/VLOOKUP(VLOOKUP($J1697,'Medians, Hi-Lo SDs'!$B:$F,2,FALSE),$H:$I,2,FALSE))</f>
        <v/>
      </c>
      <c r="O1697" s="59" t="s">
        <v>88</v>
      </c>
      <c r="P1697" s="60" t="s">
        <v>88</v>
      </c>
      <c r="Q1697" s="66" t="str">
        <f>IFERROR((IF(AND($G1696&lt;(VLOOKUP($J1697,'Medians, Hi-Lo SDs'!$B:$F,3,FALSE)),$G1697&gt;=(VLOOKUP($J1697,'Medians, Hi-Lo SDs'!$B:$F,3,FALSE))),(VLOOKUP($J1697,'Medians, Hi-Lo SDs'!$B:$F,3,FALSE))-$G1696,""))/($F1697)*($C1697-$C1696)+($C1696),"")</f>
        <v/>
      </c>
      <c r="R1697" s="65" t="str">
        <f t="shared" si="301"/>
        <v/>
      </c>
      <c r="S1697" s="65" t="str">
        <f>IF(R1697="","",R1697/VLOOKUP(VLOOKUP($J1697,'Medians, Hi-Lo SDs'!$B:$F,3,FALSE),$H:$I,2,FALSE))</f>
        <v/>
      </c>
      <c r="T1697" s="70" t="str">
        <f t="shared" si="293"/>
        <v/>
      </c>
      <c r="U1697" s="68" t="str">
        <f t="shared" si="294"/>
        <v/>
      </c>
      <c r="V1697" s="69" t="str">
        <f t="shared" si="299"/>
        <v/>
      </c>
      <c r="W1697" s="66" t="str">
        <f>IFERROR((IF(AND($G1696&lt;(VLOOKUP($J1697,'Medians, Hi-Lo SDs'!$B:$F,4,FALSE)),$G1697&gt;=(VLOOKUP($J1697,'Medians, Hi-Lo SDs'!$B:$F,4,FALSE))),(VLOOKUP($J1697,'Medians, Hi-Lo SDs'!$B:$F,4,FALSE))-$G1696,""))/($F1697)*($C1697-$C1696)+($C1696),"")</f>
        <v/>
      </c>
      <c r="X1697" s="65" t="str">
        <f t="shared" si="302"/>
        <v/>
      </c>
      <c r="Y1697" s="65" t="str">
        <f>IF(X1697="","",X1697/VLOOKUP(VLOOKUP($J1697,'Medians, Hi-Lo SDs'!$B:$F,4,FALSE),$H:$I,2,FALSE))</f>
        <v/>
      </c>
      <c r="Z1697" s="70" t="str">
        <f t="shared" si="295"/>
        <v/>
      </c>
      <c r="AA1697" s="68" t="str">
        <f t="shared" si="296"/>
        <v/>
      </c>
      <c r="AB1697" s="66" t="str">
        <f>IFERROR((IF(AND($G1696&lt;(VLOOKUP($J1697,'Medians, Hi-Lo SDs'!$B:$F,5,FALSE)),$G1697&gt;=(VLOOKUP($J1697,'Medians, Hi-Lo SDs'!$B:$F,5,FALSE))),(VLOOKUP($J1697,'Medians, Hi-Lo SDs'!$B:$F,5,FALSE))-$G1696,""))/($F1697)*($C1697-$C1696)+($C1696),"")</f>
        <v/>
      </c>
      <c r="AC1697" s="65" t="str">
        <f t="shared" si="303"/>
        <v/>
      </c>
      <c r="AD1697" s="65" t="str">
        <f>IF(AC1697="","",AC1697/VLOOKUP(VLOOKUP($J1697,'Medians, Hi-Lo SDs'!$B:$F,5,FALSE),$H:$I,2,FALSE))</f>
        <v/>
      </c>
      <c r="AE1697" s="59" t="s">
        <v>88</v>
      </c>
      <c r="AF1697" s="60" t="s">
        <v>88</v>
      </c>
    </row>
    <row r="1698" spans="10:32" x14ac:dyDescent="0.2">
      <c r="J1698" s="64" t="str">
        <f t="shared" si="297"/>
        <v>a1721</v>
      </c>
      <c r="K1698" s="71">
        <f t="shared" si="298"/>
        <v>2.1505376344086025</v>
      </c>
      <c r="L1698" s="65" t="str">
        <f>IFERROR((IF(AND($G1697&lt;(VLOOKUP($J1698,'Medians, Hi-Lo SDs'!$B:$F,2,FALSE)),$G1698&gt;=(VLOOKUP($J1698,'Medians, Hi-Lo SDs'!$B:$F,2,FALSE))),(VLOOKUP($J1698,'Medians, Hi-Lo SDs'!$B:$F,2,FALSE))-$G1697,""))/($F1698)*($C1698-$C1697)+($C1697),"")</f>
        <v/>
      </c>
      <c r="M1698" s="65" t="str">
        <f t="shared" si="300"/>
        <v/>
      </c>
      <c r="N1698" s="65" t="str">
        <f>IF(M1698="","",M1698/VLOOKUP(VLOOKUP($J1698,'Medians, Hi-Lo SDs'!$B:$F,2,FALSE),$H:$I,2,FALSE))</f>
        <v/>
      </c>
      <c r="O1698" s="59" t="s">
        <v>88</v>
      </c>
      <c r="P1698" s="60" t="s">
        <v>88</v>
      </c>
      <c r="Q1698" s="66" t="str">
        <f>IFERROR((IF(AND($G1697&lt;(VLOOKUP($J1698,'Medians, Hi-Lo SDs'!$B:$F,3,FALSE)),$G1698&gt;=(VLOOKUP($J1698,'Medians, Hi-Lo SDs'!$B:$F,3,FALSE))),(VLOOKUP($J1698,'Medians, Hi-Lo SDs'!$B:$F,3,FALSE))-$G1697,""))/($F1698)*($C1698-$C1697)+($C1697),"")</f>
        <v/>
      </c>
      <c r="R1698" s="65" t="str">
        <f t="shared" si="301"/>
        <v/>
      </c>
      <c r="S1698" s="65" t="str">
        <f>IF(R1698="","",R1698/VLOOKUP(VLOOKUP($J1698,'Medians, Hi-Lo SDs'!$B:$F,3,FALSE),$H:$I,2,FALSE))</f>
        <v/>
      </c>
      <c r="T1698" s="70" t="str">
        <f t="shared" si="293"/>
        <v/>
      </c>
      <c r="U1698" s="68" t="str">
        <f t="shared" si="294"/>
        <v/>
      </c>
      <c r="V1698" s="69" t="str">
        <f t="shared" si="299"/>
        <v/>
      </c>
      <c r="W1698" s="66" t="str">
        <f>IFERROR((IF(AND($G1697&lt;(VLOOKUP($J1698,'Medians, Hi-Lo SDs'!$B:$F,4,FALSE)),$G1698&gt;=(VLOOKUP($J1698,'Medians, Hi-Lo SDs'!$B:$F,4,FALSE))),(VLOOKUP($J1698,'Medians, Hi-Lo SDs'!$B:$F,4,FALSE))-$G1697,""))/($F1698)*($C1698-$C1697)+($C1697),"")</f>
        <v/>
      </c>
      <c r="X1698" s="65" t="str">
        <f t="shared" si="302"/>
        <v/>
      </c>
      <c r="Y1698" s="65" t="str">
        <f>IF(X1698="","",X1698/VLOOKUP(VLOOKUP($J1698,'Medians, Hi-Lo SDs'!$B:$F,4,FALSE),$H:$I,2,FALSE))</f>
        <v/>
      </c>
      <c r="Z1698" s="70" t="str">
        <f t="shared" si="295"/>
        <v/>
      </c>
      <c r="AA1698" s="68" t="str">
        <f t="shared" si="296"/>
        <v/>
      </c>
      <c r="AB1698" s="66" t="str">
        <f>IFERROR((IF(AND($G1697&lt;(VLOOKUP($J1698,'Medians, Hi-Lo SDs'!$B:$F,5,FALSE)),$G1698&gt;=(VLOOKUP($J1698,'Medians, Hi-Lo SDs'!$B:$F,5,FALSE))),(VLOOKUP($J1698,'Medians, Hi-Lo SDs'!$B:$F,5,FALSE))-$G1697,""))/($F1698)*($C1698-$C1697)+($C1697),"")</f>
        <v/>
      </c>
      <c r="AC1698" s="65" t="str">
        <f t="shared" si="303"/>
        <v/>
      </c>
      <c r="AD1698" s="65" t="str">
        <f>IF(AC1698="","",AC1698/VLOOKUP(VLOOKUP($J1698,'Medians, Hi-Lo SDs'!$B:$F,5,FALSE),$H:$I,2,FALSE))</f>
        <v/>
      </c>
      <c r="AE1698" s="59" t="s">
        <v>88</v>
      </c>
      <c r="AF1698" s="60" t="s">
        <v>88</v>
      </c>
    </row>
    <row r="1699" spans="10:32" x14ac:dyDescent="0.2">
      <c r="J1699" s="64" t="str">
        <f t="shared" si="297"/>
        <v>a1721</v>
      </c>
      <c r="K1699" s="71">
        <f t="shared" si="298"/>
        <v>2.1505376344086025</v>
      </c>
      <c r="L1699" s="65" t="str">
        <f>IFERROR((IF(AND($G1698&lt;(VLOOKUP($J1699,'Medians, Hi-Lo SDs'!$B:$F,2,FALSE)),$G1699&gt;=(VLOOKUP($J1699,'Medians, Hi-Lo SDs'!$B:$F,2,FALSE))),(VLOOKUP($J1699,'Medians, Hi-Lo SDs'!$B:$F,2,FALSE))-$G1698,""))/($F1699)*($C1699-$C1698)+($C1698),"")</f>
        <v/>
      </c>
      <c r="M1699" s="65" t="str">
        <f t="shared" si="300"/>
        <v/>
      </c>
      <c r="N1699" s="65" t="str">
        <f>IF(M1699="","",M1699/VLOOKUP(VLOOKUP($J1699,'Medians, Hi-Lo SDs'!$B:$F,2,FALSE),$H:$I,2,FALSE))</f>
        <v/>
      </c>
      <c r="O1699" s="59" t="s">
        <v>88</v>
      </c>
      <c r="P1699" s="60" t="s">
        <v>88</v>
      </c>
      <c r="Q1699" s="66" t="str">
        <f>IFERROR((IF(AND($G1698&lt;(VLOOKUP($J1699,'Medians, Hi-Lo SDs'!$B:$F,3,FALSE)),$G1699&gt;=(VLOOKUP($J1699,'Medians, Hi-Lo SDs'!$B:$F,3,FALSE))),(VLOOKUP($J1699,'Medians, Hi-Lo SDs'!$B:$F,3,FALSE))-$G1698,""))/($F1699)*($C1699-$C1698)+($C1698),"")</f>
        <v/>
      </c>
      <c r="R1699" s="65" t="str">
        <f t="shared" si="301"/>
        <v/>
      </c>
      <c r="S1699" s="65" t="str">
        <f>IF(R1699="","",R1699/VLOOKUP(VLOOKUP($J1699,'Medians, Hi-Lo SDs'!$B:$F,3,FALSE),$H:$I,2,FALSE))</f>
        <v/>
      </c>
      <c r="T1699" s="70" t="str">
        <f t="shared" si="293"/>
        <v/>
      </c>
      <c r="U1699" s="68" t="str">
        <f t="shared" si="294"/>
        <v/>
      </c>
      <c r="V1699" s="69" t="str">
        <f t="shared" si="299"/>
        <v/>
      </c>
      <c r="W1699" s="66" t="str">
        <f>IFERROR((IF(AND($G1698&lt;(VLOOKUP($J1699,'Medians, Hi-Lo SDs'!$B:$F,4,FALSE)),$G1699&gt;=(VLOOKUP($J1699,'Medians, Hi-Lo SDs'!$B:$F,4,FALSE))),(VLOOKUP($J1699,'Medians, Hi-Lo SDs'!$B:$F,4,FALSE))-$G1698,""))/($F1699)*($C1699-$C1698)+($C1698),"")</f>
        <v/>
      </c>
      <c r="X1699" s="65" t="str">
        <f t="shared" si="302"/>
        <v/>
      </c>
      <c r="Y1699" s="65" t="str">
        <f>IF(X1699="","",X1699/VLOOKUP(VLOOKUP($J1699,'Medians, Hi-Lo SDs'!$B:$F,4,FALSE),$H:$I,2,FALSE))</f>
        <v/>
      </c>
      <c r="Z1699" s="70" t="str">
        <f t="shared" si="295"/>
        <v/>
      </c>
      <c r="AA1699" s="68" t="str">
        <f t="shared" si="296"/>
        <v/>
      </c>
      <c r="AB1699" s="66" t="str">
        <f>IFERROR((IF(AND($G1698&lt;(VLOOKUP($J1699,'Medians, Hi-Lo SDs'!$B:$F,5,FALSE)),$G1699&gt;=(VLOOKUP($J1699,'Medians, Hi-Lo SDs'!$B:$F,5,FALSE))),(VLOOKUP($J1699,'Medians, Hi-Lo SDs'!$B:$F,5,FALSE))-$G1698,""))/($F1699)*($C1699-$C1698)+($C1698),"")</f>
        <v/>
      </c>
      <c r="AC1699" s="65" t="str">
        <f t="shared" si="303"/>
        <v/>
      </c>
      <c r="AD1699" s="65" t="str">
        <f>IF(AC1699="","",AC1699/VLOOKUP(VLOOKUP($J1699,'Medians, Hi-Lo SDs'!$B:$F,5,FALSE),$H:$I,2,FALSE))</f>
        <v/>
      </c>
      <c r="AE1699" s="59" t="s">
        <v>88</v>
      </c>
      <c r="AF1699" s="60" t="s">
        <v>88</v>
      </c>
    </row>
    <row r="1700" spans="10:32" x14ac:dyDescent="0.2">
      <c r="J1700" s="64" t="str">
        <f t="shared" si="297"/>
        <v>a1721</v>
      </c>
      <c r="K1700" s="71">
        <f t="shared" si="298"/>
        <v>2.1505376344086025</v>
      </c>
      <c r="L1700" s="65" t="str">
        <f>IFERROR((IF(AND($G1699&lt;(VLOOKUP($J1700,'Medians, Hi-Lo SDs'!$B:$F,2,FALSE)),$G1700&gt;=(VLOOKUP($J1700,'Medians, Hi-Lo SDs'!$B:$F,2,FALSE))),(VLOOKUP($J1700,'Medians, Hi-Lo SDs'!$B:$F,2,FALSE))-$G1699,""))/($F1700)*($C1700-$C1699)+($C1699),"")</f>
        <v/>
      </c>
      <c r="M1700" s="65" t="str">
        <f t="shared" si="300"/>
        <v/>
      </c>
      <c r="N1700" s="65" t="str">
        <f>IF(M1700="","",M1700/VLOOKUP(VLOOKUP($J1700,'Medians, Hi-Lo SDs'!$B:$F,2,FALSE),$H:$I,2,FALSE))</f>
        <v/>
      </c>
      <c r="O1700" s="59" t="s">
        <v>88</v>
      </c>
      <c r="P1700" s="60" t="s">
        <v>88</v>
      </c>
      <c r="Q1700" s="66" t="str">
        <f>IFERROR((IF(AND($G1699&lt;(VLOOKUP($J1700,'Medians, Hi-Lo SDs'!$B:$F,3,FALSE)),$G1700&gt;=(VLOOKUP($J1700,'Medians, Hi-Lo SDs'!$B:$F,3,FALSE))),(VLOOKUP($J1700,'Medians, Hi-Lo SDs'!$B:$F,3,FALSE))-$G1699,""))/($F1700)*($C1700-$C1699)+($C1699),"")</f>
        <v/>
      </c>
      <c r="R1700" s="65" t="str">
        <f t="shared" si="301"/>
        <v/>
      </c>
      <c r="S1700" s="65" t="str">
        <f>IF(R1700="","",R1700/VLOOKUP(VLOOKUP($J1700,'Medians, Hi-Lo SDs'!$B:$F,3,FALSE),$H:$I,2,FALSE))</f>
        <v/>
      </c>
      <c r="T1700" s="70" t="str">
        <f t="shared" si="293"/>
        <v/>
      </c>
      <c r="U1700" s="68" t="str">
        <f t="shared" si="294"/>
        <v/>
      </c>
      <c r="V1700" s="69" t="str">
        <f t="shared" si="299"/>
        <v/>
      </c>
      <c r="W1700" s="66" t="str">
        <f>IFERROR((IF(AND($G1699&lt;(VLOOKUP($J1700,'Medians, Hi-Lo SDs'!$B:$F,4,FALSE)),$G1700&gt;=(VLOOKUP($J1700,'Medians, Hi-Lo SDs'!$B:$F,4,FALSE))),(VLOOKUP($J1700,'Medians, Hi-Lo SDs'!$B:$F,4,FALSE))-$G1699,""))/($F1700)*($C1700-$C1699)+($C1699),"")</f>
        <v/>
      </c>
      <c r="X1700" s="65" t="str">
        <f t="shared" si="302"/>
        <v/>
      </c>
      <c r="Y1700" s="65" t="str">
        <f>IF(X1700="","",X1700/VLOOKUP(VLOOKUP($J1700,'Medians, Hi-Lo SDs'!$B:$F,4,FALSE),$H:$I,2,FALSE))</f>
        <v/>
      </c>
      <c r="Z1700" s="70" t="str">
        <f t="shared" si="295"/>
        <v/>
      </c>
      <c r="AA1700" s="68" t="str">
        <f t="shared" si="296"/>
        <v/>
      </c>
      <c r="AB1700" s="66" t="str">
        <f>IFERROR((IF(AND($G1699&lt;(VLOOKUP($J1700,'Medians, Hi-Lo SDs'!$B:$F,5,FALSE)),$G1700&gt;=(VLOOKUP($J1700,'Medians, Hi-Lo SDs'!$B:$F,5,FALSE))),(VLOOKUP($J1700,'Medians, Hi-Lo SDs'!$B:$F,5,FALSE))-$G1699,""))/($F1700)*($C1700-$C1699)+($C1699),"")</f>
        <v/>
      </c>
      <c r="AC1700" s="65" t="str">
        <f t="shared" si="303"/>
        <v/>
      </c>
      <c r="AD1700" s="65" t="str">
        <f>IF(AC1700="","",AC1700/VLOOKUP(VLOOKUP($J1700,'Medians, Hi-Lo SDs'!$B:$F,5,FALSE),$H:$I,2,FALSE))</f>
        <v/>
      </c>
      <c r="AE1700" s="59" t="s">
        <v>88</v>
      </c>
      <c r="AF1700" s="60" t="s">
        <v>88</v>
      </c>
    </row>
    <row r="1701" spans="10:32" x14ac:dyDescent="0.2">
      <c r="J1701" s="64" t="str">
        <f t="shared" si="297"/>
        <v>a1721</v>
      </c>
      <c r="K1701" s="71">
        <f t="shared" si="298"/>
        <v>2.1505376344086025</v>
      </c>
      <c r="L1701" s="65" t="str">
        <f>IFERROR((IF(AND($G1700&lt;(VLOOKUP($J1701,'Medians, Hi-Lo SDs'!$B:$F,2,FALSE)),$G1701&gt;=(VLOOKUP($J1701,'Medians, Hi-Lo SDs'!$B:$F,2,FALSE))),(VLOOKUP($J1701,'Medians, Hi-Lo SDs'!$B:$F,2,FALSE))-$G1700,""))/($F1701)*($C1701-$C1700)+($C1700),"")</f>
        <v/>
      </c>
      <c r="M1701" s="65" t="str">
        <f t="shared" si="300"/>
        <v/>
      </c>
      <c r="N1701" s="65" t="str">
        <f>IF(M1701="","",M1701/VLOOKUP(VLOOKUP($J1701,'Medians, Hi-Lo SDs'!$B:$F,2,FALSE),$H:$I,2,FALSE))</f>
        <v/>
      </c>
      <c r="O1701" s="59" t="s">
        <v>88</v>
      </c>
      <c r="P1701" s="60" t="s">
        <v>88</v>
      </c>
      <c r="Q1701" s="66" t="str">
        <f>IFERROR((IF(AND($G1700&lt;(VLOOKUP($J1701,'Medians, Hi-Lo SDs'!$B:$F,3,FALSE)),$G1701&gt;=(VLOOKUP($J1701,'Medians, Hi-Lo SDs'!$B:$F,3,FALSE))),(VLOOKUP($J1701,'Medians, Hi-Lo SDs'!$B:$F,3,FALSE))-$G1700,""))/($F1701)*($C1701-$C1700)+($C1700),"")</f>
        <v/>
      </c>
      <c r="R1701" s="65" t="str">
        <f t="shared" si="301"/>
        <v/>
      </c>
      <c r="S1701" s="65" t="str">
        <f>IF(R1701="","",R1701/VLOOKUP(VLOOKUP($J1701,'Medians, Hi-Lo SDs'!$B:$F,3,FALSE),$H:$I,2,FALSE))</f>
        <v/>
      </c>
      <c r="T1701" s="70" t="str">
        <f t="shared" si="293"/>
        <v/>
      </c>
      <c r="U1701" s="68" t="str">
        <f t="shared" si="294"/>
        <v/>
      </c>
      <c r="V1701" s="69" t="str">
        <f t="shared" si="299"/>
        <v/>
      </c>
      <c r="W1701" s="66" t="str">
        <f>IFERROR((IF(AND($G1700&lt;(VLOOKUP($J1701,'Medians, Hi-Lo SDs'!$B:$F,4,FALSE)),$G1701&gt;=(VLOOKUP($J1701,'Medians, Hi-Lo SDs'!$B:$F,4,FALSE))),(VLOOKUP($J1701,'Medians, Hi-Lo SDs'!$B:$F,4,FALSE))-$G1700,""))/($F1701)*($C1701-$C1700)+($C1700),"")</f>
        <v/>
      </c>
      <c r="X1701" s="65" t="str">
        <f t="shared" si="302"/>
        <v/>
      </c>
      <c r="Y1701" s="65" t="str">
        <f>IF(X1701="","",X1701/VLOOKUP(VLOOKUP($J1701,'Medians, Hi-Lo SDs'!$B:$F,4,FALSE),$H:$I,2,FALSE))</f>
        <v/>
      </c>
      <c r="Z1701" s="70" t="str">
        <f t="shared" si="295"/>
        <v/>
      </c>
      <c r="AA1701" s="68" t="str">
        <f t="shared" si="296"/>
        <v/>
      </c>
      <c r="AB1701" s="66" t="str">
        <f>IFERROR((IF(AND($G1700&lt;(VLOOKUP($J1701,'Medians, Hi-Lo SDs'!$B:$F,5,FALSE)),$G1701&gt;=(VLOOKUP($J1701,'Medians, Hi-Lo SDs'!$B:$F,5,FALSE))),(VLOOKUP($J1701,'Medians, Hi-Lo SDs'!$B:$F,5,FALSE))-$G1700,""))/($F1701)*($C1701-$C1700)+($C1700),"")</f>
        <v/>
      </c>
      <c r="AC1701" s="65" t="str">
        <f t="shared" si="303"/>
        <v/>
      </c>
      <c r="AD1701" s="65" t="str">
        <f>IF(AC1701="","",AC1701/VLOOKUP(VLOOKUP($J1701,'Medians, Hi-Lo SDs'!$B:$F,5,FALSE),$H:$I,2,FALSE))</f>
        <v/>
      </c>
      <c r="AE1701" s="59" t="s">
        <v>88</v>
      </c>
      <c r="AF1701" s="60" t="s">
        <v>88</v>
      </c>
    </row>
    <row r="1702" spans="10:32" x14ac:dyDescent="0.2">
      <c r="J1702" s="64" t="str">
        <f t="shared" si="297"/>
        <v>a1721</v>
      </c>
      <c r="K1702" s="71">
        <f t="shared" si="298"/>
        <v>2.1505376344086025</v>
      </c>
      <c r="L1702" s="65" t="str">
        <f>IFERROR((IF(AND($G1701&lt;(VLOOKUP($J1702,'Medians, Hi-Lo SDs'!$B:$F,2,FALSE)),$G1702&gt;=(VLOOKUP($J1702,'Medians, Hi-Lo SDs'!$B:$F,2,FALSE))),(VLOOKUP($J1702,'Medians, Hi-Lo SDs'!$B:$F,2,FALSE))-$G1701,""))/($F1702)*($C1702-$C1701)+($C1701),"")</f>
        <v/>
      </c>
      <c r="M1702" s="65" t="str">
        <f t="shared" si="300"/>
        <v/>
      </c>
      <c r="N1702" s="65" t="str">
        <f>IF(M1702="","",M1702/VLOOKUP(VLOOKUP($J1702,'Medians, Hi-Lo SDs'!$B:$F,2,FALSE),$H:$I,2,FALSE))</f>
        <v/>
      </c>
      <c r="O1702" s="59" t="s">
        <v>88</v>
      </c>
      <c r="P1702" s="60" t="s">
        <v>88</v>
      </c>
      <c r="Q1702" s="66" t="str">
        <f>IFERROR((IF(AND($G1701&lt;(VLOOKUP($J1702,'Medians, Hi-Lo SDs'!$B:$F,3,FALSE)),$G1702&gt;=(VLOOKUP($J1702,'Medians, Hi-Lo SDs'!$B:$F,3,FALSE))),(VLOOKUP($J1702,'Medians, Hi-Lo SDs'!$B:$F,3,FALSE))-$G1701,""))/($F1702)*($C1702-$C1701)+($C1701),"")</f>
        <v/>
      </c>
      <c r="R1702" s="65" t="str">
        <f t="shared" si="301"/>
        <v/>
      </c>
      <c r="S1702" s="65" t="str">
        <f>IF(R1702="","",R1702/VLOOKUP(VLOOKUP($J1702,'Medians, Hi-Lo SDs'!$B:$F,3,FALSE),$H:$I,2,FALSE))</f>
        <v/>
      </c>
      <c r="T1702" s="70" t="str">
        <f t="shared" si="293"/>
        <v/>
      </c>
      <c r="U1702" s="68" t="str">
        <f t="shared" si="294"/>
        <v/>
      </c>
      <c r="V1702" s="69" t="str">
        <f t="shared" si="299"/>
        <v/>
      </c>
      <c r="W1702" s="66" t="str">
        <f>IFERROR((IF(AND($G1701&lt;(VLOOKUP($J1702,'Medians, Hi-Lo SDs'!$B:$F,4,FALSE)),$G1702&gt;=(VLOOKUP($J1702,'Medians, Hi-Lo SDs'!$B:$F,4,FALSE))),(VLOOKUP($J1702,'Medians, Hi-Lo SDs'!$B:$F,4,FALSE))-$G1701,""))/($F1702)*($C1702-$C1701)+($C1701),"")</f>
        <v/>
      </c>
      <c r="X1702" s="65" t="str">
        <f t="shared" si="302"/>
        <v/>
      </c>
      <c r="Y1702" s="65" t="str">
        <f>IF(X1702="","",X1702/VLOOKUP(VLOOKUP($J1702,'Medians, Hi-Lo SDs'!$B:$F,4,FALSE),$H:$I,2,FALSE))</f>
        <v/>
      </c>
      <c r="Z1702" s="70" t="str">
        <f t="shared" si="295"/>
        <v/>
      </c>
      <c r="AA1702" s="68" t="str">
        <f t="shared" si="296"/>
        <v/>
      </c>
      <c r="AB1702" s="66" t="str">
        <f>IFERROR((IF(AND($G1701&lt;(VLOOKUP($J1702,'Medians, Hi-Lo SDs'!$B:$F,5,FALSE)),$G1702&gt;=(VLOOKUP($J1702,'Medians, Hi-Lo SDs'!$B:$F,5,FALSE))),(VLOOKUP($J1702,'Medians, Hi-Lo SDs'!$B:$F,5,FALSE))-$G1701,""))/($F1702)*($C1702-$C1701)+($C1701),"")</f>
        <v/>
      </c>
      <c r="AC1702" s="65" t="str">
        <f t="shared" si="303"/>
        <v/>
      </c>
      <c r="AD1702" s="65" t="str">
        <f>IF(AC1702="","",AC1702/VLOOKUP(VLOOKUP($J1702,'Medians, Hi-Lo SDs'!$B:$F,5,FALSE),$H:$I,2,FALSE))</f>
        <v/>
      </c>
      <c r="AE1702" s="59" t="s">
        <v>88</v>
      </c>
      <c r="AF1702" s="60" t="s">
        <v>88</v>
      </c>
    </row>
    <row r="1703" spans="10:32" x14ac:dyDescent="0.2">
      <c r="J1703" s="64" t="str">
        <f t="shared" si="297"/>
        <v>a1721</v>
      </c>
      <c r="K1703" s="71">
        <f t="shared" si="298"/>
        <v>2.1505376344086025</v>
      </c>
      <c r="L1703" s="65" t="str">
        <f>IFERROR((IF(AND($G1702&lt;(VLOOKUP($J1703,'Medians, Hi-Lo SDs'!$B:$F,2,FALSE)),$G1703&gt;=(VLOOKUP($J1703,'Medians, Hi-Lo SDs'!$B:$F,2,FALSE))),(VLOOKUP($J1703,'Medians, Hi-Lo SDs'!$B:$F,2,FALSE))-$G1702,""))/($F1703)*($C1703-$C1702)+($C1702),"")</f>
        <v/>
      </c>
      <c r="M1703" s="65" t="str">
        <f t="shared" si="300"/>
        <v/>
      </c>
      <c r="N1703" s="65" t="str">
        <f>IF(M1703="","",M1703/VLOOKUP(VLOOKUP($J1703,'Medians, Hi-Lo SDs'!$B:$F,2,FALSE),$H:$I,2,FALSE))</f>
        <v/>
      </c>
      <c r="O1703" s="59" t="s">
        <v>88</v>
      </c>
      <c r="P1703" s="60" t="s">
        <v>88</v>
      </c>
      <c r="Q1703" s="66" t="str">
        <f>IFERROR((IF(AND($G1702&lt;(VLOOKUP($J1703,'Medians, Hi-Lo SDs'!$B:$F,3,FALSE)),$G1703&gt;=(VLOOKUP($J1703,'Medians, Hi-Lo SDs'!$B:$F,3,FALSE))),(VLOOKUP($J1703,'Medians, Hi-Lo SDs'!$B:$F,3,FALSE))-$G1702,""))/($F1703)*($C1703-$C1702)+($C1702),"")</f>
        <v/>
      </c>
      <c r="R1703" s="65" t="str">
        <f t="shared" si="301"/>
        <v/>
      </c>
      <c r="S1703" s="65" t="str">
        <f>IF(R1703="","",R1703/VLOOKUP(VLOOKUP($J1703,'Medians, Hi-Lo SDs'!$B:$F,3,FALSE),$H:$I,2,FALSE))</f>
        <v/>
      </c>
      <c r="T1703" s="70" t="str">
        <f t="shared" si="293"/>
        <v/>
      </c>
      <c r="U1703" s="68" t="str">
        <f t="shared" si="294"/>
        <v/>
      </c>
      <c r="V1703" s="69" t="str">
        <f t="shared" si="299"/>
        <v/>
      </c>
      <c r="W1703" s="66" t="str">
        <f>IFERROR((IF(AND($G1702&lt;(VLOOKUP($J1703,'Medians, Hi-Lo SDs'!$B:$F,4,FALSE)),$G1703&gt;=(VLOOKUP($J1703,'Medians, Hi-Lo SDs'!$B:$F,4,FALSE))),(VLOOKUP($J1703,'Medians, Hi-Lo SDs'!$B:$F,4,FALSE))-$G1702,""))/($F1703)*($C1703-$C1702)+($C1702),"")</f>
        <v/>
      </c>
      <c r="X1703" s="65" t="str">
        <f t="shared" si="302"/>
        <v/>
      </c>
      <c r="Y1703" s="65" t="str">
        <f>IF(X1703="","",X1703/VLOOKUP(VLOOKUP($J1703,'Medians, Hi-Lo SDs'!$B:$F,4,FALSE),$H:$I,2,FALSE))</f>
        <v/>
      </c>
      <c r="Z1703" s="70" t="str">
        <f t="shared" si="295"/>
        <v/>
      </c>
      <c r="AA1703" s="68" t="str">
        <f t="shared" si="296"/>
        <v/>
      </c>
      <c r="AB1703" s="66" t="str">
        <f>IFERROR((IF(AND($G1702&lt;(VLOOKUP($J1703,'Medians, Hi-Lo SDs'!$B:$F,5,FALSE)),$G1703&gt;=(VLOOKUP($J1703,'Medians, Hi-Lo SDs'!$B:$F,5,FALSE))),(VLOOKUP($J1703,'Medians, Hi-Lo SDs'!$B:$F,5,FALSE))-$G1702,""))/($F1703)*($C1703-$C1702)+($C1702),"")</f>
        <v/>
      </c>
      <c r="AC1703" s="65" t="str">
        <f t="shared" si="303"/>
        <v/>
      </c>
      <c r="AD1703" s="65" t="str">
        <f>IF(AC1703="","",AC1703/VLOOKUP(VLOOKUP($J1703,'Medians, Hi-Lo SDs'!$B:$F,5,FALSE),$H:$I,2,FALSE))</f>
        <v/>
      </c>
      <c r="AE1703" s="59" t="s">
        <v>88</v>
      </c>
      <c r="AF1703" s="60" t="s">
        <v>88</v>
      </c>
    </row>
    <row r="1704" spans="10:32" x14ac:dyDescent="0.2">
      <c r="J1704" s="64" t="str">
        <f t="shared" si="297"/>
        <v>a1721</v>
      </c>
      <c r="K1704" s="71">
        <f t="shared" si="298"/>
        <v>2.1505376344086025</v>
      </c>
      <c r="L1704" s="65" t="str">
        <f>IFERROR((IF(AND($G1703&lt;(VLOOKUP($J1704,'Medians, Hi-Lo SDs'!$B:$F,2,FALSE)),$G1704&gt;=(VLOOKUP($J1704,'Medians, Hi-Lo SDs'!$B:$F,2,FALSE))),(VLOOKUP($J1704,'Medians, Hi-Lo SDs'!$B:$F,2,FALSE))-$G1703,""))/($F1704)*($C1704-$C1703)+($C1703),"")</f>
        <v/>
      </c>
      <c r="M1704" s="65" t="str">
        <f t="shared" si="300"/>
        <v/>
      </c>
      <c r="N1704" s="65" t="str">
        <f>IF(M1704="","",M1704/VLOOKUP(VLOOKUP($J1704,'Medians, Hi-Lo SDs'!$B:$F,2,FALSE),$H:$I,2,FALSE))</f>
        <v/>
      </c>
      <c r="O1704" s="59" t="s">
        <v>88</v>
      </c>
      <c r="P1704" s="60" t="s">
        <v>88</v>
      </c>
      <c r="Q1704" s="66" t="str">
        <f>IFERROR((IF(AND($G1703&lt;(VLOOKUP($J1704,'Medians, Hi-Lo SDs'!$B:$F,3,FALSE)),$G1704&gt;=(VLOOKUP($J1704,'Medians, Hi-Lo SDs'!$B:$F,3,FALSE))),(VLOOKUP($J1704,'Medians, Hi-Lo SDs'!$B:$F,3,FALSE))-$G1703,""))/($F1704)*($C1704-$C1703)+($C1703),"")</f>
        <v/>
      </c>
      <c r="R1704" s="65" t="str">
        <f t="shared" si="301"/>
        <v/>
      </c>
      <c r="S1704" s="65" t="str">
        <f>IF(R1704="","",R1704/VLOOKUP(VLOOKUP($J1704,'Medians, Hi-Lo SDs'!$B:$F,3,FALSE),$H:$I,2,FALSE))</f>
        <v/>
      </c>
      <c r="T1704" s="70" t="str">
        <f t="shared" si="293"/>
        <v/>
      </c>
      <c r="U1704" s="68" t="str">
        <f t="shared" si="294"/>
        <v/>
      </c>
      <c r="V1704" s="69" t="str">
        <f t="shared" si="299"/>
        <v/>
      </c>
      <c r="W1704" s="66" t="str">
        <f>IFERROR((IF(AND($G1703&lt;(VLOOKUP($J1704,'Medians, Hi-Lo SDs'!$B:$F,4,FALSE)),$G1704&gt;=(VLOOKUP($J1704,'Medians, Hi-Lo SDs'!$B:$F,4,FALSE))),(VLOOKUP($J1704,'Medians, Hi-Lo SDs'!$B:$F,4,FALSE))-$G1703,""))/($F1704)*($C1704-$C1703)+($C1703),"")</f>
        <v/>
      </c>
      <c r="X1704" s="65" t="str">
        <f t="shared" si="302"/>
        <v/>
      </c>
      <c r="Y1704" s="65" t="str">
        <f>IF(X1704="","",X1704/VLOOKUP(VLOOKUP($J1704,'Medians, Hi-Lo SDs'!$B:$F,4,FALSE),$H:$I,2,FALSE))</f>
        <v/>
      </c>
      <c r="Z1704" s="70" t="str">
        <f t="shared" si="295"/>
        <v/>
      </c>
      <c r="AA1704" s="68" t="str">
        <f t="shared" si="296"/>
        <v/>
      </c>
      <c r="AB1704" s="66" t="str">
        <f>IFERROR((IF(AND($G1703&lt;(VLOOKUP($J1704,'Medians, Hi-Lo SDs'!$B:$F,5,FALSE)),$G1704&gt;=(VLOOKUP($J1704,'Medians, Hi-Lo SDs'!$B:$F,5,FALSE))),(VLOOKUP($J1704,'Medians, Hi-Lo SDs'!$B:$F,5,FALSE))-$G1703,""))/($F1704)*($C1704-$C1703)+($C1703),"")</f>
        <v/>
      </c>
      <c r="AC1704" s="65" t="str">
        <f t="shared" si="303"/>
        <v/>
      </c>
      <c r="AD1704" s="65" t="str">
        <f>IF(AC1704="","",AC1704/VLOOKUP(VLOOKUP($J1704,'Medians, Hi-Lo SDs'!$B:$F,5,FALSE),$H:$I,2,FALSE))</f>
        <v/>
      </c>
      <c r="AE1704" s="59" t="s">
        <v>88</v>
      </c>
      <c r="AF1704" s="60" t="s">
        <v>88</v>
      </c>
    </row>
    <row r="1705" spans="10:32" x14ac:dyDescent="0.2">
      <c r="J1705" s="64" t="str">
        <f t="shared" si="297"/>
        <v>a1721</v>
      </c>
      <c r="K1705" s="71">
        <f t="shared" si="298"/>
        <v>2.1505376344086025</v>
      </c>
      <c r="L1705" s="65" t="str">
        <f>IFERROR((IF(AND($G1704&lt;(VLOOKUP($J1705,'Medians, Hi-Lo SDs'!$B:$F,2,FALSE)),$G1705&gt;=(VLOOKUP($J1705,'Medians, Hi-Lo SDs'!$B:$F,2,FALSE))),(VLOOKUP($J1705,'Medians, Hi-Lo SDs'!$B:$F,2,FALSE))-$G1704,""))/($F1705)*($C1705-$C1704)+($C1704),"")</f>
        <v/>
      </c>
      <c r="M1705" s="65" t="str">
        <f t="shared" si="300"/>
        <v/>
      </c>
      <c r="N1705" s="65" t="str">
        <f>IF(M1705="","",M1705/VLOOKUP(VLOOKUP($J1705,'Medians, Hi-Lo SDs'!$B:$F,2,FALSE),$H:$I,2,FALSE))</f>
        <v/>
      </c>
      <c r="O1705" s="59" t="s">
        <v>88</v>
      </c>
      <c r="P1705" s="60" t="s">
        <v>88</v>
      </c>
      <c r="Q1705" s="66" t="str">
        <f>IFERROR((IF(AND($G1704&lt;(VLOOKUP($J1705,'Medians, Hi-Lo SDs'!$B:$F,3,FALSE)),$G1705&gt;=(VLOOKUP($J1705,'Medians, Hi-Lo SDs'!$B:$F,3,FALSE))),(VLOOKUP($J1705,'Medians, Hi-Lo SDs'!$B:$F,3,FALSE))-$G1704,""))/($F1705)*($C1705-$C1704)+($C1704),"")</f>
        <v/>
      </c>
      <c r="R1705" s="65" t="str">
        <f t="shared" si="301"/>
        <v/>
      </c>
      <c r="S1705" s="65" t="str">
        <f>IF(R1705="","",R1705/VLOOKUP(VLOOKUP($J1705,'Medians, Hi-Lo SDs'!$B:$F,3,FALSE),$H:$I,2,FALSE))</f>
        <v/>
      </c>
      <c r="T1705" s="70" t="str">
        <f t="shared" si="293"/>
        <v/>
      </c>
      <c r="U1705" s="68" t="str">
        <f t="shared" si="294"/>
        <v/>
      </c>
      <c r="V1705" s="69" t="str">
        <f t="shared" si="299"/>
        <v/>
      </c>
      <c r="W1705" s="66" t="str">
        <f>IFERROR((IF(AND($G1704&lt;(VLOOKUP($J1705,'Medians, Hi-Lo SDs'!$B:$F,4,FALSE)),$G1705&gt;=(VLOOKUP($J1705,'Medians, Hi-Lo SDs'!$B:$F,4,FALSE))),(VLOOKUP($J1705,'Medians, Hi-Lo SDs'!$B:$F,4,FALSE))-$G1704,""))/($F1705)*($C1705-$C1704)+($C1704),"")</f>
        <v/>
      </c>
      <c r="X1705" s="65" t="str">
        <f t="shared" si="302"/>
        <v/>
      </c>
      <c r="Y1705" s="65" t="str">
        <f>IF(X1705="","",X1705/VLOOKUP(VLOOKUP($J1705,'Medians, Hi-Lo SDs'!$B:$F,4,FALSE),$H:$I,2,FALSE))</f>
        <v/>
      </c>
      <c r="Z1705" s="70" t="str">
        <f t="shared" si="295"/>
        <v/>
      </c>
      <c r="AA1705" s="68" t="str">
        <f t="shared" si="296"/>
        <v/>
      </c>
      <c r="AB1705" s="66" t="str">
        <f>IFERROR((IF(AND($G1704&lt;(VLOOKUP($J1705,'Medians, Hi-Lo SDs'!$B:$F,5,FALSE)),$G1705&gt;=(VLOOKUP($J1705,'Medians, Hi-Lo SDs'!$B:$F,5,FALSE))),(VLOOKUP($J1705,'Medians, Hi-Lo SDs'!$B:$F,5,FALSE))-$G1704,""))/($F1705)*($C1705-$C1704)+($C1704),"")</f>
        <v/>
      </c>
      <c r="AC1705" s="65" t="str">
        <f t="shared" si="303"/>
        <v/>
      </c>
      <c r="AD1705" s="65" t="str">
        <f>IF(AC1705="","",AC1705/VLOOKUP(VLOOKUP($J1705,'Medians, Hi-Lo SDs'!$B:$F,5,FALSE),$H:$I,2,FALSE))</f>
        <v/>
      </c>
      <c r="AE1705" s="59" t="s">
        <v>88</v>
      </c>
      <c r="AF1705" s="60" t="s">
        <v>88</v>
      </c>
    </row>
    <row r="1706" spans="10:32" x14ac:dyDescent="0.2">
      <c r="J1706" s="64" t="str">
        <f t="shared" si="297"/>
        <v>a1721</v>
      </c>
      <c r="K1706" s="71">
        <f t="shared" si="298"/>
        <v>2.1505376344086025</v>
      </c>
      <c r="L1706" s="65" t="str">
        <f>IFERROR((IF(AND($G1705&lt;(VLOOKUP($J1706,'Medians, Hi-Lo SDs'!$B:$F,2,FALSE)),$G1706&gt;=(VLOOKUP($J1706,'Medians, Hi-Lo SDs'!$B:$F,2,FALSE))),(VLOOKUP($J1706,'Medians, Hi-Lo SDs'!$B:$F,2,FALSE))-$G1705,""))/($F1706)*($C1706-$C1705)+($C1705),"")</f>
        <v/>
      </c>
      <c r="M1706" s="65" t="str">
        <f t="shared" si="300"/>
        <v/>
      </c>
      <c r="N1706" s="65" t="str">
        <f>IF(M1706="","",M1706/VLOOKUP(VLOOKUP($J1706,'Medians, Hi-Lo SDs'!$B:$F,2,FALSE),$H:$I,2,FALSE))</f>
        <v/>
      </c>
      <c r="O1706" s="59" t="s">
        <v>88</v>
      </c>
      <c r="P1706" s="60" t="s">
        <v>88</v>
      </c>
      <c r="Q1706" s="66" t="str">
        <f>IFERROR((IF(AND($G1705&lt;(VLOOKUP($J1706,'Medians, Hi-Lo SDs'!$B:$F,3,FALSE)),$G1706&gt;=(VLOOKUP($J1706,'Medians, Hi-Lo SDs'!$B:$F,3,FALSE))),(VLOOKUP($J1706,'Medians, Hi-Lo SDs'!$B:$F,3,FALSE))-$G1705,""))/($F1706)*($C1706-$C1705)+($C1705),"")</f>
        <v/>
      </c>
      <c r="R1706" s="65" t="str">
        <f t="shared" si="301"/>
        <v/>
      </c>
      <c r="S1706" s="65" t="str">
        <f>IF(R1706="","",R1706/VLOOKUP(VLOOKUP($J1706,'Medians, Hi-Lo SDs'!$B:$F,3,FALSE),$H:$I,2,FALSE))</f>
        <v/>
      </c>
      <c r="T1706" s="70" t="str">
        <f t="shared" si="293"/>
        <v/>
      </c>
      <c r="U1706" s="68" t="str">
        <f t="shared" si="294"/>
        <v/>
      </c>
      <c r="V1706" s="69" t="str">
        <f t="shared" si="299"/>
        <v/>
      </c>
      <c r="W1706" s="66" t="str">
        <f>IFERROR((IF(AND($G1705&lt;(VLOOKUP($J1706,'Medians, Hi-Lo SDs'!$B:$F,4,FALSE)),$G1706&gt;=(VLOOKUP($J1706,'Medians, Hi-Lo SDs'!$B:$F,4,FALSE))),(VLOOKUP($J1706,'Medians, Hi-Lo SDs'!$B:$F,4,FALSE))-$G1705,""))/($F1706)*($C1706-$C1705)+($C1705),"")</f>
        <v/>
      </c>
      <c r="X1706" s="65" t="str">
        <f t="shared" si="302"/>
        <v/>
      </c>
      <c r="Y1706" s="65" t="str">
        <f>IF(X1706="","",X1706/VLOOKUP(VLOOKUP($J1706,'Medians, Hi-Lo SDs'!$B:$F,4,FALSE),$H:$I,2,FALSE))</f>
        <v/>
      </c>
      <c r="Z1706" s="70" t="str">
        <f t="shared" si="295"/>
        <v/>
      </c>
      <c r="AA1706" s="68" t="str">
        <f t="shared" si="296"/>
        <v/>
      </c>
      <c r="AB1706" s="66" t="str">
        <f>IFERROR((IF(AND($G1705&lt;(VLOOKUP($J1706,'Medians, Hi-Lo SDs'!$B:$F,5,FALSE)),$G1706&gt;=(VLOOKUP($J1706,'Medians, Hi-Lo SDs'!$B:$F,5,FALSE))),(VLOOKUP($J1706,'Medians, Hi-Lo SDs'!$B:$F,5,FALSE))-$G1705,""))/($F1706)*($C1706-$C1705)+($C1705),"")</f>
        <v/>
      </c>
      <c r="AC1706" s="65" t="str">
        <f t="shared" si="303"/>
        <v/>
      </c>
      <c r="AD1706" s="65" t="str">
        <f>IF(AC1706="","",AC1706/VLOOKUP(VLOOKUP($J1706,'Medians, Hi-Lo SDs'!$B:$F,5,FALSE),$H:$I,2,FALSE))</f>
        <v/>
      </c>
      <c r="AE1706" s="59" t="s">
        <v>88</v>
      </c>
      <c r="AF1706" s="60" t="s">
        <v>88</v>
      </c>
    </row>
    <row r="1707" spans="10:32" x14ac:dyDescent="0.2">
      <c r="J1707" s="64" t="str">
        <f t="shared" si="297"/>
        <v>a1721</v>
      </c>
      <c r="K1707" s="71">
        <f t="shared" si="298"/>
        <v>2.1505376344086025</v>
      </c>
      <c r="L1707" s="65" t="str">
        <f>IFERROR((IF(AND($G1706&lt;(VLOOKUP($J1707,'Medians, Hi-Lo SDs'!$B:$F,2,FALSE)),$G1707&gt;=(VLOOKUP($J1707,'Medians, Hi-Lo SDs'!$B:$F,2,FALSE))),(VLOOKUP($J1707,'Medians, Hi-Lo SDs'!$B:$F,2,FALSE))-$G1706,""))/($F1707)*($C1707-$C1706)+($C1706),"")</f>
        <v/>
      </c>
      <c r="M1707" s="65" t="str">
        <f t="shared" si="300"/>
        <v/>
      </c>
      <c r="N1707" s="65" t="str">
        <f>IF(M1707="","",M1707/VLOOKUP(VLOOKUP($J1707,'Medians, Hi-Lo SDs'!$B:$F,2,FALSE),$H:$I,2,FALSE))</f>
        <v/>
      </c>
      <c r="O1707" s="59" t="s">
        <v>88</v>
      </c>
      <c r="P1707" s="60" t="s">
        <v>88</v>
      </c>
      <c r="Q1707" s="66" t="str">
        <f>IFERROR((IF(AND($G1706&lt;(VLOOKUP($J1707,'Medians, Hi-Lo SDs'!$B:$F,3,FALSE)),$G1707&gt;=(VLOOKUP($J1707,'Medians, Hi-Lo SDs'!$B:$F,3,FALSE))),(VLOOKUP($J1707,'Medians, Hi-Lo SDs'!$B:$F,3,FALSE))-$G1706,""))/($F1707)*($C1707-$C1706)+($C1706),"")</f>
        <v/>
      </c>
      <c r="R1707" s="65" t="str">
        <f t="shared" si="301"/>
        <v/>
      </c>
      <c r="S1707" s="65" t="str">
        <f>IF(R1707="","",R1707/VLOOKUP(VLOOKUP($J1707,'Medians, Hi-Lo SDs'!$B:$F,3,FALSE),$H:$I,2,FALSE))</f>
        <v/>
      </c>
      <c r="T1707" s="70" t="str">
        <f t="shared" si="293"/>
        <v/>
      </c>
      <c r="U1707" s="68" t="str">
        <f t="shared" si="294"/>
        <v/>
      </c>
      <c r="V1707" s="69" t="str">
        <f t="shared" si="299"/>
        <v/>
      </c>
      <c r="W1707" s="66" t="str">
        <f>IFERROR((IF(AND($G1706&lt;(VLOOKUP($J1707,'Medians, Hi-Lo SDs'!$B:$F,4,FALSE)),$G1707&gt;=(VLOOKUP($J1707,'Medians, Hi-Lo SDs'!$B:$F,4,FALSE))),(VLOOKUP($J1707,'Medians, Hi-Lo SDs'!$B:$F,4,FALSE))-$G1706,""))/($F1707)*($C1707-$C1706)+($C1706),"")</f>
        <v/>
      </c>
      <c r="X1707" s="65" t="str">
        <f t="shared" si="302"/>
        <v/>
      </c>
      <c r="Y1707" s="65" t="str">
        <f>IF(X1707="","",X1707/VLOOKUP(VLOOKUP($J1707,'Medians, Hi-Lo SDs'!$B:$F,4,FALSE),$H:$I,2,FALSE))</f>
        <v/>
      </c>
      <c r="Z1707" s="70" t="str">
        <f t="shared" si="295"/>
        <v/>
      </c>
      <c r="AA1707" s="68" t="str">
        <f t="shared" si="296"/>
        <v/>
      </c>
      <c r="AB1707" s="66" t="str">
        <f>IFERROR((IF(AND($G1706&lt;(VLOOKUP($J1707,'Medians, Hi-Lo SDs'!$B:$F,5,FALSE)),$G1707&gt;=(VLOOKUP($J1707,'Medians, Hi-Lo SDs'!$B:$F,5,FALSE))),(VLOOKUP($J1707,'Medians, Hi-Lo SDs'!$B:$F,5,FALSE))-$G1706,""))/($F1707)*($C1707-$C1706)+($C1706),"")</f>
        <v/>
      </c>
      <c r="AC1707" s="65" t="str">
        <f t="shared" si="303"/>
        <v/>
      </c>
      <c r="AD1707" s="65" t="str">
        <f>IF(AC1707="","",AC1707/VLOOKUP(VLOOKUP($J1707,'Medians, Hi-Lo SDs'!$B:$F,5,FALSE),$H:$I,2,FALSE))</f>
        <v/>
      </c>
      <c r="AE1707" s="59" t="s">
        <v>88</v>
      </c>
      <c r="AF1707" s="60" t="s">
        <v>88</v>
      </c>
    </row>
    <row r="1708" spans="10:32" x14ac:dyDescent="0.2">
      <c r="J1708" s="64" t="str">
        <f t="shared" si="297"/>
        <v>a1721</v>
      </c>
      <c r="K1708" s="71">
        <f t="shared" si="298"/>
        <v>2.1505376344086025</v>
      </c>
      <c r="L1708" s="65" t="str">
        <f>IFERROR((IF(AND($G1707&lt;(VLOOKUP($J1708,'Medians, Hi-Lo SDs'!$B:$F,2,FALSE)),$G1708&gt;=(VLOOKUP($J1708,'Medians, Hi-Lo SDs'!$B:$F,2,FALSE))),(VLOOKUP($J1708,'Medians, Hi-Lo SDs'!$B:$F,2,FALSE))-$G1707,""))/($F1708)*($C1708-$C1707)+($C1707),"")</f>
        <v/>
      </c>
      <c r="M1708" s="65" t="str">
        <f t="shared" si="300"/>
        <v/>
      </c>
      <c r="N1708" s="65" t="str">
        <f>IF(M1708="","",M1708/VLOOKUP(VLOOKUP($J1708,'Medians, Hi-Lo SDs'!$B:$F,2,FALSE),$H:$I,2,FALSE))</f>
        <v/>
      </c>
      <c r="O1708" s="59" t="s">
        <v>88</v>
      </c>
      <c r="P1708" s="60" t="s">
        <v>88</v>
      </c>
      <c r="Q1708" s="66" t="str">
        <f>IFERROR((IF(AND($G1707&lt;(VLOOKUP($J1708,'Medians, Hi-Lo SDs'!$B:$F,3,FALSE)),$G1708&gt;=(VLOOKUP($J1708,'Medians, Hi-Lo SDs'!$B:$F,3,FALSE))),(VLOOKUP($J1708,'Medians, Hi-Lo SDs'!$B:$F,3,FALSE))-$G1707,""))/($F1708)*($C1708-$C1707)+($C1707),"")</f>
        <v/>
      </c>
      <c r="R1708" s="65" t="str">
        <f t="shared" si="301"/>
        <v/>
      </c>
      <c r="S1708" s="65" t="str">
        <f>IF(R1708="","",R1708/VLOOKUP(VLOOKUP($J1708,'Medians, Hi-Lo SDs'!$B:$F,3,FALSE),$H:$I,2,FALSE))</f>
        <v/>
      </c>
      <c r="T1708" s="70" t="str">
        <f t="shared" ref="T1708:T1771" si="304">IF(S1708="","",IF(SUMIF($J:$J,$J1708,N:N)=0,1/0,(SUMIF($J:$J,$J1708,N:N)+SUMIF($J:$J,$J1708,S:S))/2))</f>
        <v/>
      </c>
      <c r="U1708" s="68" t="str">
        <f t="shared" ref="U1708:U1771" si="305">N1708</f>
        <v/>
      </c>
      <c r="V1708" s="69" t="str">
        <f t="shared" si="299"/>
        <v/>
      </c>
      <c r="W1708" s="66" t="str">
        <f>IFERROR((IF(AND($G1707&lt;(VLOOKUP($J1708,'Medians, Hi-Lo SDs'!$B:$F,4,FALSE)),$G1708&gt;=(VLOOKUP($J1708,'Medians, Hi-Lo SDs'!$B:$F,4,FALSE))),(VLOOKUP($J1708,'Medians, Hi-Lo SDs'!$B:$F,4,FALSE))-$G1707,""))/($F1708)*($C1708-$C1707)+($C1707),"")</f>
        <v/>
      </c>
      <c r="X1708" s="65" t="str">
        <f t="shared" si="302"/>
        <v/>
      </c>
      <c r="Y1708" s="65" t="str">
        <f>IF(X1708="","",X1708/VLOOKUP(VLOOKUP($J1708,'Medians, Hi-Lo SDs'!$B:$F,4,FALSE),$H:$I,2,FALSE))</f>
        <v/>
      </c>
      <c r="Z1708" s="70" t="str">
        <f t="shared" ref="Z1708:Z1771" si="306">IF(Y1708="","",(SUMIF($J:$J,$J1708,Y:Y)+SUMIF($J:$J,$J1708,AD:AD))/2)</f>
        <v/>
      </c>
      <c r="AA1708" s="68" t="str">
        <f t="shared" ref="AA1708:AA1771" si="307">AD1708</f>
        <v/>
      </c>
      <c r="AB1708" s="66" t="str">
        <f>IFERROR((IF(AND($G1707&lt;(VLOOKUP($J1708,'Medians, Hi-Lo SDs'!$B:$F,5,FALSE)),$G1708&gt;=(VLOOKUP($J1708,'Medians, Hi-Lo SDs'!$B:$F,5,FALSE))),(VLOOKUP($J1708,'Medians, Hi-Lo SDs'!$B:$F,5,FALSE))-$G1707,""))/($F1708)*($C1708-$C1707)+($C1707),"")</f>
        <v/>
      </c>
      <c r="AC1708" s="65" t="str">
        <f t="shared" si="303"/>
        <v/>
      </c>
      <c r="AD1708" s="65" t="str">
        <f>IF(AC1708="","",AC1708/VLOOKUP(VLOOKUP($J1708,'Medians, Hi-Lo SDs'!$B:$F,5,FALSE),$H:$I,2,FALSE))</f>
        <v/>
      </c>
      <c r="AE1708" s="59" t="s">
        <v>88</v>
      </c>
      <c r="AF1708" s="60" t="s">
        <v>88</v>
      </c>
    </row>
    <row r="1709" spans="10:32" x14ac:dyDescent="0.2">
      <c r="J1709" s="64" t="str">
        <f t="shared" si="297"/>
        <v>a1721</v>
      </c>
      <c r="K1709" s="71">
        <f t="shared" si="298"/>
        <v>2.1505376344086025</v>
      </c>
      <c r="L1709" s="65" t="str">
        <f>IFERROR((IF(AND($G1708&lt;(VLOOKUP($J1709,'Medians, Hi-Lo SDs'!$B:$F,2,FALSE)),$G1709&gt;=(VLOOKUP($J1709,'Medians, Hi-Lo SDs'!$B:$F,2,FALSE))),(VLOOKUP($J1709,'Medians, Hi-Lo SDs'!$B:$F,2,FALSE))-$G1708,""))/($F1709)*($C1709-$C1708)+($C1708),"")</f>
        <v/>
      </c>
      <c r="M1709" s="65" t="str">
        <f t="shared" si="300"/>
        <v/>
      </c>
      <c r="N1709" s="65" t="str">
        <f>IF(M1709="","",M1709/VLOOKUP(VLOOKUP($J1709,'Medians, Hi-Lo SDs'!$B:$F,2,FALSE),$H:$I,2,FALSE))</f>
        <v/>
      </c>
      <c r="O1709" s="59" t="s">
        <v>88</v>
      </c>
      <c r="P1709" s="60" t="s">
        <v>88</v>
      </c>
      <c r="Q1709" s="66" t="str">
        <f>IFERROR((IF(AND($G1708&lt;(VLOOKUP($J1709,'Medians, Hi-Lo SDs'!$B:$F,3,FALSE)),$G1709&gt;=(VLOOKUP($J1709,'Medians, Hi-Lo SDs'!$B:$F,3,FALSE))),(VLOOKUP($J1709,'Medians, Hi-Lo SDs'!$B:$F,3,FALSE))-$G1708,""))/($F1709)*($C1709-$C1708)+($C1708),"")</f>
        <v/>
      </c>
      <c r="R1709" s="65" t="str">
        <f t="shared" si="301"/>
        <v/>
      </c>
      <c r="S1709" s="65" t="str">
        <f>IF(R1709="","",R1709/VLOOKUP(VLOOKUP($J1709,'Medians, Hi-Lo SDs'!$B:$F,3,FALSE),$H:$I,2,FALSE))</f>
        <v/>
      </c>
      <c r="T1709" s="70" t="str">
        <f t="shared" si="304"/>
        <v/>
      </c>
      <c r="U1709" s="68" t="str">
        <f t="shared" si="305"/>
        <v/>
      </c>
      <c r="V1709" s="69" t="str">
        <f t="shared" si="299"/>
        <v/>
      </c>
      <c r="W1709" s="66" t="str">
        <f>IFERROR((IF(AND($G1708&lt;(VLOOKUP($J1709,'Medians, Hi-Lo SDs'!$B:$F,4,FALSE)),$G1709&gt;=(VLOOKUP($J1709,'Medians, Hi-Lo SDs'!$B:$F,4,FALSE))),(VLOOKUP($J1709,'Medians, Hi-Lo SDs'!$B:$F,4,FALSE))-$G1708,""))/($F1709)*($C1709-$C1708)+($C1708),"")</f>
        <v/>
      </c>
      <c r="X1709" s="65" t="str">
        <f t="shared" si="302"/>
        <v/>
      </c>
      <c r="Y1709" s="65" t="str">
        <f>IF(X1709="","",X1709/VLOOKUP(VLOOKUP($J1709,'Medians, Hi-Lo SDs'!$B:$F,4,FALSE),$H:$I,2,FALSE))</f>
        <v/>
      </c>
      <c r="Z1709" s="70" t="str">
        <f t="shared" si="306"/>
        <v/>
      </c>
      <c r="AA1709" s="68" t="str">
        <f t="shared" si="307"/>
        <v/>
      </c>
      <c r="AB1709" s="66" t="str">
        <f>IFERROR((IF(AND($G1708&lt;(VLOOKUP($J1709,'Medians, Hi-Lo SDs'!$B:$F,5,FALSE)),$G1709&gt;=(VLOOKUP($J1709,'Medians, Hi-Lo SDs'!$B:$F,5,FALSE))),(VLOOKUP($J1709,'Medians, Hi-Lo SDs'!$B:$F,5,FALSE))-$G1708,""))/($F1709)*($C1709-$C1708)+($C1708),"")</f>
        <v/>
      </c>
      <c r="AC1709" s="65" t="str">
        <f t="shared" si="303"/>
        <v/>
      </c>
      <c r="AD1709" s="65" t="str">
        <f>IF(AC1709="","",AC1709/VLOOKUP(VLOOKUP($J1709,'Medians, Hi-Lo SDs'!$B:$F,5,FALSE),$H:$I,2,FALSE))</f>
        <v/>
      </c>
      <c r="AE1709" s="59" t="s">
        <v>88</v>
      </c>
      <c r="AF1709" s="60" t="s">
        <v>88</v>
      </c>
    </row>
    <row r="1710" spans="10:32" x14ac:dyDescent="0.2">
      <c r="J1710" s="64" t="str">
        <f t="shared" si="297"/>
        <v>a1721</v>
      </c>
      <c r="K1710" s="71">
        <f t="shared" si="298"/>
        <v>2.1505376344086025</v>
      </c>
      <c r="L1710" s="65" t="str">
        <f>IFERROR((IF(AND($G1709&lt;(VLOOKUP($J1710,'Medians, Hi-Lo SDs'!$B:$F,2,FALSE)),$G1710&gt;=(VLOOKUP($J1710,'Medians, Hi-Lo SDs'!$B:$F,2,FALSE))),(VLOOKUP($J1710,'Medians, Hi-Lo SDs'!$B:$F,2,FALSE))-$G1709,""))/($F1710)*($C1710-$C1709)+($C1709),"")</f>
        <v/>
      </c>
      <c r="M1710" s="65" t="str">
        <f t="shared" si="300"/>
        <v/>
      </c>
      <c r="N1710" s="65" t="str">
        <f>IF(M1710="","",M1710/VLOOKUP(VLOOKUP($J1710,'Medians, Hi-Lo SDs'!$B:$F,2,FALSE),$H:$I,2,FALSE))</f>
        <v/>
      </c>
      <c r="O1710" s="59" t="s">
        <v>88</v>
      </c>
      <c r="P1710" s="60" t="s">
        <v>88</v>
      </c>
      <c r="Q1710" s="66" t="str">
        <f>IFERROR((IF(AND($G1709&lt;(VLOOKUP($J1710,'Medians, Hi-Lo SDs'!$B:$F,3,FALSE)),$G1710&gt;=(VLOOKUP($J1710,'Medians, Hi-Lo SDs'!$B:$F,3,FALSE))),(VLOOKUP($J1710,'Medians, Hi-Lo SDs'!$B:$F,3,FALSE))-$G1709,""))/($F1710)*($C1710-$C1709)+($C1709),"")</f>
        <v/>
      </c>
      <c r="R1710" s="65" t="str">
        <f t="shared" si="301"/>
        <v/>
      </c>
      <c r="S1710" s="65" t="str">
        <f>IF(R1710="","",R1710/VLOOKUP(VLOOKUP($J1710,'Medians, Hi-Lo SDs'!$B:$F,3,FALSE),$H:$I,2,FALSE))</f>
        <v/>
      </c>
      <c r="T1710" s="70" t="str">
        <f t="shared" si="304"/>
        <v/>
      </c>
      <c r="U1710" s="68" t="str">
        <f t="shared" si="305"/>
        <v/>
      </c>
      <c r="V1710" s="69" t="str">
        <f t="shared" si="299"/>
        <v/>
      </c>
      <c r="W1710" s="66" t="str">
        <f>IFERROR((IF(AND($G1709&lt;(VLOOKUP($J1710,'Medians, Hi-Lo SDs'!$B:$F,4,FALSE)),$G1710&gt;=(VLOOKUP($J1710,'Medians, Hi-Lo SDs'!$B:$F,4,FALSE))),(VLOOKUP($J1710,'Medians, Hi-Lo SDs'!$B:$F,4,FALSE))-$G1709,""))/($F1710)*($C1710-$C1709)+($C1709),"")</f>
        <v/>
      </c>
      <c r="X1710" s="65" t="str">
        <f t="shared" si="302"/>
        <v/>
      </c>
      <c r="Y1710" s="65" t="str">
        <f>IF(X1710="","",X1710/VLOOKUP(VLOOKUP($J1710,'Medians, Hi-Lo SDs'!$B:$F,4,FALSE),$H:$I,2,FALSE))</f>
        <v/>
      </c>
      <c r="Z1710" s="70" t="str">
        <f t="shared" si="306"/>
        <v/>
      </c>
      <c r="AA1710" s="68" t="str">
        <f t="shared" si="307"/>
        <v/>
      </c>
      <c r="AB1710" s="66" t="str">
        <f>IFERROR((IF(AND($G1709&lt;(VLOOKUP($J1710,'Medians, Hi-Lo SDs'!$B:$F,5,FALSE)),$G1710&gt;=(VLOOKUP($J1710,'Medians, Hi-Lo SDs'!$B:$F,5,FALSE))),(VLOOKUP($J1710,'Medians, Hi-Lo SDs'!$B:$F,5,FALSE))-$G1709,""))/($F1710)*($C1710-$C1709)+($C1709),"")</f>
        <v/>
      </c>
      <c r="AC1710" s="65" t="str">
        <f t="shared" si="303"/>
        <v/>
      </c>
      <c r="AD1710" s="65" t="str">
        <f>IF(AC1710="","",AC1710/VLOOKUP(VLOOKUP($J1710,'Medians, Hi-Lo SDs'!$B:$F,5,FALSE),$H:$I,2,FALSE))</f>
        <v/>
      </c>
      <c r="AE1710" s="59" t="s">
        <v>88</v>
      </c>
      <c r="AF1710" s="60" t="s">
        <v>88</v>
      </c>
    </row>
    <row r="1711" spans="10:32" x14ac:dyDescent="0.2">
      <c r="J1711" s="64" t="str">
        <f t="shared" si="297"/>
        <v>a1721</v>
      </c>
      <c r="K1711" s="71">
        <f t="shared" si="298"/>
        <v>2.1505376344086025</v>
      </c>
      <c r="L1711" s="65" t="str">
        <f>IFERROR((IF(AND($G1710&lt;(VLOOKUP($J1711,'Medians, Hi-Lo SDs'!$B:$F,2,FALSE)),$G1711&gt;=(VLOOKUP($J1711,'Medians, Hi-Lo SDs'!$B:$F,2,FALSE))),(VLOOKUP($J1711,'Medians, Hi-Lo SDs'!$B:$F,2,FALSE))-$G1710,""))/($F1711)*($C1711-$C1710)+($C1710),"")</f>
        <v/>
      </c>
      <c r="M1711" s="65" t="str">
        <f t="shared" si="300"/>
        <v/>
      </c>
      <c r="N1711" s="65" t="str">
        <f>IF(M1711="","",M1711/VLOOKUP(VLOOKUP($J1711,'Medians, Hi-Lo SDs'!$B:$F,2,FALSE),$H:$I,2,FALSE))</f>
        <v/>
      </c>
      <c r="O1711" s="59" t="s">
        <v>88</v>
      </c>
      <c r="P1711" s="60" t="s">
        <v>88</v>
      </c>
      <c r="Q1711" s="66" t="str">
        <f>IFERROR((IF(AND($G1710&lt;(VLOOKUP($J1711,'Medians, Hi-Lo SDs'!$B:$F,3,FALSE)),$G1711&gt;=(VLOOKUP($J1711,'Medians, Hi-Lo SDs'!$B:$F,3,FALSE))),(VLOOKUP($J1711,'Medians, Hi-Lo SDs'!$B:$F,3,FALSE))-$G1710,""))/($F1711)*($C1711-$C1710)+($C1710),"")</f>
        <v/>
      </c>
      <c r="R1711" s="65" t="str">
        <f t="shared" si="301"/>
        <v/>
      </c>
      <c r="S1711" s="65" t="str">
        <f>IF(R1711="","",R1711/VLOOKUP(VLOOKUP($J1711,'Medians, Hi-Lo SDs'!$B:$F,3,FALSE),$H:$I,2,FALSE))</f>
        <v/>
      </c>
      <c r="T1711" s="70" t="str">
        <f t="shared" si="304"/>
        <v/>
      </c>
      <c r="U1711" s="68" t="str">
        <f t="shared" si="305"/>
        <v/>
      </c>
      <c r="V1711" s="69" t="str">
        <f t="shared" si="299"/>
        <v/>
      </c>
      <c r="W1711" s="66" t="str">
        <f>IFERROR((IF(AND($G1710&lt;(VLOOKUP($J1711,'Medians, Hi-Lo SDs'!$B:$F,4,FALSE)),$G1711&gt;=(VLOOKUP($J1711,'Medians, Hi-Lo SDs'!$B:$F,4,FALSE))),(VLOOKUP($J1711,'Medians, Hi-Lo SDs'!$B:$F,4,FALSE))-$G1710,""))/($F1711)*($C1711-$C1710)+($C1710),"")</f>
        <v/>
      </c>
      <c r="X1711" s="65" t="str">
        <f t="shared" si="302"/>
        <v/>
      </c>
      <c r="Y1711" s="65" t="str">
        <f>IF(X1711="","",X1711/VLOOKUP(VLOOKUP($J1711,'Medians, Hi-Lo SDs'!$B:$F,4,FALSE),$H:$I,2,FALSE))</f>
        <v/>
      </c>
      <c r="Z1711" s="70" t="str">
        <f t="shared" si="306"/>
        <v/>
      </c>
      <c r="AA1711" s="68" t="str">
        <f t="shared" si="307"/>
        <v/>
      </c>
      <c r="AB1711" s="66" t="str">
        <f>IFERROR((IF(AND($G1710&lt;(VLOOKUP($J1711,'Medians, Hi-Lo SDs'!$B:$F,5,FALSE)),$G1711&gt;=(VLOOKUP($J1711,'Medians, Hi-Lo SDs'!$B:$F,5,FALSE))),(VLOOKUP($J1711,'Medians, Hi-Lo SDs'!$B:$F,5,FALSE))-$G1710,""))/($F1711)*($C1711-$C1710)+($C1710),"")</f>
        <v/>
      </c>
      <c r="AC1711" s="65" t="str">
        <f t="shared" si="303"/>
        <v/>
      </c>
      <c r="AD1711" s="65" t="str">
        <f>IF(AC1711="","",AC1711/VLOOKUP(VLOOKUP($J1711,'Medians, Hi-Lo SDs'!$B:$F,5,FALSE),$H:$I,2,FALSE))</f>
        <v/>
      </c>
      <c r="AE1711" s="59" t="s">
        <v>88</v>
      </c>
      <c r="AF1711" s="60" t="s">
        <v>88</v>
      </c>
    </row>
    <row r="1712" spans="10:32" x14ac:dyDescent="0.2">
      <c r="J1712" s="64" t="str">
        <f t="shared" si="297"/>
        <v>a1721</v>
      </c>
      <c r="K1712" s="71">
        <f t="shared" si="298"/>
        <v>2.1505376344086025</v>
      </c>
      <c r="L1712" s="65" t="str">
        <f>IFERROR((IF(AND($G1711&lt;(VLOOKUP($J1712,'Medians, Hi-Lo SDs'!$B:$F,2,FALSE)),$G1712&gt;=(VLOOKUP($J1712,'Medians, Hi-Lo SDs'!$B:$F,2,FALSE))),(VLOOKUP($J1712,'Medians, Hi-Lo SDs'!$B:$F,2,FALSE))-$G1711,""))/($F1712)*($C1712-$C1711)+($C1711),"")</f>
        <v/>
      </c>
      <c r="M1712" s="65" t="str">
        <f t="shared" si="300"/>
        <v/>
      </c>
      <c r="N1712" s="65" t="str">
        <f>IF(M1712="","",M1712/VLOOKUP(VLOOKUP($J1712,'Medians, Hi-Lo SDs'!$B:$F,2,FALSE),$H:$I,2,FALSE))</f>
        <v/>
      </c>
      <c r="O1712" s="59" t="s">
        <v>88</v>
      </c>
      <c r="P1712" s="60" t="s">
        <v>88</v>
      </c>
      <c r="Q1712" s="66" t="str">
        <f>IFERROR((IF(AND($G1711&lt;(VLOOKUP($J1712,'Medians, Hi-Lo SDs'!$B:$F,3,FALSE)),$G1712&gt;=(VLOOKUP($J1712,'Medians, Hi-Lo SDs'!$B:$F,3,FALSE))),(VLOOKUP($J1712,'Medians, Hi-Lo SDs'!$B:$F,3,FALSE))-$G1711,""))/($F1712)*($C1712-$C1711)+($C1711),"")</f>
        <v/>
      </c>
      <c r="R1712" s="65" t="str">
        <f t="shared" si="301"/>
        <v/>
      </c>
      <c r="S1712" s="65" t="str">
        <f>IF(R1712="","",R1712/VLOOKUP(VLOOKUP($J1712,'Medians, Hi-Lo SDs'!$B:$F,3,FALSE),$H:$I,2,FALSE))</f>
        <v/>
      </c>
      <c r="T1712" s="70" t="str">
        <f t="shared" si="304"/>
        <v/>
      </c>
      <c r="U1712" s="68" t="str">
        <f t="shared" si="305"/>
        <v/>
      </c>
      <c r="V1712" s="69" t="str">
        <f t="shared" si="299"/>
        <v/>
      </c>
      <c r="W1712" s="66" t="str">
        <f>IFERROR((IF(AND($G1711&lt;(VLOOKUP($J1712,'Medians, Hi-Lo SDs'!$B:$F,4,FALSE)),$G1712&gt;=(VLOOKUP($J1712,'Medians, Hi-Lo SDs'!$B:$F,4,FALSE))),(VLOOKUP($J1712,'Medians, Hi-Lo SDs'!$B:$F,4,FALSE))-$G1711,""))/($F1712)*($C1712-$C1711)+($C1711),"")</f>
        <v/>
      </c>
      <c r="X1712" s="65" t="str">
        <f t="shared" si="302"/>
        <v/>
      </c>
      <c r="Y1712" s="65" t="str">
        <f>IF(X1712="","",X1712/VLOOKUP(VLOOKUP($J1712,'Medians, Hi-Lo SDs'!$B:$F,4,FALSE),$H:$I,2,FALSE))</f>
        <v/>
      </c>
      <c r="Z1712" s="70" t="str">
        <f t="shared" si="306"/>
        <v/>
      </c>
      <c r="AA1712" s="68" t="str">
        <f t="shared" si="307"/>
        <v/>
      </c>
      <c r="AB1712" s="66" t="str">
        <f>IFERROR((IF(AND($G1711&lt;(VLOOKUP($J1712,'Medians, Hi-Lo SDs'!$B:$F,5,FALSE)),$G1712&gt;=(VLOOKUP($J1712,'Medians, Hi-Lo SDs'!$B:$F,5,FALSE))),(VLOOKUP($J1712,'Medians, Hi-Lo SDs'!$B:$F,5,FALSE))-$G1711,""))/($F1712)*($C1712-$C1711)+($C1711),"")</f>
        <v/>
      </c>
      <c r="AC1712" s="65" t="str">
        <f t="shared" si="303"/>
        <v/>
      </c>
      <c r="AD1712" s="65" t="str">
        <f>IF(AC1712="","",AC1712/VLOOKUP(VLOOKUP($J1712,'Medians, Hi-Lo SDs'!$B:$F,5,FALSE),$H:$I,2,FALSE))</f>
        <v/>
      </c>
      <c r="AE1712" s="59" t="s">
        <v>88</v>
      </c>
      <c r="AF1712" s="60" t="s">
        <v>88</v>
      </c>
    </row>
    <row r="1713" spans="10:32" x14ac:dyDescent="0.2">
      <c r="J1713" s="64" t="str">
        <f t="shared" si="297"/>
        <v>a1721</v>
      </c>
      <c r="K1713" s="71">
        <f t="shared" si="298"/>
        <v>2.1505376344086025</v>
      </c>
      <c r="L1713" s="65" t="str">
        <f>IFERROR((IF(AND($G1712&lt;(VLOOKUP($J1713,'Medians, Hi-Lo SDs'!$B:$F,2,FALSE)),$G1713&gt;=(VLOOKUP($J1713,'Medians, Hi-Lo SDs'!$B:$F,2,FALSE))),(VLOOKUP($J1713,'Medians, Hi-Lo SDs'!$B:$F,2,FALSE))-$G1712,""))/($F1713)*($C1713-$C1712)+($C1712),"")</f>
        <v/>
      </c>
      <c r="M1713" s="65" t="str">
        <f t="shared" si="300"/>
        <v/>
      </c>
      <c r="N1713" s="65" t="str">
        <f>IF(M1713="","",M1713/VLOOKUP(VLOOKUP($J1713,'Medians, Hi-Lo SDs'!$B:$F,2,FALSE),$H:$I,2,FALSE))</f>
        <v/>
      </c>
      <c r="O1713" s="59" t="s">
        <v>88</v>
      </c>
      <c r="P1713" s="60" t="s">
        <v>88</v>
      </c>
      <c r="Q1713" s="66" t="str">
        <f>IFERROR((IF(AND($G1712&lt;(VLOOKUP($J1713,'Medians, Hi-Lo SDs'!$B:$F,3,FALSE)),$G1713&gt;=(VLOOKUP($J1713,'Medians, Hi-Lo SDs'!$B:$F,3,FALSE))),(VLOOKUP($J1713,'Medians, Hi-Lo SDs'!$B:$F,3,FALSE))-$G1712,""))/($F1713)*($C1713-$C1712)+($C1712),"")</f>
        <v/>
      </c>
      <c r="R1713" s="65" t="str">
        <f t="shared" si="301"/>
        <v/>
      </c>
      <c r="S1713" s="65" t="str">
        <f>IF(R1713="","",R1713/VLOOKUP(VLOOKUP($J1713,'Medians, Hi-Lo SDs'!$B:$F,3,FALSE),$H:$I,2,FALSE))</f>
        <v/>
      </c>
      <c r="T1713" s="70" t="str">
        <f t="shared" si="304"/>
        <v/>
      </c>
      <c r="U1713" s="68" t="str">
        <f t="shared" si="305"/>
        <v/>
      </c>
      <c r="V1713" s="69" t="str">
        <f t="shared" si="299"/>
        <v/>
      </c>
      <c r="W1713" s="66" t="str">
        <f>IFERROR((IF(AND($G1712&lt;(VLOOKUP($J1713,'Medians, Hi-Lo SDs'!$B:$F,4,FALSE)),$G1713&gt;=(VLOOKUP($J1713,'Medians, Hi-Lo SDs'!$B:$F,4,FALSE))),(VLOOKUP($J1713,'Medians, Hi-Lo SDs'!$B:$F,4,FALSE))-$G1712,""))/($F1713)*($C1713-$C1712)+($C1712),"")</f>
        <v/>
      </c>
      <c r="X1713" s="65" t="str">
        <f t="shared" si="302"/>
        <v/>
      </c>
      <c r="Y1713" s="65" t="str">
        <f>IF(X1713="","",X1713/VLOOKUP(VLOOKUP($J1713,'Medians, Hi-Lo SDs'!$B:$F,4,FALSE),$H:$I,2,FALSE))</f>
        <v/>
      </c>
      <c r="Z1713" s="70" t="str">
        <f t="shared" si="306"/>
        <v/>
      </c>
      <c r="AA1713" s="68" t="str">
        <f t="shared" si="307"/>
        <v/>
      </c>
      <c r="AB1713" s="66" t="str">
        <f>IFERROR((IF(AND($G1712&lt;(VLOOKUP($J1713,'Medians, Hi-Lo SDs'!$B:$F,5,FALSE)),$G1713&gt;=(VLOOKUP($J1713,'Medians, Hi-Lo SDs'!$B:$F,5,FALSE))),(VLOOKUP($J1713,'Medians, Hi-Lo SDs'!$B:$F,5,FALSE))-$G1712,""))/($F1713)*($C1713-$C1712)+($C1712),"")</f>
        <v/>
      </c>
      <c r="AC1713" s="65" t="str">
        <f t="shared" si="303"/>
        <v/>
      </c>
      <c r="AD1713" s="65" t="str">
        <f>IF(AC1713="","",AC1713/VLOOKUP(VLOOKUP($J1713,'Medians, Hi-Lo SDs'!$B:$F,5,FALSE),$H:$I,2,FALSE))</f>
        <v/>
      </c>
      <c r="AE1713" s="59" t="s">
        <v>88</v>
      </c>
      <c r="AF1713" s="60" t="s">
        <v>88</v>
      </c>
    </row>
    <row r="1714" spans="10:32" x14ac:dyDescent="0.2">
      <c r="J1714" s="64" t="str">
        <f t="shared" si="297"/>
        <v>a1721</v>
      </c>
      <c r="K1714" s="71">
        <f t="shared" si="298"/>
        <v>2.1505376344086025</v>
      </c>
      <c r="L1714" s="65" t="str">
        <f>IFERROR((IF(AND($G1713&lt;(VLOOKUP($J1714,'Medians, Hi-Lo SDs'!$B:$F,2,FALSE)),$G1714&gt;=(VLOOKUP($J1714,'Medians, Hi-Lo SDs'!$B:$F,2,FALSE))),(VLOOKUP($J1714,'Medians, Hi-Lo SDs'!$B:$F,2,FALSE))-$G1713,""))/($F1714)*($C1714-$C1713)+($C1713),"")</f>
        <v/>
      </c>
      <c r="M1714" s="65" t="str">
        <f t="shared" si="300"/>
        <v/>
      </c>
      <c r="N1714" s="65" t="str">
        <f>IF(M1714="","",M1714/VLOOKUP(VLOOKUP($J1714,'Medians, Hi-Lo SDs'!$B:$F,2,FALSE),$H:$I,2,FALSE))</f>
        <v/>
      </c>
      <c r="O1714" s="59" t="s">
        <v>88</v>
      </c>
      <c r="P1714" s="60" t="s">
        <v>88</v>
      </c>
      <c r="Q1714" s="66" t="str">
        <f>IFERROR((IF(AND($G1713&lt;(VLOOKUP($J1714,'Medians, Hi-Lo SDs'!$B:$F,3,FALSE)),$G1714&gt;=(VLOOKUP($J1714,'Medians, Hi-Lo SDs'!$B:$F,3,FALSE))),(VLOOKUP($J1714,'Medians, Hi-Lo SDs'!$B:$F,3,FALSE))-$G1713,""))/($F1714)*($C1714-$C1713)+($C1713),"")</f>
        <v/>
      </c>
      <c r="R1714" s="65" t="str">
        <f t="shared" si="301"/>
        <v/>
      </c>
      <c r="S1714" s="65" t="str">
        <f>IF(R1714="","",R1714/VLOOKUP(VLOOKUP($J1714,'Medians, Hi-Lo SDs'!$B:$F,3,FALSE),$H:$I,2,FALSE))</f>
        <v/>
      </c>
      <c r="T1714" s="70" t="str">
        <f t="shared" si="304"/>
        <v/>
      </c>
      <c r="U1714" s="68" t="str">
        <f t="shared" si="305"/>
        <v/>
      </c>
      <c r="V1714" s="69" t="str">
        <f t="shared" si="299"/>
        <v/>
      </c>
      <c r="W1714" s="66" t="str">
        <f>IFERROR((IF(AND($G1713&lt;(VLOOKUP($J1714,'Medians, Hi-Lo SDs'!$B:$F,4,FALSE)),$G1714&gt;=(VLOOKUP($J1714,'Medians, Hi-Lo SDs'!$B:$F,4,FALSE))),(VLOOKUP($J1714,'Medians, Hi-Lo SDs'!$B:$F,4,FALSE))-$G1713,""))/($F1714)*($C1714-$C1713)+($C1713),"")</f>
        <v/>
      </c>
      <c r="X1714" s="65" t="str">
        <f t="shared" si="302"/>
        <v/>
      </c>
      <c r="Y1714" s="65" t="str">
        <f>IF(X1714="","",X1714/VLOOKUP(VLOOKUP($J1714,'Medians, Hi-Lo SDs'!$B:$F,4,FALSE),$H:$I,2,FALSE))</f>
        <v/>
      </c>
      <c r="Z1714" s="70" t="str">
        <f t="shared" si="306"/>
        <v/>
      </c>
      <c r="AA1714" s="68" t="str">
        <f t="shared" si="307"/>
        <v/>
      </c>
      <c r="AB1714" s="66" t="str">
        <f>IFERROR((IF(AND($G1713&lt;(VLOOKUP($J1714,'Medians, Hi-Lo SDs'!$B:$F,5,FALSE)),$G1714&gt;=(VLOOKUP($J1714,'Medians, Hi-Lo SDs'!$B:$F,5,FALSE))),(VLOOKUP($J1714,'Medians, Hi-Lo SDs'!$B:$F,5,FALSE))-$G1713,""))/($F1714)*($C1714-$C1713)+($C1713),"")</f>
        <v/>
      </c>
      <c r="AC1714" s="65" t="str">
        <f t="shared" si="303"/>
        <v/>
      </c>
      <c r="AD1714" s="65" t="str">
        <f>IF(AC1714="","",AC1714/VLOOKUP(VLOOKUP($J1714,'Medians, Hi-Lo SDs'!$B:$F,5,FALSE),$H:$I,2,FALSE))</f>
        <v/>
      </c>
      <c r="AE1714" s="59" t="s">
        <v>88</v>
      </c>
      <c r="AF1714" s="60" t="s">
        <v>88</v>
      </c>
    </row>
    <row r="1715" spans="10:32" x14ac:dyDescent="0.2">
      <c r="J1715" s="64" t="str">
        <f t="shared" si="297"/>
        <v>a1721</v>
      </c>
      <c r="K1715" s="71">
        <f t="shared" si="298"/>
        <v>2.1505376344086025</v>
      </c>
      <c r="L1715" s="65" t="str">
        <f>IFERROR((IF(AND($G1714&lt;(VLOOKUP($J1715,'Medians, Hi-Lo SDs'!$B:$F,2,FALSE)),$G1715&gt;=(VLOOKUP($J1715,'Medians, Hi-Lo SDs'!$B:$F,2,FALSE))),(VLOOKUP($J1715,'Medians, Hi-Lo SDs'!$B:$F,2,FALSE))-$G1714,""))/($F1715)*($C1715-$C1714)+($C1714),"")</f>
        <v/>
      </c>
      <c r="M1715" s="65" t="str">
        <f t="shared" si="300"/>
        <v/>
      </c>
      <c r="N1715" s="65" t="str">
        <f>IF(M1715="","",M1715/VLOOKUP(VLOOKUP($J1715,'Medians, Hi-Lo SDs'!$B:$F,2,FALSE),$H:$I,2,FALSE))</f>
        <v/>
      </c>
      <c r="O1715" s="59" t="s">
        <v>88</v>
      </c>
      <c r="P1715" s="60" t="s">
        <v>88</v>
      </c>
      <c r="Q1715" s="66" t="str">
        <f>IFERROR((IF(AND($G1714&lt;(VLOOKUP($J1715,'Medians, Hi-Lo SDs'!$B:$F,3,FALSE)),$G1715&gt;=(VLOOKUP($J1715,'Medians, Hi-Lo SDs'!$B:$F,3,FALSE))),(VLOOKUP($J1715,'Medians, Hi-Lo SDs'!$B:$F,3,FALSE))-$G1714,""))/($F1715)*($C1715-$C1714)+($C1714),"")</f>
        <v/>
      </c>
      <c r="R1715" s="65" t="str">
        <f t="shared" si="301"/>
        <v/>
      </c>
      <c r="S1715" s="65" t="str">
        <f>IF(R1715="","",R1715/VLOOKUP(VLOOKUP($J1715,'Medians, Hi-Lo SDs'!$B:$F,3,FALSE),$H:$I,2,FALSE))</f>
        <v/>
      </c>
      <c r="T1715" s="70" t="str">
        <f t="shared" si="304"/>
        <v/>
      </c>
      <c r="U1715" s="68" t="str">
        <f t="shared" si="305"/>
        <v/>
      </c>
      <c r="V1715" s="69" t="str">
        <f t="shared" si="299"/>
        <v/>
      </c>
      <c r="W1715" s="66" t="str">
        <f>IFERROR((IF(AND($G1714&lt;(VLOOKUP($J1715,'Medians, Hi-Lo SDs'!$B:$F,4,FALSE)),$G1715&gt;=(VLOOKUP($J1715,'Medians, Hi-Lo SDs'!$B:$F,4,FALSE))),(VLOOKUP($J1715,'Medians, Hi-Lo SDs'!$B:$F,4,FALSE))-$G1714,""))/($F1715)*($C1715-$C1714)+($C1714),"")</f>
        <v/>
      </c>
      <c r="X1715" s="65" t="str">
        <f t="shared" si="302"/>
        <v/>
      </c>
      <c r="Y1715" s="65" t="str">
        <f>IF(X1715="","",X1715/VLOOKUP(VLOOKUP($J1715,'Medians, Hi-Lo SDs'!$B:$F,4,FALSE),$H:$I,2,FALSE))</f>
        <v/>
      </c>
      <c r="Z1715" s="70" t="str">
        <f t="shared" si="306"/>
        <v/>
      </c>
      <c r="AA1715" s="68" t="str">
        <f t="shared" si="307"/>
        <v/>
      </c>
      <c r="AB1715" s="66" t="str">
        <f>IFERROR((IF(AND($G1714&lt;(VLOOKUP($J1715,'Medians, Hi-Lo SDs'!$B:$F,5,FALSE)),$G1715&gt;=(VLOOKUP($J1715,'Medians, Hi-Lo SDs'!$B:$F,5,FALSE))),(VLOOKUP($J1715,'Medians, Hi-Lo SDs'!$B:$F,5,FALSE))-$G1714,""))/($F1715)*($C1715-$C1714)+($C1714),"")</f>
        <v/>
      </c>
      <c r="AC1715" s="65" t="str">
        <f t="shared" si="303"/>
        <v/>
      </c>
      <c r="AD1715" s="65" t="str">
        <f>IF(AC1715="","",AC1715/VLOOKUP(VLOOKUP($J1715,'Medians, Hi-Lo SDs'!$B:$F,5,FALSE),$H:$I,2,FALSE))</f>
        <v/>
      </c>
      <c r="AE1715" s="59" t="s">
        <v>88</v>
      </c>
      <c r="AF1715" s="60" t="s">
        <v>88</v>
      </c>
    </row>
    <row r="1716" spans="10:32" x14ac:dyDescent="0.2">
      <c r="J1716" s="64" t="str">
        <f t="shared" si="297"/>
        <v>a1721</v>
      </c>
      <c r="K1716" s="71">
        <f t="shared" si="298"/>
        <v>2.1505376344086025</v>
      </c>
      <c r="L1716" s="65" t="str">
        <f>IFERROR((IF(AND($G1715&lt;(VLOOKUP($J1716,'Medians, Hi-Lo SDs'!$B:$F,2,FALSE)),$G1716&gt;=(VLOOKUP($J1716,'Medians, Hi-Lo SDs'!$B:$F,2,FALSE))),(VLOOKUP($J1716,'Medians, Hi-Lo SDs'!$B:$F,2,FALSE))-$G1715,""))/($F1716)*($C1716-$C1715)+($C1715),"")</f>
        <v/>
      </c>
      <c r="M1716" s="65" t="str">
        <f t="shared" si="300"/>
        <v/>
      </c>
      <c r="N1716" s="65" t="str">
        <f>IF(M1716="","",M1716/VLOOKUP(VLOOKUP($J1716,'Medians, Hi-Lo SDs'!$B:$F,2,FALSE),$H:$I,2,FALSE))</f>
        <v/>
      </c>
      <c r="O1716" s="59" t="s">
        <v>88</v>
      </c>
      <c r="P1716" s="60" t="s">
        <v>88</v>
      </c>
      <c r="Q1716" s="66" t="str">
        <f>IFERROR((IF(AND($G1715&lt;(VLOOKUP($J1716,'Medians, Hi-Lo SDs'!$B:$F,3,FALSE)),$G1716&gt;=(VLOOKUP($J1716,'Medians, Hi-Lo SDs'!$B:$F,3,FALSE))),(VLOOKUP($J1716,'Medians, Hi-Lo SDs'!$B:$F,3,FALSE))-$G1715,""))/($F1716)*($C1716-$C1715)+($C1715),"")</f>
        <v/>
      </c>
      <c r="R1716" s="65" t="str">
        <f t="shared" si="301"/>
        <v/>
      </c>
      <c r="S1716" s="65" t="str">
        <f>IF(R1716="","",R1716/VLOOKUP(VLOOKUP($J1716,'Medians, Hi-Lo SDs'!$B:$F,3,FALSE),$H:$I,2,FALSE))</f>
        <v/>
      </c>
      <c r="T1716" s="70" t="str">
        <f t="shared" si="304"/>
        <v/>
      </c>
      <c r="U1716" s="68" t="str">
        <f t="shared" si="305"/>
        <v/>
      </c>
      <c r="V1716" s="69" t="str">
        <f t="shared" si="299"/>
        <v/>
      </c>
      <c r="W1716" s="66" t="str">
        <f>IFERROR((IF(AND($G1715&lt;(VLOOKUP($J1716,'Medians, Hi-Lo SDs'!$B:$F,4,FALSE)),$G1716&gt;=(VLOOKUP($J1716,'Medians, Hi-Lo SDs'!$B:$F,4,FALSE))),(VLOOKUP($J1716,'Medians, Hi-Lo SDs'!$B:$F,4,FALSE))-$G1715,""))/($F1716)*($C1716-$C1715)+($C1715),"")</f>
        <v/>
      </c>
      <c r="X1716" s="65" t="str">
        <f t="shared" si="302"/>
        <v/>
      </c>
      <c r="Y1716" s="65" t="str">
        <f>IF(X1716="","",X1716/VLOOKUP(VLOOKUP($J1716,'Medians, Hi-Lo SDs'!$B:$F,4,FALSE),$H:$I,2,FALSE))</f>
        <v/>
      </c>
      <c r="Z1716" s="70" t="str">
        <f t="shared" si="306"/>
        <v/>
      </c>
      <c r="AA1716" s="68" t="str">
        <f t="shared" si="307"/>
        <v/>
      </c>
      <c r="AB1716" s="66" t="str">
        <f>IFERROR((IF(AND($G1715&lt;(VLOOKUP($J1716,'Medians, Hi-Lo SDs'!$B:$F,5,FALSE)),$G1716&gt;=(VLOOKUP($J1716,'Medians, Hi-Lo SDs'!$B:$F,5,FALSE))),(VLOOKUP($J1716,'Medians, Hi-Lo SDs'!$B:$F,5,FALSE))-$G1715,""))/($F1716)*($C1716-$C1715)+($C1715),"")</f>
        <v/>
      </c>
      <c r="AC1716" s="65" t="str">
        <f t="shared" si="303"/>
        <v/>
      </c>
      <c r="AD1716" s="65" t="str">
        <f>IF(AC1716="","",AC1716/VLOOKUP(VLOOKUP($J1716,'Medians, Hi-Lo SDs'!$B:$F,5,FALSE),$H:$I,2,FALSE))</f>
        <v/>
      </c>
      <c r="AE1716" s="59" t="s">
        <v>88</v>
      </c>
      <c r="AF1716" s="60" t="s">
        <v>88</v>
      </c>
    </row>
    <row r="1717" spans="10:32" x14ac:dyDescent="0.2">
      <c r="J1717" s="64" t="str">
        <f t="shared" si="297"/>
        <v>a1721</v>
      </c>
      <c r="K1717" s="71">
        <f t="shared" si="298"/>
        <v>2.1505376344086025</v>
      </c>
      <c r="L1717" s="65" t="str">
        <f>IFERROR((IF(AND($G1716&lt;(VLOOKUP($J1717,'Medians, Hi-Lo SDs'!$B:$F,2,FALSE)),$G1717&gt;=(VLOOKUP($J1717,'Medians, Hi-Lo SDs'!$B:$F,2,FALSE))),(VLOOKUP($J1717,'Medians, Hi-Lo SDs'!$B:$F,2,FALSE))-$G1716,""))/($F1717)*($C1717-$C1716)+($C1716),"")</f>
        <v/>
      </c>
      <c r="M1717" s="65" t="str">
        <f t="shared" si="300"/>
        <v/>
      </c>
      <c r="N1717" s="65" t="str">
        <f>IF(M1717="","",M1717/VLOOKUP(VLOOKUP($J1717,'Medians, Hi-Lo SDs'!$B:$F,2,FALSE),$H:$I,2,FALSE))</f>
        <v/>
      </c>
      <c r="O1717" s="59" t="s">
        <v>88</v>
      </c>
      <c r="P1717" s="60" t="s">
        <v>88</v>
      </c>
      <c r="Q1717" s="66" t="str">
        <f>IFERROR((IF(AND($G1716&lt;(VLOOKUP($J1717,'Medians, Hi-Lo SDs'!$B:$F,3,FALSE)),$G1717&gt;=(VLOOKUP($J1717,'Medians, Hi-Lo SDs'!$B:$F,3,FALSE))),(VLOOKUP($J1717,'Medians, Hi-Lo SDs'!$B:$F,3,FALSE))-$G1716,""))/($F1717)*($C1717-$C1716)+($C1716),"")</f>
        <v/>
      </c>
      <c r="R1717" s="65" t="str">
        <f t="shared" si="301"/>
        <v/>
      </c>
      <c r="S1717" s="65" t="str">
        <f>IF(R1717="","",R1717/VLOOKUP(VLOOKUP($J1717,'Medians, Hi-Lo SDs'!$B:$F,3,FALSE),$H:$I,2,FALSE))</f>
        <v/>
      </c>
      <c r="T1717" s="70" t="str">
        <f t="shared" si="304"/>
        <v/>
      </c>
      <c r="U1717" s="68" t="str">
        <f t="shared" si="305"/>
        <v/>
      </c>
      <c r="V1717" s="69" t="str">
        <f t="shared" si="299"/>
        <v/>
      </c>
      <c r="W1717" s="66" t="str">
        <f>IFERROR((IF(AND($G1716&lt;(VLOOKUP($J1717,'Medians, Hi-Lo SDs'!$B:$F,4,FALSE)),$G1717&gt;=(VLOOKUP($J1717,'Medians, Hi-Lo SDs'!$B:$F,4,FALSE))),(VLOOKUP($J1717,'Medians, Hi-Lo SDs'!$B:$F,4,FALSE))-$G1716,""))/($F1717)*($C1717-$C1716)+($C1716),"")</f>
        <v/>
      </c>
      <c r="X1717" s="65" t="str">
        <f t="shared" si="302"/>
        <v/>
      </c>
      <c r="Y1717" s="65" t="str">
        <f>IF(X1717="","",X1717/VLOOKUP(VLOOKUP($J1717,'Medians, Hi-Lo SDs'!$B:$F,4,FALSE),$H:$I,2,FALSE))</f>
        <v/>
      </c>
      <c r="Z1717" s="70" t="str">
        <f t="shared" si="306"/>
        <v/>
      </c>
      <c r="AA1717" s="68" t="str">
        <f t="shared" si="307"/>
        <v/>
      </c>
      <c r="AB1717" s="66" t="str">
        <f>IFERROR((IF(AND($G1716&lt;(VLOOKUP($J1717,'Medians, Hi-Lo SDs'!$B:$F,5,FALSE)),$G1717&gt;=(VLOOKUP($J1717,'Medians, Hi-Lo SDs'!$B:$F,5,FALSE))),(VLOOKUP($J1717,'Medians, Hi-Lo SDs'!$B:$F,5,FALSE))-$G1716,""))/($F1717)*($C1717-$C1716)+($C1716),"")</f>
        <v/>
      </c>
      <c r="AC1717" s="65" t="str">
        <f t="shared" si="303"/>
        <v/>
      </c>
      <c r="AD1717" s="65" t="str">
        <f>IF(AC1717="","",AC1717/VLOOKUP(VLOOKUP($J1717,'Medians, Hi-Lo SDs'!$B:$F,5,FALSE),$H:$I,2,FALSE))</f>
        <v/>
      </c>
      <c r="AE1717" s="59" t="s">
        <v>88</v>
      </c>
      <c r="AF1717" s="60" t="s">
        <v>88</v>
      </c>
    </row>
    <row r="1718" spans="10:32" x14ac:dyDescent="0.2">
      <c r="J1718" s="64" t="str">
        <f t="shared" si="297"/>
        <v>a1721</v>
      </c>
      <c r="K1718" s="71">
        <f t="shared" si="298"/>
        <v>2.1505376344086025</v>
      </c>
      <c r="L1718" s="65" t="str">
        <f>IFERROR((IF(AND($G1717&lt;(VLOOKUP($J1718,'Medians, Hi-Lo SDs'!$B:$F,2,FALSE)),$G1718&gt;=(VLOOKUP($J1718,'Medians, Hi-Lo SDs'!$B:$F,2,FALSE))),(VLOOKUP($J1718,'Medians, Hi-Lo SDs'!$B:$F,2,FALSE))-$G1717,""))/($F1718)*($C1718-$C1717)+($C1717),"")</f>
        <v/>
      </c>
      <c r="M1718" s="65" t="str">
        <f t="shared" si="300"/>
        <v/>
      </c>
      <c r="N1718" s="65" t="str">
        <f>IF(M1718="","",M1718/VLOOKUP(VLOOKUP($J1718,'Medians, Hi-Lo SDs'!$B:$F,2,FALSE),$H:$I,2,FALSE))</f>
        <v/>
      </c>
      <c r="O1718" s="59" t="s">
        <v>88</v>
      </c>
      <c r="P1718" s="60" t="s">
        <v>88</v>
      </c>
      <c r="Q1718" s="66" t="str">
        <f>IFERROR((IF(AND($G1717&lt;(VLOOKUP($J1718,'Medians, Hi-Lo SDs'!$B:$F,3,FALSE)),$G1718&gt;=(VLOOKUP($J1718,'Medians, Hi-Lo SDs'!$B:$F,3,FALSE))),(VLOOKUP($J1718,'Medians, Hi-Lo SDs'!$B:$F,3,FALSE))-$G1717,""))/($F1718)*($C1718-$C1717)+($C1717),"")</f>
        <v/>
      </c>
      <c r="R1718" s="65" t="str">
        <f t="shared" si="301"/>
        <v/>
      </c>
      <c r="S1718" s="65" t="str">
        <f>IF(R1718="","",R1718/VLOOKUP(VLOOKUP($J1718,'Medians, Hi-Lo SDs'!$B:$F,3,FALSE),$H:$I,2,FALSE))</f>
        <v/>
      </c>
      <c r="T1718" s="70" t="str">
        <f t="shared" si="304"/>
        <v/>
      </c>
      <c r="U1718" s="68" t="str">
        <f t="shared" si="305"/>
        <v/>
      </c>
      <c r="V1718" s="69" t="str">
        <f t="shared" si="299"/>
        <v/>
      </c>
      <c r="W1718" s="66" t="str">
        <f>IFERROR((IF(AND($G1717&lt;(VLOOKUP($J1718,'Medians, Hi-Lo SDs'!$B:$F,4,FALSE)),$G1718&gt;=(VLOOKUP($J1718,'Medians, Hi-Lo SDs'!$B:$F,4,FALSE))),(VLOOKUP($J1718,'Medians, Hi-Lo SDs'!$B:$F,4,FALSE))-$G1717,""))/($F1718)*($C1718-$C1717)+($C1717),"")</f>
        <v/>
      </c>
      <c r="X1718" s="65" t="str">
        <f t="shared" si="302"/>
        <v/>
      </c>
      <c r="Y1718" s="65" t="str">
        <f>IF(X1718="","",X1718/VLOOKUP(VLOOKUP($J1718,'Medians, Hi-Lo SDs'!$B:$F,4,FALSE),$H:$I,2,FALSE))</f>
        <v/>
      </c>
      <c r="Z1718" s="70" t="str">
        <f t="shared" si="306"/>
        <v/>
      </c>
      <c r="AA1718" s="68" t="str">
        <f t="shared" si="307"/>
        <v/>
      </c>
      <c r="AB1718" s="66" t="str">
        <f>IFERROR((IF(AND($G1717&lt;(VLOOKUP($J1718,'Medians, Hi-Lo SDs'!$B:$F,5,FALSE)),$G1718&gt;=(VLOOKUP($J1718,'Medians, Hi-Lo SDs'!$B:$F,5,FALSE))),(VLOOKUP($J1718,'Medians, Hi-Lo SDs'!$B:$F,5,FALSE))-$G1717,""))/($F1718)*($C1718-$C1717)+($C1717),"")</f>
        <v/>
      </c>
      <c r="AC1718" s="65" t="str">
        <f t="shared" si="303"/>
        <v/>
      </c>
      <c r="AD1718" s="65" t="str">
        <f>IF(AC1718="","",AC1718/VLOOKUP(VLOOKUP($J1718,'Medians, Hi-Lo SDs'!$B:$F,5,FALSE),$H:$I,2,FALSE))</f>
        <v/>
      </c>
      <c r="AE1718" s="59" t="s">
        <v>88</v>
      </c>
      <c r="AF1718" s="60" t="s">
        <v>88</v>
      </c>
    </row>
    <row r="1719" spans="10:32" x14ac:dyDescent="0.2">
      <c r="J1719" s="64" t="str">
        <f t="shared" si="297"/>
        <v>a1721</v>
      </c>
      <c r="K1719" s="71">
        <f t="shared" si="298"/>
        <v>2.1505376344086025</v>
      </c>
      <c r="L1719" s="65" t="str">
        <f>IFERROR((IF(AND($G1718&lt;(VLOOKUP($J1719,'Medians, Hi-Lo SDs'!$B:$F,2,FALSE)),$G1719&gt;=(VLOOKUP($J1719,'Medians, Hi-Lo SDs'!$B:$F,2,FALSE))),(VLOOKUP($J1719,'Medians, Hi-Lo SDs'!$B:$F,2,FALSE))-$G1718,""))/($F1719)*($C1719-$C1718)+($C1718),"")</f>
        <v/>
      </c>
      <c r="M1719" s="65" t="str">
        <f t="shared" si="300"/>
        <v/>
      </c>
      <c r="N1719" s="65" t="str">
        <f>IF(M1719="","",M1719/VLOOKUP(VLOOKUP($J1719,'Medians, Hi-Lo SDs'!$B:$F,2,FALSE),$H:$I,2,FALSE))</f>
        <v/>
      </c>
      <c r="O1719" s="59" t="s">
        <v>88</v>
      </c>
      <c r="P1719" s="60" t="s">
        <v>88</v>
      </c>
      <c r="Q1719" s="66" t="str">
        <f>IFERROR((IF(AND($G1718&lt;(VLOOKUP($J1719,'Medians, Hi-Lo SDs'!$B:$F,3,FALSE)),$G1719&gt;=(VLOOKUP($J1719,'Medians, Hi-Lo SDs'!$B:$F,3,FALSE))),(VLOOKUP($J1719,'Medians, Hi-Lo SDs'!$B:$F,3,FALSE))-$G1718,""))/($F1719)*($C1719-$C1718)+($C1718),"")</f>
        <v/>
      </c>
      <c r="R1719" s="65" t="str">
        <f t="shared" si="301"/>
        <v/>
      </c>
      <c r="S1719" s="65" t="str">
        <f>IF(R1719="","",R1719/VLOOKUP(VLOOKUP($J1719,'Medians, Hi-Lo SDs'!$B:$F,3,FALSE),$H:$I,2,FALSE))</f>
        <v/>
      </c>
      <c r="T1719" s="70" t="str">
        <f t="shared" si="304"/>
        <v/>
      </c>
      <c r="U1719" s="68" t="str">
        <f t="shared" si="305"/>
        <v/>
      </c>
      <c r="V1719" s="69" t="str">
        <f t="shared" si="299"/>
        <v/>
      </c>
      <c r="W1719" s="66" t="str">
        <f>IFERROR((IF(AND($G1718&lt;(VLOOKUP($J1719,'Medians, Hi-Lo SDs'!$B:$F,4,FALSE)),$G1719&gt;=(VLOOKUP($J1719,'Medians, Hi-Lo SDs'!$B:$F,4,FALSE))),(VLOOKUP($J1719,'Medians, Hi-Lo SDs'!$B:$F,4,FALSE))-$G1718,""))/($F1719)*($C1719-$C1718)+($C1718),"")</f>
        <v/>
      </c>
      <c r="X1719" s="65" t="str">
        <f t="shared" si="302"/>
        <v/>
      </c>
      <c r="Y1719" s="65" t="str">
        <f>IF(X1719="","",X1719/VLOOKUP(VLOOKUP($J1719,'Medians, Hi-Lo SDs'!$B:$F,4,FALSE),$H:$I,2,FALSE))</f>
        <v/>
      </c>
      <c r="Z1719" s="70" t="str">
        <f t="shared" si="306"/>
        <v/>
      </c>
      <c r="AA1719" s="68" t="str">
        <f t="shared" si="307"/>
        <v/>
      </c>
      <c r="AB1719" s="66" t="str">
        <f>IFERROR((IF(AND($G1718&lt;(VLOOKUP($J1719,'Medians, Hi-Lo SDs'!$B:$F,5,FALSE)),$G1719&gt;=(VLOOKUP($J1719,'Medians, Hi-Lo SDs'!$B:$F,5,FALSE))),(VLOOKUP($J1719,'Medians, Hi-Lo SDs'!$B:$F,5,FALSE))-$G1718,""))/($F1719)*($C1719-$C1718)+($C1718),"")</f>
        <v/>
      </c>
      <c r="AC1719" s="65" t="str">
        <f t="shared" si="303"/>
        <v/>
      </c>
      <c r="AD1719" s="65" t="str">
        <f>IF(AC1719="","",AC1719/VLOOKUP(VLOOKUP($J1719,'Medians, Hi-Lo SDs'!$B:$F,5,FALSE),$H:$I,2,FALSE))</f>
        <v/>
      </c>
      <c r="AE1719" s="59" t="s">
        <v>88</v>
      </c>
      <c r="AF1719" s="60" t="s">
        <v>88</v>
      </c>
    </row>
    <row r="1720" spans="10:32" x14ac:dyDescent="0.2">
      <c r="J1720" s="64" t="str">
        <f t="shared" si="297"/>
        <v>a1721</v>
      </c>
      <c r="K1720" s="71">
        <f t="shared" si="298"/>
        <v>2.1505376344086025</v>
      </c>
      <c r="L1720" s="65" t="str">
        <f>IFERROR((IF(AND($G1719&lt;(VLOOKUP($J1720,'Medians, Hi-Lo SDs'!$B:$F,2,FALSE)),$G1720&gt;=(VLOOKUP($J1720,'Medians, Hi-Lo SDs'!$B:$F,2,FALSE))),(VLOOKUP($J1720,'Medians, Hi-Lo SDs'!$B:$F,2,FALSE))-$G1719,""))/($F1720)*($C1720-$C1719)+($C1719),"")</f>
        <v/>
      </c>
      <c r="M1720" s="65" t="str">
        <f t="shared" si="300"/>
        <v/>
      </c>
      <c r="N1720" s="65" t="str">
        <f>IF(M1720="","",M1720/VLOOKUP(VLOOKUP($J1720,'Medians, Hi-Lo SDs'!$B:$F,2,FALSE),$H:$I,2,FALSE))</f>
        <v/>
      </c>
      <c r="O1720" s="59" t="s">
        <v>88</v>
      </c>
      <c r="P1720" s="60" t="s">
        <v>88</v>
      </c>
      <c r="Q1720" s="66" t="str">
        <f>IFERROR((IF(AND($G1719&lt;(VLOOKUP($J1720,'Medians, Hi-Lo SDs'!$B:$F,3,FALSE)),$G1720&gt;=(VLOOKUP($J1720,'Medians, Hi-Lo SDs'!$B:$F,3,FALSE))),(VLOOKUP($J1720,'Medians, Hi-Lo SDs'!$B:$F,3,FALSE))-$G1719,""))/($F1720)*($C1720-$C1719)+($C1719),"")</f>
        <v/>
      </c>
      <c r="R1720" s="65" t="str">
        <f t="shared" si="301"/>
        <v/>
      </c>
      <c r="S1720" s="65" t="str">
        <f>IF(R1720="","",R1720/VLOOKUP(VLOOKUP($J1720,'Medians, Hi-Lo SDs'!$B:$F,3,FALSE),$H:$I,2,FALSE))</f>
        <v/>
      </c>
      <c r="T1720" s="70" t="str">
        <f t="shared" si="304"/>
        <v/>
      </c>
      <c r="U1720" s="68" t="str">
        <f t="shared" si="305"/>
        <v/>
      </c>
      <c r="V1720" s="69" t="str">
        <f t="shared" si="299"/>
        <v/>
      </c>
      <c r="W1720" s="66" t="str">
        <f>IFERROR((IF(AND($G1719&lt;(VLOOKUP($J1720,'Medians, Hi-Lo SDs'!$B:$F,4,FALSE)),$G1720&gt;=(VLOOKUP($J1720,'Medians, Hi-Lo SDs'!$B:$F,4,FALSE))),(VLOOKUP($J1720,'Medians, Hi-Lo SDs'!$B:$F,4,FALSE))-$G1719,""))/($F1720)*($C1720-$C1719)+($C1719),"")</f>
        <v/>
      </c>
      <c r="X1720" s="65" t="str">
        <f t="shared" si="302"/>
        <v/>
      </c>
      <c r="Y1720" s="65" t="str">
        <f>IF(X1720="","",X1720/VLOOKUP(VLOOKUP($J1720,'Medians, Hi-Lo SDs'!$B:$F,4,FALSE),$H:$I,2,FALSE))</f>
        <v/>
      </c>
      <c r="Z1720" s="70" t="str">
        <f t="shared" si="306"/>
        <v/>
      </c>
      <c r="AA1720" s="68" t="str">
        <f t="shared" si="307"/>
        <v/>
      </c>
      <c r="AB1720" s="66" t="str">
        <f>IFERROR((IF(AND($G1719&lt;(VLOOKUP($J1720,'Medians, Hi-Lo SDs'!$B:$F,5,FALSE)),$G1720&gt;=(VLOOKUP($J1720,'Medians, Hi-Lo SDs'!$B:$F,5,FALSE))),(VLOOKUP($J1720,'Medians, Hi-Lo SDs'!$B:$F,5,FALSE))-$G1719,""))/($F1720)*($C1720-$C1719)+($C1719),"")</f>
        <v/>
      </c>
      <c r="AC1720" s="65" t="str">
        <f t="shared" si="303"/>
        <v/>
      </c>
      <c r="AD1720" s="65" t="str">
        <f>IF(AC1720="","",AC1720/VLOOKUP(VLOOKUP($J1720,'Medians, Hi-Lo SDs'!$B:$F,5,FALSE),$H:$I,2,FALSE))</f>
        <v/>
      </c>
      <c r="AE1720" s="59" t="s">
        <v>88</v>
      </c>
      <c r="AF1720" s="60" t="s">
        <v>88</v>
      </c>
    </row>
    <row r="1721" spans="10:32" x14ac:dyDescent="0.2">
      <c r="J1721" s="64" t="str">
        <f t="shared" si="297"/>
        <v>a1721</v>
      </c>
      <c r="K1721" s="71">
        <f t="shared" si="298"/>
        <v>2.1505376344086025</v>
      </c>
      <c r="L1721" s="65" t="str">
        <f>IFERROR((IF(AND($G1720&lt;(VLOOKUP($J1721,'Medians, Hi-Lo SDs'!$B:$F,2,FALSE)),$G1721&gt;=(VLOOKUP($J1721,'Medians, Hi-Lo SDs'!$B:$F,2,FALSE))),(VLOOKUP($J1721,'Medians, Hi-Lo SDs'!$B:$F,2,FALSE))-$G1720,""))/($F1721)*($C1721-$C1720)+($C1720),"")</f>
        <v/>
      </c>
      <c r="M1721" s="65" t="str">
        <f t="shared" si="300"/>
        <v/>
      </c>
      <c r="N1721" s="65" t="str">
        <f>IF(M1721="","",M1721/VLOOKUP(VLOOKUP($J1721,'Medians, Hi-Lo SDs'!$B:$F,2,FALSE),$H:$I,2,FALSE))</f>
        <v/>
      </c>
      <c r="O1721" s="59" t="s">
        <v>88</v>
      </c>
      <c r="P1721" s="60" t="s">
        <v>88</v>
      </c>
      <c r="Q1721" s="66" t="str">
        <f>IFERROR((IF(AND($G1720&lt;(VLOOKUP($J1721,'Medians, Hi-Lo SDs'!$B:$F,3,FALSE)),$G1721&gt;=(VLOOKUP($J1721,'Medians, Hi-Lo SDs'!$B:$F,3,FALSE))),(VLOOKUP($J1721,'Medians, Hi-Lo SDs'!$B:$F,3,FALSE))-$G1720,""))/($F1721)*($C1721-$C1720)+($C1720),"")</f>
        <v/>
      </c>
      <c r="R1721" s="65" t="str">
        <f t="shared" si="301"/>
        <v/>
      </c>
      <c r="S1721" s="65" t="str">
        <f>IF(R1721="","",R1721/VLOOKUP(VLOOKUP($J1721,'Medians, Hi-Lo SDs'!$B:$F,3,FALSE),$H:$I,2,FALSE))</f>
        <v/>
      </c>
      <c r="T1721" s="70" t="str">
        <f t="shared" si="304"/>
        <v/>
      </c>
      <c r="U1721" s="68" t="str">
        <f t="shared" si="305"/>
        <v/>
      </c>
      <c r="V1721" s="69" t="str">
        <f t="shared" si="299"/>
        <v/>
      </c>
      <c r="W1721" s="66" t="str">
        <f>IFERROR((IF(AND($G1720&lt;(VLOOKUP($J1721,'Medians, Hi-Lo SDs'!$B:$F,4,FALSE)),$G1721&gt;=(VLOOKUP($J1721,'Medians, Hi-Lo SDs'!$B:$F,4,FALSE))),(VLOOKUP($J1721,'Medians, Hi-Lo SDs'!$B:$F,4,FALSE))-$G1720,""))/($F1721)*($C1721-$C1720)+($C1720),"")</f>
        <v/>
      </c>
      <c r="X1721" s="65" t="str">
        <f t="shared" si="302"/>
        <v/>
      </c>
      <c r="Y1721" s="65" t="str">
        <f>IF(X1721="","",X1721/VLOOKUP(VLOOKUP($J1721,'Medians, Hi-Lo SDs'!$B:$F,4,FALSE),$H:$I,2,FALSE))</f>
        <v/>
      </c>
      <c r="Z1721" s="70" t="str">
        <f t="shared" si="306"/>
        <v/>
      </c>
      <c r="AA1721" s="68" t="str">
        <f t="shared" si="307"/>
        <v/>
      </c>
      <c r="AB1721" s="66" t="str">
        <f>IFERROR((IF(AND($G1720&lt;(VLOOKUP($J1721,'Medians, Hi-Lo SDs'!$B:$F,5,FALSE)),$G1721&gt;=(VLOOKUP($J1721,'Medians, Hi-Lo SDs'!$B:$F,5,FALSE))),(VLOOKUP($J1721,'Medians, Hi-Lo SDs'!$B:$F,5,FALSE))-$G1720,""))/($F1721)*($C1721-$C1720)+($C1720),"")</f>
        <v/>
      </c>
      <c r="AC1721" s="65" t="str">
        <f t="shared" si="303"/>
        <v/>
      </c>
      <c r="AD1721" s="65" t="str">
        <f>IF(AC1721="","",AC1721/VLOOKUP(VLOOKUP($J1721,'Medians, Hi-Lo SDs'!$B:$F,5,FALSE),$H:$I,2,FALSE))</f>
        <v/>
      </c>
      <c r="AE1721" s="59" t="s">
        <v>88</v>
      </c>
      <c r="AF1721" s="60" t="s">
        <v>88</v>
      </c>
    </row>
    <row r="1722" spans="10:32" x14ac:dyDescent="0.2">
      <c r="J1722" s="64" t="str">
        <f t="shared" si="297"/>
        <v>a1721</v>
      </c>
      <c r="K1722" s="71">
        <f t="shared" si="298"/>
        <v>2.1505376344086025</v>
      </c>
      <c r="L1722" s="65" t="str">
        <f>IFERROR((IF(AND($G1721&lt;(VLOOKUP($J1722,'Medians, Hi-Lo SDs'!$B:$F,2,FALSE)),$G1722&gt;=(VLOOKUP($J1722,'Medians, Hi-Lo SDs'!$B:$F,2,FALSE))),(VLOOKUP($J1722,'Medians, Hi-Lo SDs'!$B:$F,2,FALSE))-$G1721,""))/($F1722)*($C1722-$C1721)+($C1721),"")</f>
        <v/>
      </c>
      <c r="M1722" s="65" t="str">
        <f t="shared" si="300"/>
        <v/>
      </c>
      <c r="N1722" s="65" t="str">
        <f>IF(M1722="","",M1722/VLOOKUP(VLOOKUP($J1722,'Medians, Hi-Lo SDs'!$B:$F,2,FALSE),$H:$I,2,FALSE))</f>
        <v/>
      </c>
      <c r="O1722" s="59" t="s">
        <v>88</v>
      </c>
      <c r="P1722" s="60" t="s">
        <v>88</v>
      </c>
      <c r="Q1722" s="66" t="str">
        <f>IFERROR((IF(AND($G1721&lt;(VLOOKUP($J1722,'Medians, Hi-Lo SDs'!$B:$F,3,FALSE)),$G1722&gt;=(VLOOKUP($J1722,'Medians, Hi-Lo SDs'!$B:$F,3,FALSE))),(VLOOKUP($J1722,'Medians, Hi-Lo SDs'!$B:$F,3,FALSE))-$G1721,""))/($F1722)*($C1722-$C1721)+($C1721),"")</f>
        <v/>
      </c>
      <c r="R1722" s="65" t="str">
        <f t="shared" si="301"/>
        <v/>
      </c>
      <c r="S1722" s="65" t="str">
        <f>IF(R1722="","",R1722/VLOOKUP(VLOOKUP($J1722,'Medians, Hi-Lo SDs'!$B:$F,3,FALSE),$H:$I,2,FALSE))</f>
        <v/>
      </c>
      <c r="T1722" s="70" t="str">
        <f t="shared" si="304"/>
        <v/>
      </c>
      <c r="U1722" s="68" t="str">
        <f t="shared" si="305"/>
        <v/>
      </c>
      <c r="V1722" s="69" t="str">
        <f t="shared" si="299"/>
        <v/>
      </c>
      <c r="W1722" s="66" t="str">
        <f>IFERROR((IF(AND($G1721&lt;(VLOOKUP($J1722,'Medians, Hi-Lo SDs'!$B:$F,4,FALSE)),$G1722&gt;=(VLOOKUP($J1722,'Medians, Hi-Lo SDs'!$B:$F,4,FALSE))),(VLOOKUP($J1722,'Medians, Hi-Lo SDs'!$B:$F,4,FALSE))-$G1721,""))/($F1722)*($C1722-$C1721)+($C1721),"")</f>
        <v/>
      </c>
      <c r="X1722" s="65" t="str">
        <f t="shared" si="302"/>
        <v/>
      </c>
      <c r="Y1722" s="65" t="str">
        <f>IF(X1722="","",X1722/VLOOKUP(VLOOKUP($J1722,'Medians, Hi-Lo SDs'!$B:$F,4,FALSE),$H:$I,2,FALSE))</f>
        <v/>
      </c>
      <c r="Z1722" s="70" t="str">
        <f t="shared" si="306"/>
        <v/>
      </c>
      <c r="AA1722" s="68" t="str">
        <f t="shared" si="307"/>
        <v/>
      </c>
      <c r="AB1722" s="66" t="str">
        <f>IFERROR((IF(AND($G1721&lt;(VLOOKUP($J1722,'Medians, Hi-Lo SDs'!$B:$F,5,FALSE)),$G1722&gt;=(VLOOKUP($J1722,'Medians, Hi-Lo SDs'!$B:$F,5,FALSE))),(VLOOKUP($J1722,'Medians, Hi-Lo SDs'!$B:$F,5,FALSE))-$G1721,""))/($F1722)*($C1722-$C1721)+($C1721),"")</f>
        <v/>
      </c>
      <c r="AC1722" s="65" t="str">
        <f t="shared" si="303"/>
        <v/>
      </c>
      <c r="AD1722" s="65" t="str">
        <f>IF(AC1722="","",AC1722/VLOOKUP(VLOOKUP($J1722,'Medians, Hi-Lo SDs'!$B:$F,5,FALSE),$H:$I,2,FALSE))</f>
        <v/>
      </c>
      <c r="AE1722" s="59" t="s">
        <v>88</v>
      </c>
      <c r="AF1722" s="60" t="s">
        <v>88</v>
      </c>
    </row>
    <row r="1723" spans="10:32" x14ac:dyDescent="0.2">
      <c r="J1723" s="64" t="str">
        <f t="shared" si="297"/>
        <v>a1721</v>
      </c>
      <c r="K1723" s="71">
        <f t="shared" si="298"/>
        <v>2.1505376344086025</v>
      </c>
      <c r="L1723" s="65" t="str">
        <f>IFERROR((IF(AND($G1722&lt;(VLOOKUP($J1723,'Medians, Hi-Lo SDs'!$B:$F,2,FALSE)),$G1723&gt;=(VLOOKUP($J1723,'Medians, Hi-Lo SDs'!$B:$F,2,FALSE))),(VLOOKUP($J1723,'Medians, Hi-Lo SDs'!$B:$F,2,FALSE))-$G1722,""))/($F1723)*($C1723-$C1722)+($C1722),"")</f>
        <v/>
      </c>
      <c r="M1723" s="65" t="str">
        <f t="shared" si="300"/>
        <v/>
      </c>
      <c r="N1723" s="65" t="str">
        <f>IF(M1723="","",M1723/VLOOKUP(VLOOKUP($J1723,'Medians, Hi-Lo SDs'!$B:$F,2,FALSE),$H:$I,2,FALSE))</f>
        <v/>
      </c>
      <c r="O1723" s="59" t="s">
        <v>88</v>
      </c>
      <c r="P1723" s="60" t="s">
        <v>88</v>
      </c>
      <c r="Q1723" s="66" t="str">
        <f>IFERROR((IF(AND($G1722&lt;(VLOOKUP($J1723,'Medians, Hi-Lo SDs'!$B:$F,3,FALSE)),$G1723&gt;=(VLOOKUP($J1723,'Medians, Hi-Lo SDs'!$B:$F,3,FALSE))),(VLOOKUP($J1723,'Medians, Hi-Lo SDs'!$B:$F,3,FALSE))-$G1722,""))/($F1723)*($C1723-$C1722)+($C1722),"")</f>
        <v/>
      </c>
      <c r="R1723" s="65" t="str">
        <f t="shared" si="301"/>
        <v/>
      </c>
      <c r="S1723" s="65" t="str">
        <f>IF(R1723="","",R1723/VLOOKUP(VLOOKUP($J1723,'Medians, Hi-Lo SDs'!$B:$F,3,FALSE),$H:$I,2,FALSE))</f>
        <v/>
      </c>
      <c r="T1723" s="70" t="str">
        <f t="shared" si="304"/>
        <v/>
      </c>
      <c r="U1723" s="68" t="str">
        <f t="shared" si="305"/>
        <v/>
      </c>
      <c r="V1723" s="69" t="str">
        <f t="shared" si="299"/>
        <v/>
      </c>
      <c r="W1723" s="66" t="str">
        <f>IFERROR((IF(AND($G1722&lt;(VLOOKUP($J1723,'Medians, Hi-Lo SDs'!$B:$F,4,FALSE)),$G1723&gt;=(VLOOKUP($J1723,'Medians, Hi-Lo SDs'!$B:$F,4,FALSE))),(VLOOKUP($J1723,'Medians, Hi-Lo SDs'!$B:$F,4,FALSE))-$G1722,""))/($F1723)*($C1723-$C1722)+($C1722),"")</f>
        <v/>
      </c>
      <c r="X1723" s="65" t="str">
        <f t="shared" si="302"/>
        <v/>
      </c>
      <c r="Y1723" s="65" t="str">
        <f>IF(X1723="","",X1723/VLOOKUP(VLOOKUP($J1723,'Medians, Hi-Lo SDs'!$B:$F,4,FALSE),$H:$I,2,FALSE))</f>
        <v/>
      </c>
      <c r="Z1723" s="70" t="str">
        <f t="shared" si="306"/>
        <v/>
      </c>
      <c r="AA1723" s="68" t="str">
        <f t="shared" si="307"/>
        <v/>
      </c>
      <c r="AB1723" s="66" t="str">
        <f>IFERROR((IF(AND($G1722&lt;(VLOOKUP($J1723,'Medians, Hi-Lo SDs'!$B:$F,5,FALSE)),$G1723&gt;=(VLOOKUP($J1723,'Medians, Hi-Lo SDs'!$B:$F,5,FALSE))),(VLOOKUP($J1723,'Medians, Hi-Lo SDs'!$B:$F,5,FALSE))-$G1722,""))/($F1723)*($C1723-$C1722)+($C1722),"")</f>
        <v/>
      </c>
      <c r="AC1723" s="65" t="str">
        <f t="shared" si="303"/>
        <v/>
      </c>
      <c r="AD1723" s="65" t="str">
        <f>IF(AC1723="","",AC1723/VLOOKUP(VLOOKUP($J1723,'Medians, Hi-Lo SDs'!$B:$F,5,FALSE),$H:$I,2,FALSE))</f>
        <v/>
      </c>
      <c r="AE1723" s="59" t="s">
        <v>88</v>
      </c>
      <c r="AF1723" s="60" t="s">
        <v>88</v>
      </c>
    </row>
    <row r="1724" spans="10:32" x14ac:dyDescent="0.2">
      <c r="J1724" s="64" t="str">
        <f t="shared" si="297"/>
        <v>a1721</v>
      </c>
      <c r="K1724" s="71">
        <f t="shared" si="298"/>
        <v>2.1505376344086025</v>
      </c>
      <c r="L1724" s="65" t="str">
        <f>IFERROR((IF(AND($G1723&lt;(VLOOKUP($J1724,'Medians, Hi-Lo SDs'!$B:$F,2,FALSE)),$G1724&gt;=(VLOOKUP($J1724,'Medians, Hi-Lo SDs'!$B:$F,2,FALSE))),(VLOOKUP($J1724,'Medians, Hi-Lo SDs'!$B:$F,2,FALSE))-$G1723,""))/($F1724)*($C1724-$C1723)+($C1723),"")</f>
        <v/>
      </c>
      <c r="M1724" s="65" t="str">
        <f t="shared" si="300"/>
        <v/>
      </c>
      <c r="N1724" s="65" t="str">
        <f>IF(M1724="","",M1724/VLOOKUP(VLOOKUP($J1724,'Medians, Hi-Lo SDs'!$B:$F,2,FALSE),$H:$I,2,FALSE))</f>
        <v/>
      </c>
      <c r="O1724" s="59" t="s">
        <v>88</v>
      </c>
      <c r="P1724" s="60" t="s">
        <v>88</v>
      </c>
      <c r="Q1724" s="66" t="str">
        <f>IFERROR((IF(AND($G1723&lt;(VLOOKUP($J1724,'Medians, Hi-Lo SDs'!$B:$F,3,FALSE)),$G1724&gt;=(VLOOKUP($J1724,'Medians, Hi-Lo SDs'!$B:$F,3,FALSE))),(VLOOKUP($J1724,'Medians, Hi-Lo SDs'!$B:$F,3,FALSE))-$G1723,""))/($F1724)*($C1724-$C1723)+($C1723),"")</f>
        <v/>
      </c>
      <c r="R1724" s="65" t="str">
        <f t="shared" si="301"/>
        <v/>
      </c>
      <c r="S1724" s="65" t="str">
        <f>IF(R1724="","",R1724/VLOOKUP(VLOOKUP($J1724,'Medians, Hi-Lo SDs'!$B:$F,3,FALSE),$H:$I,2,FALSE))</f>
        <v/>
      </c>
      <c r="T1724" s="70" t="str">
        <f t="shared" si="304"/>
        <v/>
      </c>
      <c r="U1724" s="68" t="str">
        <f t="shared" si="305"/>
        <v/>
      </c>
      <c r="V1724" s="69" t="str">
        <f t="shared" si="299"/>
        <v/>
      </c>
      <c r="W1724" s="66" t="str">
        <f>IFERROR((IF(AND($G1723&lt;(VLOOKUP($J1724,'Medians, Hi-Lo SDs'!$B:$F,4,FALSE)),$G1724&gt;=(VLOOKUP($J1724,'Medians, Hi-Lo SDs'!$B:$F,4,FALSE))),(VLOOKUP($J1724,'Medians, Hi-Lo SDs'!$B:$F,4,FALSE))-$G1723,""))/($F1724)*($C1724-$C1723)+($C1723),"")</f>
        <v/>
      </c>
      <c r="X1724" s="65" t="str">
        <f t="shared" si="302"/>
        <v/>
      </c>
      <c r="Y1724" s="65" t="str">
        <f>IF(X1724="","",X1724/VLOOKUP(VLOOKUP($J1724,'Medians, Hi-Lo SDs'!$B:$F,4,FALSE),$H:$I,2,FALSE))</f>
        <v/>
      </c>
      <c r="Z1724" s="70" t="str">
        <f t="shared" si="306"/>
        <v/>
      </c>
      <c r="AA1724" s="68" t="str">
        <f t="shared" si="307"/>
        <v/>
      </c>
      <c r="AB1724" s="66" t="str">
        <f>IFERROR((IF(AND($G1723&lt;(VLOOKUP($J1724,'Medians, Hi-Lo SDs'!$B:$F,5,FALSE)),$G1724&gt;=(VLOOKUP($J1724,'Medians, Hi-Lo SDs'!$B:$F,5,FALSE))),(VLOOKUP($J1724,'Medians, Hi-Lo SDs'!$B:$F,5,FALSE))-$G1723,""))/($F1724)*($C1724-$C1723)+($C1723),"")</f>
        <v/>
      </c>
      <c r="AC1724" s="65" t="str">
        <f t="shared" si="303"/>
        <v/>
      </c>
      <c r="AD1724" s="65" t="str">
        <f>IF(AC1724="","",AC1724/VLOOKUP(VLOOKUP($J1724,'Medians, Hi-Lo SDs'!$B:$F,5,FALSE),$H:$I,2,FALSE))</f>
        <v/>
      </c>
      <c r="AE1724" s="59" t="s">
        <v>88</v>
      </c>
      <c r="AF1724" s="60" t="s">
        <v>88</v>
      </c>
    </row>
    <row r="1725" spans="10:32" x14ac:dyDescent="0.2">
      <c r="J1725" s="64" t="str">
        <f t="shared" si="297"/>
        <v>a1721</v>
      </c>
      <c r="K1725" s="71">
        <f t="shared" si="298"/>
        <v>2.1505376344086025</v>
      </c>
      <c r="L1725" s="65" t="str">
        <f>IFERROR((IF(AND($G1724&lt;(VLOOKUP($J1725,'Medians, Hi-Lo SDs'!$B:$F,2,FALSE)),$G1725&gt;=(VLOOKUP($J1725,'Medians, Hi-Lo SDs'!$B:$F,2,FALSE))),(VLOOKUP($J1725,'Medians, Hi-Lo SDs'!$B:$F,2,FALSE))-$G1724,""))/($F1725)*($C1725-$C1724)+($C1724),"")</f>
        <v/>
      </c>
      <c r="M1725" s="65" t="str">
        <f t="shared" si="300"/>
        <v/>
      </c>
      <c r="N1725" s="65" t="str">
        <f>IF(M1725="","",M1725/VLOOKUP(VLOOKUP($J1725,'Medians, Hi-Lo SDs'!$B:$F,2,FALSE),$H:$I,2,FALSE))</f>
        <v/>
      </c>
      <c r="O1725" s="59" t="s">
        <v>88</v>
      </c>
      <c r="P1725" s="60" t="s">
        <v>88</v>
      </c>
      <c r="Q1725" s="66" t="str">
        <f>IFERROR((IF(AND($G1724&lt;(VLOOKUP($J1725,'Medians, Hi-Lo SDs'!$B:$F,3,FALSE)),$G1725&gt;=(VLOOKUP($J1725,'Medians, Hi-Lo SDs'!$B:$F,3,FALSE))),(VLOOKUP($J1725,'Medians, Hi-Lo SDs'!$B:$F,3,FALSE))-$G1724,""))/($F1725)*($C1725-$C1724)+($C1724),"")</f>
        <v/>
      </c>
      <c r="R1725" s="65" t="str">
        <f t="shared" si="301"/>
        <v/>
      </c>
      <c r="S1725" s="65" t="str">
        <f>IF(R1725="","",R1725/VLOOKUP(VLOOKUP($J1725,'Medians, Hi-Lo SDs'!$B:$F,3,FALSE),$H:$I,2,FALSE))</f>
        <v/>
      </c>
      <c r="T1725" s="70" t="str">
        <f t="shared" si="304"/>
        <v/>
      </c>
      <c r="U1725" s="68" t="str">
        <f t="shared" si="305"/>
        <v/>
      </c>
      <c r="V1725" s="69" t="str">
        <f t="shared" si="299"/>
        <v/>
      </c>
      <c r="W1725" s="66" t="str">
        <f>IFERROR((IF(AND($G1724&lt;(VLOOKUP($J1725,'Medians, Hi-Lo SDs'!$B:$F,4,FALSE)),$G1725&gt;=(VLOOKUP($J1725,'Medians, Hi-Lo SDs'!$B:$F,4,FALSE))),(VLOOKUP($J1725,'Medians, Hi-Lo SDs'!$B:$F,4,FALSE))-$G1724,""))/($F1725)*($C1725-$C1724)+($C1724),"")</f>
        <v/>
      </c>
      <c r="X1725" s="65" t="str">
        <f t="shared" si="302"/>
        <v/>
      </c>
      <c r="Y1725" s="65" t="str">
        <f>IF(X1725="","",X1725/VLOOKUP(VLOOKUP($J1725,'Medians, Hi-Lo SDs'!$B:$F,4,FALSE),$H:$I,2,FALSE))</f>
        <v/>
      </c>
      <c r="Z1725" s="70" t="str">
        <f t="shared" si="306"/>
        <v/>
      </c>
      <c r="AA1725" s="68" t="str">
        <f t="shared" si="307"/>
        <v/>
      </c>
      <c r="AB1725" s="66" t="str">
        <f>IFERROR((IF(AND($G1724&lt;(VLOOKUP($J1725,'Medians, Hi-Lo SDs'!$B:$F,5,FALSE)),$G1725&gt;=(VLOOKUP($J1725,'Medians, Hi-Lo SDs'!$B:$F,5,FALSE))),(VLOOKUP($J1725,'Medians, Hi-Lo SDs'!$B:$F,5,FALSE))-$G1724,""))/($F1725)*($C1725-$C1724)+($C1724),"")</f>
        <v/>
      </c>
      <c r="AC1725" s="65" t="str">
        <f t="shared" si="303"/>
        <v/>
      </c>
      <c r="AD1725" s="65" t="str">
        <f>IF(AC1725="","",AC1725/VLOOKUP(VLOOKUP($J1725,'Medians, Hi-Lo SDs'!$B:$F,5,FALSE),$H:$I,2,FALSE))</f>
        <v/>
      </c>
      <c r="AE1725" s="59" t="s">
        <v>88</v>
      </c>
      <c r="AF1725" s="60" t="s">
        <v>88</v>
      </c>
    </row>
    <row r="1726" spans="10:32" x14ac:dyDescent="0.2">
      <c r="J1726" s="64" t="str">
        <f t="shared" si="297"/>
        <v>a1721</v>
      </c>
      <c r="K1726" s="71">
        <f t="shared" si="298"/>
        <v>2.1505376344086025</v>
      </c>
      <c r="L1726" s="65" t="str">
        <f>IFERROR((IF(AND($G1725&lt;(VLOOKUP($J1726,'Medians, Hi-Lo SDs'!$B:$F,2,FALSE)),$G1726&gt;=(VLOOKUP($J1726,'Medians, Hi-Lo SDs'!$B:$F,2,FALSE))),(VLOOKUP($J1726,'Medians, Hi-Lo SDs'!$B:$F,2,FALSE))-$G1725,""))/($F1726)*($C1726-$C1725)+($C1725),"")</f>
        <v/>
      </c>
      <c r="M1726" s="65" t="str">
        <f t="shared" si="300"/>
        <v/>
      </c>
      <c r="N1726" s="65" t="str">
        <f>IF(M1726="","",M1726/VLOOKUP(VLOOKUP($J1726,'Medians, Hi-Lo SDs'!$B:$F,2,FALSE),$H:$I,2,FALSE))</f>
        <v/>
      </c>
      <c r="O1726" s="59" t="s">
        <v>88</v>
      </c>
      <c r="P1726" s="60" t="s">
        <v>88</v>
      </c>
      <c r="Q1726" s="66" t="str">
        <f>IFERROR((IF(AND($G1725&lt;(VLOOKUP($J1726,'Medians, Hi-Lo SDs'!$B:$F,3,FALSE)),$G1726&gt;=(VLOOKUP($J1726,'Medians, Hi-Lo SDs'!$B:$F,3,FALSE))),(VLOOKUP($J1726,'Medians, Hi-Lo SDs'!$B:$F,3,FALSE))-$G1725,""))/($F1726)*($C1726-$C1725)+($C1725),"")</f>
        <v/>
      </c>
      <c r="R1726" s="65" t="str">
        <f t="shared" si="301"/>
        <v/>
      </c>
      <c r="S1726" s="65" t="str">
        <f>IF(R1726="","",R1726/VLOOKUP(VLOOKUP($J1726,'Medians, Hi-Lo SDs'!$B:$F,3,FALSE),$H:$I,2,FALSE))</f>
        <v/>
      </c>
      <c r="T1726" s="70" t="str">
        <f t="shared" si="304"/>
        <v/>
      </c>
      <c r="U1726" s="68" t="str">
        <f t="shared" si="305"/>
        <v/>
      </c>
      <c r="V1726" s="69" t="str">
        <f t="shared" si="299"/>
        <v/>
      </c>
      <c r="W1726" s="66" t="str">
        <f>IFERROR((IF(AND($G1725&lt;(VLOOKUP($J1726,'Medians, Hi-Lo SDs'!$B:$F,4,FALSE)),$G1726&gt;=(VLOOKUP($J1726,'Medians, Hi-Lo SDs'!$B:$F,4,FALSE))),(VLOOKUP($J1726,'Medians, Hi-Lo SDs'!$B:$F,4,FALSE))-$G1725,""))/($F1726)*($C1726-$C1725)+($C1725),"")</f>
        <v/>
      </c>
      <c r="X1726" s="65" t="str">
        <f t="shared" si="302"/>
        <v/>
      </c>
      <c r="Y1726" s="65" t="str">
        <f>IF(X1726="","",X1726/VLOOKUP(VLOOKUP($J1726,'Medians, Hi-Lo SDs'!$B:$F,4,FALSE),$H:$I,2,FALSE))</f>
        <v/>
      </c>
      <c r="Z1726" s="70" t="str">
        <f t="shared" si="306"/>
        <v/>
      </c>
      <c r="AA1726" s="68" t="str">
        <f t="shared" si="307"/>
        <v/>
      </c>
      <c r="AB1726" s="66" t="str">
        <f>IFERROR((IF(AND($G1725&lt;(VLOOKUP($J1726,'Medians, Hi-Lo SDs'!$B:$F,5,FALSE)),$G1726&gt;=(VLOOKUP($J1726,'Medians, Hi-Lo SDs'!$B:$F,5,FALSE))),(VLOOKUP($J1726,'Medians, Hi-Lo SDs'!$B:$F,5,FALSE))-$G1725,""))/($F1726)*($C1726-$C1725)+($C1725),"")</f>
        <v/>
      </c>
      <c r="AC1726" s="65" t="str">
        <f t="shared" si="303"/>
        <v/>
      </c>
      <c r="AD1726" s="65" t="str">
        <f>IF(AC1726="","",AC1726/VLOOKUP(VLOOKUP($J1726,'Medians, Hi-Lo SDs'!$B:$F,5,FALSE),$H:$I,2,FALSE))</f>
        <v/>
      </c>
      <c r="AE1726" s="59" t="s">
        <v>88</v>
      </c>
      <c r="AF1726" s="60" t="s">
        <v>88</v>
      </c>
    </row>
    <row r="1727" spans="10:32" x14ac:dyDescent="0.2">
      <c r="J1727" s="64" t="str">
        <f t="shared" si="297"/>
        <v>a1721</v>
      </c>
      <c r="K1727" s="71">
        <f t="shared" si="298"/>
        <v>2.1505376344086025</v>
      </c>
      <c r="L1727" s="65" t="str">
        <f>IFERROR((IF(AND($G1726&lt;(VLOOKUP($J1727,'Medians, Hi-Lo SDs'!$B:$F,2,FALSE)),$G1727&gt;=(VLOOKUP($J1727,'Medians, Hi-Lo SDs'!$B:$F,2,FALSE))),(VLOOKUP($J1727,'Medians, Hi-Lo SDs'!$B:$F,2,FALSE))-$G1726,""))/($F1727)*($C1727-$C1726)+($C1726),"")</f>
        <v/>
      </c>
      <c r="M1727" s="65" t="str">
        <f t="shared" si="300"/>
        <v/>
      </c>
      <c r="N1727" s="65" t="str">
        <f>IF(M1727="","",M1727/VLOOKUP(VLOOKUP($J1727,'Medians, Hi-Lo SDs'!$B:$F,2,FALSE),$H:$I,2,FALSE))</f>
        <v/>
      </c>
      <c r="O1727" s="59" t="s">
        <v>88</v>
      </c>
      <c r="P1727" s="60" t="s">
        <v>88</v>
      </c>
      <c r="Q1727" s="66" t="str">
        <f>IFERROR((IF(AND($G1726&lt;(VLOOKUP($J1727,'Medians, Hi-Lo SDs'!$B:$F,3,FALSE)),$G1727&gt;=(VLOOKUP($J1727,'Medians, Hi-Lo SDs'!$B:$F,3,FALSE))),(VLOOKUP($J1727,'Medians, Hi-Lo SDs'!$B:$F,3,FALSE))-$G1726,""))/($F1727)*($C1727-$C1726)+($C1726),"")</f>
        <v/>
      </c>
      <c r="R1727" s="65" t="str">
        <f t="shared" si="301"/>
        <v/>
      </c>
      <c r="S1727" s="65" t="str">
        <f>IF(R1727="","",R1727/VLOOKUP(VLOOKUP($J1727,'Medians, Hi-Lo SDs'!$B:$F,3,FALSE),$H:$I,2,FALSE))</f>
        <v/>
      </c>
      <c r="T1727" s="70" t="str">
        <f t="shared" si="304"/>
        <v/>
      </c>
      <c r="U1727" s="68" t="str">
        <f t="shared" si="305"/>
        <v/>
      </c>
      <c r="V1727" s="69" t="str">
        <f t="shared" si="299"/>
        <v/>
      </c>
      <c r="W1727" s="66" t="str">
        <f>IFERROR((IF(AND($G1726&lt;(VLOOKUP($J1727,'Medians, Hi-Lo SDs'!$B:$F,4,FALSE)),$G1727&gt;=(VLOOKUP($J1727,'Medians, Hi-Lo SDs'!$B:$F,4,FALSE))),(VLOOKUP($J1727,'Medians, Hi-Lo SDs'!$B:$F,4,FALSE))-$G1726,""))/($F1727)*($C1727-$C1726)+($C1726),"")</f>
        <v/>
      </c>
      <c r="X1727" s="65" t="str">
        <f t="shared" si="302"/>
        <v/>
      </c>
      <c r="Y1727" s="65" t="str">
        <f>IF(X1727="","",X1727/VLOOKUP(VLOOKUP($J1727,'Medians, Hi-Lo SDs'!$B:$F,4,FALSE),$H:$I,2,FALSE))</f>
        <v/>
      </c>
      <c r="Z1727" s="70" t="str">
        <f t="shared" si="306"/>
        <v/>
      </c>
      <c r="AA1727" s="68" t="str">
        <f t="shared" si="307"/>
        <v/>
      </c>
      <c r="AB1727" s="66" t="str">
        <f>IFERROR((IF(AND($G1726&lt;(VLOOKUP($J1727,'Medians, Hi-Lo SDs'!$B:$F,5,FALSE)),$G1727&gt;=(VLOOKUP($J1727,'Medians, Hi-Lo SDs'!$B:$F,5,FALSE))),(VLOOKUP($J1727,'Medians, Hi-Lo SDs'!$B:$F,5,FALSE))-$G1726,""))/($F1727)*($C1727-$C1726)+($C1726),"")</f>
        <v/>
      </c>
      <c r="AC1727" s="65" t="str">
        <f t="shared" si="303"/>
        <v/>
      </c>
      <c r="AD1727" s="65" t="str">
        <f>IF(AC1727="","",AC1727/VLOOKUP(VLOOKUP($J1727,'Medians, Hi-Lo SDs'!$B:$F,5,FALSE),$H:$I,2,FALSE))</f>
        <v/>
      </c>
      <c r="AE1727" s="59" t="s">
        <v>88</v>
      </c>
      <c r="AF1727" s="60" t="s">
        <v>88</v>
      </c>
    </row>
    <row r="1728" spans="10:32" x14ac:dyDescent="0.2">
      <c r="J1728" s="64" t="str">
        <f t="shared" si="297"/>
        <v>a1721</v>
      </c>
      <c r="K1728" s="71">
        <f t="shared" si="298"/>
        <v>2.1505376344086025</v>
      </c>
      <c r="L1728" s="65" t="str">
        <f>IFERROR((IF(AND($G1727&lt;(VLOOKUP($J1728,'Medians, Hi-Lo SDs'!$B:$F,2,FALSE)),$G1728&gt;=(VLOOKUP($J1728,'Medians, Hi-Lo SDs'!$B:$F,2,FALSE))),(VLOOKUP($J1728,'Medians, Hi-Lo SDs'!$B:$F,2,FALSE))-$G1727,""))/($F1728)*($C1728-$C1727)+($C1727),"")</f>
        <v/>
      </c>
      <c r="M1728" s="65" t="str">
        <f t="shared" si="300"/>
        <v/>
      </c>
      <c r="N1728" s="65" t="str">
        <f>IF(M1728="","",M1728/VLOOKUP(VLOOKUP($J1728,'Medians, Hi-Lo SDs'!$B:$F,2,FALSE),$H:$I,2,FALSE))</f>
        <v/>
      </c>
      <c r="O1728" s="59" t="s">
        <v>88</v>
      </c>
      <c r="P1728" s="60" t="s">
        <v>88</v>
      </c>
      <c r="Q1728" s="66" t="str">
        <f>IFERROR((IF(AND($G1727&lt;(VLOOKUP($J1728,'Medians, Hi-Lo SDs'!$B:$F,3,FALSE)),$G1728&gt;=(VLOOKUP($J1728,'Medians, Hi-Lo SDs'!$B:$F,3,FALSE))),(VLOOKUP($J1728,'Medians, Hi-Lo SDs'!$B:$F,3,FALSE))-$G1727,""))/($F1728)*($C1728-$C1727)+($C1727),"")</f>
        <v/>
      </c>
      <c r="R1728" s="65" t="str">
        <f t="shared" si="301"/>
        <v/>
      </c>
      <c r="S1728" s="65" t="str">
        <f>IF(R1728="","",R1728/VLOOKUP(VLOOKUP($J1728,'Medians, Hi-Lo SDs'!$B:$F,3,FALSE),$H:$I,2,FALSE))</f>
        <v/>
      </c>
      <c r="T1728" s="70" t="str">
        <f t="shared" si="304"/>
        <v/>
      </c>
      <c r="U1728" s="68" t="str">
        <f t="shared" si="305"/>
        <v/>
      </c>
      <c r="V1728" s="69" t="str">
        <f t="shared" si="299"/>
        <v/>
      </c>
      <c r="W1728" s="66" t="str">
        <f>IFERROR((IF(AND($G1727&lt;(VLOOKUP($J1728,'Medians, Hi-Lo SDs'!$B:$F,4,FALSE)),$G1728&gt;=(VLOOKUP($J1728,'Medians, Hi-Lo SDs'!$B:$F,4,FALSE))),(VLOOKUP($J1728,'Medians, Hi-Lo SDs'!$B:$F,4,FALSE))-$G1727,""))/($F1728)*($C1728-$C1727)+($C1727),"")</f>
        <v/>
      </c>
      <c r="X1728" s="65" t="str">
        <f t="shared" si="302"/>
        <v/>
      </c>
      <c r="Y1728" s="65" t="str">
        <f>IF(X1728="","",X1728/VLOOKUP(VLOOKUP($J1728,'Medians, Hi-Lo SDs'!$B:$F,4,FALSE),$H:$I,2,FALSE))</f>
        <v/>
      </c>
      <c r="Z1728" s="70" t="str">
        <f t="shared" si="306"/>
        <v/>
      </c>
      <c r="AA1728" s="68" t="str">
        <f t="shared" si="307"/>
        <v/>
      </c>
      <c r="AB1728" s="66" t="str">
        <f>IFERROR((IF(AND($G1727&lt;(VLOOKUP($J1728,'Medians, Hi-Lo SDs'!$B:$F,5,FALSE)),$G1728&gt;=(VLOOKUP($J1728,'Medians, Hi-Lo SDs'!$B:$F,5,FALSE))),(VLOOKUP($J1728,'Medians, Hi-Lo SDs'!$B:$F,5,FALSE))-$G1727,""))/($F1728)*($C1728-$C1727)+($C1727),"")</f>
        <v/>
      </c>
      <c r="AC1728" s="65" t="str">
        <f t="shared" si="303"/>
        <v/>
      </c>
      <c r="AD1728" s="65" t="str">
        <f>IF(AC1728="","",AC1728/VLOOKUP(VLOOKUP($J1728,'Medians, Hi-Lo SDs'!$B:$F,5,FALSE),$H:$I,2,FALSE))</f>
        <v/>
      </c>
      <c r="AE1728" s="59" t="s">
        <v>88</v>
      </c>
      <c r="AF1728" s="60" t="s">
        <v>88</v>
      </c>
    </row>
    <row r="1729" spans="10:32" x14ac:dyDescent="0.2">
      <c r="J1729" s="64" t="str">
        <f t="shared" si="297"/>
        <v>a1721</v>
      </c>
      <c r="K1729" s="71">
        <f t="shared" si="298"/>
        <v>2.1505376344086025</v>
      </c>
      <c r="L1729" s="65" t="str">
        <f>IFERROR((IF(AND($G1728&lt;(VLOOKUP($J1729,'Medians, Hi-Lo SDs'!$B:$F,2,FALSE)),$G1729&gt;=(VLOOKUP($J1729,'Medians, Hi-Lo SDs'!$B:$F,2,FALSE))),(VLOOKUP($J1729,'Medians, Hi-Lo SDs'!$B:$F,2,FALSE))-$G1728,""))/($F1729)*($C1729-$C1728)+($C1728),"")</f>
        <v/>
      </c>
      <c r="M1729" s="65" t="str">
        <f t="shared" si="300"/>
        <v/>
      </c>
      <c r="N1729" s="65" t="str">
        <f>IF(M1729="","",M1729/VLOOKUP(VLOOKUP($J1729,'Medians, Hi-Lo SDs'!$B:$F,2,FALSE),$H:$I,2,FALSE))</f>
        <v/>
      </c>
      <c r="O1729" s="59" t="s">
        <v>88</v>
      </c>
      <c r="P1729" s="60" t="s">
        <v>88</v>
      </c>
      <c r="Q1729" s="66" t="str">
        <f>IFERROR((IF(AND($G1728&lt;(VLOOKUP($J1729,'Medians, Hi-Lo SDs'!$B:$F,3,FALSE)),$G1729&gt;=(VLOOKUP($J1729,'Medians, Hi-Lo SDs'!$B:$F,3,FALSE))),(VLOOKUP($J1729,'Medians, Hi-Lo SDs'!$B:$F,3,FALSE))-$G1728,""))/($F1729)*($C1729-$C1728)+($C1728),"")</f>
        <v/>
      </c>
      <c r="R1729" s="65" t="str">
        <f t="shared" si="301"/>
        <v/>
      </c>
      <c r="S1729" s="65" t="str">
        <f>IF(R1729="","",R1729/VLOOKUP(VLOOKUP($J1729,'Medians, Hi-Lo SDs'!$B:$F,3,FALSE),$H:$I,2,FALSE))</f>
        <v/>
      </c>
      <c r="T1729" s="70" t="str">
        <f t="shared" si="304"/>
        <v/>
      </c>
      <c r="U1729" s="68" t="str">
        <f t="shared" si="305"/>
        <v/>
      </c>
      <c r="V1729" s="69" t="str">
        <f t="shared" si="299"/>
        <v/>
      </c>
      <c r="W1729" s="66" t="str">
        <f>IFERROR((IF(AND($G1728&lt;(VLOOKUP($J1729,'Medians, Hi-Lo SDs'!$B:$F,4,FALSE)),$G1729&gt;=(VLOOKUP($J1729,'Medians, Hi-Lo SDs'!$B:$F,4,FALSE))),(VLOOKUP($J1729,'Medians, Hi-Lo SDs'!$B:$F,4,FALSE))-$G1728,""))/($F1729)*($C1729-$C1728)+($C1728),"")</f>
        <v/>
      </c>
      <c r="X1729" s="65" t="str">
        <f t="shared" si="302"/>
        <v/>
      </c>
      <c r="Y1729" s="65" t="str">
        <f>IF(X1729="","",X1729/VLOOKUP(VLOOKUP($J1729,'Medians, Hi-Lo SDs'!$B:$F,4,FALSE),$H:$I,2,FALSE))</f>
        <v/>
      </c>
      <c r="Z1729" s="70" t="str">
        <f t="shared" si="306"/>
        <v/>
      </c>
      <c r="AA1729" s="68" t="str">
        <f t="shared" si="307"/>
        <v/>
      </c>
      <c r="AB1729" s="66" t="str">
        <f>IFERROR((IF(AND($G1728&lt;(VLOOKUP($J1729,'Medians, Hi-Lo SDs'!$B:$F,5,FALSE)),$G1729&gt;=(VLOOKUP($J1729,'Medians, Hi-Lo SDs'!$B:$F,5,FALSE))),(VLOOKUP($J1729,'Medians, Hi-Lo SDs'!$B:$F,5,FALSE))-$G1728,""))/($F1729)*($C1729-$C1728)+($C1728),"")</f>
        <v/>
      </c>
      <c r="AC1729" s="65" t="str">
        <f t="shared" si="303"/>
        <v/>
      </c>
      <c r="AD1729" s="65" t="str">
        <f>IF(AC1729="","",AC1729/VLOOKUP(VLOOKUP($J1729,'Medians, Hi-Lo SDs'!$B:$F,5,FALSE),$H:$I,2,FALSE))</f>
        <v/>
      </c>
      <c r="AE1729" s="59" t="s">
        <v>88</v>
      </c>
      <c r="AF1729" s="60" t="s">
        <v>88</v>
      </c>
    </row>
    <row r="1730" spans="10:32" x14ac:dyDescent="0.2">
      <c r="J1730" s="64" t="str">
        <f t="shared" si="297"/>
        <v>a1721</v>
      </c>
      <c r="K1730" s="71">
        <f t="shared" si="298"/>
        <v>2.1505376344086025</v>
      </c>
      <c r="L1730" s="65" t="str">
        <f>IFERROR((IF(AND($G1729&lt;(VLOOKUP($J1730,'Medians, Hi-Lo SDs'!$B:$F,2,FALSE)),$G1730&gt;=(VLOOKUP($J1730,'Medians, Hi-Lo SDs'!$B:$F,2,FALSE))),(VLOOKUP($J1730,'Medians, Hi-Lo SDs'!$B:$F,2,FALSE))-$G1729,""))/($F1730)*($C1730-$C1729)+($C1729),"")</f>
        <v/>
      </c>
      <c r="M1730" s="65" t="str">
        <f t="shared" si="300"/>
        <v/>
      </c>
      <c r="N1730" s="65" t="str">
        <f>IF(M1730="","",M1730/VLOOKUP(VLOOKUP($J1730,'Medians, Hi-Lo SDs'!$B:$F,2,FALSE),$H:$I,2,FALSE))</f>
        <v/>
      </c>
      <c r="O1730" s="59" t="s">
        <v>88</v>
      </c>
      <c r="P1730" s="60" t="s">
        <v>88</v>
      </c>
      <c r="Q1730" s="66" t="str">
        <f>IFERROR((IF(AND($G1729&lt;(VLOOKUP($J1730,'Medians, Hi-Lo SDs'!$B:$F,3,FALSE)),$G1730&gt;=(VLOOKUP($J1730,'Medians, Hi-Lo SDs'!$B:$F,3,FALSE))),(VLOOKUP($J1730,'Medians, Hi-Lo SDs'!$B:$F,3,FALSE))-$G1729,""))/($F1730)*($C1730-$C1729)+($C1729),"")</f>
        <v/>
      </c>
      <c r="R1730" s="65" t="str">
        <f t="shared" si="301"/>
        <v/>
      </c>
      <c r="S1730" s="65" t="str">
        <f>IF(R1730="","",R1730/VLOOKUP(VLOOKUP($J1730,'Medians, Hi-Lo SDs'!$B:$F,3,FALSE),$H:$I,2,FALSE))</f>
        <v/>
      </c>
      <c r="T1730" s="70" t="str">
        <f t="shared" si="304"/>
        <v/>
      </c>
      <c r="U1730" s="68" t="str">
        <f t="shared" si="305"/>
        <v/>
      </c>
      <c r="V1730" s="69" t="str">
        <f t="shared" si="299"/>
        <v/>
      </c>
      <c r="W1730" s="66" t="str">
        <f>IFERROR((IF(AND($G1729&lt;(VLOOKUP($J1730,'Medians, Hi-Lo SDs'!$B:$F,4,FALSE)),$G1730&gt;=(VLOOKUP($J1730,'Medians, Hi-Lo SDs'!$B:$F,4,FALSE))),(VLOOKUP($J1730,'Medians, Hi-Lo SDs'!$B:$F,4,FALSE))-$G1729,""))/($F1730)*($C1730-$C1729)+($C1729),"")</f>
        <v/>
      </c>
      <c r="X1730" s="65" t="str">
        <f t="shared" si="302"/>
        <v/>
      </c>
      <c r="Y1730" s="65" t="str">
        <f>IF(X1730="","",X1730/VLOOKUP(VLOOKUP($J1730,'Medians, Hi-Lo SDs'!$B:$F,4,FALSE),$H:$I,2,FALSE))</f>
        <v/>
      </c>
      <c r="Z1730" s="70" t="str">
        <f t="shared" si="306"/>
        <v/>
      </c>
      <c r="AA1730" s="68" t="str">
        <f t="shared" si="307"/>
        <v/>
      </c>
      <c r="AB1730" s="66" t="str">
        <f>IFERROR((IF(AND($G1729&lt;(VLOOKUP($J1730,'Medians, Hi-Lo SDs'!$B:$F,5,FALSE)),$G1730&gt;=(VLOOKUP($J1730,'Medians, Hi-Lo SDs'!$B:$F,5,FALSE))),(VLOOKUP($J1730,'Medians, Hi-Lo SDs'!$B:$F,5,FALSE))-$G1729,""))/($F1730)*($C1730-$C1729)+($C1729),"")</f>
        <v/>
      </c>
      <c r="AC1730" s="65" t="str">
        <f t="shared" si="303"/>
        <v/>
      </c>
      <c r="AD1730" s="65" t="str">
        <f>IF(AC1730="","",AC1730/VLOOKUP(VLOOKUP($J1730,'Medians, Hi-Lo SDs'!$B:$F,5,FALSE),$H:$I,2,FALSE))</f>
        <v/>
      </c>
      <c r="AE1730" s="59" t="s">
        <v>88</v>
      </c>
      <c r="AF1730" s="60" t="s">
        <v>88</v>
      </c>
    </row>
    <row r="1731" spans="10:32" x14ac:dyDescent="0.2">
      <c r="J1731" s="64" t="str">
        <f t="shared" si="297"/>
        <v>a1721</v>
      </c>
      <c r="K1731" s="71">
        <f t="shared" si="298"/>
        <v>2.1505376344086025</v>
      </c>
      <c r="L1731" s="65" t="str">
        <f>IFERROR((IF(AND($G1730&lt;(VLOOKUP($J1731,'Medians, Hi-Lo SDs'!$B:$F,2,FALSE)),$G1731&gt;=(VLOOKUP($J1731,'Medians, Hi-Lo SDs'!$B:$F,2,FALSE))),(VLOOKUP($J1731,'Medians, Hi-Lo SDs'!$B:$F,2,FALSE))-$G1730,""))/($F1731)*($C1731-$C1730)+($C1730),"")</f>
        <v/>
      </c>
      <c r="M1731" s="65" t="str">
        <f t="shared" si="300"/>
        <v/>
      </c>
      <c r="N1731" s="65" t="str">
        <f>IF(M1731="","",M1731/VLOOKUP(VLOOKUP($J1731,'Medians, Hi-Lo SDs'!$B:$F,2,FALSE),$H:$I,2,FALSE))</f>
        <v/>
      </c>
      <c r="O1731" s="59" t="s">
        <v>88</v>
      </c>
      <c r="P1731" s="60" t="s">
        <v>88</v>
      </c>
      <c r="Q1731" s="66" t="str">
        <f>IFERROR((IF(AND($G1730&lt;(VLOOKUP($J1731,'Medians, Hi-Lo SDs'!$B:$F,3,FALSE)),$G1731&gt;=(VLOOKUP($J1731,'Medians, Hi-Lo SDs'!$B:$F,3,FALSE))),(VLOOKUP($J1731,'Medians, Hi-Lo SDs'!$B:$F,3,FALSE))-$G1730,""))/($F1731)*($C1731-$C1730)+($C1730),"")</f>
        <v/>
      </c>
      <c r="R1731" s="65" t="str">
        <f t="shared" si="301"/>
        <v/>
      </c>
      <c r="S1731" s="65" t="str">
        <f>IF(R1731="","",R1731/VLOOKUP(VLOOKUP($J1731,'Medians, Hi-Lo SDs'!$B:$F,3,FALSE),$H:$I,2,FALSE))</f>
        <v/>
      </c>
      <c r="T1731" s="70" t="str">
        <f t="shared" si="304"/>
        <v/>
      </c>
      <c r="U1731" s="68" t="str">
        <f t="shared" si="305"/>
        <v/>
      </c>
      <c r="V1731" s="69" t="str">
        <f t="shared" si="299"/>
        <v/>
      </c>
      <c r="W1731" s="66" t="str">
        <f>IFERROR((IF(AND($G1730&lt;(VLOOKUP($J1731,'Medians, Hi-Lo SDs'!$B:$F,4,FALSE)),$G1731&gt;=(VLOOKUP($J1731,'Medians, Hi-Lo SDs'!$B:$F,4,FALSE))),(VLOOKUP($J1731,'Medians, Hi-Lo SDs'!$B:$F,4,FALSE))-$G1730,""))/($F1731)*($C1731-$C1730)+($C1730),"")</f>
        <v/>
      </c>
      <c r="X1731" s="65" t="str">
        <f t="shared" si="302"/>
        <v/>
      </c>
      <c r="Y1731" s="65" t="str">
        <f>IF(X1731="","",X1731/VLOOKUP(VLOOKUP($J1731,'Medians, Hi-Lo SDs'!$B:$F,4,FALSE),$H:$I,2,FALSE))</f>
        <v/>
      </c>
      <c r="Z1731" s="70" t="str">
        <f t="shared" si="306"/>
        <v/>
      </c>
      <c r="AA1731" s="68" t="str">
        <f t="shared" si="307"/>
        <v/>
      </c>
      <c r="AB1731" s="66" t="str">
        <f>IFERROR((IF(AND($G1730&lt;(VLOOKUP($J1731,'Medians, Hi-Lo SDs'!$B:$F,5,FALSE)),$G1731&gt;=(VLOOKUP($J1731,'Medians, Hi-Lo SDs'!$B:$F,5,FALSE))),(VLOOKUP($J1731,'Medians, Hi-Lo SDs'!$B:$F,5,FALSE))-$G1730,""))/($F1731)*($C1731-$C1730)+($C1730),"")</f>
        <v/>
      </c>
      <c r="AC1731" s="65" t="str">
        <f t="shared" si="303"/>
        <v/>
      </c>
      <c r="AD1731" s="65" t="str">
        <f>IF(AC1731="","",AC1731/VLOOKUP(VLOOKUP($J1731,'Medians, Hi-Lo SDs'!$B:$F,5,FALSE),$H:$I,2,FALSE))</f>
        <v/>
      </c>
      <c r="AE1731" s="59" t="s">
        <v>88</v>
      </c>
      <c r="AF1731" s="60" t="s">
        <v>88</v>
      </c>
    </row>
    <row r="1732" spans="10:32" x14ac:dyDescent="0.2">
      <c r="J1732" s="64" t="str">
        <f t="shared" si="297"/>
        <v>a1721</v>
      </c>
      <c r="K1732" s="71">
        <f t="shared" si="298"/>
        <v>2.1505376344086025</v>
      </c>
      <c r="L1732" s="65" t="str">
        <f>IFERROR((IF(AND($G1731&lt;(VLOOKUP($J1732,'Medians, Hi-Lo SDs'!$B:$F,2,FALSE)),$G1732&gt;=(VLOOKUP($J1732,'Medians, Hi-Lo SDs'!$B:$F,2,FALSE))),(VLOOKUP($J1732,'Medians, Hi-Lo SDs'!$B:$F,2,FALSE))-$G1731,""))/($F1732)*($C1732-$C1731)+($C1731),"")</f>
        <v/>
      </c>
      <c r="M1732" s="65" t="str">
        <f t="shared" si="300"/>
        <v/>
      </c>
      <c r="N1732" s="65" t="str">
        <f>IF(M1732="","",M1732/VLOOKUP(VLOOKUP($J1732,'Medians, Hi-Lo SDs'!$B:$F,2,FALSE),$H:$I,2,FALSE))</f>
        <v/>
      </c>
      <c r="O1732" s="59" t="s">
        <v>88</v>
      </c>
      <c r="P1732" s="60" t="s">
        <v>88</v>
      </c>
      <c r="Q1732" s="66" t="str">
        <f>IFERROR((IF(AND($G1731&lt;(VLOOKUP($J1732,'Medians, Hi-Lo SDs'!$B:$F,3,FALSE)),$G1732&gt;=(VLOOKUP($J1732,'Medians, Hi-Lo SDs'!$B:$F,3,FALSE))),(VLOOKUP($J1732,'Medians, Hi-Lo SDs'!$B:$F,3,FALSE))-$G1731,""))/($F1732)*($C1732-$C1731)+($C1731),"")</f>
        <v/>
      </c>
      <c r="R1732" s="65" t="str">
        <f t="shared" si="301"/>
        <v/>
      </c>
      <c r="S1732" s="65" t="str">
        <f>IF(R1732="","",R1732/VLOOKUP(VLOOKUP($J1732,'Medians, Hi-Lo SDs'!$B:$F,3,FALSE),$H:$I,2,FALSE))</f>
        <v/>
      </c>
      <c r="T1732" s="70" t="str">
        <f t="shared" si="304"/>
        <v/>
      </c>
      <c r="U1732" s="68" t="str">
        <f t="shared" si="305"/>
        <v/>
      </c>
      <c r="V1732" s="69" t="str">
        <f t="shared" si="299"/>
        <v/>
      </c>
      <c r="W1732" s="66" t="str">
        <f>IFERROR((IF(AND($G1731&lt;(VLOOKUP($J1732,'Medians, Hi-Lo SDs'!$B:$F,4,FALSE)),$G1732&gt;=(VLOOKUP($J1732,'Medians, Hi-Lo SDs'!$B:$F,4,FALSE))),(VLOOKUP($J1732,'Medians, Hi-Lo SDs'!$B:$F,4,FALSE))-$G1731,""))/($F1732)*($C1732-$C1731)+($C1731),"")</f>
        <v/>
      </c>
      <c r="X1732" s="65" t="str">
        <f t="shared" si="302"/>
        <v/>
      </c>
      <c r="Y1732" s="65" t="str">
        <f>IF(X1732="","",X1732/VLOOKUP(VLOOKUP($J1732,'Medians, Hi-Lo SDs'!$B:$F,4,FALSE),$H:$I,2,FALSE))</f>
        <v/>
      </c>
      <c r="Z1732" s="70" t="str">
        <f t="shared" si="306"/>
        <v/>
      </c>
      <c r="AA1732" s="68" t="str">
        <f t="shared" si="307"/>
        <v/>
      </c>
      <c r="AB1732" s="66" t="str">
        <f>IFERROR((IF(AND($G1731&lt;(VLOOKUP($J1732,'Medians, Hi-Lo SDs'!$B:$F,5,FALSE)),$G1732&gt;=(VLOOKUP($J1732,'Medians, Hi-Lo SDs'!$B:$F,5,FALSE))),(VLOOKUP($J1732,'Medians, Hi-Lo SDs'!$B:$F,5,FALSE))-$G1731,""))/($F1732)*($C1732-$C1731)+($C1731),"")</f>
        <v/>
      </c>
      <c r="AC1732" s="65" t="str">
        <f t="shared" si="303"/>
        <v/>
      </c>
      <c r="AD1732" s="65" t="str">
        <f>IF(AC1732="","",AC1732/VLOOKUP(VLOOKUP($J1732,'Medians, Hi-Lo SDs'!$B:$F,5,FALSE),$H:$I,2,FALSE))</f>
        <v/>
      </c>
      <c r="AE1732" s="59" t="s">
        <v>88</v>
      </c>
      <c r="AF1732" s="60" t="s">
        <v>88</v>
      </c>
    </row>
    <row r="1733" spans="10:32" x14ac:dyDescent="0.2">
      <c r="J1733" s="64" t="str">
        <f t="shared" si="297"/>
        <v>a1721</v>
      </c>
      <c r="K1733" s="71">
        <f t="shared" si="298"/>
        <v>2.1505376344086025</v>
      </c>
      <c r="L1733" s="65" t="str">
        <f>IFERROR((IF(AND($G1732&lt;(VLOOKUP($J1733,'Medians, Hi-Lo SDs'!$B:$F,2,FALSE)),$G1733&gt;=(VLOOKUP($J1733,'Medians, Hi-Lo SDs'!$B:$F,2,FALSE))),(VLOOKUP($J1733,'Medians, Hi-Lo SDs'!$B:$F,2,FALSE))-$G1732,""))/($F1733)*($C1733-$C1732)+($C1732),"")</f>
        <v/>
      </c>
      <c r="M1733" s="65" t="str">
        <f t="shared" si="300"/>
        <v/>
      </c>
      <c r="N1733" s="65" t="str">
        <f>IF(M1733="","",M1733/VLOOKUP(VLOOKUP($J1733,'Medians, Hi-Lo SDs'!$B:$F,2,FALSE),$H:$I,2,FALSE))</f>
        <v/>
      </c>
      <c r="O1733" s="59" t="s">
        <v>88</v>
      </c>
      <c r="P1733" s="60" t="s">
        <v>88</v>
      </c>
      <c r="Q1733" s="66" t="str">
        <f>IFERROR((IF(AND($G1732&lt;(VLOOKUP($J1733,'Medians, Hi-Lo SDs'!$B:$F,3,FALSE)),$G1733&gt;=(VLOOKUP($J1733,'Medians, Hi-Lo SDs'!$B:$F,3,FALSE))),(VLOOKUP($J1733,'Medians, Hi-Lo SDs'!$B:$F,3,FALSE))-$G1732,""))/($F1733)*($C1733-$C1732)+($C1732),"")</f>
        <v/>
      </c>
      <c r="R1733" s="65" t="str">
        <f t="shared" si="301"/>
        <v/>
      </c>
      <c r="S1733" s="65" t="str">
        <f>IF(R1733="","",R1733/VLOOKUP(VLOOKUP($J1733,'Medians, Hi-Lo SDs'!$B:$F,3,FALSE),$H:$I,2,FALSE))</f>
        <v/>
      </c>
      <c r="T1733" s="70" t="str">
        <f t="shared" si="304"/>
        <v/>
      </c>
      <c r="U1733" s="68" t="str">
        <f t="shared" si="305"/>
        <v/>
      </c>
      <c r="V1733" s="69" t="str">
        <f t="shared" si="299"/>
        <v/>
      </c>
      <c r="W1733" s="66" t="str">
        <f>IFERROR((IF(AND($G1732&lt;(VLOOKUP($J1733,'Medians, Hi-Lo SDs'!$B:$F,4,FALSE)),$G1733&gt;=(VLOOKUP($J1733,'Medians, Hi-Lo SDs'!$B:$F,4,FALSE))),(VLOOKUP($J1733,'Medians, Hi-Lo SDs'!$B:$F,4,FALSE))-$G1732,""))/($F1733)*($C1733-$C1732)+($C1732),"")</f>
        <v/>
      </c>
      <c r="X1733" s="65" t="str">
        <f t="shared" si="302"/>
        <v/>
      </c>
      <c r="Y1733" s="65" t="str">
        <f>IF(X1733="","",X1733/VLOOKUP(VLOOKUP($J1733,'Medians, Hi-Lo SDs'!$B:$F,4,FALSE),$H:$I,2,FALSE))</f>
        <v/>
      </c>
      <c r="Z1733" s="70" t="str">
        <f t="shared" si="306"/>
        <v/>
      </c>
      <c r="AA1733" s="68" t="str">
        <f t="shared" si="307"/>
        <v/>
      </c>
      <c r="AB1733" s="66" t="str">
        <f>IFERROR((IF(AND($G1732&lt;(VLOOKUP($J1733,'Medians, Hi-Lo SDs'!$B:$F,5,FALSE)),$G1733&gt;=(VLOOKUP($J1733,'Medians, Hi-Lo SDs'!$B:$F,5,FALSE))),(VLOOKUP($J1733,'Medians, Hi-Lo SDs'!$B:$F,5,FALSE))-$G1732,""))/($F1733)*($C1733-$C1732)+($C1732),"")</f>
        <v/>
      </c>
      <c r="AC1733" s="65" t="str">
        <f t="shared" si="303"/>
        <v/>
      </c>
      <c r="AD1733" s="65" t="str">
        <f>IF(AC1733="","",AC1733/VLOOKUP(VLOOKUP($J1733,'Medians, Hi-Lo SDs'!$B:$F,5,FALSE),$H:$I,2,FALSE))</f>
        <v/>
      </c>
      <c r="AE1733" s="59" t="s">
        <v>88</v>
      </c>
      <c r="AF1733" s="60" t="s">
        <v>88</v>
      </c>
    </row>
    <row r="1734" spans="10:32" x14ac:dyDescent="0.2">
      <c r="J1734" s="64" t="str">
        <f t="shared" si="297"/>
        <v>a1721</v>
      </c>
      <c r="K1734" s="71">
        <f t="shared" si="298"/>
        <v>2.1505376344086025</v>
      </c>
      <c r="L1734" s="65" t="str">
        <f>IFERROR((IF(AND($G1733&lt;(VLOOKUP($J1734,'Medians, Hi-Lo SDs'!$B:$F,2,FALSE)),$G1734&gt;=(VLOOKUP($J1734,'Medians, Hi-Lo SDs'!$B:$F,2,FALSE))),(VLOOKUP($J1734,'Medians, Hi-Lo SDs'!$B:$F,2,FALSE))-$G1733,""))/($F1734)*($C1734-$C1733)+($C1733),"")</f>
        <v/>
      </c>
      <c r="M1734" s="65" t="str">
        <f t="shared" si="300"/>
        <v/>
      </c>
      <c r="N1734" s="65" t="str">
        <f>IF(M1734="","",M1734/VLOOKUP(VLOOKUP($J1734,'Medians, Hi-Lo SDs'!$B:$F,2,FALSE),$H:$I,2,FALSE))</f>
        <v/>
      </c>
      <c r="O1734" s="59" t="s">
        <v>88</v>
      </c>
      <c r="P1734" s="60" t="s">
        <v>88</v>
      </c>
      <c r="Q1734" s="66" t="str">
        <f>IFERROR((IF(AND($G1733&lt;(VLOOKUP($J1734,'Medians, Hi-Lo SDs'!$B:$F,3,FALSE)),$G1734&gt;=(VLOOKUP($J1734,'Medians, Hi-Lo SDs'!$B:$F,3,FALSE))),(VLOOKUP($J1734,'Medians, Hi-Lo SDs'!$B:$F,3,FALSE))-$G1733,""))/($F1734)*($C1734-$C1733)+($C1733),"")</f>
        <v/>
      </c>
      <c r="R1734" s="65" t="str">
        <f t="shared" si="301"/>
        <v/>
      </c>
      <c r="S1734" s="65" t="str">
        <f>IF(R1734="","",R1734/VLOOKUP(VLOOKUP($J1734,'Medians, Hi-Lo SDs'!$B:$F,3,FALSE),$H:$I,2,FALSE))</f>
        <v/>
      </c>
      <c r="T1734" s="70" t="str">
        <f t="shared" si="304"/>
        <v/>
      </c>
      <c r="U1734" s="68" t="str">
        <f t="shared" si="305"/>
        <v/>
      </c>
      <c r="V1734" s="69" t="str">
        <f t="shared" si="299"/>
        <v/>
      </c>
      <c r="W1734" s="66" t="str">
        <f>IFERROR((IF(AND($G1733&lt;(VLOOKUP($J1734,'Medians, Hi-Lo SDs'!$B:$F,4,FALSE)),$G1734&gt;=(VLOOKUP($J1734,'Medians, Hi-Lo SDs'!$B:$F,4,FALSE))),(VLOOKUP($J1734,'Medians, Hi-Lo SDs'!$B:$F,4,FALSE))-$G1733,""))/($F1734)*($C1734-$C1733)+($C1733),"")</f>
        <v/>
      </c>
      <c r="X1734" s="65" t="str">
        <f t="shared" si="302"/>
        <v/>
      </c>
      <c r="Y1734" s="65" t="str">
        <f>IF(X1734="","",X1734/VLOOKUP(VLOOKUP($J1734,'Medians, Hi-Lo SDs'!$B:$F,4,FALSE),$H:$I,2,FALSE))</f>
        <v/>
      </c>
      <c r="Z1734" s="70" t="str">
        <f t="shared" si="306"/>
        <v/>
      </c>
      <c r="AA1734" s="68" t="str">
        <f t="shared" si="307"/>
        <v/>
      </c>
      <c r="AB1734" s="66" t="str">
        <f>IFERROR((IF(AND($G1733&lt;(VLOOKUP($J1734,'Medians, Hi-Lo SDs'!$B:$F,5,FALSE)),$G1734&gt;=(VLOOKUP($J1734,'Medians, Hi-Lo SDs'!$B:$F,5,FALSE))),(VLOOKUP($J1734,'Medians, Hi-Lo SDs'!$B:$F,5,FALSE))-$G1733,""))/($F1734)*($C1734-$C1733)+($C1733),"")</f>
        <v/>
      </c>
      <c r="AC1734" s="65" t="str">
        <f t="shared" si="303"/>
        <v/>
      </c>
      <c r="AD1734" s="65" t="str">
        <f>IF(AC1734="","",AC1734/VLOOKUP(VLOOKUP($J1734,'Medians, Hi-Lo SDs'!$B:$F,5,FALSE),$H:$I,2,FALSE))</f>
        <v/>
      </c>
      <c r="AE1734" s="59" t="s">
        <v>88</v>
      </c>
      <c r="AF1734" s="60" t="s">
        <v>88</v>
      </c>
    </row>
    <row r="1735" spans="10:32" x14ac:dyDescent="0.2">
      <c r="J1735" s="64" t="str">
        <f t="shared" si="297"/>
        <v>a1721</v>
      </c>
      <c r="K1735" s="71">
        <f t="shared" si="298"/>
        <v>2.1505376344086025</v>
      </c>
      <c r="L1735" s="65" t="str">
        <f>IFERROR((IF(AND($G1734&lt;(VLOOKUP($J1735,'Medians, Hi-Lo SDs'!$B:$F,2,FALSE)),$G1735&gt;=(VLOOKUP($J1735,'Medians, Hi-Lo SDs'!$B:$F,2,FALSE))),(VLOOKUP($J1735,'Medians, Hi-Lo SDs'!$B:$F,2,FALSE))-$G1734,""))/($F1735)*($C1735-$C1734)+($C1734),"")</f>
        <v/>
      </c>
      <c r="M1735" s="65" t="str">
        <f t="shared" si="300"/>
        <v/>
      </c>
      <c r="N1735" s="65" t="str">
        <f>IF(M1735="","",M1735/VLOOKUP(VLOOKUP($J1735,'Medians, Hi-Lo SDs'!$B:$F,2,FALSE),$H:$I,2,FALSE))</f>
        <v/>
      </c>
      <c r="O1735" s="59" t="s">
        <v>88</v>
      </c>
      <c r="P1735" s="60" t="s">
        <v>88</v>
      </c>
      <c r="Q1735" s="66" t="str">
        <f>IFERROR((IF(AND($G1734&lt;(VLOOKUP($J1735,'Medians, Hi-Lo SDs'!$B:$F,3,FALSE)),$G1735&gt;=(VLOOKUP($J1735,'Medians, Hi-Lo SDs'!$B:$F,3,FALSE))),(VLOOKUP($J1735,'Medians, Hi-Lo SDs'!$B:$F,3,FALSE))-$G1734,""))/($F1735)*($C1735-$C1734)+($C1734),"")</f>
        <v/>
      </c>
      <c r="R1735" s="65" t="str">
        <f t="shared" si="301"/>
        <v/>
      </c>
      <c r="S1735" s="65" t="str">
        <f>IF(R1735="","",R1735/VLOOKUP(VLOOKUP($J1735,'Medians, Hi-Lo SDs'!$B:$F,3,FALSE),$H:$I,2,FALSE))</f>
        <v/>
      </c>
      <c r="T1735" s="70" t="str">
        <f t="shared" si="304"/>
        <v/>
      </c>
      <c r="U1735" s="68" t="str">
        <f t="shared" si="305"/>
        <v/>
      </c>
      <c r="V1735" s="69" t="str">
        <f t="shared" si="299"/>
        <v/>
      </c>
      <c r="W1735" s="66" t="str">
        <f>IFERROR((IF(AND($G1734&lt;(VLOOKUP($J1735,'Medians, Hi-Lo SDs'!$B:$F,4,FALSE)),$G1735&gt;=(VLOOKUP($J1735,'Medians, Hi-Lo SDs'!$B:$F,4,FALSE))),(VLOOKUP($J1735,'Medians, Hi-Lo SDs'!$B:$F,4,FALSE))-$G1734,""))/($F1735)*($C1735-$C1734)+($C1734),"")</f>
        <v/>
      </c>
      <c r="X1735" s="65" t="str">
        <f t="shared" si="302"/>
        <v/>
      </c>
      <c r="Y1735" s="65" t="str">
        <f>IF(X1735="","",X1735/VLOOKUP(VLOOKUP($J1735,'Medians, Hi-Lo SDs'!$B:$F,4,FALSE),$H:$I,2,FALSE))</f>
        <v/>
      </c>
      <c r="Z1735" s="70" t="str">
        <f t="shared" si="306"/>
        <v/>
      </c>
      <c r="AA1735" s="68" t="str">
        <f t="shared" si="307"/>
        <v/>
      </c>
      <c r="AB1735" s="66" t="str">
        <f>IFERROR((IF(AND($G1734&lt;(VLOOKUP($J1735,'Medians, Hi-Lo SDs'!$B:$F,5,FALSE)),$G1735&gt;=(VLOOKUP($J1735,'Medians, Hi-Lo SDs'!$B:$F,5,FALSE))),(VLOOKUP($J1735,'Medians, Hi-Lo SDs'!$B:$F,5,FALSE))-$G1734,""))/($F1735)*($C1735-$C1734)+($C1734),"")</f>
        <v/>
      </c>
      <c r="AC1735" s="65" t="str">
        <f t="shared" si="303"/>
        <v/>
      </c>
      <c r="AD1735" s="65" t="str">
        <f>IF(AC1735="","",AC1735/VLOOKUP(VLOOKUP($J1735,'Medians, Hi-Lo SDs'!$B:$F,5,FALSE),$H:$I,2,FALSE))</f>
        <v/>
      </c>
      <c r="AE1735" s="59" t="s">
        <v>88</v>
      </c>
      <c r="AF1735" s="60" t="s">
        <v>88</v>
      </c>
    </row>
    <row r="1736" spans="10:32" x14ac:dyDescent="0.2">
      <c r="J1736" s="64" t="str">
        <f t="shared" si="297"/>
        <v>a1721</v>
      </c>
      <c r="K1736" s="71">
        <f t="shared" si="298"/>
        <v>2.1505376344086025</v>
      </c>
      <c r="L1736" s="65" t="str">
        <f>IFERROR((IF(AND($G1735&lt;(VLOOKUP($J1736,'Medians, Hi-Lo SDs'!$B:$F,2,FALSE)),$G1736&gt;=(VLOOKUP($J1736,'Medians, Hi-Lo SDs'!$B:$F,2,FALSE))),(VLOOKUP($J1736,'Medians, Hi-Lo SDs'!$B:$F,2,FALSE))-$G1735,""))/($F1736)*($C1736-$C1735)+($C1735),"")</f>
        <v/>
      </c>
      <c r="M1736" s="65" t="str">
        <f t="shared" si="300"/>
        <v/>
      </c>
      <c r="N1736" s="65" t="str">
        <f>IF(M1736="","",M1736/VLOOKUP(VLOOKUP($J1736,'Medians, Hi-Lo SDs'!$B:$F,2,FALSE),$H:$I,2,FALSE))</f>
        <v/>
      </c>
      <c r="O1736" s="59" t="s">
        <v>88</v>
      </c>
      <c r="P1736" s="60" t="s">
        <v>88</v>
      </c>
      <c r="Q1736" s="66" t="str">
        <f>IFERROR((IF(AND($G1735&lt;(VLOOKUP($J1736,'Medians, Hi-Lo SDs'!$B:$F,3,FALSE)),$G1736&gt;=(VLOOKUP($J1736,'Medians, Hi-Lo SDs'!$B:$F,3,FALSE))),(VLOOKUP($J1736,'Medians, Hi-Lo SDs'!$B:$F,3,FALSE))-$G1735,""))/($F1736)*($C1736-$C1735)+($C1735),"")</f>
        <v/>
      </c>
      <c r="R1736" s="65" t="str">
        <f t="shared" si="301"/>
        <v/>
      </c>
      <c r="S1736" s="65" t="str">
        <f>IF(R1736="","",R1736/VLOOKUP(VLOOKUP($J1736,'Medians, Hi-Lo SDs'!$B:$F,3,FALSE),$H:$I,2,FALSE))</f>
        <v/>
      </c>
      <c r="T1736" s="70" t="str">
        <f t="shared" si="304"/>
        <v/>
      </c>
      <c r="U1736" s="68" t="str">
        <f t="shared" si="305"/>
        <v/>
      </c>
      <c r="V1736" s="69" t="str">
        <f t="shared" si="299"/>
        <v/>
      </c>
      <c r="W1736" s="66" t="str">
        <f>IFERROR((IF(AND($G1735&lt;(VLOOKUP($J1736,'Medians, Hi-Lo SDs'!$B:$F,4,FALSE)),$G1736&gt;=(VLOOKUP($J1736,'Medians, Hi-Lo SDs'!$B:$F,4,FALSE))),(VLOOKUP($J1736,'Medians, Hi-Lo SDs'!$B:$F,4,FALSE))-$G1735,""))/($F1736)*($C1736-$C1735)+($C1735),"")</f>
        <v/>
      </c>
      <c r="X1736" s="65" t="str">
        <f t="shared" si="302"/>
        <v/>
      </c>
      <c r="Y1736" s="65" t="str">
        <f>IF(X1736="","",X1736/VLOOKUP(VLOOKUP($J1736,'Medians, Hi-Lo SDs'!$B:$F,4,FALSE),$H:$I,2,FALSE))</f>
        <v/>
      </c>
      <c r="Z1736" s="70" t="str">
        <f t="shared" si="306"/>
        <v/>
      </c>
      <c r="AA1736" s="68" t="str">
        <f t="shared" si="307"/>
        <v/>
      </c>
      <c r="AB1736" s="66" t="str">
        <f>IFERROR((IF(AND($G1735&lt;(VLOOKUP($J1736,'Medians, Hi-Lo SDs'!$B:$F,5,FALSE)),$G1736&gt;=(VLOOKUP($J1736,'Medians, Hi-Lo SDs'!$B:$F,5,FALSE))),(VLOOKUP($J1736,'Medians, Hi-Lo SDs'!$B:$F,5,FALSE))-$G1735,""))/($F1736)*($C1736-$C1735)+($C1735),"")</f>
        <v/>
      </c>
      <c r="AC1736" s="65" t="str">
        <f t="shared" si="303"/>
        <v/>
      </c>
      <c r="AD1736" s="65" t="str">
        <f>IF(AC1736="","",AC1736/VLOOKUP(VLOOKUP($J1736,'Medians, Hi-Lo SDs'!$B:$F,5,FALSE),$H:$I,2,FALSE))</f>
        <v/>
      </c>
      <c r="AE1736" s="59" t="s">
        <v>88</v>
      </c>
      <c r="AF1736" s="60" t="s">
        <v>88</v>
      </c>
    </row>
    <row r="1737" spans="10:32" x14ac:dyDescent="0.2">
      <c r="J1737" s="64" t="str">
        <f t="shared" si="297"/>
        <v>a1721</v>
      </c>
      <c r="K1737" s="71">
        <f t="shared" si="298"/>
        <v>2.1505376344086025</v>
      </c>
      <c r="L1737" s="65" t="str">
        <f>IFERROR((IF(AND($G1736&lt;(VLOOKUP($J1737,'Medians, Hi-Lo SDs'!$B:$F,2,FALSE)),$G1737&gt;=(VLOOKUP($J1737,'Medians, Hi-Lo SDs'!$B:$F,2,FALSE))),(VLOOKUP($J1737,'Medians, Hi-Lo SDs'!$B:$F,2,FALSE))-$G1736,""))/($F1737)*($C1737-$C1736)+($C1736),"")</f>
        <v/>
      </c>
      <c r="M1737" s="65" t="str">
        <f t="shared" si="300"/>
        <v/>
      </c>
      <c r="N1737" s="65" t="str">
        <f>IF(M1737="","",M1737/VLOOKUP(VLOOKUP($J1737,'Medians, Hi-Lo SDs'!$B:$F,2,FALSE),$H:$I,2,FALSE))</f>
        <v/>
      </c>
      <c r="O1737" s="59" t="s">
        <v>88</v>
      </c>
      <c r="P1737" s="60" t="s">
        <v>88</v>
      </c>
      <c r="Q1737" s="66" t="str">
        <f>IFERROR((IF(AND($G1736&lt;(VLOOKUP($J1737,'Medians, Hi-Lo SDs'!$B:$F,3,FALSE)),$G1737&gt;=(VLOOKUP($J1737,'Medians, Hi-Lo SDs'!$B:$F,3,FALSE))),(VLOOKUP($J1737,'Medians, Hi-Lo SDs'!$B:$F,3,FALSE))-$G1736,""))/($F1737)*($C1737-$C1736)+($C1736),"")</f>
        <v/>
      </c>
      <c r="R1737" s="65" t="str">
        <f t="shared" si="301"/>
        <v/>
      </c>
      <c r="S1737" s="65" t="str">
        <f>IF(R1737="","",R1737/VLOOKUP(VLOOKUP($J1737,'Medians, Hi-Lo SDs'!$B:$F,3,FALSE),$H:$I,2,FALSE))</f>
        <v/>
      </c>
      <c r="T1737" s="70" t="str">
        <f t="shared" si="304"/>
        <v/>
      </c>
      <c r="U1737" s="68" t="str">
        <f t="shared" si="305"/>
        <v/>
      </c>
      <c r="V1737" s="69" t="str">
        <f t="shared" si="299"/>
        <v/>
      </c>
      <c r="W1737" s="66" t="str">
        <f>IFERROR((IF(AND($G1736&lt;(VLOOKUP($J1737,'Medians, Hi-Lo SDs'!$B:$F,4,FALSE)),$G1737&gt;=(VLOOKUP($J1737,'Medians, Hi-Lo SDs'!$B:$F,4,FALSE))),(VLOOKUP($J1737,'Medians, Hi-Lo SDs'!$B:$F,4,FALSE))-$G1736,""))/($F1737)*($C1737-$C1736)+($C1736),"")</f>
        <v/>
      </c>
      <c r="X1737" s="65" t="str">
        <f t="shared" si="302"/>
        <v/>
      </c>
      <c r="Y1737" s="65" t="str">
        <f>IF(X1737="","",X1737/VLOOKUP(VLOOKUP($J1737,'Medians, Hi-Lo SDs'!$B:$F,4,FALSE),$H:$I,2,FALSE))</f>
        <v/>
      </c>
      <c r="Z1737" s="70" t="str">
        <f t="shared" si="306"/>
        <v/>
      </c>
      <c r="AA1737" s="68" t="str">
        <f t="shared" si="307"/>
        <v/>
      </c>
      <c r="AB1737" s="66" t="str">
        <f>IFERROR((IF(AND($G1736&lt;(VLOOKUP($J1737,'Medians, Hi-Lo SDs'!$B:$F,5,FALSE)),$G1737&gt;=(VLOOKUP($J1737,'Medians, Hi-Lo SDs'!$B:$F,5,FALSE))),(VLOOKUP($J1737,'Medians, Hi-Lo SDs'!$B:$F,5,FALSE))-$G1736,""))/($F1737)*($C1737-$C1736)+($C1736),"")</f>
        <v/>
      </c>
      <c r="AC1737" s="65" t="str">
        <f t="shared" si="303"/>
        <v/>
      </c>
      <c r="AD1737" s="65" t="str">
        <f>IF(AC1737="","",AC1737/VLOOKUP(VLOOKUP($J1737,'Medians, Hi-Lo SDs'!$B:$F,5,FALSE),$H:$I,2,FALSE))</f>
        <v/>
      </c>
      <c r="AE1737" s="59" t="s">
        <v>88</v>
      </c>
      <c r="AF1737" s="60" t="s">
        <v>88</v>
      </c>
    </row>
    <row r="1738" spans="10:32" x14ac:dyDescent="0.2">
      <c r="J1738" s="64" t="str">
        <f t="shared" si="297"/>
        <v>a1721</v>
      </c>
      <c r="K1738" s="71">
        <f t="shared" si="298"/>
        <v>2.1505376344086025</v>
      </c>
      <c r="L1738" s="65" t="str">
        <f>IFERROR((IF(AND($G1737&lt;(VLOOKUP($J1738,'Medians, Hi-Lo SDs'!$B:$F,2,FALSE)),$G1738&gt;=(VLOOKUP($J1738,'Medians, Hi-Lo SDs'!$B:$F,2,FALSE))),(VLOOKUP($J1738,'Medians, Hi-Lo SDs'!$B:$F,2,FALSE))-$G1737,""))/($F1738)*($C1738-$C1737)+($C1737),"")</f>
        <v/>
      </c>
      <c r="M1738" s="65" t="str">
        <f t="shared" si="300"/>
        <v/>
      </c>
      <c r="N1738" s="65" t="str">
        <f>IF(M1738="","",M1738/VLOOKUP(VLOOKUP($J1738,'Medians, Hi-Lo SDs'!$B:$F,2,FALSE),$H:$I,2,FALSE))</f>
        <v/>
      </c>
      <c r="O1738" s="59" t="s">
        <v>88</v>
      </c>
      <c r="P1738" s="60" t="s">
        <v>88</v>
      </c>
      <c r="Q1738" s="66" t="str">
        <f>IFERROR((IF(AND($G1737&lt;(VLOOKUP($J1738,'Medians, Hi-Lo SDs'!$B:$F,3,FALSE)),$G1738&gt;=(VLOOKUP($J1738,'Medians, Hi-Lo SDs'!$B:$F,3,FALSE))),(VLOOKUP($J1738,'Medians, Hi-Lo SDs'!$B:$F,3,FALSE))-$G1737,""))/($F1738)*($C1738-$C1737)+($C1737),"")</f>
        <v/>
      </c>
      <c r="R1738" s="65" t="str">
        <f t="shared" si="301"/>
        <v/>
      </c>
      <c r="S1738" s="65" t="str">
        <f>IF(R1738="","",R1738/VLOOKUP(VLOOKUP($J1738,'Medians, Hi-Lo SDs'!$B:$F,3,FALSE),$H:$I,2,FALSE))</f>
        <v/>
      </c>
      <c r="T1738" s="70" t="str">
        <f t="shared" si="304"/>
        <v/>
      </c>
      <c r="U1738" s="68" t="str">
        <f t="shared" si="305"/>
        <v/>
      </c>
      <c r="V1738" s="69" t="str">
        <f t="shared" si="299"/>
        <v/>
      </c>
      <c r="W1738" s="66" t="str">
        <f>IFERROR((IF(AND($G1737&lt;(VLOOKUP($J1738,'Medians, Hi-Lo SDs'!$B:$F,4,FALSE)),$G1738&gt;=(VLOOKUP($J1738,'Medians, Hi-Lo SDs'!$B:$F,4,FALSE))),(VLOOKUP($J1738,'Medians, Hi-Lo SDs'!$B:$F,4,FALSE))-$G1737,""))/($F1738)*($C1738-$C1737)+($C1737),"")</f>
        <v/>
      </c>
      <c r="X1738" s="65" t="str">
        <f t="shared" si="302"/>
        <v/>
      </c>
      <c r="Y1738" s="65" t="str">
        <f>IF(X1738="","",X1738/VLOOKUP(VLOOKUP($J1738,'Medians, Hi-Lo SDs'!$B:$F,4,FALSE),$H:$I,2,FALSE))</f>
        <v/>
      </c>
      <c r="Z1738" s="70" t="str">
        <f t="shared" si="306"/>
        <v/>
      </c>
      <c r="AA1738" s="68" t="str">
        <f t="shared" si="307"/>
        <v/>
      </c>
      <c r="AB1738" s="66" t="str">
        <f>IFERROR((IF(AND($G1737&lt;(VLOOKUP($J1738,'Medians, Hi-Lo SDs'!$B:$F,5,FALSE)),$G1738&gt;=(VLOOKUP($J1738,'Medians, Hi-Lo SDs'!$B:$F,5,FALSE))),(VLOOKUP($J1738,'Medians, Hi-Lo SDs'!$B:$F,5,FALSE))-$G1737,""))/($F1738)*($C1738-$C1737)+($C1737),"")</f>
        <v/>
      </c>
      <c r="AC1738" s="65" t="str">
        <f t="shared" si="303"/>
        <v/>
      </c>
      <c r="AD1738" s="65" t="str">
        <f>IF(AC1738="","",AC1738/VLOOKUP(VLOOKUP($J1738,'Medians, Hi-Lo SDs'!$B:$F,5,FALSE),$H:$I,2,FALSE))</f>
        <v/>
      </c>
      <c r="AE1738" s="59" t="s">
        <v>88</v>
      </c>
      <c r="AF1738" s="60" t="s">
        <v>88</v>
      </c>
    </row>
    <row r="1739" spans="10:32" x14ac:dyDescent="0.2">
      <c r="J1739" s="64" t="str">
        <f t="shared" si="297"/>
        <v>a1721</v>
      </c>
      <c r="K1739" s="71">
        <f t="shared" si="298"/>
        <v>2.1505376344086025</v>
      </c>
      <c r="L1739" s="65" t="str">
        <f>IFERROR((IF(AND($G1738&lt;(VLOOKUP($J1739,'Medians, Hi-Lo SDs'!$B:$F,2,FALSE)),$G1739&gt;=(VLOOKUP($J1739,'Medians, Hi-Lo SDs'!$B:$F,2,FALSE))),(VLOOKUP($J1739,'Medians, Hi-Lo SDs'!$B:$F,2,FALSE))-$G1738,""))/($F1739)*($C1739-$C1738)+($C1738),"")</f>
        <v/>
      </c>
      <c r="M1739" s="65" t="str">
        <f t="shared" si="300"/>
        <v/>
      </c>
      <c r="N1739" s="65" t="str">
        <f>IF(M1739="","",M1739/VLOOKUP(VLOOKUP($J1739,'Medians, Hi-Lo SDs'!$B:$F,2,FALSE),$H:$I,2,FALSE))</f>
        <v/>
      </c>
      <c r="O1739" s="59" t="s">
        <v>88</v>
      </c>
      <c r="P1739" s="60" t="s">
        <v>88</v>
      </c>
      <c r="Q1739" s="66" t="str">
        <f>IFERROR((IF(AND($G1738&lt;(VLOOKUP($J1739,'Medians, Hi-Lo SDs'!$B:$F,3,FALSE)),$G1739&gt;=(VLOOKUP($J1739,'Medians, Hi-Lo SDs'!$B:$F,3,FALSE))),(VLOOKUP($J1739,'Medians, Hi-Lo SDs'!$B:$F,3,FALSE))-$G1738,""))/($F1739)*($C1739-$C1738)+($C1738),"")</f>
        <v/>
      </c>
      <c r="R1739" s="65" t="str">
        <f t="shared" si="301"/>
        <v/>
      </c>
      <c r="S1739" s="65" t="str">
        <f>IF(R1739="","",R1739/VLOOKUP(VLOOKUP($J1739,'Medians, Hi-Lo SDs'!$B:$F,3,FALSE),$H:$I,2,FALSE))</f>
        <v/>
      </c>
      <c r="T1739" s="70" t="str">
        <f t="shared" si="304"/>
        <v/>
      </c>
      <c r="U1739" s="68" t="str">
        <f t="shared" si="305"/>
        <v/>
      </c>
      <c r="V1739" s="69" t="str">
        <f t="shared" si="299"/>
        <v/>
      </c>
      <c r="W1739" s="66" t="str">
        <f>IFERROR((IF(AND($G1738&lt;(VLOOKUP($J1739,'Medians, Hi-Lo SDs'!$B:$F,4,FALSE)),$G1739&gt;=(VLOOKUP($J1739,'Medians, Hi-Lo SDs'!$B:$F,4,FALSE))),(VLOOKUP($J1739,'Medians, Hi-Lo SDs'!$B:$F,4,FALSE))-$G1738,""))/($F1739)*($C1739-$C1738)+($C1738),"")</f>
        <v/>
      </c>
      <c r="X1739" s="65" t="str">
        <f t="shared" si="302"/>
        <v/>
      </c>
      <c r="Y1739" s="65" t="str">
        <f>IF(X1739="","",X1739/VLOOKUP(VLOOKUP($J1739,'Medians, Hi-Lo SDs'!$B:$F,4,FALSE),$H:$I,2,FALSE))</f>
        <v/>
      </c>
      <c r="Z1739" s="70" t="str">
        <f t="shared" si="306"/>
        <v/>
      </c>
      <c r="AA1739" s="68" t="str">
        <f t="shared" si="307"/>
        <v/>
      </c>
      <c r="AB1739" s="66" t="str">
        <f>IFERROR((IF(AND($G1738&lt;(VLOOKUP($J1739,'Medians, Hi-Lo SDs'!$B:$F,5,FALSE)),$G1739&gt;=(VLOOKUP($J1739,'Medians, Hi-Lo SDs'!$B:$F,5,FALSE))),(VLOOKUP($J1739,'Medians, Hi-Lo SDs'!$B:$F,5,FALSE))-$G1738,""))/($F1739)*($C1739-$C1738)+($C1738),"")</f>
        <v/>
      </c>
      <c r="AC1739" s="65" t="str">
        <f t="shared" si="303"/>
        <v/>
      </c>
      <c r="AD1739" s="65" t="str">
        <f>IF(AC1739="","",AC1739/VLOOKUP(VLOOKUP($J1739,'Medians, Hi-Lo SDs'!$B:$F,5,FALSE),$H:$I,2,FALSE))</f>
        <v/>
      </c>
      <c r="AE1739" s="59" t="s">
        <v>88</v>
      </c>
      <c r="AF1739" s="60" t="s">
        <v>88</v>
      </c>
    </row>
    <row r="1740" spans="10:32" x14ac:dyDescent="0.2">
      <c r="J1740" s="64" t="str">
        <f t="shared" si="297"/>
        <v>a1721</v>
      </c>
      <c r="K1740" s="71">
        <f t="shared" si="298"/>
        <v>2.1505376344086025</v>
      </c>
      <c r="L1740" s="65" t="str">
        <f>IFERROR((IF(AND($G1739&lt;(VLOOKUP($J1740,'Medians, Hi-Lo SDs'!$B:$F,2,FALSE)),$G1740&gt;=(VLOOKUP($J1740,'Medians, Hi-Lo SDs'!$B:$F,2,FALSE))),(VLOOKUP($J1740,'Medians, Hi-Lo SDs'!$B:$F,2,FALSE))-$G1739,""))/($F1740)*($C1740-$C1739)+($C1739),"")</f>
        <v/>
      </c>
      <c r="M1740" s="65" t="str">
        <f t="shared" si="300"/>
        <v/>
      </c>
      <c r="N1740" s="65" t="str">
        <f>IF(M1740="","",M1740/VLOOKUP(VLOOKUP($J1740,'Medians, Hi-Lo SDs'!$B:$F,2,FALSE),$H:$I,2,FALSE))</f>
        <v/>
      </c>
      <c r="O1740" s="59" t="s">
        <v>88</v>
      </c>
      <c r="P1740" s="60" t="s">
        <v>88</v>
      </c>
      <c r="Q1740" s="66" t="str">
        <f>IFERROR((IF(AND($G1739&lt;(VLOOKUP($J1740,'Medians, Hi-Lo SDs'!$B:$F,3,FALSE)),$G1740&gt;=(VLOOKUP($J1740,'Medians, Hi-Lo SDs'!$B:$F,3,FALSE))),(VLOOKUP($J1740,'Medians, Hi-Lo SDs'!$B:$F,3,FALSE))-$G1739,""))/($F1740)*($C1740-$C1739)+($C1739),"")</f>
        <v/>
      </c>
      <c r="R1740" s="65" t="str">
        <f t="shared" si="301"/>
        <v/>
      </c>
      <c r="S1740" s="65" t="str">
        <f>IF(R1740="","",R1740/VLOOKUP(VLOOKUP($J1740,'Medians, Hi-Lo SDs'!$B:$F,3,FALSE),$H:$I,2,FALSE))</f>
        <v/>
      </c>
      <c r="T1740" s="70" t="str">
        <f t="shared" si="304"/>
        <v/>
      </c>
      <c r="U1740" s="68" t="str">
        <f t="shared" si="305"/>
        <v/>
      </c>
      <c r="V1740" s="69" t="str">
        <f t="shared" si="299"/>
        <v/>
      </c>
      <c r="W1740" s="66" t="str">
        <f>IFERROR((IF(AND($G1739&lt;(VLOOKUP($J1740,'Medians, Hi-Lo SDs'!$B:$F,4,FALSE)),$G1740&gt;=(VLOOKUP($J1740,'Medians, Hi-Lo SDs'!$B:$F,4,FALSE))),(VLOOKUP($J1740,'Medians, Hi-Lo SDs'!$B:$F,4,FALSE))-$G1739,""))/($F1740)*($C1740-$C1739)+($C1739),"")</f>
        <v/>
      </c>
      <c r="X1740" s="65" t="str">
        <f t="shared" si="302"/>
        <v/>
      </c>
      <c r="Y1740" s="65" t="str">
        <f>IF(X1740="","",X1740/VLOOKUP(VLOOKUP($J1740,'Medians, Hi-Lo SDs'!$B:$F,4,FALSE),$H:$I,2,FALSE))</f>
        <v/>
      </c>
      <c r="Z1740" s="70" t="str">
        <f t="shared" si="306"/>
        <v/>
      </c>
      <c r="AA1740" s="68" t="str">
        <f t="shared" si="307"/>
        <v/>
      </c>
      <c r="AB1740" s="66" t="str">
        <f>IFERROR((IF(AND($G1739&lt;(VLOOKUP($J1740,'Medians, Hi-Lo SDs'!$B:$F,5,FALSE)),$G1740&gt;=(VLOOKUP($J1740,'Medians, Hi-Lo SDs'!$B:$F,5,FALSE))),(VLOOKUP($J1740,'Medians, Hi-Lo SDs'!$B:$F,5,FALSE))-$G1739,""))/($F1740)*($C1740-$C1739)+($C1739),"")</f>
        <v/>
      </c>
      <c r="AC1740" s="65" t="str">
        <f t="shared" si="303"/>
        <v/>
      </c>
      <c r="AD1740" s="65" t="str">
        <f>IF(AC1740="","",AC1740/VLOOKUP(VLOOKUP($J1740,'Medians, Hi-Lo SDs'!$B:$F,5,FALSE),$H:$I,2,FALSE))</f>
        <v/>
      </c>
      <c r="AE1740" s="59" t="s">
        <v>88</v>
      </c>
      <c r="AF1740" s="60" t="s">
        <v>88</v>
      </c>
    </row>
    <row r="1741" spans="10:32" x14ac:dyDescent="0.2">
      <c r="J1741" s="64" t="str">
        <f t="shared" ref="J1741:J1804" si="308">IF(LEFT(A1740,1)="a",A1740,J1740)</f>
        <v>a1721</v>
      </c>
      <c r="K1741" s="71">
        <f t="shared" ref="K1741:K1804" si="309">INDEX(G:G,MATCH(J1741,J:J,0))</f>
        <v>2.1505376344086025</v>
      </c>
      <c r="L1741" s="65" t="str">
        <f>IFERROR((IF(AND($G1740&lt;(VLOOKUP($J1741,'Medians, Hi-Lo SDs'!$B:$F,2,FALSE)),$G1741&gt;=(VLOOKUP($J1741,'Medians, Hi-Lo SDs'!$B:$F,2,FALSE))),(VLOOKUP($J1741,'Medians, Hi-Lo SDs'!$B:$F,2,FALSE))-$G1740,""))/($F1741)*($C1741-$C1740)+($C1740),"")</f>
        <v/>
      </c>
      <c r="M1741" s="65" t="str">
        <f t="shared" si="300"/>
        <v/>
      </c>
      <c r="N1741" s="65" t="str">
        <f>IF(M1741="","",M1741/VLOOKUP(VLOOKUP($J1741,'Medians, Hi-Lo SDs'!$B:$F,2,FALSE),$H:$I,2,FALSE))</f>
        <v/>
      </c>
      <c r="O1741" s="59" t="s">
        <v>88</v>
      </c>
      <c r="P1741" s="60" t="s">
        <v>88</v>
      </c>
      <c r="Q1741" s="66" t="str">
        <f>IFERROR((IF(AND($G1740&lt;(VLOOKUP($J1741,'Medians, Hi-Lo SDs'!$B:$F,3,FALSE)),$G1741&gt;=(VLOOKUP($J1741,'Medians, Hi-Lo SDs'!$B:$F,3,FALSE))),(VLOOKUP($J1741,'Medians, Hi-Lo SDs'!$B:$F,3,FALSE))-$G1740,""))/($F1741)*($C1741-$C1740)+($C1740),"")</f>
        <v/>
      </c>
      <c r="R1741" s="65" t="str">
        <f t="shared" si="301"/>
        <v/>
      </c>
      <c r="S1741" s="65" t="str">
        <f>IF(R1741="","",R1741/VLOOKUP(VLOOKUP($J1741,'Medians, Hi-Lo SDs'!$B:$F,3,FALSE),$H:$I,2,FALSE))</f>
        <v/>
      </c>
      <c r="T1741" s="70" t="str">
        <f t="shared" si="304"/>
        <v/>
      </c>
      <c r="U1741" s="68" t="str">
        <f t="shared" si="305"/>
        <v/>
      </c>
      <c r="V1741" s="69" t="str">
        <f t="shared" ref="V1741:V1804" si="310">IFERROR((IF(AND(G1740&lt;(50),G1741&gt;=(50)),(50)-G1740,""))/(F1741)*(C1741-C1740)+(C1740),"")</f>
        <v/>
      </c>
      <c r="W1741" s="66" t="str">
        <f>IFERROR((IF(AND($G1740&lt;(VLOOKUP($J1741,'Medians, Hi-Lo SDs'!$B:$F,4,FALSE)),$G1741&gt;=(VLOOKUP($J1741,'Medians, Hi-Lo SDs'!$B:$F,4,FALSE))),(VLOOKUP($J1741,'Medians, Hi-Lo SDs'!$B:$F,4,FALSE))-$G1740,""))/($F1741)*($C1741-$C1740)+($C1740),"")</f>
        <v/>
      </c>
      <c r="X1741" s="65" t="str">
        <f t="shared" si="302"/>
        <v/>
      </c>
      <c r="Y1741" s="65" t="str">
        <f>IF(X1741="","",X1741/VLOOKUP(VLOOKUP($J1741,'Medians, Hi-Lo SDs'!$B:$F,4,FALSE),$H:$I,2,FALSE))</f>
        <v/>
      </c>
      <c r="Z1741" s="70" t="str">
        <f t="shared" si="306"/>
        <v/>
      </c>
      <c r="AA1741" s="68" t="str">
        <f t="shared" si="307"/>
        <v/>
      </c>
      <c r="AB1741" s="66" t="str">
        <f>IFERROR((IF(AND($G1740&lt;(VLOOKUP($J1741,'Medians, Hi-Lo SDs'!$B:$F,5,FALSE)),$G1741&gt;=(VLOOKUP($J1741,'Medians, Hi-Lo SDs'!$B:$F,5,FALSE))),(VLOOKUP($J1741,'Medians, Hi-Lo SDs'!$B:$F,5,FALSE))-$G1740,""))/($F1741)*($C1741-$C1740)+($C1740),"")</f>
        <v/>
      </c>
      <c r="AC1741" s="65" t="str">
        <f t="shared" si="303"/>
        <v/>
      </c>
      <c r="AD1741" s="65" t="str">
        <f>IF(AC1741="","",AC1741/VLOOKUP(VLOOKUP($J1741,'Medians, Hi-Lo SDs'!$B:$F,5,FALSE),$H:$I,2,FALSE))</f>
        <v/>
      </c>
      <c r="AE1741" s="59" t="s">
        <v>88</v>
      </c>
      <c r="AF1741" s="60" t="s">
        <v>88</v>
      </c>
    </row>
    <row r="1742" spans="10:32" x14ac:dyDescent="0.2">
      <c r="J1742" s="64" t="str">
        <f t="shared" si="308"/>
        <v>a1721</v>
      </c>
      <c r="K1742" s="71">
        <f t="shared" si="309"/>
        <v>2.1505376344086025</v>
      </c>
      <c r="L1742" s="65" t="str">
        <f>IFERROR((IF(AND($G1741&lt;(VLOOKUP($J1742,'Medians, Hi-Lo SDs'!$B:$F,2,FALSE)),$G1742&gt;=(VLOOKUP($J1742,'Medians, Hi-Lo SDs'!$B:$F,2,FALSE))),(VLOOKUP($J1742,'Medians, Hi-Lo SDs'!$B:$F,2,FALSE))-$G1741,""))/($F1742)*($C1742-$C1741)+($C1741),"")</f>
        <v/>
      </c>
      <c r="M1742" s="65" t="str">
        <f t="shared" ref="M1742:M1805" si="311">IF(L1742="","",SUMIF($J:$J,$J1742,$V:$V)-L1742)</f>
        <v/>
      </c>
      <c r="N1742" s="65" t="str">
        <f>IF(M1742="","",M1742/VLOOKUP(VLOOKUP($J1742,'Medians, Hi-Lo SDs'!$B:$F,2,FALSE),$H:$I,2,FALSE))</f>
        <v/>
      </c>
      <c r="O1742" s="59" t="s">
        <v>88</v>
      </c>
      <c r="P1742" s="60" t="s">
        <v>88</v>
      </c>
      <c r="Q1742" s="66" t="str">
        <f>IFERROR((IF(AND($G1741&lt;(VLOOKUP($J1742,'Medians, Hi-Lo SDs'!$B:$F,3,FALSE)),$G1742&gt;=(VLOOKUP($J1742,'Medians, Hi-Lo SDs'!$B:$F,3,FALSE))),(VLOOKUP($J1742,'Medians, Hi-Lo SDs'!$B:$F,3,FALSE))-$G1741,""))/($F1742)*($C1742-$C1741)+($C1741),"")</f>
        <v/>
      </c>
      <c r="R1742" s="65" t="str">
        <f t="shared" ref="R1742:R1805" si="312">IF(Q1742="","",SUMIF($J:$J,$J1742,$V:$V)-Q1742)</f>
        <v/>
      </c>
      <c r="S1742" s="65" t="str">
        <f>IF(R1742="","",R1742/VLOOKUP(VLOOKUP($J1742,'Medians, Hi-Lo SDs'!$B:$F,3,FALSE),$H:$I,2,FALSE))</f>
        <v/>
      </c>
      <c r="T1742" s="70" t="str">
        <f t="shared" si="304"/>
        <v/>
      </c>
      <c r="U1742" s="68" t="str">
        <f t="shared" si="305"/>
        <v/>
      </c>
      <c r="V1742" s="69" t="str">
        <f t="shared" si="310"/>
        <v/>
      </c>
      <c r="W1742" s="66" t="str">
        <f>IFERROR((IF(AND($G1741&lt;(VLOOKUP($J1742,'Medians, Hi-Lo SDs'!$B:$F,4,FALSE)),$G1742&gt;=(VLOOKUP($J1742,'Medians, Hi-Lo SDs'!$B:$F,4,FALSE))),(VLOOKUP($J1742,'Medians, Hi-Lo SDs'!$B:$F,4,FALSE))-$G1741,""))/($F1742)*($C1742-$C1741)+($C1741),"")</f>
        <v/>
      </c>
      <c r="X1742" s="65" t="str">
        <f t="shared" ref="X1742:X1805" si="313">IF(W1742="","",W1742-SUMIF($J:$J,$J1742,$V:$V))</f>
        <v/>
      </c>
      <c r="Y1742" s="65" t="str">
        <f>IF(X1742="","",X1742/VLOOKUP(VLOOKUP($J1742,'Medians, Hi-Lo SDs'!$B:$F,4,FALSE),$H:$I,2,FALSE))</f>
        <v/>
      </c>
      <c r="Z1742" s="70" t="str">
        <f t="shared" si="306"/>
        <v/>
      </c>
      <c r="AA1742" s="68" t="str">
        <f t="shared" si="307"/>
        <v/>
      </c>
      <c r="AB1742" s="66" t="str">
        <f>IFERROR((IF(AND($G1741&lt;(VLOOKUP($J1742,'Medians, Hi-Lo SDs'!$B:$F,5,FALSE)),$G1742&gt;=(VLOOKUP($J1742,'Medians, Hi-Lo SDs'!$B:$F,5,FALSE))),(VLOOKUP($J1742,'Medians, Hi-Lo SDs'!$B:$F,5,FALSE))-$G1741,""))/($F1742)*($C1742-$C1741)+($C1741),"")</f>
        <v/>
      </c>
      <c r="AC1742" s="65" t="str">
        <f t="shared" ref="AC1742:AC1805" si="314">IF(AB1742="","",AB1742-SUMIF($J:$J,$J1742,$V:$V))</f>
        <v/>
      </c>
      <c r="AD1742" s="65" t="str">
        <f>IF(AC1742="","",AC1742/VLOOKUP(VLOOKUP($J1742,'Medians, Hi-Lo SDs'!$B:$F,5,FALSE),$H:$I,2,FALSE))</f>
        <v/>
      </c>
      <c r="AE1742" s="59" t="s">
        <v>88</v>
      </c>
      <c r="AF1742" s="60" t="s">
        <v>88</v>
      </c>
    </row>
    <row r="1743" spans="10:32" x14ac:dyDescent="0.2">
      <c r="J1743" s="64" t="str">
        <f t="shared" si="308"/>
        <v>a1721</v>
      </c>
      <c r="K1743" s="71">
        <f t="shared" si="309"/>
        <v>2.1505376344086025</v>
      </c>
      <c r="L1743" s="65" t="str">
        <f>IFERROR((IF(AND($G1742&lt;(VLOOKUP($J1743,'Medians, Hi-Lo SDs'!$B:$F,2,FALSE)),$G1743&gt;=(VLOOKUP($J1743,'Medians, Hi-Lo SDs'!$B:$F,2,FALSE))),(VLOOKUP($J1743,'Medians, Hi-Lo SDs'!$B:$F,2,FALSE))-$G1742,""))/($F1743)*($C1743-$C1742)+($C1742),"")</f>
        <v/>
      </c>
      <c r="M1743" s="65" t="str">
        <f t="shared" si="311"/>
        <v/>
      </c>
      <c r="N1743" s="65" t="str">
        <f>IF(M1743="","",M1743/VLOOKUP(VLOOKUP($J1743,'Medians, Hi-Lo SDs'!$B:$F,2,FALSE),$H:$I,2,FALSE))</f>
        <v/>
      </c>
      <c r="O1743" s="59" t="s">
        <v>88</v>
      </c>
      <c r="P1743" s="60" t="s">
        <v>88</v>
      </c>
      <c r="Q1743" s="66" t="str">
        <f>IFERROR((IF(AND($G1742&lt;(VLOOKUP($J1743,'Medians, Hi-Lo SDs'!$B:$F,3,FALSE)),$G1743&gt;=(VLOOKUP($J1743,'Medians, Hi-Lo SDs'!$B:$F,3,FALSE))),(VLOOKUP($J1743,'Medians, Hi-Lo SDs'!$B:$F,3,FALSE))-$G1742,""))/($F1743)*($C1743-$C1742)+($C1742),"")</f>
        <v/>
      </c>
      <c r="R1743" s="65" t="str">
        <f t="shared" si="312"/>
        <v/>
      </c>
      <c r="S1743" s="65" t="str">
        <f>IF(R1743="","",R1743/VLOOKUP(VLOOKUP($J1743,'Medians, Hi-Lo SDs'!$B:$F,3,FALSE),$H:$I,2,FALSE))</f>
        <v/>
      </c>
      <c r="T1743" s="70" t="str">
        <f t="shared" si="304"/>
        <v/>
      </c>
      <c r="U1743" s="68" t="str">
        <f t="shared" si="305"/>
        <v/>
      </c>
      <c r="V1743" s="69" t="str">
        <f t="shared" si="310"/>
        <v/>
      </c>
      <c r="W1743" s="66" t="str">
        <f>IFERROR((IF(AND($G1742&lt;(VLOOKUP($J1743,'Medians, Hi-Lo SDs'!$B:$F,4,FALSE)),$G1743&gt;=(VLOOKUP($J1743,'Medians, Hi-Lo SDs'!$B:$F,4,FALSE))),(VLOOKUP($J1743,'Medians, Hi-Lo SDs'!$B:$F,4,FALSE))-$G1742,""))/($F1743)*($C1743-$C1742)+($C1742),"")</f>
        <v/>
      </c>
      <c r="X1743" s="65" t="str">
        <f t="shared" si="313"/>
        <v/>
      </c>
      <c r="Y1743" s="65" t="str">
        <f>IF(X1743="","",X1743/VLOOKUP(VLOOKUP($J1743,'Medians, Hi-Lo SDs'!$B:$F,4,FALSE),$H:$I,2,FALSE))</f>
        <v/>
      </c>
      <c r="Z1743" s="70" t="str">
        <f t="shared" si="306"/>
        <v/>
      </c>
      <c r="AA1743" s="68" t="str">
        <f t="shared" si="307"/>
        <v/>
      </c>
      <c r="AB1743" s="66" t="str">
        <f>IFERROR((IF(AND($G1742&lt;(VLOOKUP($J1743,'Medians, Hi-Lo SDs'!$B:$F,5,FALSE)),$G1743&gt;=(VLOOKUP($J1743,'Medians, Hi-Lo SDs'!$B:$F,5,FALSE))),(VLOOKUP($J1743,'Medians, Hi-Lo SDs'!$B:$F,5,FALSE))-$G1742,""))/($F1743)*($C1743-$C1742)+($C1742),"")</f>
        <v/>
      </c>
      <c r="AC1743" s="65" t="str">
        <f t="shared" si="314"/>
        <v/>
      </c>
      <c r="AD1743" s="65" t="str">
        <f>IF(AC1743="","",AC1743/VLOOKUP(VLOOKUP($J1743,'Medians, Hi-Lo SDs'!$B:$F,5,FALSE),$H:$I,2,FALSE))</f>
        <v/>
      </c>
      <c r="AE1743" s="59" t="s">
        <v>88</v>
      </c>
      <c r="AF1743" s="60" t="s">
        <v>88</v>
      </c>
    </row>
    <row r="1744" spans="10:32" x14ac:dyDescent="0.2">
      <c r="J1744" s="64" t="str">
        <f t="shared" si="308"/>
        <v>a1721</v>
      </c>
      <c r="K1744" s="71">
        <f t="shared" si="309"/>
        <v>2.1505376344086025</v>
      </c>
      <c r="L1744" s="65" t="str">
        <f>IFERROR((IF(AND($G1743&lt;(VLOOKUP($J1744,'Medians, Hi-Lo SDs'!$B:$F,2,FALSE)),$G1744&gt;=(VLOOKUP($J1744,'Medians, Hi-Lo SDs'!$B:$F,2,FALSE))),(VLOOKUP($J1744,'Medians, Hi-Lo SDs'!$B:$F,2,FALSE))-$G1743,""))/($F1744)*($C1744-$C1743)+($C1743),"")</f>
        <v/>
      </c>
      <c r="M1744" s="65" t="str">
        <f t="shared" si="311"/>
        <v/>
      </c>
      <c r="N1744" s="65" t="str">
        <f>IF(M1744="","",M1744/VLOOKUP(VLOOKUP($J1744,'Medians, Hi-Lo SDs'!$B:$F,2,FALSE),$H:$I,2,FALSE))</f>
        <v/>
      </c>
      <c r="O1744" s="59" t="s">
        <v>88</v>
      </c>
      <c r="P1744" s="60" t="s">
        <v>88</v>
      </c>
      <c r="Q1744" s="66" t="str">
        <f>IFERROR((IF(AND($G1743&lt;(VLOOKUP($J1744,'Medians, Hi-Lo SDs'!$B:$F,3,FALSE)),$G1744&gt;=(VLOOKUP($J1744,'Medians, Hi-Lo SDs'!$B:$F,3,FALSE))),(VLOOKUP($J1744,'Medians, Hi-Lo SDs'!$B:$F,3,FALSE))-$G1743,""))/($F1744)*($C1744-$C1743)+($C1743),"")</f>
        <v/>
      </c>
      <c r="R1744" s="65" t="str">
        <f t="shared" si="312"/>
        <v/>
      </c>
      <c r="S1744" s="65" t="str">
        <f>IF(R1744="","",R1744/VLOOKUP(VLOOKUP($J1744,'Medians, Hi-Lo SDs'!$B:$F,3,FALSE),$H:$I,2,FALSE))</f>
        <v/>
      </c>
      <c r="T1744" s="70" t="str">
        <f t="shared" si="304"/>
        <v/>
      </c>
      <c r="U1744" s="68" t="str">
        <f t="shared" si="305"/>
        <v/>
      </c>
      <c r="V1744" s="69" t="str">
        <f t="shared" si="310"/>
        <v/>
      </c>
      <c r="W1744" s="66" t="str">
        <f>IFERROR((IF(AND($G1743&lt;(VLOOKUP($J1744,'Medians, Hi-Lo SDs'!$B:$F,4,FALSE)),$G1744&gt;=(VLOOKUP($J1744,'Medians, Hi-Lo SDs'!$B:$F,4,FALSE))),(VLOOKUP($J1744,'Medians, Hi-Lo SDs'!$B:$F,4,FALSE))-$G1743,""))/($F1744)*($C1744-$C1743)+($C1743),"")</f>
        <v/>
      </c>
      <c r="X1744" s="65" t="str">
        <f t="shared" si="313"/>
        <v/>
      </c>
      <c r="Y1744" s="65" t="str">
        <f>IF(X1744="","",X1744/VLOOKUP(VLOOKUP($J1744,'Medians, Hi-Lo SDs'!$B:$F,4,FALSE),$H:$I,2,FALSE))</f>
        <v/>
      </c>
      <c r="Z1744" s="70" t="str">
        <f t="shared" si="306"/>
        <v/>
      </c>
      <c r="AA1744" s="68" t="str">
        <f t="shared" si="307"/>
        <v/>
      </c>
      <c r="AB1744" s="66" t="str">
        <f>IFERROR((IF(AND($G1743&lt;(VLOOKUP($J1744,'Medians, Hi-Lo SDs'!$B:$F,5,FALSE)),$G1744&gt;=(VLOOKUP($J1744,'Medians, Hi-Lo SDs'!$B:$F,5,FALSE))),(VLOOKUP($J1744,'Medians, Hi-Lo SDs'!$B:$F,5,FALSE))-$G1743,""))/($F1744)*($C1744-$C1743)+($C1743),"")</f>
        <v/>
      </c>
      <c r="AC1744" s="65" t="str">
        <f t="shared" si="314"/>
        <v/>
      </c>
      <c r="AD1744" s="65" t="str">
        <f>IF(AC1744="","",AC1744/VLOOKUP(VLOOKUP($J1744,'Medians, Hi-Lo SDs'!$B:$F,5,FALSE),$H:$I,2,FALSE))</f>
        <v/>
      </c>
      <c r="AE1744" s="59" t="s">
        <v>88</v>
      </c>
      <c r="AF1744" s="60" t="s">
        <v>88</v>
      </c>
    </row>
    <row r="1745" spans="10:32" x14ac:dyDescent="0.2">
      <c r="J1745" s="64" t="str">
        <f t="shared" si="308"/>
        <v>a1721</v>
      </c>
      <c r="K1745" s="71">
        <f t="shared" si="309"/>
        <v>2.1505376344086025</v>
      </c>
      <c r="L1745" s="65" t="str">
        <f>IFERROR((IF(AND($G1744&lt;(VLOOKUP($J1745,'Medians, Hi-Lo SDs'!$B:$F,2,FALSE)),$G1745&gt;=(VLOOKUP($J1745,'Medians, Hi-Lo SDs'!$B:$F,2,FALSE))),(VLOOKUP($J1745,'Medians, Hi-Lo SDs'!$B:$F,2,FALSE))-$G1744,""))/($F1745)*($C1745-$C1744)+($C1744),"")</f>
        <v/>
      </c>
      <c r="M1745" s="65" t="str">
        <f t="shared" si="311"/>
        <v/>
      </c>
      <c r="N1745" s="65" t="str">
        <f>IF(M1745="","",M1745/VLOOKUP(VLOOKUP($J1745,'Medians, Hi-Lo SDs'!$B:$F,2,FALSE),$H:$I,2,FALSE))</f>
        <v/>
      </c>
      <c r="O1745" s="59" t="s">
        <v>88</v>
      </c>
      <c r="P1745" s="60" t="s">
        <v>88</v>
      </c>
      <c r="Q1745" s="66" t="str">
        <f>IFERROR((IF(AND($G1744&lt;(VLOOKUP($J1745,'Medians, Hi-Lo SDs'!$B:$F,3,FALSE)),$G1745&gt;=(VLOOKUP($J1745,'Medians, Hi-Lo SDs'!$B:$F,3,FALSE))),(VLOOKUP($J1745,'Medians, Hi-Lo SDs'!$B:$F,3,FALSE))-$G1744,""))/($F1745)*($C1745-$C1744)+($C1744),"")</f>
        <v/>
      </c>
      <c r="R1745" s="65" t="str">
        <f t="shared" si="312"/>
        <v/>
      </c>
      <c r="S1745" s="65" t="str">
        <f>IF(R1745="","",R1745/VLOOKUP(VLOOKUP($J1745,'Medians, Hi-Lo SDs'!$B:$F,3,FALSE),$H:$I,2,FALSE))</f>
        <v/>
      </c>
      <c r="T1745" s="70" t="str">
        <f t="shared" si="304"/>
        <v/>
      </c>
      <c r="U1745" s="68" t="str">
        <f t="shared" si="305"/>
        <v/>
      </c>
      <c r="V1745" s="69" t="str">
        <f t="shared" si="310"/>
        <v/>
      </c>
      <c r="W1745" s="66" t="str">
        <f>IFERROR((IF(AND($G1744&lt;(VLOOKUP($J1745,'Medians, Hi-Lo SDs'!$B:$F,4,FALSE)),$G1745&gt;=(VLOOKUP($J1745,'Medians, Hi-Lo SDs'!$B:$F,4,FALSE))),(VLOOKUP($J1745,'Medians, Hi-Lo SDs'!$B:$F,4,FALSE))-$G1744,""))/($F1745)*($C1745-$C1744)+($C1744),"")</f>
        <v/>
      </c>
      <c r="X1745" s="65" t="str">
        <f t="shared" si="313"/>
        <v/>
      </c>
      <c r="Y1745" s="65" t="str">
        <f>IF(X1745="","",X1745/VLOOKUP(VLOOKUP($J1745,'Medians, Hi-Lo SDs'!$B:$F,4,FALSE),$H:$I,2,FALSE))</f>
        <v/>
      </c>
      <c r="Z1745" s="70" t="str">
        <f t="shared" si="306"/>
        <v/>
      </c>
      <c r="AA1745" s="68" t="str">
        <f t="shared" si="307"/>
        <v/>
      </c>
      <c r="AB1745" s="66" t="str">
        <f>IFERROR((IF(AND($G1744&lt;(VLOOKUP($J1745,'Medians, Hi-Lo SDs'!$B:$F,5,FALSE)),$G1745&gt;=(VLOOKUP($J1745,'Medians, Hi-Lo SDs'!$B:$F,5,FALSE))),(VLOOKUP($J1745,'Medians, Hi-Lo SDs'!$B:$F,5,FALSE))-$G1744,""))/($F1745)*($C1745-$C1744)+($C1744),"")</f>
        <v/>
      </c>
      <c r="AC1745" s="65" t="str">
        <f t="shared" si="314"/>
        <v/>
      </c>
      <c r="AD1745" s="65" t="str">
        <f>IF(AC1745="","",AC1745/VLOOKUP(VLOOKUP($J1745,'Medians, Hi-Lo SDs'!$B:$F,5,FALSE),$H:$I,2,FALSE))</f>
        <v/>
      </c>
      <c r="AE1745" s="59" t="s">
        <v>88</v>
      </c>
      <c r="AF1745" s="60" t="s">
        <v>88</v>
      </c>
    </row>
    <row r="1746" spans="10:32" x14ac:dyDescent="0.2">
      <c r="J1746" s="64" t="str">
        <f t="shared" si="308"/>
        <v>a1721</v>
      </c>
      <c r="K1746" s="71">
        <f t="shared" si="309"/>
        <v>2.1505376344086025</v>
      </c>
      <c r="L1746" s="65" t="str">
        <f>IFERROR((IF(AND($G1745&lt;(VLOOKUP($J1746,'Medians, Hi-Lo SDs'!$B:$F,2,FALSE)),$G1746&gt;=(VLOOKUP($J1746,'Medians, Hi-Lo SDs'!$B:$F,2,FALSE))),(VLOOKUP($J1746,'Medians, Hi-Lo SDs'!$B:$F,2,FALSE))-$G1745,""))/($F1746)*($C1746-$C1745)+($C1745),"")</f>
        <v/>
      </c>
      <c r="M1746" s="65" t="str">
        <f t="shared" si="311"/>
        <v/>
      </c>
      <c r="N1746" s="65" t="str">
        <f>IF(M1746="","",M1746/VLOOKUP(VLOOKUP($J1746,'Medians, Hi-Lo SDs'!$B:$F,2,FALSE),$H:$I,2,FALSE))</f>
        <v/>
      </c>
      <c r="O1746" s="59" t="s">
        <v>88</v>
      </c>
      <c r="P1746" s="60" t="s">
        <v>88</v>
      </c>
      <c r="Q1746" s="66" t="str">
        <f>IFERROR((IF(AND($G1745&lt;(VLOOKUP($J1746,'Medians, Hi-Lo SDs'!$B:$F,3,FALSE)),$G1746&gt;=(VLOOKUP($J1746,'Medians, Hi-Lo SDs'!$B:$F,3,FALSE))),(VLOOKUP($J1746,'Medians, Hi-Lo SDs'!$B:$F,3,FALSE))-$G1745,""))/($F1746)*($C1746-$C1745)+($C1745),"")</f>
        <v/>
      </c>
      <c r="R1746" s="65" t="str">
        <f t="shared" si="312"/>
        <v/>
      </c>
      <c r="S1746" s="65" t="str">
        <f>IF(R1746="","",R1746/VLOOKUP(VLOOKUP($J1746,'Medians, Hi-Lo SDs'!$B:$F,3,FALSE),$H:$I,2,FALSE))</f>
        <v/>
      </c>
      <c r="T1746" s="70" t="str">
        <f t="shared" si="304"/>
        <v/>
      </c>
      <c r="U1746" s="68" t="str">
        <f t="shared" si="305"/>
        <v/>
      </c>
      <c r="V1746" s="69" t="str">
        <f t="shared" si="310"/>
        <v/>
      </c>
      <c r="W1746" s="66" t="str">
        <f>IFERROR((IF(AND($G1745&lt;(VLOOKUP($J1746,'Medians, Hi-Lo SDs'!$B:$F,4,FALSE)),$G1746&gt;=(VLOOKUP($J1746,'Medians, Hi-Lo SDs'!$B:$F,4,FALSE))),(VLOOKUP($J1746,'Medians, Hi-Lo SDs'!$B:$F,4,FALSE))-$G1745,""))/($F1746)*($C1746-$C1745)+($C1745),"")</f>
        <v/>
      </c>
      <c r="X1746" s="65" t="str">
        <f t="shared" si="313"/>
        <v/>
      </c>
      <c r="Y1746" s="65" t="str">
        <f>IF(X1746="","",X1746/VLOOKUP(VLOOKUP($J1746,'Medians, Hi-Lo SDs'!$B:$F,4,FALSE),$H:$I,2,FALSE))</f>
        <v/>
      </c>
      <c r="Z1746" s="70" t="str">
        <f t="shared" si="306"/>
        <v/>
      </c>
      <c r="AA1746" s="68" t="str">
        <f t="shared" si="307"/>
        <v/>
      </c>
      <c r="AB1746" s="66" t="str">
        <f>IFERROR((IF(AND($G1745&lt;(VLOOKUP($J1746,'Medians, Hi-Lo SDs'!$B:$F,5,FALSE)),$G1746&gt;=(VLOOKUP($J1746,'Medians, Hi-Lo SDs'!$B:$F,5,FALSE))),(VLOOKUP($J1746,'Medians, Hi-Lo SDs'!$B:$F,5,FALSE))-$G1745,""))/($F1746)*($C1746-$C1745)+($C1745),"")</f>
        <v/>
      </c>
      <c r="AC1746" s="65" t="str">
        <f t="shared" si="314"/>
        <v/>
      </c>
      <c r="AD1746" s="65" t="str">
        <f>IF(AC1746="","",AC1746/VLOOKUP(VLOOKUP($J1746,'Medians, Hi-Lo SDs'!$B:$F,5,FALSE),$H:$I,2,FALSE))</f>
        <v/>
      </c>
      <c r="AE1746" s="59" t="s">
        <v>88</v>
      </c>
      <c r="AF1746" s="60" t="s">
        <v>88</v>
      </c>
    </row>
    <row r="1747" spans="10:32" x14ac:dyDescent="0.2">
      <c r="J1747" s="64" t="str">
        <f t="shared" si="308"/>
        <v>a1721</v>
      </c>
      <c r="K1747" s="71">
        <f t="shared" si="309"/>
        <v>2.1505376344086025</v>
      </c>
      <c r="L1747" s="65" t="str">
        <f>IFERROR((IF(AND($G1746&lt;(VLOOKUP($J1747,'Medians, Hi-Lo SDs'!$B:$F,2,FALSE)),$G1747&gt;=(VLOOKUP($J1747,'Medians, Hi-Lo SDs'!$B:$F,2,FALSE))),(VLOOKUP($J1747,'Medians, Hi-Lo SDs'!$B:$F,2,FALSE))-$G1746,""))/($F1747)*($C1747-$C1746)+($C1746),"")</f>
        <v/>
      </c>
      <c r="M1747" s="65" t="str">
        <f t="shared" si="311"/>
        <v/>
      </c>
      <c r="N1747" s="65" t="str">
        <f>IF(M1747="","",M1747/VLOOKUP(VLOOKUP($J1747,'Medians, Hi-Lo SDs'!$B:$F,2,FALSE),$H:$I,2,FALSE))</f>
        <v/>
      </c>
      <c r="O1747" s="59" t="s">
        <v>88</v>
      </c>
      <c r="P1747" s="60" t="s">
        <v>88</v>
      </c>
      <c r="Q1747" s="66" t="str">
        <f>IFERROR((IF(AND($G1746&lt;(VLOOKUP($J1747,'Medians, Hi-Lo SDs'!$B:$F,3,FALSE)),$G1747&gt;=(VLOOKUP($J1747,'Medians, Hi-Lo SDs'!$B:$F,3,FALSE))),(VLOOKUP($J1747,'Medians, Hi-Lo SDs'!$B:$F,3,FALSE))-$G1746,""))/($F1747)*($C1747-$C1746)+($C1746),"")</f>
        <v/>
      </c>
      <c r="R1747" s="65" t="str">
        <f t="shared" si="312"/>
        <v/>
      </c>
      <c r="S1747" s="65" t="str">
        <f>IF(R1747="","",R1747/VLOOKUP(VLOOKUP($J1747,'Medians, Hi-Lo SDs'!$B:$F,3,FALSE),$H:$I,2,FALSE))</f>
        <v/>
      </c>
      <c r="T1747" s="70" t="str">
        <f t="shared" si="304"/>
        <v/>
      </c>
      <c r="U1747" s="68" t="str">
        <f t="shared" si="305"/>
        <v/>
      </c>
      <c r="V1747" s="69" t="str">
        <f t="shared" si="310"/>
        <v/>
      </c>
      <c r="W1747" s="66" t="str">
        <f>IFERROR((IF(AND($G1746&lt;(VLOOKUP($J1747,'Medians, Hi-Lo SDs'!$B:$F,4,FALSE)),$G1747&gt;=(VLOOKUP($J1747,'Medians, Hi-Lo SDs'!$B:$F,4,FALSE))),(VLOOKUP($J1747,'Medians, Hi-Lo SDs'!$B:$F,4,FALSE))-$G1746,""))/($F1747)*($C1747-$C1746)+($C1746),"")</f>
        <v/>
      </c>
      <c r="X1747" s="65" t="str">
        <f t="shared" si="313"/>
        <v/>
      </c>
      <c r="Y1747" s="65" t="str">
        <f>IF(X1747="","",X1747/VLOOKUP(VLOOKUP($J1747,'Medians, Hi-Lo SDs'!$B:$F,4,FALSE),$H:$I,2,FALSE))</f>
        <v/>
      </c>
      <c r="Z1747" s="70" t="str">
        <f t="shared" si="306"/>
        <v/>
      </c>
      <c r="AA1747" s="68" t="str">
        <f t="shared" si="307"/>
        <v/>
      </c>
      <c r="AB1747" s="66" t="str">
        <f>IFERROR((IF(AND($G1746&lt;(VLOOKUP($J1747,'Medians, Hi-Lo SDs'!$B:$F,5,FALSE)),$G1747&gt;=(VLOOKUP($J1747,'Medians, Hi-Lo SDs'!$B:$F,5,FALSE))),(VLOOKUP($J1747,'Medians, Hi-Lo SDs'!$B:$F,5,FALSE))-$G1746,""))/($F1747)*($C1747-$C1746)+($C1746),"")</f>
        <v/>
      </c>
      <c r="AC1747" s="65" t="str">
        <f t="shared" si="314"/>
        <v/>
      </c>
      <c r="AD1747" s="65" t="str">
        <f>IF(AC1747="","",AC1747/VLOOKUP(VLOOKUP($J1747,'Medians, Hi-Lo SDs'!$B:$F,5,FALSE),$H:$I,2,FALSE))</f>
        <v/>
      </c>
      <c r="AE1747" s="59" t="s">
        <v>88</v>
      </c>
      <c r="AF1747" s="60" t="s">
        <v>88</v>
      </c>
    </row>
    <row r="1748" spans="10:32" x14ac:dyDescent="0.2">
      <c r="J1748" s="64" t="str">
        <f t="shared" si="308"/>
        <v>a1721</v>
      </c>
      <c r="K1748" s="71">
        <f t="shared" si="309"/>
        <v>2.1505376344086025</v>
      </c>
      <c r="L1748" s="65" t="str">
        <f>IFERROR((IF(AND($G1747&lt;(VLOOKUP($J1748,'Medians, Hi-Lo SDs'!$B:$F,2,FALSE)),$G1748&gt;=(VLOOKUP($J1748,'Medians, Hi-Lo SDs'!$B:$F,2,FALSE))),(VLOOKUP($J1748,'Medians, Hi-Lo SDs'!$B:$F,2,FALSE))-$G1747,""))/($F1748)*($C1748-$C1747)+($C1747),"")</f>
        <v/>
      </c>
      <c r="M1748" s="65" t="str">
        <f t="shared" si="311"/>
        <v/>
      </c>
      <c r="N1748" s="65" t="str">
        <f>IF(M1748="","",M1748/VLOOKUP(VLOOKUP($J1748,'Medians, Hi-Lo SDs'!$B:$F,2,FALSE),$H:$I,2,FALSE))</f>
        <v/>
      </c>
      <c r="O1748" s="59" t="s">
        <v>88</v>
      </c>
      <c r="P1748" s="60" t="s">
        <v>88</v>
      </c>
      <c r="Q1748" s="66" t="str">
        <f>IFERROR((IF(AND($G1747&lt;(VLOOKUP($J1748,'Medians, Hi-Lo SDs'!$B:$F,3,FALSE)),$G1748&gt;=(VLOOKUP($J1748,'Medians, Hi-Lo SDs'!$B:$F,3,FALSE))),(VLOOKUP($J1748,'Medians, Hi-Lo SDs'!$B:$F,3,FALSE))-$G1747,""))/($F1748)*($C1748-$C1747)+($C1747),"")</f>
        <v/>
      </c>
      <c r="R1748" s="65" t="str">
        <f t="shared" si="312"/>
        <v/>
      </c>
      <c r="S1748" s="65" t="str">
        <f>IF(R1748="","",R1748/VLOOKUP(VLOOKUP($J1748,'Medians, Hi-Lo SDs'!$B:$F,3,FALSE),$H:$I,2,FALSE))</f>
        <v/>
      </c>
      <c r="T1748" s="70" t="str">
        <f t="shared" si="304"/>
        <v/>
      </c>
      <c r="U1748" s="68" t="str">
        <f t="shared" si="305"/>
        <v/>
      </c>
      <c r="V1748" s="69" t="str">
        <f t="shared" si="310"/>
        <v/>
      </c>
      <c r="W1748" s="66" t="str">
        <f>IFERROR((IF(AND($G1747&lt;(VLOOKUP($J1748,'Medians, Hi-Lo SDs'!$B:$F,4,FALSE)),$G1748&gt;=(VLOOKUP($J1748,'Medians, Hi-Lo SDs'!$B:$F,4,FALSE))),(VLOOKUP($J1748,'Medians, Hi-Lo SDs'!$B:$F,4,FALSE))-$G1747,""))/($F1748)*($C1748-$C1747)+($C1747),"")</f>
        <v/>
      </c>
      <c r="X1748" s="65" t="str">
        <f t="shared" si="313"/>
        <v/>
      </c>
      <c r="Y1748" s="65" t="str">
        <f>IF(X1748="","",X1748/VLOOKUP(VLOOKUP($J1748,'Medians, Hi-Lo SDs'!$B:$F,4,FALSE),$H:$I,2,FALSE))</f>
        <v/>
      </c>
      <c r="Z1748" s="70" t="str">
        <f t="shared" si="306"/>
        <v/>
      </c>
      <c r="AA1748" s="68" t="str">
        <f t="shared" si="307"/>
        <v/>
      </c>
      <c r="AB1748" s="66" t="str">
        <f>IFERROR((IF(AND($G1747&lt;(VLOOKUP($J1748,'Medians, Hi-Lo SDs'!$B:$F,5,FALSE)),$G1748&gt;=(VLOOKUP($J1748,'Medians, Hi-Lo SDs'!$B:$F,5,FALSE))),(VLOOKUP($J1748,'Medians, Hi-Lo SDs'!$B:$F,5,FALSE))-$G1747,""))/($F1748)*($C1748-$C1747)+($C1747),"")</f>
        <v/>
      </c>
      <c r="AC1748" s="65" t="str">
        <f t="shared" si="314"/>
        <v/>
      </c>
      <c r="AD1748" s="65" t="str">
        <f>IF(AC1748="","",AC1748/VLOOKUP(VLOOKUP($J1748,'Medians, Hi-Lo SDs'!$B:$F,5,FALSE),$H:$I,2,FALSE))</f>
        <v/>
      </c>
      <c r="AE1748" s="59" t="s">
        <v>88</v>
      </c>
      <c r="AF1748" s="60" t="s">
        <v>88</v>
      </c>
    </row>
    <row r="1749" spans="10:32" x14ac:dyDescent="0.2">
      <c r="J1749" s="64" t="str">
        <f t="shared" si="308"/>
        <v>a1721</v>
      </c>
      <c r="K1749" s="71">
        <f t="shared" si="309"/>
        <v>2.1505376344086025</v>
      </c>
      <c r="L1749" s="65" t="str">
        <f>IFERROR((IF(AND($G1748&lt;(VLOOKUP($J1749,'Medians, Hi-Lo SDs'!$B:$F,2,FALSE)),$G1749&gt;=(VLOOKUP($J1749,'Medians, Hi-Lo SDs'!$B:$F,2,FALSE))),(VLOOKUP($J1749,'Medians, Hi-Lo SDs'!$B:$F,2,FALSE))-$G1748,""))/($F1749)*($C1749-$C1748)+($C1748),"")</f>
        <v/>
      </c>
      <c r="M1749" s="65" t="str">
        <f t="shared" si="311"/>
        <v/>
      </c>
      <c r="N1749" s="65" t="str">
        <f>IF(M1749="","",M1749/VLOOKUP(VLOOKUP($J1749,'Medians, Hi-Lo SDs'!$B:$F,2,FALSE),$H:$I,2,FALSE))</f>
        <v/>
      </c>
      <c r="O1749" s="59" t="s">
        <v>88</v>
      </c>
      <c r="P1749" s="60" t="s">
        <v>88</v>
      </c>
      <c r="Q1749" s="66" t="str">
        <f>IFERROR((IF(AND($G1748&lt;(VLOOKUP($J1749,'Medians, Hi-Lo SDs'!$B:$F,3,FALSE)),$G1749&gt;=(VLOOKUP($J1749,'Medians, Hi-Lo SDs'!$B:$F,3,FALSE))),(VLOOKUP($J1749,'Medians, Hi-Lo SDs'!$B:$F,3,FALSE))-$G1748,""))/($F1749)*($C1749-$C1748)+($C1748),"")</f>
        <v/>
      </c>
      <c r="R1749" s="65" t="str">
        <f t="shared" si="312"/>
        <v/>
      </c>
      <c r="S1749" s="65" t="str">
        <f>IF(R1749="","",R1749/VLOOKUP(VLOOKUP($J1749,'Medians, Hi-Lo SDs'!$B:$F,3,FALSE),$H:$I,2,FALSE))</f>
        <v/>
      </c>
      <c r="T1749" s="70" t="str">
        <f t="shared" si="304"/>
        <v/>
      </c>
      <c r="U1749" s="68" t="str">
        <f t="shared" si="305"/>
        <v/>
      </c>
      <c r="V1749" s="69" t="str">
        <f t="shared" si="310"/>
        <v/>
      </c>
      <c r="W1749" s="66" t="str">
        <f>IFERROR((IF(AND($G1748&lt;(VLOOKUP($J1749,'Medians, Hi-Lo SDs'!$B:$F,4,FALSE)),$G1749&gt;=(VLOOKUP($J1749,'Medians, Hi-Lo SDs'!$B:$F,4,FALSE))),(VLOOKUP($J1749,'Medians, Hi-Lo SDs'!$B:$F,4,FALSE))-$G1748,""))/($F1749)*($C1749-$C1748)+($C1748),"")</f>
        <v/>
      </c>
      <c r="X1749" s="65" t="str">
        <f t="shared" si="313"/>
        <v/>
      </c>
      <c r="Y1749" s="65" t="str">
        <f>IF(X1749="","",X1749/VLOOKUP(VLOOKUP($J1749,'Medians, Hi-Lo SDs'!$B:$F,4,FALSE),$H:$I,2,FALSE))</f>
        <v/>
      </c>
      <c r="Z1749" s="70" t="str">
        <f t="shared" si="306"/>
        <v/>
      </c>
      <c r="AA1749" s="68" t="str">
        <f t="shared" si="307"/>
        <v/>
      </c>
      <c r="AB1749" s="66" t="str">
        <f>IFERROR((IF(AND($G1748&lt;(VLOOKUP($J1749,'Medians, Hi-Lo SDs'!$B:$F,5,FALSE)),$G1749&gt;=(VLOOKUP($J1749,'Medians, Hi-Lo SDs'!$B:$F,5,FALSE))),(VLOOKUP($J1749,'Medians, Hi-Lo SDs'!$B:$F,5,FALSE))-$G1748,""))/($F1749)*($C1749-$C1748)+($C1748),"")</f>
        <v/>
      </c>
      <c r="AC1749" s="65" t="str">
        <f t="shared" si="314"/>
        <v/>
      </c>
      <c r="AD1749" s="65" t="str">
        <f>IF(AC1749="","",AC1749/VLOOKUP(VLOOKUP($J1749,'Medians, Hi-Lo SDs'!$B:$F,5,FALSE),$H:$I,2,FALSE))</f>
        <v/>
      </c>
      <c r="AE1749" s="59" t="s">
        <v>88</v>
      </c>
      <c r="AF1749" s="60" t="s">
        <v>88</v>
      </c>
    </row>
    <row r="1750" spans="10:32" x14ac:dyDescent="0.2">
      <c r="J1750" s="64" t="str">
        <f t="shared" si="308"/>
        <v>a1721</v>
      </c>
      <c r="K1750" s="71">
        <f t="shared" si="309"/>
        <v>2.1505376344086025</v>
      </c>
      <c r="L1750" s="65" t="str">
        <f>IFERROR((IF(AND($G1749&lt;(VLOOKUP($J1750,'Medians, Hi-Lo SDs'!$B:$F,2,FALSE)),$G1750&gt;=(VLOOKUP($J1750,'Medians, Hi-Lo SDs'!$B:$F,2,FALSE))),(VLOOKUP($J1750,'Medians, Hi-Lo SDs'!$B:$F,2,FALSE))-$G1749,""))/($F1750)*($C1750-$C1749)+($C1749),"")</f>
        <v/>
      </c>
      <c r="M1750" s="65" t="str">
        <f t="shared" si="311"/>
        <v/>
      </c>
      <c r="N1750" s="65" t="str">
        <f>IF(M1750="","",M1750/VLOOKUP(VLOOKUP($J1750,'Medians, Hi-Lo SDs'!$B:$F,2,FALSE),$H:$I,2,FALSE))</f>
        <v/>
      </c>
      <c r="O1750" s="59" t="s">
        <v>88</v>
      </c>
      <c r="P1750" s="60" t="s">
        <v>88</v>
      </c>
      <c r="Q1750" s="66" t="str">
        <f>IFERROR((IF(AND($G1749&lt;(VLOOKUP($J1750,'Medians, Hi-Lo SDs'!$B:$F,3,FALSE)),$G1750&gt;=(VLOOKUP($J1750,'Medians, Hi-Lo SDs'!$B:$F,3,FALSE))),(VLOOKUP($J1750,'Medians, Hi-Lo SDs'!$B:$F,3,FALSE))-$G1749,""))/($F1750)*($C1750-$C1749)+($C1749),"")</f>
        <v/>
      </c>
      <c r="R1750" s="65" t="str">
        <f t="shared" si="312"/>
        <v/>
      </c>
      <c r="S1750" s="65" t="str">
        <f>IF(R1750="","",R1750/VLOOKUP(VLOOKUP($J1750,'Medians, Hi-Lo SDs'!$B:$F,3,FALSE),$H:$I,2,FALSE))</f>
        <v/>
      </c>
      <c r="T1750" s="70" t="str">
        <f t="shared" si="304"/>
        <v/>
      </c>
      <c r="U1750" s="68" t="str">
        <f t="shared" si="305"/>
        <v/>
      </c>
      <c r="V1750" s="69" t="str">
        <f t="shared" si="310"/>
        <v/>
      </c>
      <c r="W1750" s="66" t="str">
        <f>IFERROR((IF(AND($G1749&lt;(VLOOKUP($J1750,'Medians, Hi-Lo SDs'!$B:$F,4,FALSE)),$G1750&gt;=(VLOOKUP($J1750,'Medians, Hi-Lo SDs'!$B:$F,4,FALSE))),(VLOOKUP($J1750,'Medians, Hi-Lo SDs'!$B:$F,4,FALSE))-$G1749,""))/($F1750)*($C1750-$C1749)+($C1749),"")</f>
        <v/>
      </c>
      <c r="X1750" s="65" t="str">
        <f t="shared" si="313"/>
        <v/>
      </c>
      <c r="Y1750" s="65" t="str">
        <f>IF(X1750="","",X1750/VLOOKUP(VLOOKUP($J1750,'Medians, Hi-Lo SDs'!$B:$F,4,FALSE),$H:$I,2,FALSE))</f>
        <v/>
      </c>
      <c r="Z1750" s="70" t="str">
        <f t="shared" si="306"/>
        <v/>
      </c>
      <c r="AA1750" s="68" t="str">
        <f t="shared" si="307"/>
        <v/>
      </c>
      <c r="AB1750" s="66" t="str">
        <f>IFERROR((IF(AND($G1749&lt;(VLOOKUP($J1750,'Medians, Hi-Lo SDs'!$B:$F,5,FALSE)),$G1750&gt;=(VLOOKUP($J1750,'Medians, Hi-Lo SDs'!$B:$F,5,FALSE))),(VLOOKUP($J1750,'Medians, Hi-Lo SDs'!$B:$F,5,FALSE))-$G1749,""))/($F1750)*($C1750-$C1749)+($C1749),"")</f>
        <v/>
      </c>
      <c r="AC1750" s="65" t="str">
        <f t="shared" si="314"/>
        <v/>
      </c>
      <c r="AD1750" s="65" t="str">
        <f>IF(AC1750="","",AC1750/VLOOKUP(VLOOKUP($J1750,'Medians, Hi-Lo SDs'!$B:$F,5,FALSE),$H:$I,2,FALSE))</f>
        <v/>
      </c>
      <c r="AE1750" s="59" t="s">
        <v>88</v>
      </c>
      <c r="AF1750" s="60" t="s">
        <v>88</v>
      </c>
    </row>
    <row r="1751" spans="10:32" x14ac:dyDescent="0.2">
      <c r="J1751" s="64" t="str">
        <f t="shared" si="308"/>
        <v>a1721</v>
      </c>
      <c r="K1751" s="71">
        <f t="shared" si="309"/>
        <v>2.1505376344086025</v>
      </c>
      <c r="L1751" s="65" t="str">
        <f>IFERROR((IF(AND($G1750&lt;(VLOOKUP($J1751,'Medians, Hi-Lo SDs'!$B:$F,2,FALSE)),$G1751&gt;=(VLOOKUP($J1751,'Medians, Hi-Lo SDs'!$B:$F,2,FALSE))),(VLOOKUP($J1751,'Medians, Hi-Lo SDs'!$B:$F,2,FALSE))-$G1750,""))/($F1751)*($C1751-$C1750)+($C1750),"")</f>
        <v/>
      </c>
      <c r="M1751" s="65" t="str">
        <f t="shared" si="311"/>
        <v/>
      </c>
      <c r="N1751" s="65" t="str">
        <f>IF(M1751="","",M1751/VLOOKUP(VLOOKUP($J1751,'Medians, Hi-Lo SDs'!$B:$F,2,FALSE),$H:$I,2,FALSE))</f>
        <v/>
      </c>
      <c r="O1751" s="59" t="s">
        <v>88</v>
      </c>
      <c r="P1751" s="60" t="s">
        <v>88</v>
      </c>
      <c r="Q1751" s="66" t="str">
        <f>IFERROR((IF(AND($G1750&lt;(VLOOKUP($J1751,'Medians, Hi-Lo SDs'!$B:$F,3,FALSE)),$G1751&gt;=(VLOOKUP($J1751,'Medians, Hi-Lo SDs'!$B:$F,3,FALSE))),(VLOOKUP($J1751,'Medians, Hi-Lo SDs'!$B:$F,3,FALSE))-$G1750,""))/($F1751)*($C1751-$C1750)+($C1750),"")</f>
        <v/>
      </c>
      <c r="R1751" s="65" t="str">
        <f t="shared" si="312"/>
        <v/>
      </c>
      <c r="S1751" s="65" t="str">
        <f>IF(R1751="","",R1751/VLOOKUP(VLOOKUP($J1751,'Medians, Hi-Lo SDs'!$B:$F,3,FALSE),$H:$I,2,FALSE))</f>
        <v/>
      </c>
      <c r="T1751" s="70" t="str">
        <f t="shared" si="304"/>
        <v/>
      </c>
      <c r="U1751" s="68" t="str">
        <f t="shared" si="305"/>
        <v/>
      </c>
      <c r="V1751" s="69" t="str">
        <f t="shared" si="310"/>
        <v/>
      </c>
      <c r="W1751" s="66" t="str">
        <f>IFERROR((IF(AND($G1750&lt;(VLOOKUP($J1751,'Medians, Hi-Lo SDs'!$B:$F,4,FALSE)),$G1751&gt;=(VLOOKUP($J1751,'Medians, Hi-Lo SDs'!$B:$F,4,FALSE))),(VLOOKUP($J1751,'Medians, Hi-Lo SDs'!$B:$F,4,FALSE))-$G1750,""))/($F1751)*($C1751-$C1750)+($C1750),"")</f>
        <v/>
      </c>
      <c r="X1751" s="65" t="str">
        <f t="shared" si="313"/>
        <v/>
      </c>
      <c r="Y1751" s="65" t="str">
        <f>IF(X1751="","",X1751/VLOOKUP(VLOOKUP($J1751,'Medians, Hi-Lo SDs'!$B:$F,4,FALSE),$H:$I,2,FALSE))</f>
        <v/>
      </c>
      <c r="Z1751" s="70" t="str">
        <f t="shared" si="306"/>
        <v/>
      </c>
      <c r="AA1751" s="68" t="str">
        <f t="shared" si="307"/>
        <v/>
      </c>
      <c r="AB1751" s="66" t="str">
        <f>IFERROR((IF(AND($G1750&lt;(VLOOKUP($J1751,'Medians, Hi-Lo SDs'!$B:$F,5,FALSE)),$G1751&gt;=(VLOOKUP($J1751,'Medians, Hi-Lo SDs'!$B:$F,5,FALSE))),(VLOOKUP($J1751,'Medians, Hi-Lo SDs'!$B:$F,5,FALSE))-$G1750,""))/($F1751)*($C1751-$C1750)+($C1750),"")</f>
        <v/>
      </c>
      <c r="AC1751" s="65" t="str">
        <f t="shared" si="314"/>
        <v/>
      </c>
      <c r="AD1751" s="65" t="str">
        <f>IF(AC1751="","",AC1751/VLOOKUP(VLOOKUP($J1751,'Medians, Hi-Lo SDs'!$B:$F,5,FALSE),$H:$I,2,FALSE))</f>
        <v/>
      </c>
      <c r="AE1751" s="59" t="s">
        <v>88</v>
      </c>
      <c r="AF1751" s="60" t="s">
        <v>88</v>
      </c>
    </row>
    <row r="1752" spans="10:32" x14ac:dyDescent="0.2">
      <c r="J1752" s="64" t="str">
        <f t="shared" si="308"/>
        <v>a1721</v>
      </c>
      <c r="K1752" s="71">
        <f t="shared" si="309"/>
        <v>2.1505376344086025</v>
      </c>
      <c r="L1752" s="65" t="str">
        <f>IFERROR((IF(AND($G1751&lt;(VLOOKUP($J1752,'Medians, Hi-Lo SDs'!$B:$F,2,FALSE)),$G1752&gt;=(VLOOKUP($J1752,'Medians, Hi-Lo SDs'!$B:$F,2,FALSE))),(VLOOKUP($J1752,'Medians, Hi-Lo SDs'!$B:$F,2,FALSE))-$G1751,""))/($F1752)*($C1752-$C1751)+($C1751),"")</f>
        <v/>
      </c>
      <c r="M1752" s="65" t="str">
        <f t="shared" si="311"/>
        <v/>
      </c>
      <c r="N1752" s="65" t="str">
        <f>IF(M1752="","",M1752/VLOOKUP(VLOOKUP($J1752,'Medians, Hi-Lo SDs'!$B:$F,2,FALSE),$H:$I,2,FALSE))</f>
        <v/>
      </c>
      <c r="O1752" s="59" t="s">
        <v>88</v>
      </c>
      <c r="P1752" s="60" t="s">
        <v>88</v>
      </c>
      <c r="Q1752" s="66" t="str">
        <f>IFERROR((IF(AND($G1751&lt;(VLOOKUP($J1752,'Medians, Hi-Lo SDs'!$B:$F,3,FALSE)),$G1752&gt;=(VLOOKUP($J1752,'Medians, Hi-Lo SDs'!$B:$F,3,FALSE))),(VLOOKUP($J1752,'Medians, Hi-Lo SDs'!$B:$F,3,FALSE))-$G1751,""))/($F1752)*($C1752-$C1751)+($C1751),"")</f>
        <v/>
      </c>
      <c r="R1752" s="65" t="str">
        <f t="shared" si="312"/>
        <v/>
      </c>
      <c r="S1752" s="65" t="str">
        <f>IF(R1752="","",R1752/VLOOKUP(VLOOKUP($J1752,'Medians, Hi-Lo SDs'!$B:$F,3,FALSE),$H:$I,2,FALSE))</f>
        <v/>
      </c>
      <c r="T1752" s="70" t="str">
        <f t="shared" si="304"/>
        <v/>
      </c>
      <c r="U1752" s="68" t="str">
        <f t="shared" si="305"/>
        <v/>
      </c>
      <c r="V1752" s="69" t="str">
        <f t="shared" si="310"/>
        <v/>
      </c>
      <c r="W1752" s="66" t="str">
        <f>IFERROR((IF(AND($G1751&lt;(VLOOKUP($J1752,'Medians, Hi-Lo SDs'!$B:$F,4,FALSE)),$G1752&gt;=(VLOOKUP($J1752,'Medians, Hi-Lo SDs'!$B:$F,4,FALSE))),(VLOOKUP($J1752,'Medians, Hi-Lo SDs'!$B:$F,4,FALSE))-$G1751,""))/($F1752)*($C1752-$C1751)+($C1751),"")</f>
        <v/>
      </c>
      <c r="X1752" s="65" t="str">
        <f t="shared" si="313"/>
        <v/>
      </c>
      <c r="Y1752" s="65" t="str">
        <f>IF(X1752="","",X1752/VLOOKUP(VLOOKUP($J1752,'Medians, Hi-Lo SDs'!$B:$F,4,FALSE),$H:$I,2,FALSE))</f>
        <v/>
      </c>
      <c r="Z1752" s="70" t="str">
        <f t="shared" si="306"/>
        <v/>
      </c>
      <c r="AA1752" s="68" t="str">
        <f t="shared" si="307"/>
        <v/>
      </c>
      <c r="AB1752" s="66" t="str">
        <f>IFERROR((IF(AND($G1751&lt;(VLOOKUP($J1752,'Medians, Hi-Lo SDs'!$B:$F,5,FALSE)),$G1752&gt;=(VLOOKUP($J1752,'Medians, Hi-Lo SDs'!$B:$F,5,FALSE))),(VLOOKUP($J1752,'Medians, Hi-Lo SDs'!$B:$F,5,FALSE))-$G1751,""))/($F1752)*($C1752-$C1751)+($C1751),"")</f>
        <v/>
      </c>
      <c r="AC1752" s="65" t="str">
        <f t="shared" si="314"/>
        <v/>
      </c>
      <c r="AD1752" s="65" t="str">
        <f>IF(AC1752="","",AC1752/VLOOKUP(VLOOKUP($J1752,'Medians, Hi-Lo SDs'!$B:$F,5,FALSE),$H:$I,2,FALSE))</f>
        <v/>
      </c>
      <c r="AE1752" s="59" t="s">
        <v>88</v>
      </c>
      <c r="AF1752" s="60" t="s">
        <v>88</v>
      </c>
    </row>
    <row r="1753" spans="10:32" x14ac:dyDescent="0.2">
      <c r="J1753" s="64" t="str">
        <f t="shared" si="308"/>
        <v>a1721</v>
      </c>
      <c r="K1753" s="71">
        <f t="shared" si="309"/>
        <v>2.1505376344086025</v>
      </c>
      <c r="L1753" s="65" t="str">
        <f>IFERROR((IF(AND($G1752&lt;(VLOOKUP($J1753,'Medians, Hi-Lo SDs'!$B:$F,2,FALSE)),$G1753&gt;=(VLOOKUP($J1753,'Medians, Hi-Lo SDs'!$B:$F,2,FALSE))),(VLOOKUP($J1753,'Medians, Hi-Lo SDs'!$B:$F,2,FALSE))-$G1752,""))/($F1753)*($C1753-$C1752)+($C1752),"")</f>
        <v/>
      </c>
      <c r="M1753" s="65" t="str">
        <f t="shared" si="311"/>
        <v/>
      </c>
      <c r="N1753" s="65" t="str">
        <f>IF(M1753="","",M1753/VLOOKUP(VLOOKUP($J1753,'Medians, Hi-Lo SDs'!$B:$F,2,FALSE),$H:$I,2,FALSE))</f>
        <v/>
      </c>
      <c r="O1753" s="59" t="s">
        <v>88</v>
      </c>
      <c r="P1753" s="60" t="s">
        <v>88</v>
      </c>
      <c r="Q1753" s="66" t="str">
        <f>IFERROR((IF(AND($G1752&lt;(VLOOKUP($J1753,'Medians, Hi-Lo SDs'!$B:$F,3,FALSE)),$G1753&gt;=(VLOOKUP($J1753,'Medians, Hi-Lo SDs'!$B:$F,3,FALSE))),(VLOOKUP($J1753,'Medians, Hi-Lo SDs'!$B:$F,3,FALSE))-$G1752,""))/($F1753)*($C1753-$C1752)+($C1752),"")</f>
        <v/>
      </c>
      <c r="R1753" s="65" t="str">
        <f t="shared" si="312"/>
        <v/>
      </c>
      <c r="S1753" s="65" t="str">
        <f>IF(R1753="","",R1753/VLOOKUP(VLOOKUP($J1753,'Medians, Hi-Lo SDs'!$B:$F,3,FALSE),$H:$I,2,FALSE))</f>
        <v/>
      </c>
      <c r="T1753" s="70" t="str">
        <f t="shared" si="304"/>
        <v/>
      </c>
      <c r="U1753" s="68" t="str">
        <f t="shared" si="305"/>
        <v/>
      </c>
      <c r="V1753" s="69" t="str">
        <f t="shared" si="310"/>
        <v/>
      </c>
      <c r="W1753" s="66" t="str">
        <f>IFERROR((IF(AND($G1752&lt;(VLOOKUP($J1753,'Medians, Hi-Lo SDs'!$B:$F,4,FALSE)),$G1753&gt;=(VLOOKUP($J1753,'Medians, Hi-Lo SDs'!$B:$F,4,FALSE))),(VLOOKUP($J1753,'Medians, Hi-Lo SDs'!$B:$F,4,FALSE))-$G1752,""))/($F1753)*($C1753-$C1752)+($C1752),"")</f>
        <v/>
      </c>
      <c r="X1753" s="65" t="str">
        <f t="shared" si="313"/>
        <v/>
      </c>
      <c r="Y1753" s="65" t="str">
        <f>IF(X1753="","",X1753/VLOOKUP(VLOOKUP($J1753,'Medians, Hi-Lo SDs'!$B:$F,4,FALSE),$H:$I,2,FALSE))</f>
        <v/>
      </c>
      <c r="Z1753" s="70" t="str">
        <f t="shared" si="306"/>
        <v/>
      </c>
      <c r="AA1753" s="68" t="str">
        <f t="shared" si="307"/>
        <v/>
      </c>
      <c r="AB1753" s="66" t="str">
        <f>IFERROR((IF(AND($G1752&lt;(VLOOKUP($J1753,'Medians, Hi-Lo SDs'!$B:$F,5,FALSE)),$G1753&gt;=(VLOOKUP($J1753,'Medians, Hi-Lo SDs'!$B:$F,5,FALSE))),(VLOOKUP($J1753,'Medians, Hi-Lo SDs'!$B:$F,5,FALSE))-$G1752,""))/($F1753)*($C1753-$C1752)+($C1752),"")</f>
        <v/>
      </c>
      <c r="AC1753" s="65" t="str">
        <f t="shared" si="314"/>
        <v/>
      </c>
      <c r="AD1753" s="65" t="str">
        <f>IF(AC1753="","",AC1753/VLOOKUP(VLOOKUP($J1753,'Medians, Hi-Lo SDs'!$B:$F,5,FALSE),$H:$I,2,FALSE))</f>
        <v/>
      </c>
      <c r="AE1753" s="59" t="s">
        <v>88</v>
      </c>
      <c r="AF1753" s="60" t="s">
        <v>88</v>
      </c>
    </row>
    <row r="1754" spans="10:32" x14ac:dyDescent="0.2">
      <c r="J1754" s="64" t="str">
        <f t="shared" si="308"/>
        <v>a1721</v>
      </c>
      <c r="K1754" s="71">
        <f t="shared" si="309"/>
        <v>2.1505376344086025</v>
      </c>
      <c r="L1754" s="65" t="str">
        <f>IFERROR((IF(AND($G1753&lt;(VLOOKUP($J1754,'Medians, Hi-Lo SDs'!$B:$F,2,FALSE)),$G1754&gt;=(VLOOKUP($J1754,'Medians, Hi-Lo SDs'!$B:$F,2,FALSE))),(VLOOKUP($J1754,'Medians, Hi-Lo SDs'!$B:$F,2,FALSE))-$G1753,""))/($F1754)*($C1754-$C1753)+($C1753),"")</f>
        <v/>
      </c>
      <c r="M1754" s="65" t="str">
        <f t="shared" si="311"/>
        <v/>
      </c>
      <c r="N1754" s="65" t="str">
        <f>IF(M1754="","",M1754/VLOOKUP(VLOOKUP($J1754,'Medians, Hi-Lo SDs'!$B:$F,2,FALSE),$H:$I,2,FALSE))</f>
        <v/>
      </c>
      <c r="O1754" s="59" t="s">
        <v>88</v>
      </c>
      <c r="P1754" s="60" t="s">
        <v>88</v>
      </c>
      <c r="Q1754" s="66" t="str">
        <f>IFERROR((IF(AND($G1753&lt;(VLOOKUP($J1754,'Medians, Hi-Lo SDs'!$B:$F,3,FALSE)),$G1754&gt;=(VLOOKUP($J1754,'Medians, Hi-Lo SDs'!$B:$F,3,FALSE))),(VLOOKUP($J1754,'Medians, Hi-Lo SDs'!$B:$F,3,FALSE))-$G1753,""))/($F1754)*($C1754-$C1753)+($C1753),"")</f>
        <v/>
      </c>
      <c r="R1754" s="65" t="str">
        <f t="shared" si="312"/>
        <v/>
      </c>
      <c r="S1754" s="65" t="str">
        <f>IF(R1754="","",R1754/VLOOKUP(VLOOKUP($J1754,'Medians, Hi-Lo SDs'!$B:$F,3,FALSE),$H:$I,2,FALSE))</f>
        <v/>
      </c>
      <c r="T1754" s="70" t="str">
        <f t="shared" si="304"/>
        <v/>
      </c>
      <c r="U1754" s="68" t="str">
        <f t="shared" si="305"/>
        <v/>
      </c>
      <c r="V1754" s="69" t="str">
        <f t="shared" si="310"/>
        <v/>
      </c>
      <c r="W1754" s="66" t="str">
        <f>IFERROR((IF(AND($G1753&lt;(VLOOKUP($J1754,'Medians, Hi-Lo SDs'!$B:$F,4,FALSE)),$G1754&gt;=(VLOOKUP($J1754,'Medians, Hi-Lo SDs'!$B:$F,4,FALSE))),(VLOOKUP($J1754,'Medians, Hi-Lo SDs'!$B:$F,4,FALSE))-$G1753,""))/($F1754)*($C1754-$C1753)+($C1753),"")</f>
        <v/>
      </c>
      <c r="X1754" s="65" t="str">
        <f t="shared" si="313"/>
        <v/>
      </c>
      <c r="Y1754" s="65" t="str">
        <f>IF(X1754="","",X1754/VLOOKUP(VLOOKUP($J1754,'Medians, Hi-Lo SDs'!$B:$F,4,FALSE),$H:$I,2,FALSE))</f>
        <v/>
      </c>
      <c r="Z1754" s="70" t="str">
        <f t="shared" si="306"/>
        <v/>
      </c>
      <c r="AA1754" s="68" t="str">
        <f t="shared" si="307"/>
        <v/>
      </c>
      <c r="AB1754" s="66" t="str">
        <f>IFERROR((IF(AND($G1753&lt;(VLOOKUP($J1754,'Medians, Hi-Lo SDs'!$B:$F,5,FALSE)),$G1754&gt;=(VLOOKUP($J1754,'Medians, Hi-Lo SDs'!$B:$F,5,FALSE))),(VLOOKUP($J1754,'Medians, Hi-Lo SDs'!$B:$F,5,FALSE))-$G1753,""))/($F1754)*($C1754-$C1753)+($C1753),"")</f>
        <v/>
      </c>
      <c r="AC1754" s="65" t="str">
        <f t="shared" si="314"/>
        <v/>
      </c>
      <c r="AD1754" s="65" t="str">
        <f>IF(AC1754="","",AC1754/VLOOKUP(VLOOKUP($J1754,'Medians, Hi-Lo SDs'!$B:$F,5,FALSE),$H:$I,2,FALSE))</f>
        <v/>
      </c>
      <c r="AE1754" s="59" t="s">
        <v>88</v>
      </c>
      <c r="AF1754" s="60" t="s">
        <v>88</v>
      </c>
    </row>
    <row r="1755" spans="10:32" x14ac:dyDescent="0.2">
      <c r="J1755" s="64" t="str">
        <f t="shared" si="308"/>
        <v>a1721</v>
      </c>
      <c r="K1755" s="71">
        <f t="shared" si="309"/>
        <v>2.1505376344086025</v>
      </c>
      <c r="L1755" s="65" t="str">
        <f>IFERROR((IF(AND($G1754&lt;(VLOOKUP($J1755,'Medians, Hi-Lo SDs'!$B:$F,2,FALSE)),$G1755&gt;=(VLOOKUP($J1755,'Medians, Hi-Lo SDs'!$B:$F,2,FALSE))),(VLOOKUP($J1755,'Medians, Hi-Lo SDs'!$B:$F,2,FALSE))-$G1754,""))/($F1755)*($C1755-$C1754)+($C1754),"")</f>
        <v/>
      </c>
      <c r="M1755" s="65" t="str">
        <f t="shared" si="311"/>
        <v/>
      </c>
      <c r="N1755" s="65" t="str">
        <f>IF(M1755="","",M1755/VLOOKUP(VLOOKUP($J1755,'Medians, Hi-Lo SDs'!$B:$F,2,FALSE),$H:$I,2,FALSE))</f>
        <v/>
      </c>
      <c r="O1755" s="59" t="s">
        <v>88</v>
      </c>
      <c r="P1755" s="60" t="s">
        <v>88</v>
      </c>
      <c r="Q1755" s="66" t="str">
        <f>IFERROR((IF(AND($G1754&lt;(VLOOKUP($J1755,'Medians, Hi-Lo SDs'!$B:$F,3,FALSE)),$G1755&gt;=(VLOOKUP($J1755,'Medians, Hi-Lo SDs'!$B:$F,3,FALSE))),(VLOOKUP($J1755,'Medians, Hi-Lo SDs'!$B:$F,3,FALSE))-$G1754,""))/($F1755)*($C1755-$C1754)+($C1754),"")</f>
        <v/>
      </c>
      <c r="R1755" s="65" t="str">
        <f t="shared" si="312"/>
        <v/>
      </c>
      <c r="S1755" s="65" t="str">
        <f>IF(R1755="","",R1755/VLOOKUP(VLOOKUP($J1755,'Medians, Hi-Lo SDs'!$B:$F,3,FALSE),$H:$I,2,FALSE))</f>
        <v/>
      </c>
      <c r="T1755" s="70" t="str">
        <f t="shared" si="304"/>
        <v/>
      </c>
      <c r="U1755" s="68" t="str">
        <f t="shared" si="305"/>
        <v/>
      </c>
      <c r="V1755" s="69" t="str">
        <f t="shared" si="310"/>
        <v/>
      </c>
      <c r="W1755" s="66" t="str">
        <f>IFERROR((IF(AND($G1754&lt;(VLOOKUP($J1755,'Medians, Hi-Lo SDs'!$B:$F,4,FALSE)),$G1755&gt;=(VLOOKUP($J1755,'Medians, Hi-Lo SDs'!$B:$F,4,FALSE))),(VLOOKUP($J1755,'Medians, Hi-Lo SDs'!$B:$F,4,FALSE))-$G1754,""))/($F1755)*($C1755-$C1754)+($C1754),"")</f>
        <v/>
      </c>
      <c r="X1755" s="65" t="str">
        <f t="shared" si="313"/>
        <v/>
      </c>
      <c r="Y1755" s="65" t="str">
        <f>IF(X1755="","",X1755/VLOOKUP(VLOOKUP($J1755,'Medians, Hi-Lo SDs'!$B:$F,4,FALSE),$H:$I,2,FALSE))</f>
        <v/>
      </c>
      <c r="Z1755" s="70" t="str">
        <f t="shared" si="306"/>
        <v/>
      </c>
      <c r="AA1755" s="68" t="str">
        <f t="shared" si="307"/>
        <v/>
      </c>
      <c r="AB1755" s="66" t="str">
        <f>IFERROR((IF(AND($G1754&lt;(VLOOKUP($J1755,'Medians, Hi-Lo SDs'!$B:$F,5,FALSE)),$G1755&gt;=(VLOOKUP($J1755,'Medians, Hi-Lo SDs'!$B:$F,5,FALSE))),(VLOOKUP($J1755,'Medians, Hi-Lo SDs'!$B:$F,5,FALSE))-$G1754,""))/($F1755)*($C1755-$C1754)+($C1754),"")</f>
        <v/>
      </c>
      <c r="AC1755" s="65" t="str">
        <f t="shared" si="314"/>
        <v/>
      </c>
      <c r="AD1755" s="65" t="str">
        <f>IF(AC1755="","",AC1755/VLOOKUP(VLOOKUP($J1755,'Medians, Hi-Lo SDs'!$B:$F,5,FALSE),$H:$I,2,FALSE))</f>
        <v/>
      </c>
      <c r="AE1755" s="59" t="s">
        <v>88</v>
      </c>
      <c r="AF1755" s="60" t="s">
        <v>88</v>
      </c>
    </row>
    <row r="1756" spans="10:32" x14ac:dyDescent="0.2">
      <c r="J1756" s="64" t="str">
        <f t="shared" si="308"/>
        <v>a1721</v>
      </c>
      <c r="K1756" s="71">
        <f t="shared" si="309"/>
        <v>2.1505376344086025</v>
      </c>
      <c r="L1756" s="65" t="str">
        <f>IFERROR((IF(AND($G1755&lt;(VLOOKUP($J1756,'Medians, Hi-Lo SDs'!$B:$F,2,FALSE)),$G1756&gt;=(VLOOKUP($J1756,'Medians, Hi-Lo SDs'!$B:$F,2,FALSE))),(VLOOKUP($J1756,'Medians, Hi-Lo SDs'!$B:$F,2,FALSE))-$G1755,""))/($F1756)*($C1756-$C1755)+($C1755),"")</f>
        <v/>
      </c>
      <c r="M1756" s="65" t="str">
        <f t="shared" si="311"/>
        <v/>
      </c>
      <c r="N1756" s="65" t="str">
        <f>IF(M1756="","",M1756/VLOOKUP(VLOOKUP($J1756,'Medians, Hi-Lo SDs'!$B:$F,2,FALSE),$H:$I,2,FALSE))</f>
        <v/>
      </c>
      <c r="O1756" s="59" t="s">
        <v>88</v>
      </c>
      <c r="P1756" s="60" t="s">
        <v>88</v>
      </c>
      <c r="Q1756" s="66" t="str">
        <f>IFERROR((IF(AND($G1755&lt;(VLOOKUP($J1756,'Medians, Hi-Lo SDs'!$B:$F,3,FALSE)),$G1756&gt;=(VLOOKUP($J1756,'Medians, Hi-Lo SDs'!$B:$F,3,FALSE))),(VLOOKUP($J1756,'Medians, Hi-Lo SDs'!$B:$F,3,FALSE))-$G1755,""))/($F1756)*($C1756-$C1755)+($C1755),"")</f>
        <v/>
      </c>
      <c r="R1756" s="65" t="str">
        <f t="shared" si="312"/>
        <v/>
      </c>
      <c r="S1756" s="65" t="str">
        <f>IF(R1756="","",R1756/VLOOKUP(VLOOKUP($J1756,'Medians, Hi-Lo SDs'!$B:$F,3,FALSE),$H:$I,2,FALSE))</f>
        <v/>
      </c>
      <c r="T1756" s="70" t="str">
        <f t="shared" si="304"/>
        <v/>
      </c>
      <c r="U1756" s="68" t="str">
        <f t="shared" si="305"/>
        <v/>
      </c>
      <c r="V1756" s="69" t="str">
        <f t="shared" si="310"/>
        <v/>
      </c>
      <c r="W1756" s="66" t="str">
        <f>IFERROR((IF(AND($G1755&lt;(VLOOKUP($J1756,'Medians, Hi-Lo SDs'!$B:$F,4,FALSE)),$G1756&gt;=(VLOOKUP($J1756,'Medians, Hi-Lo SDs'!$B:$F,4,FALSE))),(VLOOKUP($J1756,'Medians, Hi-Lo SDs'!$B:$F,4,FALSE))-$G1755,""))/($F1756)*($C1756-$C1755)+($C1755),"")</f>
        <v/>
      </c>
      <c r="X1756" s="65" t="str">
        <f t="shared" si="313"/>
        <v/>
      </c>
      <c r="Y1756" s="65" t="str">
        <f>IF(X1756="","",X1756/VLOOKUP(VLOOKUP($J1756,'Medians, Hi-Lo SDs'!$B:$F,4,FALSE),$H:$I,2,FALSE))</f>
        <v/>
      </c>
      <c r="Z1756" s="70" t="str">
        <f t="shared" si="306"/>
        <v/>
      </c>
      <c r="AA1756" s="68" t="str">
        <f t="shared" si="307"/>
        <v/>
      </c>
      <c r="AB1756" s="66" t="str">
        <f>IFERROR((IF(AND($G1755&lt;(VLOOKUP($J1756,'Medians, Hi-Lo SDs'!$B:$F,5,FALSE)),$G1756&gt;=(VLOOKUP($J1756,'Medians, Hi-Lo SDs'!$B:$F,5,FALSE))),(VLOOKUP($J1756,'Medians, Hi-Lo SDs'!$B:$F,5,FALSE))-$G1755,""))/($F1756)*($C1756-$C1755)+($C1755),"")</f>
        <v/>
      </c>
      <c r="AC1756" s="65" t="str">
        <f t="shared" si="314"/>
        <v/>
      </c>
      <c r="AD1756" s="65" t="str">
        <f>IF(AC1756="","",AC1756/VLOOKUP(VLOOKUP($J1756,'Medians, Hi-Lo SDs'!$B:$F,5,FALSE),$H:$I,2,FALSE))</f>
        <v/>
      </c>
      <c r="AE1756" s="59" t="s">
        <v>88</v>
      </c>
      <c r="AF1756" s="60" t="s">
        <v>88</v>
      </c>
    </row>
    <row r="1757" spans="10:32" x14ac:dyDescent="0.2">
      <c r="J1757" s="64" t="str">
        <f t="shared" si="308"/>
        <v>a1721</v>
      </c>
      <c r="K1757" s="71">
        <f t="shared" si="309"/>
        <v>2.1505376344086025</v>
      </c>
      <c r="L1757" s="65" t="str">
        <f>IFERROR((IF(AND($G1756&lt;(VLOOKUP($J1757,'Medians, Hi-Lo SDs'!$B:$F,2,FALSE)),$G1757&gt;=(VLOOKUP($J1757,'Medians, Hi-Lo SDs'!$B:$F,2,FALSE))),(VLOOKUP($J1757,'Medians, Hi-Lo SDs'!$B:$F,2,FALSE))-$G1756,""))/($F1757)*($C1757-$C1756)+($C1756),"")</f>
        <v/>
      </c>
      <c r="M1757" s="65" t="str">
        <f t="shared" si="311"/>
        <v/>
      </c>
      <c r="N1757" s="65" t="str">
        <f>IF(M1757="","",M1757/VLOOKUP(VLOOKUP($J1757,'Medians, Hi-Lo SDs'!$B:$F,2,FALSE),$H:$I,2,FALSE))</f>
        <v/>
      </c>
      <c r="O1757" s="59" t="s">
        <v>88</v>
      </c>
      <c r="P1757" s="60" t="s">
        <v>88</v>
      </c>
      <c r="Q1757" s="66" t="str">
        <f>IFERROR((IF(AND($G1756&lt;(VLOOKUP($J1757,'Medians, Hi-Lo SDs'!$B:$F,3,FALSE)),$G1757&gt;=(VLOOKUP($J1757,'Medians, Hi-Lo SDs'!$B:$F,3,FALSE))),(VLOOKUP($J1757,'Medians, Hi-Lo SDs'!$B:$F,3,FALSE))-$G1756,""))/($F1757)*($C1757-$C1756)+($C1756),"")</f>
        <v/>
      </c>
      <c r="R1757" s="65" t="str">
        <f t="shared" si="312"/>
        <v/>
      </c>
      <c r="S1757" s="65" t="str">
        <f>IF(R1757="","",R1757/VLOOKUP(VLOOKUP($J1757,'Medians, Hi-Lo SDs'!$B:$F,3,FALSE),$H:$I,2,FALSE))</f>
        <v/>
      </c>
      <c r="T1757" s="70" t="str">
        <f t="shared" si="304"/>
        <v/>
      </c>
      <c r="U1757" s="68" t="str">
        <f t="shared" si="305"/>
        <v/>
      </c>
      <c r="V1757" s="69" t="str">
        <f t="shared" si="310"/>
        <v/>
      </c>
      <c r="W1757" s="66" t="str">
        <f>IFERROR((IF(AND($G1756&lt;(VLOOKUP($J1757,'Medians, Hi-Lo SDs'!$B:$F,4,FALSE)),$G1757&gt;=(VLOOKUP($J1757,'Medians, Hi-Lo SDs'!$B:$F,4,FALSE))),(VLOOKUP($J1757,'Medians, Hi-Lo SDs'!$B:$F,4,FALSE))-$G1756,""))/($F1757)*($C1757-$C1756)+($C1756),"")</f>
        <v/>
      </c>
      <c r="X1757" s="65" t="str">
        <f t="shared" si="313"/>
        <v/>
      </c>
      <c r="Y1757" s="65" t="str">
        <f>IF(X1757="","",X1757/VLOOKUP(VLOOKUP($J1757,'Medians, Hi-Lo SDs'!$B:$F,4,FALSE),$H:$I,2,FALSE))</f>
        <v/>
      </c>
      <c r="Z1757" s="70" t="str">
        <f t="shared" si="306"/>
        <v/>
      </c>
      <c r="AA1757" s="68" t="str">
        <f t="shared" si="307"/>
        <v/>
      </c>
      <c r="AB1757" s="66" t="str">
        <f>IFERROR((IF(AND($G1756&lt;(VLOOKUP($J1757,'Medians, Hi-Lo SDs'!$B:$F,5,FALSE)),$G1757&gt;=(VLOOKUP($J1757,'Medians, Hi-Lo SDs'!$B:$F,5,FALSE))),(VLOOKUP($J1757,'Medians, Hi-Lo SDs'!$B:$F,5,FALSE))-$G1756,""))/($F1757)*($C1757-$C1756)+($C1756),"")</f>
        <v/>
      </c>
      <c r="AC1757" s="65" t="str">
        <f t="shared" si="314"/>
        <v/>
      </c>
      <c r="AD1757" s="65" t="str">
        <f>IF(AC1757="","",AC1757/VLOOKUP(VLOOKUP($J1757,'Medians, Hi-Lo SDs'!$B:$F,5,FALSE),$H:$I,2,FALSE))</f>
        <v/>
      </c>
      <c r="AE1757" s="59" t="s">
        <v>88</v>
      </c>
      <c r="AF1757" s="60" t="s">
        <v>88</v>
      </c>
    </row>
    <row r="1758" spans="10:32" x14ac:dyDescent="0.2">
      <c r="J1758" s="64" t="str">
        <f t="shared" si="308"/>
        <v>a1721</v>
      </c>
      <c r="K1758" s="71">
        <f t="shared" si="309"/>
        <v>2.1505376344086025</v>
      </c>
      <c r="L1758" s="65" t="str">
        <f>IFERROR((IF(AND($G1757&lt;(VLOOKUP($J1758,'Medians, Hi-Lo SDs'!$B:$F,2,FALSE)),$G1758&gt;=(VLOOKUP($J1758,'Medians, Hi-Lo SDs'!$B:$F,2,FALSE))),(VLOOKUP($J1758,'Medians, Hi-Lo SDs'!$B:$F,2,FALSE))-$G1757,""))/($F1758)*($C1758-$C1757)+($C1757),"")</f>
        <v/>
      </c>
      <c r="M1758" s="65" t="str">
        <f t="shared" si="311"/>
        <v/>
      </c>
      <c r="N1758" s="65" t="str">
        <f>IF(M1758="","",M1758/VLOOKUP(VLOOKUP($J1758,'Medians, Hi-Lo SDs'!$B:$F,2,FALSE),$H:$I,2,FALSE))</f>
        <v/>
      </c>
      <c r="O1758" s="59" t="s">
        <v>88</v>
      </c>
      <c r="P1758" s="60" t="s">
        <v>88</v>
      </c>
      <c r="Q1758" s="66" t="str">
        <f>IFERROR((IF(AND($G1757&lt;(VLOOKUP($J1758,'Medians, Hi-Lo SDs'!$B:$F,3,FALSE)),$G1758&gt;=(VLOOKUP($J1758,'Medians, Hi-Lo SDs'!$B:$F,3,FALSE))),(VLOOKUP($J1758,'Medians, Hi-Lo SDs'!$B:$F,3,FALSE))-$G1757,""))/($F1758)*($C1758-$C1757)+($C1757),"")</f>
        <v/>
      </c>
      <c r="R1758" s="65" t="str">
        <f t="shared" si="312"/>
        <v/>
      </c>
      <c r="S1758" s="65" t="str">
        <f>IF(R1758="","",R1758/VLOOKUP(VLOOKUP($J1758,'Medians, Hi-Lo SDs'!$B:$F,3,FALSE),$H:$I,2,FALSE))</f>
        <v/>
      </c>
      <c r="T1758" s="70" t="str">
        <f t="shared" si="304"/>
        <v/>
      </c>
      <c r="U1758" s="68" t="str">
        <f t="shared" si="305"/>
        <v/>
      </c>
      <c r="V1758" s="69" t="str">
        <f t="shared" si="310"/>
        <v/>
      </c>
      <c r="W1758" s="66" t="str">
        <f>IFERROR((IF(AND($G1757&lt;(VLOOKUP($J1758,'Medians, Hi-Lo SDs'!$B:$F,4,FALSE)),$G1758&gt;=(VLOOKUP($J1758,'Medians, Hi-Lo SDs'!$B:$F,4,FALSE))),(VLOOKUP($J1758,'Medians, Hi-Lo SDs'!$B:$F,4,FALSE))-$G1757,""))/($F1758)*($C1758-$C1757)+($C1757),"")</f>
        <v/>
      </c>
      <c r="X1758" s="65" t="str">
        <f t="shared" si="313"/>
        <v/>
      </c>
      <c r="Y1758" s="65" t="str">
        <f>IF(X1758="","",X1758/VLOOKUP(VLOOKUP($J1758,'Medians, Hi-Lo SDs'!$B:$F,4,FALSE),$H:$I,2,FALSE))</f>
        <v/>
      </c>
      <c r="Z1758" s="70" t="str">
        <f t="shared" si="306"/>
        <v/>
      </c>
      <c r="AA1758" s="68" t="str">
        <f t="shared" si="307"/>
        <v/>
      </c>
      <c r="AB1758" s="66" t="str">
        <f>IFERROR((IF(AND($G1757&lt;(VLOOKUP($J1758,'Medians, Hi-Lo SDs'!$B:$F,5,FALSE)),$G1758&gt;=(VLOOKUP($J1758,'Medians, Hi-Lo SDs'!$B:$F,5,FALSE))),(VLOOKUP($J1758,'Medians, Hi-Lo SDs'!$B:$F,5,FALSE))-$G1757,""))/($F1758)*($C1758-$C1757)+($C1757),"")</f>
        <v/>
      </c>
      <c r="AC1758" s="65" t="str">
        <f t="shared" si="314"/>
        <v/>
      </c>
      <c r="AD1758" s="65" t="str">
        <f>IF(AC1758="","",AC1758/VLOOKUP(VLOOKUP($J1758,'Medians, Hi-Lo SDs'!$B:$F,5,FALSE),$H:$I,2,FALSE))</f>
        <v/>
      </c>
      <c r="AE1758" s="59" t="s">
        <v>88</v>
      </c>
      <c r="AF1758" s="60" t="s">
        <v>88</v>
      </c>
    </row>
    <row r="1759" spans="10:32" x14ac:dyDescent="0.2">
      <c r="J1759" s="64" t="str">
        <f t="shared" si="308"/>
        <v>a1721</v>
      </c>
      <c r="K1759" s="71">
        <f t="shared" si="309"/>
        <v>2.1505376344086025</v>
      </c>
      <c r="L1759" s="65" t="str">
        <f>IFERROR((IF(AND($G1758&lt;(VLOOKUP($J1759,'Medians, Hi-Lo SDs'!$B:$F,2,FALSE)),$G1759&gt;=(VLOOKUP($J1759,'Medians, Hi-Lo SDs'!$B:$F,2,FALSE))),(VLOOKUP($J1759,'Medians, Hi-Lo SDs'!$B:$F,2,FALSE))-$G1758,""))/($F1759)*($C1759-$C1758)+($C1758),"")</f>
        <v/>
      </c>
      <c r="M1759" s="65" t="str">
        <f t="shared" si="311"/>
        <v/>
      </c>
      <c r="N1759" s="65" t="str">
        <f>IF(M1759="","",M1759/VLOOKUP(VLOOKUP($J1759,'Medians, Hi-Lo SDs'!$B:$F,2,FALSE),$H:$I,2,FALSE))</f>
        <v/>
      </c>
      <c r="O1759" s="59" t="s">
        <v>88</v>
      </c>
      <c r="P1759" s="60" t="s">
        <v>88</v>
      </c>
      <c r="Q1759" s="66" t="str">
        <f>IFERROR((IF(AND($G1758&lt;(VLOOKUP($J1759,'Medians, Hi-Lo SDs'!$B:$F,3,FALSE)),$G1759&gt;=(VLOOKUP($J1759,'Medians, Hi-Lo SDs'!$B:$F,3,FALSE))),(VLOOKUP($J1759,'Medians, Hi-Lo SDs'!$B:$F,3,FALSE))-$G1758,""))/($F1759)*($C1759-$C1758)+($C1758),"")</f>
        <v/>
      </c>
      <c r="R1759" s="65" t="str">
        <f t="shared" si="312"/>
        <v/>
      </c>
      <c r="S1759" s="65" t="str">
        <f>IF(R1759="","",R1759/VLOOKUP(VLOOKUP($J1759,'Medians, Hi-Lo SDs'!$B:$F,3,FALSE),$H:$I,2,FALSE))</f>
        <v/>
      </c>
      <c r="T1759" s="70" t="str">
        <f t="shared" si="304"/>
        <v/>
      </c>
      <c r="U1759" s="68" t="str">
        <f t="shared" si="305"/>
        <v/>
      </c>
      <c r="V1759" s="69" t="str">
        <f t="shared" si="310"/>
        <v/>
      </c>
      <c r="W1759" s="66" t="str">
        <f>IFERROR((IF(AND($G1758&lt;(VLOOKUP($J1759,'Medians, Hi-Lo SDs'!$B:$F,4,FALSE)),$G1759&gt;=(VLOOKUP($J1759,'Medians, Hi-Lo SDs'!$B:$F,4,FALSE))),(VLOOKUP($J1759,'Medians, Hi-Lo SDs'!$B:$F,4,FALSE))-$G1758,""))/($F1759)*($C1759-$C1758)+($C1758),"")</f>
        <v/>
      </c>
      <c r="X1759" s="65" t="str">
        <f t="shared" si="313"/>
        <v/>
      </c>
      <c r="Y1759" s="65" t="str">
        <f>IF(X1759="","",X1759/VLOOKUP(VLOOKUP($J1759,'Medians, Hi-Lo SDs'!$B:$F,4,FALSE),$H:$I,2,FALSE))</f>
        <v/>
      </c>
      <c r="Z1759" s="70" t="str">
        <f t="shared" si="306"/>
        <v/>
      </c>
      <c r="AA1759" s="68" t="str">
        <f t="shared" si="307"/>
        <v/>
      </c>
      <c r="AB1759" s="66" t="str">
        <f>IFERROR((IF(AND($G1758&lt;(VLOOKUP($J1759,'Medians, Hi-Lo SDs'!$B:$F,5,FALSE)),$G1759&gt;=(VLOOKUP($J1759,'Medians, Hi-Lo SDs'!$B:$F,5,FALSE))),(VLOOKUP($J1759,'Medians, Hi-Lo SDs'!$B:$F,5,FALSE))-$G1758,""))/($F1759)*($C1759-$C1758)+($C1758),"")</f>
        <v/>
      </c>
      <c r="AC1759" s="65" t="str">
        <f t="shared" si="314"/>
        <v/>
      </c>
      <c r="AD1759" s="65" t="str">
        <f>IF(AC1759="","",AC1759/VLOOKUP(VLOOKUP($J1759,'Medians, Hi-Lo SDs'!$B:$F,5,FALSE),$H:$I,2,FALSE))</f>
        <v/>
      </c>
      <c r="AE1759" s="59" t="s">
        <v>88</v>
      </c>
      <c r="AF1759" s="60" t="s">
        <v>88</v>
      </c>
    </row>
    <row r="1760" spans="10:32" x14ac:dyDescent="0.2">
      <c r="J1760" s="64" t="str">
        <f t="shared" si="308"/>
        <v>a1721</v>
      </c>
      <c r="K1760" s="71">
        <f t="shared" si="309"/>
        <v>2.1505376344086025</v>
      </c>
      <c r="L1760" s="65" t="str">
        <f>IFERROR((IF(AND($G1759&lt;(VLOOKUP($J1760,'Medians, Hi-Lo SDs'!$B:$F,2,FALSE)),$G1760&gt;=(VLOOKUP($J1760,'Medians, Hi-Lo SDs'!$B:$F,2,FALSE))),(VLOOKUP($J1760,'Medians, Hi-Lo SDs'!$B:$F,2,FALSE))-$G1759,""))/($F1760)*($C1760-$C1759)+($C1759),"")</f>
        <v/>
      </c>
      <c r="M1760" s="65" t="str">
        <f t="shared" si="311"/>
        <v/>
      </c>
      <c r="N1760" s="65" t="str">
        <f>IF(M1760="","",M1760/VLOOKUP(VLOOKUP($J1760,'Medians, Hi-Lo SDs'!$B:$F,2,FALSE),$H:$I,2,FALSE))</f>
        <v/>
      </c>
      <c r="O1760" s="59" t="s">
        <v>88</v>
      </c>
      <c r="P1760" s="60" t="s">
        <v>88</v>
      </c>
      <c r="Q1760" s="66" t="str">
        <f>IFERROR((IF(AND($G1759&lt;(VLOOKUP($J1760,'Medians, Hi-Lo SDs'!$B:$F,3,FALSE)),$G1760&gt;=(VLOOKUP($J1760,'Medians, Hi-Lo SDs'!$B:$F,3,FALSE))),(VLOOKUP($J1760,'Medians, Hi-Lo SDs'!$B:$F,3,FALSE))-$G1759,""))/($F1760)*($C1760-$C1759)+($C1759),"")</f>
        <v/>
      </c>
      <c r="R1760" s="65" t="str">
        <f t="shared" si="312"/>
        <v/>
      </c>
      <c r="S1760" s="65" t="str">
        <f>IF(R1760="","",R1760/VLOOKUP(VLOOKUP($J1760,'Medians, Hi-Lo SDs'!$B:$F,3,FALSE),$H:$I,2,FALSE))</f>
        <v/>
      </c>
      <c r="T1760" s="70" t="str">
        <f t="shared" si="304"/>
        <v/>
      </c>
      <c r="U1760" s="68" t="str">
        <f t="shared" si="305"/>
        <v/>
      </c>
      <c r="V1760" s="69" t="str">
        <f t="shared" si="310"/>
        <v/>
      </c>
      <c r="W1760" s="66" t="str">
        <f>IFERROR((IF(AND($G1759&lt;(VLOOKUP($J1760,'Medians, Hi-Lo SDs'!$B:$F,4,FALSE)),$G1760&gt;=(VLOOKUP($J1760,'Medians, Hi-Lo SDs'!$B:$F,4,FALSE))),(VLOOKUP($J1760,'Medians, Hi-Lo SDs'!$B:$F,4,FALSE))-$G1759,""))/($F1760)*($C1760-$C1759)+($C1759),"")</f>
        <v/>
      </c>
      <c r="X1760" s="65" t="str">
        <f t="shared" si="313"/>
        <v/>
      </c>
      <c r="Y1760" s="65" t="str">
        <f>IF(X1760="","",X1760/VLOOKUP(VLOOKUP($J1760,'Medians, Hi-Lo SDs'!$B:$F,4,FALSE),$H:$I,2,FALSE))</f>
        <v/>
      </c>
      <c r="Z1760" s="70" t="str">
        <f t="shared" si="306"/>
        <v/>
      </c>
      <c r="AA1760" s="68" t="str">
        <f t="shared" si="307"/>
        <v/>
      </c>
      <c r="AB1760" s="66" t="str">
        <f>IFERROR((IF(AND($G1759&lt;(VLOOKUP($J1760,'Medians, Hi-Lo SDs'!$B:$F,5,FALSE)),$G1760&gt;=(VLOOKUP($J1760,'Medians, Hi-Lo SDs'!$B:$F,5,FALSE))),(VLOOKUP($J1760,'Medians, Hi-Lo SDs'!$B:$F,5,FALSE))-$G1759,""))/($F1760)*($C1760-$C1759)+($C1759),"")</f>
        <v/>
      </c>
      <c r="AC1760" s="65" t="str">
        <f t="shared" si="314"/>
        <v/>
      </c>
      <c r="AD1760" s="65" t="str">
        <f>IF(AC1760="","",AC1760/VLOOKUP(VLOOKUP($J1760,'Medians, Hi-Lo SDs'!$B:$F,5,FALSE),$H:$I,2,FALSE))</f>
        <v/>
      </c>
      <c r="AE1760" s="59" t="s">
        <v>88</v>
      </c>
      <c r="AF1760" s="60" t="s">
        <v>88</v>
      </c>
    </row>
    <row r="1761" spans="10:32" x14ac:dyDescent="0.2">
      <c r="J1761" s="64" t="str">
        <f t="shared" si="308"/>
        <v>a1721</v>
      </c>
      <c r="K1761" s="71">
        <f t="shared" si="309"/>
        <v>2.1505376344086025</v>
      </c>
      <c r="L1761" s="65" t="str">
        <f>IFERROR((IF(AND($G1760&lt;(VLOOKUP($J1761,'Medians, Hi-Lo SDs'!$B:$F,2,FALSE)),$G1761&gt;=(VLOOKUP($J1761,'Medians, Hi-Lo SDs'!$B:$F,2,FALSE))),(VLOOKUP($J1761,'Medians, Hi-Lo SDs'!$B:$F,2,FALSE))-$G1760,""))/($F1761)*($C1761-$C1760)+($C1760),"")</f>
        <v/>
      </c>
      <c r="M1761" s="65" t="str">
        <f t="shared" si="311"/>
        <v/>
      </c>
      <c r="N1761" s="65" t="str">
        <f>IF(M1761="","",M1761/VLOOKUP(VLOOKUP($J1761,'Medians, Hi-Lo SDs'!$B:$F,2,FALSE),$H:$I,2,FALSE))</f>
        <v/>
      </c>
      <c r="O1761" s="59" t="s">
        <v>88</v>
      </c>
      <c r="P1761" s="60" t="s">
        <v>88</v>
      </c>
      <c r="Q1761" s="66" t="str">
        <f>IFERROR((IF(AND($G1760&lt;(VLOOKUP($J1761,'Medians, Hi-Lo SDs'!$B:$F,3,FALSE)),$G1761&gt;=(VLOOKUP($J1761,'Medians, Hi-Lo SDs'!$B:$F,3,FALSE))),(VLOOKUP($J1761,'Medians, Hi-Lo SDs'!$B:$F,3,FALSE))-$G1760,""))/($F1761)*($C1761-$C1760)+($C1760),"")</f>
        <v/>
      </c>
      <c r="R1761" s="65" t="str">
        <f t="shared" si="312"/>
        <v/>
      </c>
      <c r="S1761" s="65" t="str">
        <f>IF(R1761="","",R1761/VLOOKUP(VLOOKUP($J1761,'Medians, Hi-Lo SDs'!$B:$F,3,FALSE),$H:$I,2,FALSE))</f>
        <v/>
      </c>
      <c r="T1761" s="70" t="str">
        <f t="shared" si="304"/>
        <v/>
      </c>
      <c r="U1761" s="68" t="str">
        <f t="shared" si="305"/>
        <v/>
      </c>
      <c r="V1761" s="69" t="str">
        <f t="shared" si="310"/>
        <v/>
      </c>
      <c r="W1761" s="66" t="str">
        <f>IFERROR((IF(AND($G1760&lt;(VLOOKUP($J1761,'Medians, Hi-Lo SDs'!$B:$F,4,FALSE)),$G1761&gt;=(VLOOKUP($J1761,'Medians, Hi-Lo SDs'!$B:$F,4,FALSE))),(VLOOKUP($J1761,'Medians, Hi-Lo SDs'!$B:$F,4,FALSE))-$G1760,""))/($F1761)*($C1761-$C1760)+($C1760),"")</f>
        <v/>
      </c>
      <c r="X1761" s="65" t="str">
        <f t="shared" si="313"/>
        <v/>
      </c>
      <c r="Y1761" s="65" t="str">
        <f>IF(X1761="","",X1761/VLOOKUP(VLOOKUP($J1761,'Medians, Hi-Lo SDs'!$B:$F,4,FALSE),$H:$I,2,FALSE))</f>
        <v/>
      </c>
      <c r="Z1761" s="70" t="str">
        <f t="shared" si="306"/>
        <v/>
      </c>
      <c r="AA1761" s="68" t="str">
        <f t="shared" si="307"/>
        <v/>
      </c>
      <c r="AB1761" s="66" t="str">
        <f>IFERROR((IF(AND($G1760&lt;(VLOOKUP($J1761,'Medians, Hi-Lo SDs'!$B:$F,5,FALSE)),$G1761&gt;=(VLOOKUP($J1761,'Medians, Hi-Lo SDs'!$B:$F,5,FALSE))),(VLOOKUP($J1761,'Medians, Hi-Lo SDs'!$B:$F,5,FALSE))-$G1760,""))/($F1761)*($C1761-$C1760)+($C1760),"")</f>
        <v/>
      </c>
      <c r="AC1761" s="65" t="str">
        <f t="shared" si="314"/>
        <v/>
      </c>
      <c r="AD1761" s="65" t="str">
        <f>IF(AC1761="","",AC1761/VLOOKUP(VLOOKUP($J1761,'Medians, Hi-Lo SDs'!$B:$F,5,FALSE),$H:$I,2,FALSE))</f>
        <v/>
      </c>
      <c r="AE1761" s="59" t="s">
        <v>88</v>
      </c>
      <c r="AF1761" s="60" t="s">
        <v>88</v>
      </c>
    </row>
    <row r="1762" spans="10:32" x14ac:dyDescent="0.2">
      <c r="J1762" s="64" t="str">
        <f t="shared" si="308"/>
        <v>a1721</v>
      </c>
      <c r="K1762" s="71">
        <f t="shared" si="309"/>
        <v>2.1505376344086025</v>
      </c>
      <c r="L1762" s="65" t="str">
        <f>IFERROR((IF(AND($G1761&lt;(VLOOKUP($J1762,'Medians, Hi-Lo SDs'!$B:$F,2,FALSE)),$G1762&gt;=(VLOOKUP($J1762,'Medians, Hi-Lo SDs'!$B:$F,2,FALSE))),(VLOOKUP($J1762,'Medians, Hi-Lo SDs'!$B:$F,2,FALSE))-$G1761,""))/($F1762)*($C1762-$C1761)+($C1761),"")</f>
        <v/>
      </c>
      <c r="M1762" s="65" t="str">
        <f t="shared" si="311"/>
        <v/>
      </c>
      <c r="N1762" s="65" t="str">
        <f>IF(M1762="","",M1762/VLOOKUP(VLOOKUP($J1762,'Medians, Hi-Lo SDs'!$B:$F,2,FALSE),$H:$I,2,FALSE))</f>
        <v/>
      </c>
      <c r="O1762" s="59" t="s">
        <v>88</v>
      </c>
      <c r="P1762" s="60" t="s">
        <v>88</v>
      </c>
      <c r="Q1762" s="66" t="str">
        <f>IFERROR((IF(AND($G1761&lt;(VLOOKUP($J1762,'Medians, Hi-Lo SDs'!$B:$F,3,FALSE)),$G1762&gt;=(VLOOKUP($J1762,'Medians, Hi-Lo SDs'!$B:$F,3,FALSE))),(VLOOKUP($J1762,'Medians, Hi-Lo SDs'!$B:$F,3,FALSE))-$G1761,""))/($F1762)*($C1762-$C1761)+($C1761),"")</f>
        <v/>
      </c>
      <c r="R1762" s="65" t="str">
        <f t="shared" si="312"/>
        <v/>
      </c>
      <c r="S1762" s="65" t="str">
        <f>IF(R1762="","",R1762/VLOOKUP(VLOOKUP($J1762,'Medians, Hi-Lo SDs'!$B:$F,3,FALSE),$H:$I,2,FALSE))</f>
        <v/>
      </c>
      <c r="T1762" s="70" t="str">
        <f t="shared" si="304"/>
        <v/>
      </c>
      <c r="U1762" s="68" t="str">
        <f t="shared" si="305"/>
        <v/>
      </c>
      <c r="V1762" s="69" t="str">
        <f t="shared" si="310"/>
        <v/>
      </c>
      <c r="W1762" s="66" t="str">
        <f>IFERROR((IF(AND($G1761&lt;(VLOOKUP($J1762,'Medians, Hi-Lo SDs'!$B:$F,4,FALSE)),$G1762&gt;=(VLOOKUP($J1762,'Medians, Hi-Lo SDs'!$B:$F,4,FALSE))),(VLOOKUP($J1762,'Medians, Hi-Lo SDs'!$B:$F,4,FALSE))-$G1761,""))/($F1762)*($C1762-$C1761)+($C1761),"")</f>
        <v/>
      </c>
      <c r="X1762" s="65" t="str">
        <f t="shared" si="313"/>
        <v/>
      </c>
      <c r="Y1762" s="65" t="str">
        <f>IF(X1762="","",X1762/VLOOKUP(VLOOKUP($J1762,'Medians, Hi-Lo SDs'!$B:$F,4,FALSE),$H:$I,2,FALSE))</f>
        <v/>
      </c>
      <c r="Z1762" s="70" t="str">
        <f t="shared" si="306"/>
        <v/>
      </c>
      <c r="AA1762" s="68" t="str">
        <f t="shared" si="307"/>
        <v/>
      </c>
      <c r="AB1762" s="66" t="str">
        <f>IFERROR((IF(AND($G1761&lt;(VLOOKUP($J1762,'Medians, Hi-Lo SDs'!$B:$F,5,FALSE)),$G1762&gt;=(VLOOKUP($J1762,'Medians, Hi-Lo SDs'!$B:$F,5,FALSE))),(VLOOKUP($J1762,'Medians, Hi-Lo SDs'!$B:$F,5,FALSE))-$G1761,""))/($F1762)*($C1762-$C1761)+($C1761),"")</f>
        <v/>
      </c>
      <c r="AC1762" s="65" t="str">
        <f t="shared" si="314"/>
        <v/>
      </c>
      <c r="AD1762" s="65" t="str">
        <f>IF(AC1762="","",AC1762/VLOOKUP(VLOOKUP($J1762,'Medians, Hi-Lo SDs'!$B:$F,5,FALSE),$H:$I,2,FALSE))</f>
        <v/>
      </c>
      <c r="AE1762" s="59" t="s">
        <v>88</v>
      </c>
      <c r="AF1762" s="60" t="s">
        <v>88</v>
      </c>
    </row>
    <row r="1763" spans="10:32" x14ac:dyDescent="0.2">
      <c r="J1763" s="64" t="str">
        <f t="shared" si="308"/>
        <v>a1721</v>
      </c>
      <c r="K1763" s="71">
        <f t="shared" si="309"/>
        <v>2.1505376344086025</v>
      </c>
      <c r="L1763" s="65" t="str">
        <f>IFERROR((IF(AND($G1762&lt;(VLOOKUP($J1763,'Medians, Hi-Lo SDs'!$B:$F,2,FALSE)),$G1763&gt;=(VLOOKUP($J1763,'Medians, Hi-Lo SDs'!$B:$F,2,FALSE))),(VLOOKUP($J1763,'Medians, Hi-Lo SDs'!$B:$F,2,FALSE))-$G1762,""))/($F1763)*($C1763-$C1762)+($C1762),"")</f>
        <v/>
      </c>
      <c r="M1763" s="65" t="str">
        <f t="shared" si="311"/>
        <v/>
      </c>
      <c r="N1763" s="65" t="str">
        <f>IF(M1763="","",M1763/VLOOKUP(VLOOKUP($J1763,'Medians, Hi-Lo SDs'!$B:$F,2,FALSE),$H:$I,2,FALSE))</f>
        <v/>
      </c>
      <c r="O1763" s="59" t="s">
        <v>88</v>
      </c>
      <c r="P1763" s="60" t="s">
        <v>88</v>
      </c>
      <c r="Q1763" s="66" t="str">
        <f>IFERROR((IF(AND($G1762&lt;(VLOOKUP($J1763,'Medians, Hi-Lo SDs'!$B:$F,3,FALSE)),$G1763&gt;=(VLOOKUP($J1763,'Medians, Hi-Lo SDs'!$B:$F,3,FALSE))),(VLOOKUP($J1763,'Medians, Hi-Lo SDs'!$B:$F,3,FALSE))-$G1762,""))/($F1763)*($C1763-$C1762)+($C1762),"")</f>
        <v/>
      </c>
      <c r="R1763" s="65" t="str">
        <f t="shared" si="312"/>
        <v/>
      </c>
      <c r="S1763" s="65" t="str">
        <f>IF(R1763="","",R1763/VLOOKUP(VLOOKUP($J1763,'Medians, Hi-Lo SDs'!$B:$F,3,FALSE),$H:$I,2,FALSE))</f>
        <v/>
      </c>
      <c r="T1763" s="70" t="str">
        <f t="shared" si="304"/>
        <v/>
      </c>
      <c r="U1763" s="68" t="str">
        <f t="shared" si="305"/>
        <v/>
      </c>
      <c r="V1763" s="69" t="str">
        <f t="shared" si="310"/>
        <v/>
      </c>
      <c r="W1763" s="66" t="str">
        <f>IFERROR((IF(AND($G1762&lt;(VLOOKUP($J1763,'Medians, Hi-Lo SDs'!$B:$F,4,FALSE)),$G1763&gt;=(VLOOKUP($J1763,'Medians, Hi-Lo SDs'!$B:$F,4,FALSE))),(VLOOKUP($J1763,'Medians, Hi-Lo SDs'!$B:$F,4,FALSE))-$G1762,""))/($F1763)*($C1763-$C1762)+($C1762),"")</f>
        <v/>
      </c>
      <c r="X1763" s="65" t="str">
        <f t="shared" si="313"/>
        <v/>
      </c>
      <c r="Y1763" s="65" t="str">
        <f>IF(X1763="","",X1763/VLOOKUP(VLOOKUP($J1763,'Medians, Hi-Lo SDs'!$B:$F,4,FALSE),$H:$I,2,FALSE))</f>
        <v/>
      </c>
      <c r="Z1763" s="70" t="str">
        <f t="shared" si="306"/>
        <v/>
      </c>
      <c r="AA1763" s="68" t="str">
        <f t="shared" si="307"/>
        <v/>
      </c>
      <c r="AB1763" s="66" t="str">
        <f>IFERROR((IF(AND($G1762&lt;(VLOOKUP($J1763,'Medians, Hi-Lo SDs'!$B:$F,5,FALSE)),$G1763&gt;=(VLOOKUP($J1763,'Medians, Hi-Lo SDs'!$B:$F,5,FALSE))),(VLOOKUP($J1763,'Medians, Hi-Lo SDs'!$B:$F,5,FALSE))-$G1762,""))/($F1763)*($C1763-$C1762)+($C1762),"")</f>
        <v/>
      </c>
      <c r="AC1763" s="65" t="str">
        <f t="shared" si="314"/>
        <v/>
      </c>
      <c r="AD1763" s="65" t="str">
        <f>IF(AC1763="","",AC1763/VLOOKUP(VLOOKUP($J1763,'Medians, Hi-Lo SDs'!$B:$F,5,FALSE),$H:$I,2,FALSE))</f>
        <v/>
      </c>
      <c r="AE1763" s="59" t="s">
        <v>88</v>
      </c>
      <c r="AF1763" s="60" t="s">
        <v>88</v>
      </c>
    </row>
    <row r="1764" spans="10:32" x14ac:dyDescent="0.2">
      <c r="J1764" s="64" t="str">
        <f t="shared" si="308"/>
        <v>a1721</v>
      </c>
      <c r="K1764" s="71">
        <f t="shared" si="309"/>
        <v>2.1505376344086025</v>
      </c>
      <c r="L1764" s="65" t="str">
        <f>IFERROR((IF(AND($G1763&lt;(VLOOKUP($J1764,'Medians, Hi-Lo SDs'!$B:$F,2,FALSE)),$G1764&gt;=(VLOOKUP($J1764,'Medians, Hi-Lo SDs'!$B:$F,2,FALSE))),(VLOOKUP($J1764,'Medians, Hi-Lo SDs'!$B:$F,2,FALSE))-$G1763,""))/($F1764)*($C1764-$C1763)+($C1763),"")</f>
        <v/>
      </c>
      <c r="M1764" s="65" t="str">
        <f t="shared" si="311"/>
        <v/>
      </c>
      <c r="N1764" s="65" t="str">
        <f>IF(M1764="","",M1764/VLOOKUP(VLOOKUP($J1764,'Medians, Hi-Lo SDs'!$B:$F,2,FALSE),$H:$I,2,FALSE))</f>
        <v/>
      </c>
      <c r="O1764" s="59" t="s">
        <v>88</v>
      </c>
      <c r="P1764" s="60" t="s">
        <v>88</v>
      </c>
      <c r="Q1764" s="66" t="str">
        <f>IFERROR((IF(AND($G1763&lt;(VLOOKUP($J1764,'Medians, Hi-Lo SDs'!$B:$F,3,FALSE)),$G1764&gt;=(VLOOKUP($J1764,'Medians, Hi-Lo SDs'!$B:$F,3,FALSE))),(VLOOKUP($J1764,'Medians, Hi-Lo SDs'!$B:$F,3,FALSE))-$G1763,""))/($F1764)*($C1764-$C1763)+($C1763),"")</f>
        <v/>
      </c>
      <c r="R1764" s="65" t="str">
        <f t="shared" si="312"/>
        <v/>
      </c>
      <c r="S1764" s="65" t="str">
        <f>IF(R1764="","",R1764/VLOOKUP(VLOOKUP($J1764,'Medians, Hi-Lo SDs'!$B:$F,3,FALSE),$H:$I,2,FALSE))</f>
        <v/>
      </c>
      <c r="T1764" s="70" t="str">
        <f t="shared" si="304"/>
        <v/>
      </c>
      <c r="U1764" s="68" t="str">
        <f t="shared" si="305"/>
        <v/>
      </c>
      <c r="V1764" s="69" t="str">
        <f t="shared" si="310"/>
        <v/>
      </c>
      <c r="W1764" s="66" t="str">
        <f>IFERROR((IF(AND($G1763&lt;(VLOOKUP($J1764,'Medians, Hi-Lo SDs'!$B:$F,4,FALSE)),$G1764&gt;=(VLOOKUP($J1764,'Medians, Hi-Lo SDs'!$B:$F,4,FALSE))),(VLOOKUP($J1764,'Medians, Hi-Lo SDs'!$B:$F,4,FALSE))-$G1763,""))/($F1764)*($C1764-$C1763)+($C1763),"")</f>
        <v/>
      </c>
      <c r="X1764" s="65" t="str">
        <f t="shared" si="313"/>
        <v/>
      </c>
      <c r="Y1764" s="65" t="str">
        <f>IF(X1764="","",X1764/VLOOKUP(VLOOKUP($J1764,'Medians, Hi-Lo SDs'!$B:$F,4,FALSE),$H:$I,2,FALSE))</f>
        <v/>
      </c>
      <c r="Z1764" s="70" t="str">
        <f t="shared" si="306"/>
        <v/>
      </c>
      <c r="AA1764" s="68" t="str">
        <f t="shared" si="307"/>
        <v/>
      </c>
      <c r="AB1764" s="66" t="str">
        <f>IFERROR((IF(AND($G1763&lt;(VLOOKUP($J1764,'Medians, Hi-Lo SDs'!$B:$F,5,FALSE)),$G1764&gt;=(VLOOKUP($J1764,'Medians, Hi-Lo SDs'!$B:$F,5,FALSE))),(VLOOKUP($J1764,'Medians, Hi-Lo SDs'!$B:$F,5,FALSE))-$G1763,""))/($F1764)*($C1764-$C1763)+($C1763),"")</f>
        <v/>
      </c>
      <c r="AC1764" s="65" t="str">
        <f t="shared" si="314"/>
        <v/>
      </c>
      <c r="AD1764" s="65" t="str">
        <f>IF(AC1764="","",AC1764/VLOOKUP(VLOOKUP($J1764,'Medians, Hi-Lo SDs'!$B:$F,5,FALSE),$H:$I,2,FALSE))</f>
        <v/>
      </c>
      <c r="AE1764" s="59" t="s">
        <v>88</v>
      </c>
      <c r="AF1764" s="60" t="s">
        <v>88</v>
      </c>
    </row>
    <row r="1765" spans="10:32" x14ac:dyDescent="0.2">
      <c r="J1765" s="64" t="str">
        <f t="shared" si="308"/>
        <v>a1721</v>
      </c>
      <c r="K1765" s="71">
        <f t="shared" si="309"/>
        <v>2.1505376344086025</v>
      </c>
      <c r="L1765" s="65" t="str">
        <f>IFERROR((IF(AND($G1764&lt;(VLOOKUP($J1765,'Medians, Hi-Lo SDs'!$B:$F,2,FALSE)),$G1765&gt;=(VLOOKUP($J1765,'Medians, Hi-Lo SDs'!$B:$F,2,FALSE))),(VLOOKUP($J1765,'Medians, Hi-Lo SDs'!$B:$F,2,FALSE))-$G1764,""))/($F1765)*($C1765-$C1764)+($C1764),"")</f>
        <v/>
      </c>
      <c r="M1765" s="65" t="str">
        <f t="shared" si="311"/>
        <v/>
      </c>
      <c r="N1765" s="65" t="str">
        <f>IF(M1765="","",M1765/VLOOKUP(VLOOKUP($J1765,'Medians, Hi-Lo SDs'!$B:$F,2,FALSE),$H:$I,2,FALSE))</f>
        <v/>
      </c>
      <c r="O1765" s="59" t="s">
        <v>88</v>
      </c>
      <c r="P1765" s="60" t="s">
        <v>88</v>
      </c>
      <c r="Q1765" s="66" t="str">
        <f>IFERROR((IF(AND($G1764&lt;(VLOOKUP($J1765,'Medians, Hi-Lo SDs'!$B:$F,3,FALSE)),$G1765&gt;=(VLOOKUP($J1765,'Medians, Hi-Lo SDs'!$B:$F,3,FALSE))),(VLOOKUP($J1765,'Medians, Hi-Lo SDs'!$B:$F,3,FALSE))-$G1764,""))/($F1765)*($C1765-$C1764)+($C1764),"")</f>
        <v/>
      </c>
      <c r="R1765" s="65" t="str">
        <f t="shared" si="312"/>
        <v/>
      </c>
      <c r="S1765" s="65" t="str">
        <f>IF(R1765="","",R1765/VLOOKUP(VLOOKUP($J1765,'Medians, Hi-Lo SDs'!$B:$F,3,FALSE),$H:$I,2,FALSE))</f>
        <v/>
      </c>
      <c r="T1765" s="70" t="str">
        <f t="shared" si="304"/>
        <v/>
      </c>
      <c r="U1765" s="68" t="str">
        <f t="shared" si="305"/>
        <v/>
      </c>
      <c r="V1765" s="69" t="str">
        <f t="shared" si="310"/>
        <v/>
      </c>
      <c r="W1765" s="66" t="str">
        <f>IFERROR((IF(AND($G1764&lt;(VLOOKUP($J1765,'Medians, Hi-Lo SDs'!$B:$F,4,FALSE)),$G1765&gt;=(VLOOKUP($J1765,'Medians, Hi-Lo SDs'!$B:$F,4,FALSE))),(VLOOKUP($J1765,'Medians, Hi-Lo SDs'!$B:$F,4,FALSE))-$G1764,""))/($F1765)*($C1765-$C1764)+($C1764),"")</f>
        <v/>
      </c>
      <c r="X1765" s="65" t="str">
        <f t="shared" si="313"/>
        <v/>
      </c>
      <c r="Y1765" s="65" t="str">
        <f>IF(X1765="","",X1765/VLOOKUP(VLOOKUP($J1765,'Medians, Hi-Lo SDs'!$B:$F,4,FALSE),$H:$I,2,FALSE))</f>
        <v/>
      </c>
      <c r="Z1765" s="70" t="str">
        <f t="shared" si="306"/>
        <v/>
      </c>
      <c r="AA1765" s="68" t="str">
        <f t="shared" si="307"/>
        <v/>
      </c>
      <c r="AB1765" s="66" t="str">
        <f>IFERROR((IF(AND($G1764&lt;(VLOOKUP($J1765,'Medians, Hi-Lo SDs'!$B:$F,5,FALSE)),$G1765&gt;=(VLOOKUP($J1765,'Medians, Hi-Lo SDs'!$B:$F,5,FALSE))),(VLOOKUP($J1765,'Medians, Hi-Lo SDs'!$B:$F,5,FALSE))-$G1764,""))/($F1765)*($C1765-$C1764)+($C1764),"")</f>
        <v/>
      </c>
      <c r="AC1765" s="65" t="str">
        <f t="shared" si="314"/>
        <v/>
      </c>
      <c r="AD1765" s="65" t="str">
        <f>IF(AC1765="","",AC1765/VLOOKUP(VLOOKUP($J1765,'Medians, Hi-Lo SDs'!$B:$F,5,FALSE),$H:$I,2,FALSE))</f>
        <v/>
      </c>
      <c r="AE1765" s="59" t="s">
        <v>88</v>
      </c>
      <c r="AF1765" s="60" t="s">
        <v>88</v>
      </c>
    </row>
    <row r="1766" spans="10:32" x14ac:dyDescent="0.2">
      <c r="J1766" s="64" t="str">
        <f t="shared" si="308"/>
        <v>a1721</v>
      </c>
      <c r="K1766" s="71">
        <f t="shared" si="309"/>
        <v>2.1505376344086025</v>
      </c>
      <c r="L1766" s="65" t="str">
        <f>IFERROR((IF(AND($G1765&lt;(VLOOKUP($J1766,'Medians, Hi-Lo SDs'!$B:$F,2,FALSE)),$G1766&gt;=(VLOOKUP($J1766,'Medians, Hi-Lo SDs'!$B:$F,2,FALSE))),(VLOOKUP($J1766,'Medians, Hi-Lo SDs'!$B:$F,2,FALSE))-$G1765,""))/($F1766)*($C1766-$C1765)+($C1765),"")</f>
        <v/>
      </c>
      <c r="M1766" s="65" t="str">
        <f t="shared" si="311"/>
        <v/>
      </c>
      <c r="N1766" s="65" t="str">
        <f>IF(M1766="","",M1766/VLOOKUP(VLOOKUP($J1766,'Medians, Hi-Lo SDs'!$B:$F,2,FALSE),$H:$I,2,FALSE))</f>
        <v/>
      </c>
      <c r="O1766" s="59" t="s">
        <v>88</v>
      </c>
      <c r="P1766" s="60" t="s">
        <v>88</v>
      </c>
      <c r="Q1766" s="66" t="str">
        <f>IFERROR((IF(AND($G1765&lt;(VLOOKUP($J1766,'Medians, Hi-Lo SDs'!$B:$F,3,FALSE)),$G1766&gt;=(VLOOKUP($J1766,'Medians, Hi-Lo SDs'!$B:$F,3,FALSE))),(VLOOKUP($J1766,'Medians, Hi-Lo SDs'!$B:$F,3,FALSE))-$G1765,""))/($F1766)*($C1766-$C1765)+($C1765),"")</f>
        <v/>
      </c>
      <c r="R1766" s="65" t="str">
        <f t="shared" si="312"/>
        <v/>
      </c>
      <c r="S1766" s="65" t="str">
        <f>IF(R1766="","",R1766/VLOOKUP(VLOOKUP($J1766,'Medians, Hi-Lo SDs'!$B:$F,3,FALSE),$H:$I,2,FALSE))</f>
        <v/>
      </c>
      <c r="T1766" s="70" t="str">
        <f t="shared" si="304"/>
        <v/>
      </c>
      <c r="U1766" s="68" t="str">
        <f t="shared" si="305"/>
        <v/>
      </c>
      <c r="V1766" s="69" t="str">
        <f t="shared" si="310"/>
        <v/>
      </c>
      <c r="W1766" s="66" t="str">
        <f>IFERROR((IF(AND($G1765&lt;(VLOOKUP($J1766,'Medians, Hi-Lo SDs'!$B:$F,4,FALSE)),$G1766&gt;=(VLOOKUP($J1766,'Medians, Hi-Lo SDs'!$B:$F,4,FALSE))),(VLOOKUP($J1766,'Medians, Hi-Lo SDs'!$B:$F,4,FALSE))-$G1765,""))/($F1766)*($C1766-$C1765)+($C1765),"")</f>
        <v/>
      </c>
      <c r="X1766" s="65" t="str">
        <f t="shared" si="313"/>
        <v/>
      </c>
      <c r="Y1766" s="65" t="str">
        <f>IF(X1766="","",X1766/VLOOKUP(VLOOKUP($J1766,'Medians, Hi-Lo SDs'!$B:$F,4,FALSE),$H:$I,2,FALSE))</f>
        <v/>
      </c>
      <c r="Z1766" s="70" t="str">
        <f t="shared" si="306"/>
        <v/>
      </c>
      <c r="AA1766" s="68" t="str">
        <f t="shared" si="307"/>
        <v/>
      </c>
      <c r="AB1766" s="66" t="str">
        <f>IFERROR((IF(AND($G1765&lt;(VLOOKUP($J1766,'Medians, Hi-Lo SDs'!$B:$F,5,FALSE)),$G1766&gt;=(VLOOKUP($J1766,'Medians, Hi-Lo SDs'!$B:$F,5,FALSE))),(VLOOKUP($J1766,'Medians, Hi-Lo SDs'!$B:$F,5,FALSE))-$G1765,""))/($F1766)*($C1766-$C1765)+($C1765),"")</f>
        <v/>
      </c>
      <c r="AC1766" s="65" t="str">
        <f t="shared" si="314"/>
        <v/>
      </c>
      <c r="AD1766" s="65" t="str">
        <f>IF(AC1766="","",AC1766/VLOOKUP(VLOOKUP($J1766,'Medians, Hi-Lo SDs'!$B:$F,5,FALSE),$H:$I,2,FALSE))</f>
        <v/>
      </c>
      <c r="AE1766" s="59" t="s">
        <v>88</v>
      </c>
      <c r="AF1766" s="60" t="s">
        <v>88</v>
      </c>
    </row>
    <row r="1767" spans="10:32" x14ac:dyDescent="0.2">
      <c r="J1767" s="64" t="str">
        <f t="shared" si="308"/>
        <v>a1721</v>
      </c>
      <c r="K1767" s="71">
        <f t="shared" si="309"/>
        <v>2.1505376344086025</v>
      </c>
      <c r="L1767" s="65" t="str">
        <f>IFERROR((IF(AND($G1766&lt;(VLOOKUP($J1767,'Medians, Hi-Lo SDs'!$B:$F,2,FALSE)),$G1767&gt;=(VLOOKUP($J1767,'Medians, Hi-Lo SDs'!$B:$F,2,FALSE))),(VLOOKUP($J1767,'Medians, Hi-Lo SDs'!$B:$F,2,FALSE))-$G1766,""))/($F1767)*($C1767-$C1766)+($C1766),"")</f>
        <v/>
      </c>
      <c r="M1767" s="65" t="str">
        <f t="shared" si="311"/>
        <v/>
      </c>
      <c r="N1767" s="65" t="str">
        <f>IF(M1767="","",M1767/VLOOKUP(VLOOKUP($J1767,'Medians, Hi-Lo SDs'!$B:$F,2,FALSE),$H:$I,2,FALSE))</f>
        <v/>
      </c>
      <c r="O1767" s="59" t="s">
        <v>88</v>
      </c>
      <c r="P1767" s="60" t="s">
        <v>88</v>
      </c>
      <c r="Q1767" s="66" t="str">
        <f>IFERROR((IF(AND($G1766&lt;(VLOOKUP($J1767,'Medians, Hi-Lo SDs'!$B:$F,3,FALSE)),$G1767&gt;=(VLOOKUP($J1767,'Medians, Hi-Lo SDs'!$B:$F,3,FALSE))),(VLOOKUP($J1767,'Medians, Hi-Lo SDs'!$B:$F,3,FALSE))-$G1766,""))/($F1767)*($C1767-$C1766)+($C1766),"")</f>
        <v/>
      </c>
      <c r="R1767" s="65" t="str">
        <f t="shared" si="312"/>
        <v/>
      </c>
      <c r="S1767" s="65" t="str">
        <f>IF(R1767="","",R1767/VLOOKUP(VLOOKUP($J1767,'Medians, Hi-Lo SDs'!$B:$F,3,FALSE),$H:$I,2,FALSE))</f>
        <v/>
      </c>
      <c r="T1767" s="70" t="str">
        <f t="shared" si="304"/>
        <v/>
      </c>
      <c r="U1767" s="68" t="str">
        <f t="shared" si="305"/>
        <v/>
      </c>
      <c r="V1767" s="69" t="str">
        <f t="shared" si="310"/>
        <v/>
      </c>
      <c r="W1767" s="66" t="str">
        <f>IFERROR((IF(AND($G1766&lt;(VLOOKUP($J1767,'Medians, Hi-Lo SDs'!$B:$F,4,FALSE)),$G1767&gt;=(VLOOKUP($J1767,'Medians, Hi-Lo SDs'!$B:$F,4,FALSE))),(VLOOKUP($J1767,'Medians, Hi-Lo SDs'!$B:$F,4,FALSE))-$G1766,""))/($F1767)*($C1767-$C1766)+($C1766),"")</f>
        <v/>
      </c>
      <c r="X1767" s="65" t="str">
        <f t="shared" si="313"/>
        <v/>
      </c>
      <c r="Y1767" s="65" t="str">
        <f>IF(X1767="","",X1767/VLOOKUP(VLOOKUP($J1767,'Medians, Hi-Lo SDs'!$B:$F,4,FALSE),$H:$I,2,FALSE))</f>
        <v/>
      </c>
      <c r="Z1767" s="70" t="str">
        <f t="shared" si="306"/>
        <v/>
      </c>
      <c r="AA1767" s="68" t="str">
        <f t="shared" si="307"/>
        <v/>
      </c>
      <c r="AB1767" s="66" t="str">
        <f>IFERROR((IF(AND($G1766&lt;(VLOOKUP($J1767,'Medians, Hi-Lo SDs'!$B:$F,5,FALSE)),$G1767&gt;=(VLOOKUP($J1767,'Medians, Hi-Lo SDs'!$B:$F,5,FALSE))),(VLOOKUP($J1767,'Medians, Hi-Lo SDs'!$B:$F,5,FALSE))-$G1766,""))/($F1767)*($C1767-$C1766)+($C1766),"")</f>
        <v/>
      </c>
      <c r="AC1767" s="65" t="str">
        <f t="shared" si="314"/>
        <v/>
      </c>
      <c r="AD1767" s="65" t="str">
        <f>IF(AC1767="","",AC1767/VLOOKUP(VLOOKUP($J1767,'Medians, Hi-Lo SDs'!$B:$F,5,FALSE),$H:$I,2,FALSE))</f>
        <v/>
      </c>
      <c r="AE1767" s="59" t="s">
        <v>88</v>
      </c>
      <c r="AF1767" s="60" t="s">
        <v>88</v>
      </c>
    </row>
    <row r="1768" spans="10:32" x14ac:dyDescent="0.2">
      <c r="J1768" s="64" t="str">
        <f t="shared" si="308"/>
        <v>a1721</v>
      </c>
      <c r="K1768" s="71">
        <f t="shared" si="309"/>
        <v>2.1505376344086025</v>
      </c>
      <c r="L1768" s="65" t="str">
        <f>IFERROR((IF(AND($G1767&lt;(VLOOKUP($J1768,'Medians, Hi-Lo SDs'!$B:$F,2,FALSE)),$G1768&gt;=(VLOOKUP($J1768,'Medians, Hi-Lo SDs'!$B:$F,2,FALSE))),(VLOOKUP($J1768,'Medians, Hi-Lo SDs'!$B:$F,2,FALSE))-$G1767,""))/($F1768)*($C1768-$C1767)+($C1767),"")</f>
        <v/>
      </c>
      <c r="M1768" s="65" t="str">
        <f t="shared" si="311"/>
        <v/>
      </c>
      <c r="N1768" s="65" t="str">
        <f>IF(M1768="","",M1768/VLOOKUP(VLOOKUP($J1768,'Medians, Hi-Lo SDs'!$B:$F,2,FALSE),$H:$I,2,FALSE))</f>
        <v/>
      </c>
      <c r="O1768" s="59" t="s">
        <v>88</v>
      </c>
      <c r="P1768" s="60" t="s">
        <v>88</v>
      </c>
      <c r="Q1768" s="66" t="str">
        <f>IFERROR((IF(AND($G1767&lt;(VLOOKUP($J1768,'Medians, Hi-Lo SDs'!$B:$F,3,FALSE)),$G1768&gt;=(VLOOKUP($J1768,'Medians, Hi-Lo SDs'!$B:$F,3,FALSE))),(VLOOKUP($J1768,'Medians, Hi-Lo SDs'!$B:$F,3,FALSE))-$G1767,""))/($F1768)*($C1768-$C1767)+($C1767),"")</f>
        <v/>
      </c>
      <c r="R1768" s="65" t="str">
        <f t="shared" si="312"/>
        <v/>
      </c>
      <c r="S1768" s="65" t="str">
        <f>IF(R1768="","",R1768/VLOOKUP(VLOOKUP($J1768,'Medians, Hi-Lo SDs'!$B:$F,3,FALSE),$H:$I,2,FALSE))</f>
        <v/>
      </c>
      <c r="T1768" s="70" t="str">
        <f t="shared" si="304"/>
        <v/>
      </c>
      <c r="U1768" s="68" t="str">
        <f t="shared" si="305"/>
        <v/>
      </c>
      <c r="V1768" s="69" t="str">
        <f t="shared" si="310"/>
        <v/>
      </c>
      <c r="W1768" s="66" t="str">
        <f>IFERROR((IF(AND($G1767&lt;(VLOOKUP($J1768,'Medians, Hi-Lo SDs'!$B:$F,4,FALSE)),$G1768&gt;=(VLOOKUP($J1768,'Medians, Hi-Lo SDs'!$B:$F,4,FALSE))),(VLOOKUP($J1768,'Medians, Hi-Lo SDs'!$B:$F,4,FALSE))-$G1767,""))/($F1768)*($C1768-$C1767)+($C1767),"")</f>
        <v/>
      </c>
      <c r="X1768" s="65" t="str">
        <f t="shared" si="313"/>
        <v/>
      </c>
      <c r="Y1768" s="65" t="str">
        <f>IF(X1768="","",X1768/VLOOKUP(VLOOKUP($J1768,'Medians, Hi-Lo SDs'!$B:$F,4,FALSE),$H:$I,2,FALSE))</f>
        <v/>
      </c>
      <c r="Z1768" s="70" t="str">
        <f t="shared" si="306"/>
        <v/>
      </c>
      <c r="AA1768" s="68" t="str">
        <f t="shared" si="307"/>
        <v/>
      </c>
      <c r="AB1768" s="66" t="str">
        <f>IFERROR((IF(AND($G1767&lt;(VLOOKUP($J1768,'Medians, Hi-Lo SDs'!$B:$F,5,FALSE)),$G1768&gt;=(VLOOKUP($J1768,'Medians, Hi-Lo SDs'!$B:$F,5,FALSE))),(VLOOKUP($J1768,'Medians, Hi-Lo SDs'!$B:$F,5,FALSE))-$G1767,""))/($F1768)*($C1768-$C1767)+($C1767),"")</f>
        <v/>
      </c>
      <c r="AC1768" s="65" t="str">
        <f t="shared" si="314"/>
        <v/>
      </c>
      <c r="AD1768" s="65" t="str">
        <f>IF(AC1768="","",AC1768/VLOOKUP(VLOOKUP($J1768,'Medians, Hi-Lo SDs'!$B:$F,5,FALSE),$H:$I,2,FALSE))</f>
        <v/>
      </c>
      <c r="AE1768" s="59" t="s">
        <v>88</v>
      </c>
      <c r="AF1768" s="60" t="s">
        <v>88</v>
      </c>
    </row>
    <row r="1769" spans="10:32" x14ac:dyDescent="0.2">
      <c r="J1769" s="64" t="str">
        <f t="shared" si="308"/>
        <v>a1721</v>
      </c>
      <c r="K1769" s="71">
        <f t="shared" si="309"/>
        <v>2.1505376344086025</v>
      </c>
      <c r="L1769" s="65" t="str">
        <f>IFERROR((IF(AND($G1768&lt;(VLOOKUP($J1769,'Medians, Hi-Lo SDs'!$B:$F,2,FALSE)),$G1769&gt;=(VLOOKUP($J1769,'Medians, Hi-Lo SDs'!$B:$F,2,FALSE))),(VLOOKUP($J1769,'Medians, Hi-Lo SDs'!$B:$F,2,FALSE))-$G1768,""))/($F1769)*($C1769-$C1768)+($C1768),"")</f>
        <v/>
      </c>
      <c r="M1769" s="65" t="str">
        <f t="shared" si="311"/>
        <v/>
      </c>
      <c r="N1769" s="65" t="str">
        <f>IF(M1769="","",M1769/VLOOKUP(VLOOKUP($J1769,'Medians, Hi-Lo SDs'!$B:$F,2,FALSE),$H:$I,2,FALSE))</f>
        <v/>
      </c>
      <c r="O1769" s="59" t="s">
        <v>88</v>
      </c>
      <c r="P1769" s="60" t="s">
        <v>88</v>
      </c>
      <c r="Q1769" s="66" t="str">
        <f>IFERROR((IF(AND($G1768&lt;(VLOOKUP($J1769,'Medians, Hi-Lo SDs'!$B:$F,3,FALSE)),$G1769&gt;=(VLOOKUP($J1769,'Medians, Hi-Lo SDs'!$B:$F,3,FALSE))),(VLOOKUP($J1769,'Medians, Hi-Lo SDs'!$B:$F,3,FALSE))-$G1768,""))/($F1769)*($C1769-$C1768)+($C1768),"")</f>
        <v/>
      </c>
      <c r="R1769" s="65" t="str">
        <f t="shared" si="312"/>
        <v/>
      </c>
      <c r="S1769" s="65" t="str">
        <f>IF(R1769="","",R1769/VLOOKUP(VLOOKUP($J1769,'Medians, Hi-Lo SDs'!$B:$F,3,FALSE),$H:$I,2,FALSE))</f>
        <v/>
      </c>
      <c r="T1769" s="70" t="str">
        <f t="shared" si="304"/>
        <v/>
      </c>
      <c r="U1769" s="68" t="str">
        <f t="shared" si="305"/>
        <v/>
      </c>
      <c r="V1769" s="69" t="str">
        <f t="shared" si="310"/>
        <v/>
      </c>
      <c r="W1769" s="66" t="str">
        <f>IFERROR((IF(AND($G1768&lt;(VLOOKUP($J1769,'Medians, Hi-Lo SDs'!$B:$F,4,FALSE)),$G1769&gt;=(VLOOKUP($J1769,'Medians, Hi-Lo SDs'!$B:$F,4,FALSE))),(VLOOKUP($J1769,'Medians, Hi-Lo SDs'!$B:$F,4,FALSE))-$G1768,""))/($F1769)*($C1769-$C1768)+($C1768),"")</f>
        <v/>
      </c>
      <c r="X1769" s="65" t="str">
        <f t="shared" si="313"/>
        <v/>
      </c>
      <c r="Y1769" s="65" t="str">
        <f>IF(X1769="","",X1769/VLOOKUP(VLOOKUP($J1769,'Medians, Hi-Lo SDs'!$B:$F,4,FALSE),$H:$I,2,FALSE))</f>
        <v/>
      </c>
      <c r="Z1769" s="70" t="str">
        <f t="shared" si="306"/>
        <v/>
      </c>
      <c r="AA1769" s="68" t="str">
        <f t="shared" si="307"/>
        <v/>
      </c>
      <c r="AB1769" s="66" t="str">
        <f>IFERROR((IF(AND($G1768&lt;(VLOOKUP($J1769,'Medians, Hi-Lo SDs'!$B:$F,5,FALSE)),$G1769&gt;=(VLOOKUP($J1769,'Medians, Hi-Lo SDs'!$B:$F,5,FALSE))),(VLOOKUP($J1769,'Medians, Hi-Lo SDs'!$B:$F,5,FALSE))-$G1768,""))/($F1769)*($C1769-$C1768)+($C1768),"")</f>
        <v/>
      </c>
      <c r="AC1769" s="65" t="str">
        <f t="shared" si="314"/>
        <v/>
      </c>
      <c r="AD1769" s="65" t="str">
        <f>IF(AC1769="","",AC1769/VLOOKUP(VLOOKUP($J1769,'Medians, Hi-Lo SDs'!$B:$F,5,FALSE),$H:$I,2,FALSE))</f>
        <v/>
      </c>
      <c r="AE1769" s="59" t="s">
        <v>88</v>
      </c>
      <c r="AF1769" s="60" t="s">
        <v>88</v>
      </c>
    </row>
    <row r="1770" spans="10:32" x14ac:dyDescent="0.2">
      <c r="J1770" s="64" t="str">
        <f t="shared" si="308"/>
        <v>a1721</v>
      </c>
      <c r="K1770" s="71">
        <f t="shared" si="309"/>
        <v>2.1505376344086025</v>
      </c>
      <c r="L1770" s="65" t="str">
        <f>IFERROR((IF(AND($G1769&lt;(VLOOKUP($J1770,'Medians, Hi-Lo SDs'!$B:$F,2,FALSE)),$G1770&gt;=(VLOOKUP($J1770,'Medians, Hi-Lo SDs'!$B:$F,2,FALSE))),(VLOOKUP($J1770,'Medians, Hi-Lo SDs'!$B:$F,2,FALSE))-$G1769,""))/($F1770)*($C1770-$C1769)+($C1769),"")</f>
        <v/>
      </c>
      <c r="M1770" s="65" t="str">
        <f t="shared" si="311"/>
        <v/>
      </c>
      <c r="N1770" s="65" t="str">
        <f>IF(M1770="","",M1770/VLOOKUP(VLOOKUP($J1770,'Medians, Hi-Lo SDs'!$B:$F,2,FALSE),$H:$I,2,FALSE))</f>
        <v/>
      </c>
      <c r="O1770" s="59" t="s">
        <v>88</v>
      </c>
      <c r="P1770" s="60" t="s">
        <v>88</v>
      </c>
      <c r="Q1770" s="66" t="str">
        <f>IFERROR((IF(AND($G1769&lt;(VLOOKUP($J1770,'Medians, Hi-Lo SDs'!$B:$F,3,FALSE)),$G1770&gt;=(VLOOKUP($J1770,'Medians, Hi-Lo SDs'!$B:$F,3,FALSE))),(VLOOKUP($J1770,'Medians, Hi-Lo SDs'!$B:$F,3,FALSE))-$G1769,""))/($F1770)*($C1770-$C1769)+($C1769),"")</f>
        <v/>
      </c>
      <c r="R1770" s="65" t="str">
        <f t="shared" si="312"/>
        <v/>
      </c>
      <c r="S1770" s="65" t="str">
        <f>IF(R1770="","",R1770/VLOOKUP(VLOOKUP($J1770,'Medians, Hi-Lo SDs'!$B:$F,3,FALSE),$H:$I,2,FALSE))</f>
        <v/>
      </c>
      <c r="T1770" s="70" t="str">
        <f t="shared" si="304"/>
        <v/>
      </c>
      <c r="U1770" s="68" t="str">
        <f t="shared" si="305"/>
        <v/>
      </c>
      <c r="V1770" s="69" t="str">
        <f t="shared" si="310"/>
        <v/>
      </c>
      <c r="W1770" s="66" t="str">
        <f>IFERROR((IF(AND($G1769&lt;(VLOOKUP($J1770,'Medians, Hi-Lo SDs'!$B:$F,4,FALSE)),$G1770&gt;=(VLOOKUP($J1770,'Medians, Hi-Lo SDs'!$B:$F,4,FALSE))),(VLOOKUP($J1770,'Medians, Hi-Lo SDs'!$B:$F,4,FALSE))-$G1769,""))/($F1770)*($C1770-$C1769)+($C1769),"")</f>
        <v/>
      </c>
      <c r="X1770" s="65" t="str">
        <f t="shared" si="313"/>
        <v/>
      </c>
      <c r="Y1770" s="65" t="str">
        <f>IF(X1770="","",X1770/VLOOKUP(VLOOKUP($J1770,'Medians, Hi-Lo SDs'!$B:$F,4,FALSE),$H:$I,2,FALSE))</f>
        <v/>
      </c>
      <c r="Z1770" s="70" t="str">
        <f t="shared" si="306"/>
        <v/>
      </c>
      <c r="AA1770" s="68" t="str">
        <f t="shared" si="307"/>
        <v/>
      </c>
      <c r="AB1770" s="66" t="str">
        <f>IFERROR((IF(AND($G1769&lt;(VLOOKUP($J1770,'Medians, Hi-Lo SDs'!$B:$F,5,FALSE)),$G1770&gt;=(VLOOKUP($J1770,'Medians, Hi-Lo SDs'!$B:$F,5,FALSE))),(VLOOKUP($J1770,'Medians, Hi-Lo SDs'!$B:$F,5,FALSE))-$G1769,""))/($F1770)*($C1770-$C1769)+($C1769),"")</f>
        <v/>
      </c>
      <c r="AC1770" s="65" t="str">
        <f t="shared" si="314"/>
        <v/>
      </c>
      <c r="AD1770" s="65" t="str">
        <f>IF(AC1770="","",AC1770/VLOOKUP(VLOOKUP($J1770,'Medians, Hi-Lo SDs'!$B:$F,5,FALSE),$H:$I,2,FALSE))</f>
        <v/>
      </c>
      <c r="AE1770" s="59" t="s">
        <v>88</v>
      </c>
      <c r="AF1770" s="60" t="s">
        <v>88</v>
      </c>
    </row>
    <row r="1771" spans="10:32" x14ac:dyDescent="0.2">
      <c r="J1771" s="64" t="str">
        <f t="shared" si="308"/>
        <v>a1721</v>
      </c>
      <c r="K1771" s="71">
        <f t="shared" si="309"/>
        <v>2.1505376344086025</v>
      </c>
      <c r="L1771" s="65" t="str">
        <f>IFERROR((IF(AND($G1770&lt;(VLOOKUP($J1771,'Medians, Hi-Lo SDs'!$B:$F,2,FALSE)),$G1771&gt;=(VLOOKUP($J1771,'Medians, Hi-Lo SDs'!$B:$F,2,FALSE))),(VLOOKUP($J1771,'Medians, Hi-Lo SDs'!$B:$F,2,FALSE))-$G1770,""))/($F1771)*($C1771-$C1770)+($C1770),"")</f>
        <v/>
      </c>
      <c r="M1771" s="65" t="str">
        <f t="shared" si="311"/>
        <v/>
      </c>
      <c r="N1771" s="65" t="str">
        <f>IF(M1771="","",M1771/VLOOKUP(VLOOKUP($J1771,'Medians, Hi-Lo SDs'!$B:$F,2,FALSE),$H:$I,2,FALSE))</f>
        <v/>
      </c>
      <c r="O1771" s="59" t="s">
        <v>88</v>
      </c>
      <c r="P1771" s="60" t="s">
        <v>88</v>
      </c>
      <c r="Q1771" s="66" t="str">
        <f>IFERROR((IF(AND($G1770&lt;(VLOOKUP($J1771,'Medians, Hi-Lo SDs'!$B:$F,3,FALSE)),$G1771&gt;=(VLOOKUP($J1771,'Medians, Hi-Lo SDs'!$B:$F,3,FALSE))),(VLOOKUP($J1771,'Medians, Hi-Lo SDs'!$B:$F,3,FALSE))-$G1770,""))/($F1771)*($C1771-$C1770)+($C1770),"")</f>
        <v/>
      </c>
      <c r="R1771" s="65" t="str">
        <f t="shared" si="312"/>
        <v/>
      </c>
      <c r="S1771" s="65" t="str">
        <f>IF(R1771="","",R1771/VLOOKUP(VLOOKUP($J1771,'Medians, Hi-Lo SDs'!$B:$F,3,FALSE),$H:$I,2,FALSE))</f>
        <v/>
      </c>
      <c r="T1771" s="70" t="str">
        <f t="shared" si="304"/>
        <v/>
      </c>
      <c r="U1771" s="68" t="str">
        <f t="shared" si="305"/>
        <v/>
      </c>
      <c r="V1771" s="69" t="str">
        <f t="shared" si="310"/>
        <v/>
      </c>
      <c r="W1771" s="66" t="str">
        <f>IFERROR((IF(AND($G1770&lt;(VLOOKUP($J1771,'Medians, Hi-Lo SDs'!$B:$F,4,FALSE)),$G1771&gt;=(VLOOKUP($J1771,'Medians, Hi-Lo SDs'!$B:$F,4,FALSE))),(VLOOKUP($J1771,'Medians, Hi-Lo SDs'!$B:$F,4,FALSE))-$G1770,""))/($F1771)*($C1771-$C1770)+($C1770),"")</f>
        <v/>
      </c>
      <c r="X1771" s="65" t="str">
        <f t="shared" si="313"/>
        <v/>
      </c>
      <c r="Y1771" s="65" t="str">
        <f>IF(X1771="","",X1771/VLOOKUP(VLOOKUP($J1771,'Medians, Hi-Lo SDs'!$B:$F,4,FALSE),$H:$I,2,FALSE))</f>
        <v/>
      </c>
      <c r="Z1771" s="70" t="str">
        <f t="shared" si="306"/>
        <v/>
      </c>
      <c r="AA1771" s="68" t="str">
        <f t="shared" si="307"/>
        <v/>
      </c>
      <c r="AB1771" s="66" t="str">
        <f>IFERROR((IF(AND($G1770&lt;(VLOOKUP($J1771,'Medians, Hi-Lo SDs'!$B:$F,5,FALSE)),$G1771&gt;=(VLOOKUP($J1771,'Medians, Hi-Lo SDs'!$B:$F,5,FALSE))),(VLOOKUP($J1771,'Medians, Hi-Lo SDs'!$B:$F,5,FALSE))-$G1770,""))/($F1771)*($C1771-$C1770)+($C1770),"")</f>
        <v/>
      </c>
      <c r="AC1771" s="65" t="str">
        <f t="shared" si="314"/>
        <v/>
      </c>
      <c r="AD1771" s="65" t="str">
        <f>IF(AC1771="","",AC1771/VLOOKUP(VLOOKUP($J1771,'Medians, Hi-Lo SDs'!$B:$F,5,FALSE),$H:$I,2,FALSE))</f>
        <v/>
      </c>
      <c r="AE1771" s="59" t="s">
        <v>88</v>
      </c>
      <c r="AF1771" s="60" t="s">
        <v>88</v>
      </c>
    </row>
    <row r="1772" spans="10:32" x14ac:dyDescent="0.2">
      <c r="J1772" s="64" t="str">
        <f t="shared" si="308"/>
        <v>a1721</v>
      </c>
      <c r="K1772" s="71">
        <f t="shared" si="309"/>
        <v>2.1505376344086025</v>
      </c>
      <c r="L1772" s="65" t="str">
        <f>IFERROR((IF(AND($G1771&lt;(VLOOKUP($J1772,'Medians, Hi-Lo SDs'!$B:$F,2,FALSE)),$G1772&gt;=(VLOOKUP($J1772,'Medians, Hi-Lo SDs'!$B:$F,2,FALSE))),(VLOOKUP($J1772,'Medians, Hi-Lo SDs'!$B:$F,2,FALSE))-$G1771,""))/($F1772)*($C1772-$C1771)+($C1771),"")</f>
        <v/>
      </c>
      <c r="M1772" s="65" t="str">
        <f t="shared" si="311"/>
        <v/>
      </c>
      <c r="N1772" s="65" t="str">
        <f>IF(M1772="","",M1772/VLOOKUP(VLOOKUP($J1772,'Medians, Hi-Lo SDs'!$B:$F,2,FALSE),$H:$I,2,FALSE))</f>
        <v/>
      </c>
      <c r="O1772" s="59" t="s">
        <v>88</v>
      </c>
      <c r="P1772" s="60" t="s">
        <v>88</v>
      </c>
      <c r="Q1772" s="66" t="str">
        <f>IFERROR((IF(AND($G1771&lt;(VLOOKUP($J1772,'Medians, Hi-Lo SDs'!$B:$F,3,FALSE)),$G1772&gt;=(VLOOKUP($J1772,'Medians, Hi-Lo SDs'!$B:$F,3,FALSE))),(VLOOKUP($J1772,'Medians, Hi-Lo SDs'!$B:$F,3,FALSE))-$G1771,""))/($F1772)*($C1772-$C1771)+($C1771),"")</f>
        <v/>
      </c>
      <c r="R1772" s="65" t="str">
        <f t="shared" si="312"/>
        <v/>
      </c>
      <c r="S1772" s="65" t="str">
        <f>IF(R1772="","",R1772/VLOOKUP(VLOOKUP($J1772,'Medians, Hi-Lo SDs'!$B:$F,3,FALSE),$H:$I,2,FALSE))</f>
        <v/>
      </c>
      <c r="T1772" s="70" t="str">
        <f t="shared" ref="T1772:T1835" si="315">IF(S1772="","",IF(SUMIF($J:$J,$J1772,N:N)=0,1/0,(SUMIF($J:$J,$J1772,N:N)+SUMIF($J:$J,$J1772,S:S))/2))</f>
        <v/>
      </c>
      <c r="U1772" s="68" t="str">
        <f t="shared" ref="U1772:U1835" si="316">N1772</f>
        <v/>
      </c>
      <c r="V1772" s="69" t="str">
        <f t="shared" si="310"/>
        <v/>
      </c>
      <c r="W1772" s="66" t="str">
        <f>IFERROR((IF(AND($G1771&lt;(VLOOKUP($J1772,'Medians, Hi-Lo SDs'!$B:$F,4,FALSE)),$G1772&gt;=(VLOOKUP($J1772,'Medians, Hi-Lo SDs'!$B:$F,4,FALSE))),(VLOOKUP($J1772,'Medians, Hi-Lo SDs'!$B:$F,4,FALSE))-$G1771,""))/($F1772)*($C1772-$C1771)+($C1771),"")</f>
        <v/>
      </c>
      <c r="X1772" s="65" t="str">
        <f t="shared" si="313"/>
        <v/>
      </c>
      <c r="Y1772" s="65" t="str">
        <f>IF(X1772="","",X1772/VLOOKUP(VLOOKUP($J1772,'Medians, Hi-Lo SDs'!$B:$F,4,FALSE),$H:$I,2,FALSE))</f>
        <v/>
      </c>
      <c r="Z1772" s="70" t="str">
        <f t="shared" ref="Z1772:Z1835" si="317">IF(Y1772="","",(SUMIF($J:$J,$J1772,Y:Y)+SUMIF($J:$J,$J1772,AD:AD))/2)</f>
        <v/>
      </c>
      <c r="AA1772" s="68" t="str">
        <f t="shared" ref="AA1772:AA1835" si="318">AD1772</f>
        <v/>
      </c>
      <c r="AB1772" s="66" t="str">
        <f>IFERROR((IF(AND($G1771&lt;(VLOOKUP($J1772,'Medians, Hi-Lo SDs'!$B:$F,5,FALSE)),$G1772&gt;=(VLOOKUP($J1772,'Medians, Hi-Lo SDs'!$B:$F,5,FALSE))),(VLOOKUP($J1772,'Medians, Hi-Lo SDs'!$B:$F,5,FALSE))-$G1771,""))/($F1772)*($C1772-$C1771)+($C1771),"")</f>
        <v/>
      </c>
      <c r="AC1772" s="65" t="str">
        <f t="shared" si="314"/>
        <v/>
      </c>
      <c r="AD1772" s="65" t="str">
        <f>IF(AC1772="","",AC1772/VLOOKUP(VLOOKUP($J1772,'Medians, Hi-Lo SDs'!$B:$F,5,FALSE),$H:$I,2,FALSE))</f>
        <v/>
      </c>
      <c r="AE1772" s="59" t="s">
        <v>88</v>
      </c>
      <c r="AF1772" s="60" t="s">
        <v>88</v>
      </c>
    </row>
    <row r="1773" spans="10:32" x14ac:dyDescent="0.2">
      <c r="J1773" s="64" t="str">
        <f t="shared" si="308"/>
        <v>a1721</v>
      </c>
      <c r="K1773" s="71">
        <f t="shared" si="309"/>
        <v>2.1505376344086025</v>
      </c>
      <c r="L1773" s="65" t="str">
        <f>IFERROR((IF(AND($G1772&lt;(VLOOKUP($J1773,'Medians, Hi-Lo SDs'!$B:$F,2,FALSE)),$G1773&gt;=(VLOOKUP($J1773,'Medians, Hi-Lo SDs'!$B:$F,2,FALSE))),(VLOOKUP($J1773,'Medians, Hi-Lo SDs'!$B:$F,2,FALSE))-$G1772,""))/($F1773)*($C1773-$C1772)+($C1772),"")</f>
        <v/>
      </c>
      <c r="M1773" s="65" t="str">
        <f t="shared" si="311"/>
        <v/>
      </c>
      <c r="N1773" s="65" t="str">
        <f>IF(M1773="","",M1773/VLOOKUP(VLOOKUP($J1773,'Medians, Hi-Lo SDs'!$B:$F,2,FALSE),$H:$I,2,FALSE))</f>
        <v/>
      </c>
      <c r="O1773" s="59" t="s">
        <v>88</v>
      </c>
      <c r="P1773" s="60" t="s">
        <v>88</v>
      </c>
      <c r="Q1773" s="66" t="str">
        <f>IFERROR((IF(AND($G1772&lt;(VLOOKUP($J1773,'Medians, Hi-Lo SDs'!$B:$F,3,FALSE)),$G1773&gt;=(VLOOKUP($J1773,'Medians, Hi-Lo SDs'!$B:$F,3,FALSE))),(VLOOKUP($J1773,'Medians, Hi-Lo SDs'!$B:$F,3,FALSE))-$G1772,""))/($F1773)*($C1773-$C1772)+($C1772),"")</f>
        <v/>
      </c>
      <c r="R1773" s="65" t="str">
        <f t="shared" si="312"/>
        <v/>
      </c>
      <c r="S1773" s="65" t="str">
        <f>IF(R1773="","",R1773/VLOOKUP(VLOOKUP($J1773,'Medians, Hi-Lo SDs'!$B:$F,3,FALSE),$H:$I,2,FALSE))</f>
        <v/>
      </c>
      <c r="T1773" s="70" t="str">
        <f t="shared" si="315"/>
        <v/>
      </c>
      <c r="U1773" s="68" t="str">
        <f t="shared" si="316"/>
        <v/>
      </c>
      <c r="V1773" s="69" t="str">
        <f t="shared" si="310"/>
        <v/>
      </c>
      <c r="W1773" s="66" t="str">
        <f>IFERROR((IF(AND($G1772&lt;(VLOOKUP($J1773,'Medians, Hi-Lo SDs'!$B:$F,4,FALSE)),$G1773&gt;=(VLOOKUP($J1773,'Medians, Hi-Lo SDs'!$B:$F,4,FALSE))),(VLOOKUP($J1773,'Medians, Hi-Lo SDs'!$B:$F,4,FALSE))-$G1772,""))/($F1773)*($C1773-$C1772)+($C1772),"")</f>
        <v/>
      </c>
      <c r="X1773" s="65" t="str">
        <f t="shared" si="313"/>
        <v/>
      </c>
      <c r="Y1773" s="65" t="str">
        <f>IF(X1773="","",X1773/VLOOKUP(VLOOKUP($J1773,'Medians, Hi-Lo SDs'!$B:$F,4,FALSE),$H:$I,2,FALSE))</f>
        <v/>
      </c>
      <c r="Z1773" s="70" t="str">
        <f t="shared" si="317"/>
        <v/>
      </c>
      <c r="AA1773" s="68" t="str">
        <f t="shared" si="318"/>
        <v/>
      </c>
      <c r="AB1773" s="66" t="str">
        <f>IFERROR((IF(AND($G1772&lt;(VLOOKUP($J1773,'Medians, Hi-Lo SDs'!$B:$F,5,FALSE)),$G1773&gt;=(VLOOKUP($J1773,'Medians, Hi-Lo SDs'!$B:$F,5,FALSE))),(VLOOKUP($J1773,'Medians, Hi-Lo SDs'!$B:$F,5,FALSE))-$G1772,""))/($F1773)*($C1773-$C1772)+($C1772),"")</f>
        <v/>
      </c>
      <c r="AC1773" s="65" t="str">
        <f t="shared" si="314"/>
        <v/>
      </c>
      <c r="AD1773" s="65" t="str">
        <f>IF(AC1773="","",AC1773/VLOOKUP(VLOOKUP($J1773,'Medians, Hi-Lo SDs'!$B:$F,5,FALSE),$H:$I,2,FALSE))</f>
        <v/>
      </c>
      <c r="AE1773" s="59" t="s">
        <v>88</v>
      </c>
      <c r="AF1773" s="60" t="s">
        <v>88</v>
      </c>
    </row>
    <row r="1774" spans="10:32" x14ac:dyDescent="0.2">
      <c r="J1774" s="64" t="str">
        <f t="shared" si="308"/>
        <v>a1721</v>
      </c>
      <c r="K1774" s="71">
        <f t="shared" si="309"/>
        <v>2.1505376344086025</v>
      </c>
      <c r="L1774" s="65" t="str">
        <f>IFERROR((IF(AND($G1773&lt;(VLOOKUP($J1774,'Medians, Hi-Lo SDs'!$B:$F,2,FALSE)),$G1774&gt;=(VLOOKUP($J1774,'Medians, Hi-Lo SDs'!$B:$F,2,FALSE))),(VLOOKUP($J1774,'Medians, Hi-Lo SDs'!$B:$F,2,FALSE))-$G1773,""))/($F1774)*($C1774-$C1773)+($C1773),"")</f>
        <v/>
      </c>
      <c r="M1774" s="65" t="str">
        <f t="shared" si="311"/>
        <v/>
      </c>
      <c r="N1774" s="65" t="str">
        <f>IF(M1774="","",M1774/VLOOKUP(VLOOKUP($J1774,'Medians, Hi-Lo SDs'!$B:$F,2,FALSE),$H:$I,2,FALSE))</f>
        <v/>
      </c>
      <c r="O1774" s="59" t="s">
        <v>88</v>
      </c>
      <c r="P1774" s="60" t="s">
        <v>88</v>
      </c>
      <c r="Q1774" s="66" t="str">
        <f>IFERROR((IF(AND($G1773&lt;(VLOOKUP($J1774,'Medians, Hi-Lo SDs'!$B:$F,3,FALSE)),$G1774&gt;=(VLOOKUP($J1774,'Medians, Hi-Lo SDs'!$B:$F,3,FALSE))),(VLOOKUP($J1774,'Medians, Hi-Lo SDs'!$B:$F,3,FALSE))-$G1773,""))/($F1774)*($C1774-$C1773)+($C1773),"")</f>
        <v/>
      </c>
      <c r="R1774" s="65" t="str">
        <f t="shared" si="312"/>
        <v/>
      </c>
      <c r="S1774" s="65" t="str">
        <f>IF(R1774="","",R1774/VLOOKUP(VLOOKUP($J1774,'Medians, Hi-Lo SDs'!$B:$F,3,FALSE),$H:$I,2,FALSE))</f>
        <v/>
      </c>
      <c r="T1774" s="70" t="str">
        <f t="shared" si="315"/>
        <v/>
      </c>
      <c r="U1774" s="68" t="str">
        <f t="shared" si="316"/>
        <v/>
      </c>
      <c r="V1774" s="69" t="str">
        <f t="shared" si="310"/>
        <v/>
      </c>
      <c r="W1774" s="66" t="str">
        <f>IFERROR((IF(AND($G1773&lt;(VLOOKUP($J1774,'Medians, Hi-Lo SDs'!$B:$F,4,FALSE)),$G1774&gt;=(VLOOKUP($J1774,'Medians, Hi-Lo SDs'!$B:$F,4,FALSE))),(VLOOKUP($J1774,'Medians, Hi-Lo SDs'!$B:$F,4,FALSE))-$G1773,""))/($F1774)*($C1774-$C1773)+($C1773),"")</f>
        <v/>
      </c>
      <c r="X1774" s="65" t="str">
        <f t="shared" si="313"/>
        <v/>
      </c>
      <c r="Y1774" s="65" t="str">
        <f>IF(X1774="","",X1774/VLOOKUP(VLOOKUP($J1774,'Medians, Hi-Lo SDs'!$B:$F,4,FALSE),$H:$I,2,FALSE))</f>
        <v/>
      </c>
      <c r="Z1774" s="70" t="str">
        <f t="shared" si="317"/>
        <v/>
      </c>
      <c r="AA1774" s="68" t="str">
        <f t="shared" si="318"/>
        <v/>
      </c>
      <c r="AB1774" s="66" t="str">
        <f>IFERROR((IF(AND($G1773&lt;(VLOOKUP($J1774,'Medians, Hi-Lo SDs'!$B:$F,5,FALSE)),$G1774&gt;=(VLOOKUP($J1774,'Medians, Hi-Lo SDs'!$B:$F,5,FALSE))),(VLOOKUP($J1774,'Medians, Hi-Lo SDs'!$B:$F,5,FALSE))-$G1773,""))/($F1774)*($C1774-$C1773)+($C1773),"")</f>
        <v/>
      </c>
      <c r="AC1774" s="65" t="str">
        <f t="shared" si="314"/>
        <v/>
      </c>
      <c r="AD1774" s="65" t="str">
        <f>IF(AC1774="","",AC1774/VLOOKUP(VLOOKUP($J1774,'Medians, Hi-Lo SDs'!$B:$F,5,FALSE),$H:$I,2,FALSE))</f>
        <v/>
      </c>
      <c r="AE1774" s="59" t="s">
        <v>88</v>
      </c>
      <c r="AF1774" s="60" t="s">
        <v>88</v>
      </c>
    </row>
    <row r="1775" spans="10:32" x14ac:dyDescent="0.2">
      <c r="J1775" s="64" t="str">
        <f t="shared" si="308"/>
        <v>a1721</v>
      </c>
      <c r="K1775" s="71">
        <f t="shared" si="309"/>
        <v>2.1505376344086025</v>
      </c>
      <c r="L1775" s="65" t="str">
        <f>IFERROR((IF(AND($G1774&lt;(VLOOKUP($J1775,'Medians, Hi-Lo SDs'!$B:$F,2,FALSE)),$G1775&gt;=(VLOOKUP($J1775,'Medians, Hi-Lo SDs'!$B:$F,2,FALSE))),(VLOOKUP($J1775,'Medians, Hi-Lo SDs'!$B:$F,2,FALSE))-$G1774,""))/($F1775)*($C1775-$C1774)+($C1774),"")</f>
        <v/>
      </c>
      <c r="M1775" s="65" t="str">
        <f t="shared" si="311"/>
        <v/>
      </c>
      <c r="N1775" s="65" t="str">
        <f>IF(M1775="","",M1775/VLOOKUP(VLOOKUP($J1775,'Medians, Hi-Lo SDs'!$B:$F,2,FALSE),$H:$I,2,FALSE))</f>
        <v/>
      </c>
      <c r="O1775" s="59" t="s">
        <v>88</v>
      </c>
      <c r="P1775" s="60" t="s">
        <v>88</v>
      </c>
      <c r="Q1775" s="66" t="str">
        <f>IFERROR((IF(AND($G1774&lt;(VLOOKUP($J1775,'Medians, Hi-Lo SDs'!$B:$F,3,FALSE)),$G1775&gt;=(VLOOKUP($J1775,'Medians, Hi-Lo SDs'!$B:$F,3,FALSE))),(VLOOKUP($J1775,'Medians, Hi-Lo SDs'!$B:$F,3,FALSE))-$G1774,""))/($F1775)*($C1775-$C1774)+($C1774),"")</f>
        <v/>
      </c>
      <c r="R1775" s="65" t="str">
        <f t="shared" si="312"/>
        <v/>
      </c>
      <c r="S1775" s="65" t="str">
        <f>IF(R1775="","",R1775/VLOOKUP(VLOOKUP($J1775,'Medians, Hi-Lo SDs'!$B:$F,3,FALSE),$H:$I,2,FALSE))</f>
        <v/>
      </c>
      <c r="T1775" s="70" t="str">
        <f t="shared" si="315"/>
        <v/>
      </c>
      <c r="U1775" s="68" t="str">
        <f t="shared" si="316"/>
        <v/>
      </c>
      <c r="V1775" s="69" t="str">
        <f t="shared" si="310"/>
        <v/>
      </c>
      <c r="W1775" s="66" t="str">
        <f>IFERROR((IF(AND($G1774&lt;(VLOOKUP($J1775,'Medians, Hi-Lo SDs'!$B:$F,4,FALSE)),$G1775&gt;=(VLOOKUP($J1775,'Medians, Hi-Lo SDs'!$B:$F,4,FALSE))),(VLOOKUP($J1775,'Medians, Hi-Lo SDs'!$B:$F,4,FALSE))-$G1774,""))/($F1775)*($C1775-$C1774)+($C1774),"")</f>
        <v/>
      </c>
      <c r="X1775" s="65" t="str">
        <f t="shared" si="313"/>
        <v/>
      </c>
      <c r="Y1775" s="65" t="str">
        <f>IF(X1775="","",X1775/VLOOKUP(VLOOKUP($J1775,'Medians, Hi-Lo SDs'!$B:$F,4,FALSE),$H:$I,2,FALSE))</f>
        <v/>
      </c>
      <c r="Z1775" s="70" t="str">
        <f t="shared" si="317"/>
        <v/>
      </c>
      <c r="AA1775" s="68" t="str">
        <f t="shared" si="318"/>
        <v/>
      </c>
      <c r="AB1775" s="66" t="str">
        <f>IFERROR((IF(AND($G1774&lt;(VLOOKUP($J1775,'Medians, Hi-Lo SDs'!$B:$F,5,FALSE)),$G1775&gt;=(VLOOKUP($J1775,'Medians, Hi-Lo SDs'!$B:$F,5,FALSE))),(VLOOKUP($J1775,'Medians, Hi-Lo SDs'!$B:$F,5,FALSE))-$G1774,""))/($F1775)*($C1775-$C1774)+($C1774),"")</f>
        <v/>
      </c>
      <c r="AC1775" s="65" t="str">
        <f t="shared" si="314"/>
        <v/>
      </c>
      <c r="AD1775" s="65" t="str">
        <f>IF(AC1775="","",AC1775/VLOOKUP(VLOOKUP($J1775,'Medians, Hi-Lo SDs'!$B:$F,5,FALSE),$H:$I,2,FALSE))</f>
        <v/>
      </c>
      <c r="AE1775" s="59" t="s">
        <v>88</v>
      </c>
      <c r="AF1775" s="60" t="s">
        <v>88</v>
      </c>
    </row>
    <row r="1776" spans="10:32" x14ac:dyDescent="0.2">
      <c r="J1776" s="64" t="str">
        <f t="shared" si="308"/>
        <v>a1721</v>
      </c>
      <c r="K1776" s="71">
        <f t="shared" si="309"/>
        <v>2.1505376344086025</v>
      </c>
      <c r="L1776" s="65" t="str">
        <f>IFERROR((IF(AND($G1775&lt;(VLOOKUP($J1776,'Medians, Hi-Lo SDs'!$B:$F,2,FALSE)),$G1776&gt;=(VLOOKUP($J1776,'Medians, Hi-Lo SDs'!$B:$F,2,FALSE))),(VLOOKUP($J1776,'Medians, Hi-Lo SDs'!$B:$F,2,FALSE))-$G1775,""))/($F1776)*($C1776-$C1775)+($C1775),"")</f>
        <v/>
      </c>
      <c r="M1776" s="65" t="str">
        <f t="shared" si="311"/>
        <v/>
      </c>
      <c r="N1776" s="65" t="str">
        <f>IF(M1776="","",M1776/VLOOKUP(VLOOKUP($J1776,'Medians, Hi-Lo SDs'!$B:$F,2,FALSE),$H:$I,2,FALSE))</f>
        <v/>
      </c>
      <c r="O1776" s="59" t="s">
        <v>88</v>
      </c>
      <c r="P1776" s="60" t="s">
        <v>88</v>
      </c>
      <c r="Q1776" s="66" t="str">
        <f>IFERROR((IF(AND($G1775&lt;(VLOOKUP($J1776,'Medians, Hi-Lo SDs'!$B:$F,3,FALSE)),$G1776&gt;=(VLOOKUP($J1776,'Medians, Hi-Lo SDs'!$B:$F,3,FALSE))),(VLOOKUP($J1776,'Medians, Hi-Lo SDs'!$B:$F,3,FALSE))-$G1775,""))/($F1776)*($C1776-$C1775)+($C1775),"")</f>
        <v/>
      </c>
      <c r="R1776" s="65" t="str">
        <f t="shared" si="312"/>
        <v/>
      </c>
      <c r="S1776" s="65" t="str">
        <f>IF(R1776="","",R1776/VLOOKUP(VLOOKUP($J1776,'Medians, Hi-Lo SDs'!$B:$F,3,FALSE),$H:$I,2,FALSE))</f>
        <v/>
      </c>
      <c r="T1776" s="70" t="str">
        <f t="shared" si="315"/>
        <v/>
      </c>
      <c r="U1776" s="68" t="str">
        <f t="shared" si="316"/>
        <v/>
      </c>
      <c r="V1776" s="69" t="str">
        <f t="shared" si="310"/>
        <v/>
      </c>
      <c r="W1776" s="66" t="str">
        <f>IFERROR((IF(AND($G1775&lt;(VLOOKUP($J1776,'Medians, Hi-Lo SDs'!$B:$F,4,FALSE)),$G1776&gt;=(VLOOKUP($J1776,'Medians, Hi-Lo SDs'!$B:$F,4,FALSE))),(VLOOKUP($J1776,'Medians, Hi-Lo SDs'!$B:$F,4,FALSE))-$G1775,""))/($F1776)*($C1776-$C1775)+($C1775),"")</f>
        <v/>
      </c>
      <c r="X1776" s="65" t="str">
        <f t="shared" si="313"/>
        <v/>
      </c>
      <c r="Y1776" s="65" t="str">
        <f>IF(X1776="","",X1776/VLOOKUP(VLOOKUP($J1776,'Medians, Hi-Lo SDs'!$B:$F,4,FALSE),$H:$I,2,FALSE))</f>
        <v/>
      </c>
      <c r="Z1776" s="70" t="str">
        <f t="shared" si="317"/>
        <v/>
      </c>
      <c r="AA1776" s="68" t="str">
        <f t="shared" si="318"/>
        <v/>
      </c>
      <c r="AB1776" s="66" t="str">
        <f>IFERROR((IF(AND($G1775&lt;(VLOOKUP($J1776,'Medians, Hi-Lo SDs'!$B:$F,5,FALSE)),$G1776&gt;=(VLOOKUP($J1776,'Medians, Hi-Lo SDs'!$B:$F,5,FALSE))),(VLOOKUP($J1776,'Medians, Hi-Lo SDs'!$B:$F,5,FALSE))-$G1775,""))/($F1776)*($C1776-$C1775)+($C1775),"")</f>
        <v/>
      </c>
      <c r="AC1776" s="65" t="str">
        <f t="shared" si="314"/>
        <v/>
      </c>
      <c r="AD1776" s="65" t="str">
        <f>IF(AC1776="","",AC1776/VLOOKUP(VLOOKUP($J1776,'Medians, Hi-Lo SDs'!$B:$F,5,FALSE),$H:$I,2,FALSE))</f>
        <v/>
      </c>
      <c r="AE1776" s="59" t="s">
        <v>88</v>
      </c>
      <c r="AF1776" s="60" t="s">
        <v>88</v>
      </c>
    </row>
    <row r="1777" spans="10:32" x14ac:dyDescent="0.2">
      <c r="J1777" s="64" t="str">
        <f t="shared" si="308"/>
        <v>a1721</v>
      </c>
      <c r="K1777" s="71">
        <f t="shared" si="309"/>
        <v>2.1505376344086025</v>
      </c>
      <c r="L1777" s="65" t="str">
        <f>IFERROR((IF(AND($G1776&lt;(VLOOKUP($J1777,'Medians, Hi-Lo SDs'!$B:$F,2,FALSE)),$G1777&gt;=(VLOOKUP($J1777,'Medians, Hi-Lo SDs'!$B:$F,2,FALSE))),(VLOOKUP($J1777,'Medians, Hi-Lo SDs'!$B:$F,2,FALSE))-$G1776,""))/($F1777)*($C1777-$C1776)+($C1776),"")</f>
        <v/>
      </c>
      <c r="M1777" s="65" t="str">
        <f t="shared" si="311"/>
        <v/>
      </c>
      <c r="N1777" s="65" t="str">
        <f>IF(M1777="","",M1777/VLOOKUP(VLOOKUP($J1777,'Medians, Hi-Lo SDs'!$B:$F,2,FALSE),$H:$I,2,FALSE))</f>
        <v/>
      </c>
      <c r="O1777" s="59" t="s">
        <v>88</v>
      </c>
      <c r="P1777" s="60" t="s">
        <v>88</v>
      </c>
      <c r="Q1777" s="66" t="str">
        <f>IFERROR((IF(AND($G1776&lt;(VLOOKUP($J1777,'Medians, Hi-Lo SDs'!$B:$F,3,FALSE)),$G1777&gt;=(VLOOKUP($J1777,'Medians, Hi-Lo SDs'!$B:$F,3,FALSE))),(VLOOKUP($J1777,'Medians, Hi-Lo SDs'!$B:$F,3,FALSE))-$G1776,""))/($F1777)*($C1777-$C1776)+($C1776),"")</f>
        <v/>
      </c>
      <c r="R1777" s="65" t="str">
        <f t="shared" si="312"/>
        <v/>
      </c>
      <c r="S1777" s="65" t="str">
        <f>IF(R1777="","",R1777/VLOOKUP(VLOOKUP($J1777,'Medians, Hi-Lo SDs'!$B:$F,3,FALSE),$H:$I,2,FALSE))</f>
        <v/>
      </c>
      <c r="T1777" s="70" t="str">
        <f t="shared" si="315"/>
        <v/>
      </c>
      <c r="U1777" s="68" t="str">
        <f t="shared" si="316"/>
        <v/>
      </c>
      <c r="V1777" s="69" t="str">
        <f t="shared" si="310"/>
        <v/>
      </c>
      <c r="W1777" s="66" t="str">
        <f>IFERROR((IF(AND($G1776&lt;(VLOOKUP($J1777,'Medians, Hi-Lo SDs'!$B:$F,4,FALSE)),$G1777&gt;=(VLOOKUP($J1777,'Medians, Hi-Lo SDs'!$B:$F,4,FALSE))),(VLOOKUP($J1777,'Medians, Hi-Lo SDs'!$B:$F,4,FALSE))-$G1776,""))/($F1777)*($C1777-$C1776)+($C1776),"")</f>
        <v/>
      </c>
      <c r="X1777" s="65" t="str">
        <f t="shared" si="313"/>
        <v/>
      </c>
      <c r="Y1777" s="65" t="str">
        <f>IF(X1777="","",X1777/VLOOKUP(VLOOKUP($J1777,'Medians, Hi-Lo SDs'!$B:$F,4,FALSE),$H:$I,2,FALSE))</f>
        <v/>
      </c>
      <c r="Z1777" s="70" t="str">
        <f t="shared" si="317"/>
        <v/>
      </c>
      <c r="AA1777" s="68" t="str">
        <f t="shared" si="318"/>
        <v/>
      </c>
      <c r="AB1777" s="66" t="str">
        <f>IFERROR((IF(AND($G1776&lt;(VLOOKUP($J1777,'Medians, Hi-Lo SDs'!$B:$F,5,FALSE)),$G1777&gt;=(VLOOKUP($J1777,'Medians, Hi-Lo SDs'!$B:$F,5,FALSE))),(VLOOKUP($J1777,'Medians, Hi-Lo SDs'!$B:$F,5,FALSE))-$G1776,""))/($F1777)*($C1777-$C1776)+($C1776),"")</f>
        <v/>
      </c>
      <c r="AC1777" s="65" t="str">
        <f t="shared" si="314"/>
        <v/>
      </c>
      <c r="AD1777" s="65" t="str">
        <f>IF(AC1777="","",AC1777/VLOOKUP(VLOOKUP($J1777,'Medians, Hi-Lo SDs'!$B:$F,5,FALSE),$H:$I,2,FALSE))</f>
        <v/>
      </c>
      <c r="AE1777" s="59" t="s">
        <v>88</v>
      </c>
      <c r="AF1777" s="60" t="s">
        <v>88</v>
      </c>
    </row>
    <row r="1778" spans="10:32" x14ac:dyDescent="0.2">
      <c r="J1778" s="64" t="str">
        <f t="shared" si="308"/>
        <v>a1721</v>
      </c>
      <c r="K1778" s="71">
        <f t="shared" si="309"/>
        <v>2.1505376344086025</v>
      </c>
      <c r="L1778" s="65" t="str">
        <f>IFERROR((IF(AND($G1777&lt;(VLOOKUP($J1778,'Medians, Hi-Lo SDs'!$B:$F,2,FALSE)),$G1778&gt;=(VLOOKUP($J1778,'Medians, Hi-Lo SDs'!$B:$F,2,FALSE))),(VLOOKUP($J1778,'Medians, Hi-Lo SDs'!$B:$F,2,FALSE))-$G1777,""))/($F1778)*($C1778-$C1777)+($C1777),"")</f>
        <v/>
      </c>
      <c r="M1778" s="65" t="str">
        <f t="shared" si="311"/>
        <v/>
      </c>
      <c r="N1778" s="65" t="str">
        <f>IF(M1778="","",M1778/VLOOKUP(VLOOKUP($J1778,'Medians, Hi-Lo SDs'!$B:$F,2,FALSE),$H:$I,2,FALSE))</f>
        <v/>
      </c>
      <c r="O1778" s="59" t="s">
        <v>88</v>
      </c>
      <c r="P1778" s="60" t="s">
        <v>88</v>
      </c>
      <c r="Q1778" s="66" t="str">
        <f>IFERROR((IF(AND($G1777&lt;(VLOOKUP($J1778,'Medians, Hi-Lo SDs'!$B:$F,3,FALSE)),$G1778&gt;=(VLOOKUP($J1778,'Medians, Hi-Lo SDs'!$B:$F,3,FALSE))),(VLOOKUP($J1778,'Medians, Hi-Lo SDs'!$B:$F,3,FALSE))-$G1777,""))/($F1778)*($C1778-$C1777)+($C1777),"")</f>
        <v/>
      </c>
      <c r="R1778" s="65" t="str">
        <f t="shared" si="312"/>
        <v/>
      </c>
      <c r="S1778" s="65" t="str">
        <f>IF(R1778="","",R1778/VLOOKUP(VLOOKUP($J1778,'Medians, Hi-Lo SDs'!$B:$F,3,FALSE),$H:$I,2,FALSE))</f>
        <v/>
      </c>
      <c r="T1778" s="70" t="str">
        <f t="shared" si="315"/>
        <v/>
      </c>
      <c r="U1778" s="68" t="str">
        <f t="shared" si="316"/>
        <v/>
      </c>
      <c r="V1778" s="69" t="str">
        <f t="shared" si="310"/>
        <v/>
      </c>
      <c r="W1778" s="66" t="str">
        <f>IFERROR((IF(AND($G1777&lt;(VLOOKUP($J1778,'Medians, Hi-Lo SDs'!$B:$F,4,FALSE)),$G1778&gt;=(VLOOKUP($J1778,'Medians, Hi-Lo SDs'!$B:$F,4,FALSE))),(VLOOKUP($J1778,'Medians, Hi-Lo SDs'!$B:$F,4,FALSE))-$G1777,""))/($F1778)*($C1778-$C1777)+($C1777),"")</f>
        <v/>
      </c>
      <c r="X1778" s="65" t="str">
        <f t="shared" si="313"/>
        <v/>
      </c>
      <c r="Y1778" s="65" t="str">
        <f>IF(X1778="","",X1778/VLOOKUP(VLOOKUP($J1778,'Medians, Hi-Lo SDs'!$B:$F,4,FALSE),$H:$I,2,FALSE))</f>
        <v/>
      </c>
      <c r="Z1778" s="70" t="str">
        <f t="shared" si="317"/>
        <v/>
      </c>
      <c r="AA1778" s="68" t="str">
        <f t="shared" si="318"/>
        <v/>
      </c>
      <c r="AB1778" s="66" t="str">
        <f>IFERROR((IF(AND($G1777&lt;(VLOOKUP($J1778,'Medians, Hi-Lo SDs'!$B:$F,5,FALSE)),$G1778&gt;=(VLOOKUP($J1778,'Medians, Hi-Lo SDs'!$B:$F,5,FALSE))),(VLOOKUP($J1778,'Medians, Hi-Lo SDs'!$B:$F,5,FALSE))-$G1777,""))/($F1778)*($C1778-$C1777)+($C1777),"")</f>
        <v/>
      </c>
      <c r="AC1778" s="65" t="str">
        <f t="shared" si="314"/>
        <v/>
      </c>
      <c r="AD1778" s="65" t="str">
        <f>IF(AC1778="","",AC1778/VLOOKUP(VLOOKUP($J1778,'Medians, Hi-Lo SDs'!$B:$F,5,FALSE),$H:$I,2,FALSE))</f>
        <v/>
      </c>
      <c r="AE1778" s="59" t="s">
        <v>88</v>
      </c>
      <c r="AF1778" s="60" t="s">
        <v>88</v>
      </c>
    </row>
    <row r="1779" spans="10:32" x14ac:dyDescent="0.2">
      <c r="J1779" s="64" t="str">
        <f t="shared" si="308"/>
        <v>a1721</v>
      </c>
      <c r="K1779" s="71">
        <f t="shared" si="309"/>
        <v>2.1505376344086025</v>
      </c>
      <c r="L1779" s="65" t="str">
        <f>IFERROR((IF(AND($G1778&lt;(VLOOKUP($J1779,'Medians, Hi-Lo SDs'!$B:$F,2,FALSE)),$G1779&gt;=(VLOOKUP($J1779,'Medians, Hi-Lo SDs'!$B:$F,2,FALSE))),(VLOOKUP($J1779,'Medians, Hi-Lo SDs'!$B:$F,2,FALSE))-$G1778,""))/($F1779)*($C1779-$C1778)+($C1778),"")</f>
        <v/>
      </c>
      <c r="M1779" s="65" t="str">
        <f t="shared" si="311"/>
        <v/>
      </c>
      <c r="N1779" s="65" t="str">
        <f>IF(M1779="","",M1779/VLOOKUP(VLOOKUP($J1779,'Medians, Hi-Lo SDs'!$B:$F,2,FALSE),$H:$I,2,FALSE))</f>
        <v/>
      </c>
      <c r="O1779" s="59" t="s">
        <v>88</v>
      </c>
      <c r="P1779" s="60" t="s">
        <v>88</v>
      </c>
      <c r="Q1779" s="66" t="str">
        <f>IFERROR((IF(AND($G1778&lt;(VLOOKUP($J1779,'Medians, Hi-Lo SDs'!$B:$F,3,FALSE)),$G1779&gt;=(VLOOKUP($J1779,'Medians, Hi-Lo SDs'!$B:$F,3,FALSE))),(VLOOKUP($J1779,'Medians, Hi-Lo SDs'!$B:$F,3,FALSE))-$G1778,""))/($F1779)*($C1779-$C1778)+($C1778),"")</f>
        <v/>
      </c>
      <c r="R1779" s="65" t="str">
        <f t="shared" si="312"/>
        <v/>
      </c>
      <c r="S1779" s="65" t="str">
        <f>IF(R1779="","",R1779/VLOOKUP(VLOOKUP($J1779,'Medians, Hi-Lo SDs'!$B:$F,3,FALSE),$H:$I,2,FALSE))</f>
        <v/>
      </c>
      <c r="T1779" s="70" t="str">
        <f t="shared" si="315"/>
        <v/>
      </c>
      <c r="U1779" s="68" t="str">
        <f t="shared" si="316"/>
        <v/>
      </c>
      <c r="V1779" s="69" t="str">
        <f t="shared" si="310"/>
        <v/>
      </c>
      <c r="W1779" s="66" t="str">
        <f>IFERROR((IF(AND($G1778&lt;(VLOOKUP($J1779,'Medians, Hi-Lo SDs'!$B:$F,4,FALSE)),$G1779&gt;=(VLOOKUP($J1779,'Medians, Hi-Lo SDs'!$B:$F,4,FALSE))),(VLOOKUP($J1779,'Medians, Hi-Lo SDs'!$B:$F,4,FALSE))-$G1778,""))/($F1779)*($C1779-$C1778)+($C1778),"")</f>
        <v/>
      </c>
      <c r="X1779" s="65" t="str">
        <f t="shared" si="313"/>
        <v/>
      </c>
      <c r="Y1779" s="65" t="str">
        <f>IF(X1779="","",X1779/VLOOKUP(VLOOKUP($J1779,'Medians, Hi-Lo SDs'!$B:$F,4,FALSE),$H:$I,2,FALSE))</f>
        <v/>
      </c>
      <c r="Z1779" s="70" t="str">
        <f t="shared" si="317"/>
        <v/>
      </c>
      <c r="AA1779" s="68" t="str">
        <f t="shared" si="318"/>
        <v/>
      </c>
      <c r="AB1779" s="66" t="str">
        <f>IFERROR((IF(AND($G1778&lt;(VLOOKUP($J1779,'Medians, Hi-Lo SDs'!$B:$F,5,FALSE)),$G1779&gt;=(VLOOKUP($J1779,'Medians, Hi-Lo SDs'!$B:$F,5,FALSE))),(VLOOKUP($J1779,'Medians, Hi-Lo SDs'!$B:$F,5,FALSE))-$G1778,""))/($F1779)*($C1779-$C1778)+($C1778),"")</f>
        <v/>
      </c>
      <c r="AC1779" s="65" t="str">
        <f t="shared" si="314"/>
        <v/>
      </c>
      <c r="AD1779" s="65" t="str">
        <f>IF(AC1779="","",AC1779/VLOOKUP(VLOOKUP($J1779,'Medians, Hi-Lo SDs'!$B:$F,5,FALSE),$H:$I,2,FALSE))</f>
        <v/>
      </c>
      <c r="AE1779" s="59" t="s">
        <v>88</v>
      </c>
      <c r="AF1779" s="60" t="s">
        <v>88</v>
      </c>
    </row>
    <row r="1780" spans="10:32" x14ac:dyDescent="0.2">
      <c r="J1780" s="64" t="str">
        <f t="shared" si="308"/>
        <v>a1721</v>
      </c>
      <c r="K1780" s="71">
        <f t="shared" si="309"/>
        <v>2.1505376344086025</v>
      </c>
      <c r="L1780" s="65" t="str">
        <f>IFERROR((IF(AND($G1779&lt;(VLOOKUP($J1780,'Medians, Hi-Lo SDs'!$B:$F,2,FALSE)),$G1780&gt;=(VLOOKUP($J1780,'Medians, Hi-Lo SDs'!$B:$F,2,FALSE))),(VLOOKUP($J1780,'Medians, Hi-Lo SDs'!$B:$F,2,FALSE))-$G1779,""))/($F1780)*($C1780-$C1779)+($C1779),"")</f>
        <v/>
      </c>
      <c r="M1780" s="65" t="str">
        <f t="shared" si="311"/>
        <v/>
      </c>
      <c r="N1780" s="65" t="str">
        <f>IF(M1780="","",M1780/VLOOKUP(VLOOKUP($J1780,'Medians, Hi-Lo SDs'!$B:$F,2,FALSE),$H:$I,2,FALSE))</f>
        <v/>
      </c>
      <c r="O1780" s="59" t="s">
        <v>88</v>
      </c>
      <c r="P1780" s="60" t="s">
        <v>88</v>
      </c>
      <c r="Q1780" s="66" t="str">
        <f>IFERROR((IF(AND($G1779&lt;(VLOOKUP($J1780,'Medians, Hi-Lo SDs'!$B:$F,3,FALSE)),$G1780&gt;=(VLOOKUP($J1780,'Medians, Hi-Lo SDs'!$B:$F,3,FALSE))),(VLOOKUP($J1780,'Medians, Hi-Lo SDs'!$B:$F,3,FALSE))-$G1779,""))/($F1780)*($C1780-$C1779)+($C1779),"")</f>
        <v/>
      </c>
      <c r="R1780" s="65" t="str">
        <f t="shared" si="312"/>
        <v/>
      </c>
      <c r="S1780" s="65" t="str">
        <f>IF(R1780="","",R1780/VLOOKUP(VLOOKUP($J1780,'Medians, Hi-Lo SDs'!$B:$F,3,FALSE),$H:$I,2,FALSE))</f>
        <v/>
      </c>
      <c r="T1780" s="70" t="str">
        <f t="shared" si="315"/>
        <v/>
      </c>
      <c r="U1780" s="68" t="str">
        <f t="shared" si="316"/>
        <v/>
      </c>
      <c r="V1780" s="69" t="str">
        <f t="shared" si="310"/>
        <v/>
      </c>
      <c r="W1780" s="66" t="str">
        <f>IFERROR((IF(AND($G1779&lt;(VLOOKUP($J1780,'Medians, Hi-Lo SDs'!$B:$F,4,FALSE)),$G1780&gt;=(VLOOKUP($J1780,'Medians, Hi-Lo SDs'!$B:$F,4,FALSE))),(VLOOKUP($J1780,'Medians, Hi-Lo SDs'!$B:$F,4,FALSE))-$G1779,""))/($F1780)*($C1780-$C1779)+($C1779),"")</f>
        <v/>
      </c>
      <c r="X1780" s="65" t="str">
        <f t="shared" si="313"/>
        <v/>
      </c>
      <c r="Y1780" s="65" t="str">
        <f>IF(X1780="","",X1780/VLOOKUP(VLOOKUP($J1780,'Medians, Hi-Lo SDs'!$B:$F,4,FALSE),$H:$I,2,FALSE))</f>
        <v/>
      </c>
      <c r="Z1780" s="70" t="str">
        <f t="shared" si="317"/>
        <v/>
      </c>
      <c r="AA1780" s="68" t="str">
        <f t="shared" si="318"/>
        <v/>
      </c>
      <c r="AB1780" s="66" t="str">
        <f>IFERROR((IF(AND($G1779&lt;(VLOOKUP($J1780,'Medians, Hi-Lo SDs'!$B:$F,5,FALSE)),$G1780&gt;=(VLOOKUP($J1780,'Medians, Hi-Lo SDs'!$B:$F,5,FALSE))),(VLOOKUP($J1780,'Medians, Hi-Lo SDs'!$B:$F,5,FALSE))-$G1779,""))/($F1780)*($C1780-$C1779)+($C1779),"")</f>
        <v/>
      </c>
      <c r="AC1780" s="65" t="str">
        <f t="shared" si="314"/>
        <v/>
      </c>
      <c r="AD1780" s="65" t="str">
        <f>IF(AC1780="","",AC1780/VLOOKUP(VLOOKUP($J1780,'Medians, Hi-Lo SDs'!$B:$F,5,FALSE),$H:$I,2,FALSE))</f>
        <v/>
      </c>
      <c r="AE1780" s="59" t="s">
        <v>88</v>
      </c>
      <c r="AF1780" s="60" t="s">
        <v>88</v>
      </c>
    </row>
    <row r="1781" spans="10:32" x14ac:dyDescent="0.2">
      <c r="J1781" s="64" t="str">
        <f t="shared" si="308"/>
        <v>a1721</v>
      </c>
      <c r="K1781" s="71">
        <f t="shared" si="309"/>
        <v>2.1505376344086025</v>
      </c>
      <c r="L1781" s="65" t="str">
        <f>IFERROR((IF(AND($G1780&lt;(VLOOKUP($J1781,'Medians, Hi-Lo SDs'!$B:$F,2,FALSE)),$G1781&gt;=(VLOOKUP($J1781,'Medians, Hi-Lo SDs'!$B:$F,2,FALSE))),(VLOOKUP($J1781,'Medians, Hi-Lo SDs'!$B:$F,2,FALSE))-$G1780,""))/($F1781)*($C1781-$C1780)+($C1780),"")</f>
        <v/>
      </c>
      <c r="M1781" s="65" t="str">
        <f t="shared" si="311"/>
        <v/>
      </c>
      <c r="N1781" s="65" t="str">
        <f>IF(M1781="","",M1781/VLOOKUP(VLOOKUP($J1781,'Medians, Hi-Lo SDs'!$B:$F,2,FALSE),$H:$I,2,FALSE))</f>
        <v/>
      </c>
      <c r="O1781" s="59" t="s">
        <v>88</v>
      </c>
      <c r="P1781" s="60" t="s">
        <v>88</v>
      </c>
      <c r="Q1781" s="66" t="str">
        <f>IFERROR((IF(AND($G1780&lt;(VLOOKUP($J1781,'Medians, Hi-Lo SDs'!$B:$F,3,FALSE)),$G1781&gt;=(VLOOKUP($J1781,'Medians, Hi-Lo SDs'!$B:$F,3,FALSE))),(VLOOKUP($J1781,'Medians, Hi-Lo SDs'!$B:$F,3,FALSE))-$G1780,""))/($F1781)*($C1781-$C1780)+($C1780),"")</f>
        <v/>
      </c>
      <c r="R1781" s="65" t="str">
        <f t="shared" si="312"/>
        <v/>
      </c>
      <c r="S1781" s="65" t="str">
        <f>IF(R1781="","",R1781/VLOOKUP(VLOOKUP($J1781,'Medians, Hi-Lo SDs'!$B:$F,3,FALSE),$H:$I,2,FALSE))</f>
        <v/>
      </c>
      <c r="T1781" s="70" t="str">
        <f t="shared" si="315"/>
        <v/>
      </c>
      <c r="U1781" s="68" t="str">
        <f t="shared" si="316"/>
        <v/>
      </c>
      <c r="V1781" s="69" t="str">
        <f t="shared" si="310"/>
        <v/>
      </c>
      <c r="W1781" s="66" t="str">
        <f>IFERROR((IF(AND($G1780&lt;(VLOOKUP($J1781,'Medians, Hi-Lo SDs'!$B:$F,4,FALSE)),$G1781&gt;=(VLOOKUP($J1781,'Medians, Hi-Lo SDs'!$B:$F,4,FALSE))),(VLOOKUP($J1781,'Medians, Hi-Lo SDs'!$B:$F,4,FALSE))-$G1780,""))/($F1781)*($C1781-$C1780)+($C1780),"")</f>
        <v/>
      </c>
      <c r="X1781" s="65" t="str">
        <f t="shared" si="313"/>
        <v/>
      </c>
      <c r="Y1781" s="65" t="str">
        <f>IF(X1781="","",X1781/VLOOKUP(VLOOKUP($J1781,'Medians, Hi-Lo SDs'!$B:$F,4,FALSE),$H:$I,2,FALSE))</f>
        <v/>
      </c>
      <c r="Z1781" s="70" t="str">
        <f t="shared" si="317"/>
        <v/>
      </c>
      <c r="AA1781" s="68" t="str">
        <f t="shared" si="318"/>
        <v/>
      </c>
      <c r="AB1781" s="66" t="str">
        <f>IFERROR((IF(AND($G1780&lt;(VLOOKUP($J1781,'Medians, Hi-Lo SDs'!$B:$F,5,FALSE)),$G1781&gt;=(VLOOKUP($J1781,'Medians, Hi-Lo SDs'!$B:$F,5,FALSE))),(VLOOKUP($J1781,'Medians, Hi-Lo SDs'!$B:$F,5,FALSE))-$G1780,""))/($F1781)*($C1781-$C1780)+($C1780),"")</f>
        <v/>
      </c>
      <c r="AC1781" s="65" t="str">
        <f t="shared" si="314"/>
        <v/>
      </c>
      <c r="AD1781" s="65" t="str">
        <f>IF(AC1781="","",AC1781/VLOOKUP(VLOOKUP($J1781,'Medians, Hi-Lo SDs'!$B:$F,5,FALSE),$H:$I,2,FALSE))</f>
        <v/>
      </c>
      <c r="AE1781" s="59" t="s">
        <v>88</v>
      </c>
      <c r="AF1781" s="60" t="s">
        <v>88</v>
      </c>
    </row>
    <row r="1782" spans="10:32" x14ac:dyDescent="0.2">
      <c r="J1782" s="64" t="str">
        <f t="shared" si="308"/>
        <v>a1721</v>
      </c>
      <c r="K1782" s="71">
        <f t="shared" si="309"/>
        <v>2.1505376344086025</v>
      </c>
      <c r="L1782" s="65" t="str">
        <f>IFERROR((IF(AND($G1781&lt;(VLOOKUP($J1782,'Medians, Hi-Lo SDs'!$B:$F,2,FALSE)),$G1782&gt;=(VLOOKUP($J1782,'Medians, Hi-Lo SDs'!$B:$F,2,FALSE))),(VLOOKUP($J1782,'Medians, Hi-Lo SDs'!$B:$F,2,FALSE))-$G1781,""))/($F1782)*($C1782-$C1781)+($C1781),"")</f>
        <v/>
      </c>
      <c r="M1782" s="65" t="str">
        <f t="shared" si="311"/>
        <v/>
      </c>
      <c r="N1782" s="65" t="str">
        <f>IF(M1782="","",M1782/VLOOKUP(VLOOKUP($J1782,'Medians, Hi-Lo SDs'!$B:$F,2,FALSE),$H:$I,2,FALSE))</f>
        <v/>
      </c>
      <c r="O1782" s="59" t="s">
        <v>88</v>
      </c>
      <c r="P1782" s="60" t="s">
        <v>88</v>
      </c>
      <c r="Q1782" s="66" t="str">
        <f>IFERROR((IF(AND($G1781&lt;(VLOOKUP($J1782,'Medians, Hi-Lo SDs'!$B:$F,3,FALSE)),$G1782&gt;=(VLOOKUP($J1782,'Medians, Hi-Lo SDs'!$B:$F,3,FALSE))),(VLOOKUP($J1782,'Medians, Hi-Lo SDs'!$B:$F,3,FALSE))-$G1781,""))/($F1782)*($C1782-$C1781)+($C1781),"")</f>
        <v/>
      </c>
      <c r="R1782" s="65" t="str">
        <f t="shared" si="312"/>
        <v/>
      </c>
      <c r="S1782" s="65" t="str">
        <f>IF(R1782="","",R1782/VLOOKUP(VLOOKUP($J1782,'Medians, Hi-Lo SDs'!$B:$F,3,FALSE),$H:$I,2,FALSE))</f>
        <v/>
      </c>
      <c r="T1782" s="70" t="str">
        <f t="shared" si="315"/>
        <v/>
      </c>
      <c r="U1782" s="68" t="str">
        <f t="shared" si="316"/>
        <v/>
      </c>
      <c r="V1782" s="69" t="str">
        <f t="shared" si="310"/>
        <v/>
      </c>
      <c r="W1782" s="66" t="str">
        <f>IFERROR((IF(AND($G1781&lt;(VLOOKUP($J1782,'Medians, Hi-Lo SDs'!$B:$F,4,FALSE)),$G1782&gt;=(VLOOKUP($J1782,'Medians, Hi-Lo SDs'!$B:$F,4,FALSE))),(VLOOKUP($J1782,'Medians, Hi-Lo SDs'!$B:$F,4,FALSE))-$G1781,""))/($F1782)*($C1782-$C1781)+($C1781),"")</f>
        <v/>
      </c>
      <c r="X1782" s="65" t="str">
        <f t="shared" si="313"/>
        <v/>
      </c>
      <c r="Y1782" s="65" t="str">
        <f>IF(X1782="","",X1782/VLOOKUP(VLOOKUP($J1782,'Medians, Hi-Lo SDs'!$B:$F,4,FALSE),$H:$I,2,FALSE))</f>
        <v/>
      </c>
      <c r="Z1782" s="70" t="str">
        <f t="shared" si="317"/>
        <v/>
      </c>
      <c r="AA1782" s="68" t="str">
        <f t="shared" si="318"/>
        <v/>
      </c>
      <c r="AB1782" s="66" t="str">
        <f>IFERROR((IF(AND($G1781&lt;(VLOOKUP($J1782,'Medians, Hi-Lo SDs'!$B:$F,5,FALSE)),$G1782&gt;=(VLOOKUP($J1782,'Medians, Hi-Lo SDs'!$B:$F,5,FALSE))),(VLOOKUP($J1782,'Medians, Hi-Lo SDs'!$B:$F,5,FALSE))-$G1781,""))/($F1782)*($C1782-$C1781)+($C1781),"")</f>
        <v/>
      </c>
      <c r="AC1782" s="65" t="str">
        <f t="shared" si="314"/>
        <v/>
      </c>
      <c r="AD1782" s="65" t="str">
        <f>IF(AC1782="","",AC1782/VLOOKUP(VLOOKUP($J1782,'Medians, Hi-Lo SDs'!$B:$F,5,FALSE),$H:$I,2,FALSE))</f>
        <v/>
      </c>
      <c r="AE1782" s="59" t="s">
        <v>88</v>
      </c>
      <c r="AF1782" s="60" t="s">
        <v>88</v>
      </c>
    </row>
    <row r="1783" spans="10:32" x14ac:dyDescent="0.2">
      <c r="J1783" s="64" t="str">
        <f t="shared" si="308"/>
        <v>a1721</v>
      </c>
      <c r="K1783" s="71">
        <f t="shared" si="309"/>
        <v>2.1505376344086025</v>
      </c>
      <c r="L1783" s="65" t="str">
        <f>IFERROR((IF(AND($G1782&lt;(VLOOKUP($J1783,'Medians, Hi-Lo SDs'!$B:$F,2,FALSE)),$G1783&gt;=(VLOOKUP($J1783,'Medians, Hi-Lo SDs'!$B:$F,2,FALSE))),(VLOOKUP($J1783,'Medians, Hi-Lo SDs'!$B:$F,2,FALSE))-$G1782,""))/($F1783)*($C1783-$C1782)+($C1782),"")</f>
        <v/>
      </c>
      <c r="M1783" s="65" t="str">
        <f t="shared" si="311"/>
        <v/>
      </c>
      <c r="N1783" s="65" t="str">
        <f>IF(M1783="","",M1783/VLOOKUP(VLOOKUP($J1783,'Medians, Hi-Lo SDs'!$B:$F,2,FALSE),$H:$I,2,FALSE))</f>
        <v/>
      </c>
      <c r="O1783" s="59" t="s">
        <v>88</v>
      </c>
      <c r="P1783" s="60" t="s">
        <v>88</v>
      </c>
      <c r="Q1783" s="66" t="str">
        <f>IFERROR((IF(AND($G1782&lt;(VLOOKUP($J1783,'Medians, Hi-Lo SDs'!$B:$F,3,FALSE)),$G1783&gt;=(VLOOKUP($J1783,'Medians, Hi-Lo SDs'!$B:$F,3,FALSE))),(VLOOKUP($J1783,'Medians, Hi-Lo SDs'!$B:$F,3,FALSE))-$G1782,""))/($F1783)*($C1783-$C1782)+($C1782),"")</f>
        <v/>
      </c>
      <c r="R1783" s="65" t="str">
        <f t="shared" si="312"/>
        <v/>
      </c>
      <c r="S1783" s="65" t="str">
        <f>IF(R1783="","",R1783/VLOOKUP(VLOOKUP($J1783,'Medians, Hi-Lo SDs'!$B:$F,3,FALSE),$H:$I,2,FALSE))</f>
        <v/>
      </c>
      <c r="T1783" s="70" t="str">
        <f t="shared" si="315"/>
        <v/>
      </c>
      <c r="U1783" s="68" t="str">
        <f t="shared" si="316"/>
        <v/>
      </c>
      <c r="V1783" s="69" t="str">
        <f t="shared" si="310"/>
        <v/>
      </c>
      <c r="W1783" s="66" t="str">
        <f>IFERROR((IF(AND($G1782&lt;(VLOOKUP($J1783,'Medians, Hi-Lo SDs'!$B:$F,4,FALSE)),$G1783&gt;=(VLOOKUP($J1783,'Medians, Hi-Lo SDs'!$B:$F,4,FALSE))),(VLOOKUP($J1783,'Medians, Hi-Lo SDs'!$B:$F,4,FALSE))-$G1782,""))/($F1783)*($C1783-$C1782)+($C1782),"")</f>
        <v/>
      </c>
      <c r="X1783" s="65" t="str">
        <f t="shared" si="313"/>
        <v/>
      </c>
      <c r="Y1783" s="65" t="str">
        <f>IF(X1783="","",X1783/VLOOKUP(VLOOKUP($J1783,'Medians, Hi-Lo SDs'!$B:$F,4,FALSE),$H:$I,2,FALSE))</f>
        <v/>
      </c>
      <c r="Z1783" s="70" t="str">
        <f t="shared" si="317"/>
        <v/>
      </c>
      <c r="AA1783" s="68" t="str">
        <f t="shared" si="318"/>
        <v/>
      </c>
      <c r="AB1783" s="66" t="str">
        <f>IFERROR((IF(AND($G1782&lt;(VLOOKUP($J1783,'Medians, Hi-Lo SDs'!$B:$F,5,FALSE)),$G1783&gt;=(VLOOKUP($J1783,'Medians, Hi-Lo SDs'!$B:$F,5,FALSE))),(VLOOKUP($J1783,'Medians, Hi-Lo SDs'!$B:$F,5,FALSE))-$G1782,""))/($F1783)*($C1783-$C1782)+($C1782),"")</f>
        <v/>
      </c>
      <c r="AC1783" s="65" t="str">
        <f t="shared" si="314"/>
        <v/>
      </c>
      <c r="AD1783" s="65" t="str">
        <f>IF(AC1783="","",AC1783/VLOOKUP(VLOOKUP($J1783,'Medians, Hi-Lo SDs'!$B:$F,5,FALSE),$H:$I,2,FALSE))</f>
        <v/>
      </c>
      <c r="AE1783" s="59" t="s">
        <v>88</v>
      </c>
      <c r="AF1783" s="60" t="s">
        <v>88</v>
      </c>
    </row>
    <row r="1784" spans="10:32" x14ac:dyDescent="0.2">
      <c r="J1784" s="64" t="str">
        <f t="shared" si="308"/>
        <v>a1721</v>
      </c>
      <c r="K1784" s="71">
        <f t="shared" si="309"/>
        <v>2.1505376344086025</v>
      </c>
      <c r="L1784" s="65" t="str">
        <f>IFERROR((IF(AND($G1783&lt;(VLOOKUP($J1784,'Medians, Hi-Lo SDs'!$B:$F,2,FALSE)),$G1784&gt;=(VLOOKUP($J1784,'Medians, Hi-Lo SDs'!$B:$F,2,FALSE))),(VLOOKUP($J1784,'Medians, Hi-Lo SDs'!$B:$F,2,FALSE))-$G1783,""))/($F1784)*($C1784-$C1783)+($C1783),"")</f>
        <v/>
      </c>
      <c r="M1784" s="65" t="str">
        <f t="shared" si="311"/>
        <v/>
      </c>
      <c r="N1784" s="65" t="str">
        <f>IF(M1784="","",M1784/VLOOKUP(VLOOKUP($J1784,'Medians, Hi-Lo SDs'!$B:$F,2,FALSE),$H:$I,2,FALSE))</f>
        <v/>
      </c>
      <c r="O1784" s="59" t="s">
        <v>88</v>
      </c>
      <c r="P1784" s="60" t="s">
        <v>88</v>
      </c>
      <c r="Q1784" s="66" t="str">
        <f>IFERROR((IF(AND($G1783&lt;(VLOOKUP($J1784,'Medians, Hi-Lo SDs'!$B:$F,3,FALSE)),$G1784&gt;=(VLOOKUP($J1784,'Medians, Hi-Lo SDs'!$B:$F,3,FALSE))),(VLOOKUP($J1784,'Medians, Hi-Lo SDs'!$B:$F,3,FALSE))-$G1783,""))/($F1784)*($C1784-$C1783)+($C1783),"")</f>
        <v/>
      </c>
      <c r="R1784" s="65" t="str">
        <f t="shared" si="312"/>
        <v/>
      </c>
      <c r="S1784" s="65" t="str">
        <f>IF(R1784="","",R1784/VLOOKUP(VLOOKUP($J1784,'Medians, Hi-Lo SDs'!$B:$F,3,FALSE),$H:$I,2,FALSE))</f>
        <v/>
      </c>
      <c r="T1784" s="70" t="str">
        <f t="shared" si="315"/>
        <v/>
      </c>
      <c r="U1784" s="68" t="str">
        <f t="shared" si="316"/>
        <v/>
      </c>
      <c r="V1784" s="69" t="str">
        <f t="shared" si="310"/>
        <v/>
      </c>
      <c r="W1784" s="66" t="str">
        <f>IFERROR((IF(AND($G1783&lt;(VLOOKUP($J1784,'Medians, Hi-Lo SDs'!$B:$F,4,FALSE)),$G1784&gt;=(VLOOKUP($J1784,'Medians, Hi-Lo SDs'!$B:$F,4,FALSE))),(VLOOKUP($J1784,'Medians, Hi-Lo SDs'!$B:$F,4,FALSE))-$G1783,""))/($F1784)*($C1784-$C1783)+($C1783),"")</f>
        <v/>
      </c>
      <c r="X1784" s="65" t="str">
        <f t="shared" si="313"/>
        <v/>
      </c>
      <c r="Y1784" s="65" t="str">
        <f>IF(X1784="","",X1784/VLOOKUP(VLOOKUP($J1784,'Medians, Hi-Lo SDs'!$B:$F,4,FALSE),$H:$I,2,FALSE))</f>
        <v/>
      </c>
      <c r="Z1784" s="70" t="str">
        <f t="shared" si="317"/>
        <v/>
      </c>
      <c r="AA1784" s="68" t="str">
        <f t="shared" si="318"/>
        <v/>
      </c>
      <c r="AB1784" s="66" t="str">
        <f>IFERROR((IF(AND($G1783&lt;(VLOOKUP($J1784,'Medians, Hi-Lo SDs'!$B:$F,5,FALSE)),$G1784&gt;=(VLOOKUP($J1784,'Medians, Hi-Lo SDs'!$B:$F,5,FALSE))),(VLOOKUP($J1784,'Medians, Hi-Lo SDs'!$B:$F,5,FALSE))-$G1783,""))/($F1784)*($C1784-$C1783)+($C1783),"")</f>
        <v/>
      </c>
      <c r="AC1784" s="65" t="str">
        <f t="shared" si="314"/>
        <v/>
      </c>
      <c r="AD1784" s="65" t="str">
        <f>IF(AC1784="","",AC1784/VLOOKUP(VLOOKUP($J1784,'Medians, Hi-Lo SDs'!$B:$F,5,FALSE),$H:$I,2,FALSE))</f>
        <v/>
      </c>
      <c r="AE1784" s="59" t="s">
        <v>88</v>
      </c>
      <c r="AF1784" s="60" t="s">
        <v>88</v>
      </c>
    </row>
    <row r="1785" spans="10:32" x14ac:dyDescent="0.2">
      <c r="J1785" s="64" t="str">
        <f t="shared" si="308"/>
        <v>a1721</v>
      </c>
      <c r="K1785" s="71">
        <f t="shared" si="309"/>
        <v>2.1505376344086025</v>
      </c>
      <c r="L1785" s="65" t="str">
        <f>IFERROR((IF(AND($G1784&lt;(VLOOKUP($J1785,'Medians, Hi-Lo SDs'!$B:$F,2,FALSE)),$G1785&gt;=(VLOOKUP($J1785,'Medians, Hi-Lo SDs'!$B:$F,2,FALSE))),(VLOOKUP($J1785,'Medians, Hi-Lo SDs'!$B:$F,2,FALSE))-$G1784,""))/($F1785)*($C1785-$C1784)+($C1784),"")</f>
        <v/>
      </c>
      <c r="M1785" s="65" t="str">
        <f t="shared" si="311"/>
        <v/>
      </c>
      <c r="N1785" s="65" t="str">
        <f>IF(M1785="","",M1785/VLOOKUP(VLOOKUP($J1785,'Medians, Hi-Lo SDs'!$B:$F,2,FALSE),$H:$I,2,FALSE))</f>
        <v/>
      </c>
      <c r="O1785" s="59" t="s">
        <v>88</v>
      </c>
      <c r="P1785" s="60" t="s">
        <v>88</v>
      </c>
      <c r="Q1785" s="66" t="str">
        <f>IFERROR((IF(AND($G1784&lt;(VLOOKUP($J1785,'Medians, Hi-Lo SDs'!$B:$F,3,FALSE)),$G1785&gt;=(VLOOKUP($J1785,'Medians, Hi-Lo SDs'!$B:$F,3,FALSE))),(VLOOKUP($J1785,'Medians, Hi-Lo SDs'!$B:$F,3,FALSE))-$G1784,""))/($F1785)*($C1785-$C1784)+($C1784),"")</f>
        <v/>
      </c>
      <c r="R1785" s="65" t="str">
        <f t="shared" si="312"/>
        <v/>
      </c>
      <c r="S1785" s="65" t="str">
        <f>IF(R1785="","",R1785/VLOOKUP(VLOOKUP($J1785,'Medians, Hi-Lo SDs'!$B:$F,3,FALSE),$H:$I,2,FALSE))</f>
        <v/>
      </c>
      <c r="T1785" s="70" t="str">
        <f t="shared" si="315"/>
        <v/>
      </c>
      <c r="U1785" s="68" t="str">
        <f t="shared" si="316"/>
        <v/>
      </c>
      <c r="V1785" s="69" t="str">
        <f t="shared" si="310"/>
        <v/>
      </c>
      <c r="W1785" s="66" t="str">
        <f>IFERROR((IF(AND($G1784&lt;(VLOOKUP($J1785,'Medians, Hi-Lo SDs'!$B:$F,4,FALSE)),$G1785&gt;=(VLOOKUP($J1785,'Medians, Hi-Lo SDs'!$B:$F,4,FALSE))),(VLOOKUP($J1785,'Medians, Hi-Lo SDs'!$B:$F,4,FALSE))-$G1784,""))/($F1785)*($C1785-$C1784)+($C1784),"")</f>
        <v/>
      </c>
      <c r="X1785" s="65" t="str">
        <f t="shared" si="313"/>
        <v/>
      </c>
      <c r="Y1785" s="65" t="str">
        <f>IF(X1785="","",X1785/VLOOKUP(VLOOKUP($J1785,'Medians, Hi-Lo SDs'!$B:$F,4,FALSE),$H:$I,2,FALSE))</f>
        <v/>
      </c>
      <c r="Z1785" s="70" t="str">
        <f t="shared" si="317"/>
        <v/>
      </c>
      <c r="AA1785" s="68" t="str">
        <f t="shared" si="318"/>
        <v/>
      </c>
      <c r="AB1785" s="66" t="str">
        <f>IFERROR((IF(AND($G1784&lt;(VLOOKUP($J1785,'Medians, Hi-Lo SDs'!$B:$F,5,FALSE)),$G1785&gt;=(VLOOKUP($J1785,'Medians, Hi-Lo SDs'!$B:$F,5,FALSE))),(VLOOKUP($J1785,'Medians, Hi-Lo SDs'!$B:$F,5,FALSE))-$G1784,""))/($F1785)*($C1785-$C1784)+($C1784),"")</f>
        <v/>
      </c>
      <c r="AC1785" s="65" t="str">
        <f t="shared" si="314"/>
        <v/>
      </c>
      <c r="AD1785" s="65" t="str">
        <f>IF(AC1785="","",AC1785/VLOOKUP(VLOOKUP($J1785,'Medians, Hi-Lo SDs'!$B:$F,5,FALSE),$H:$I,2,FALSE))</f>
        <v/>
      </c>
      <c r="AE1785" s="59" t="s">
        <v>88</v>
      </c>
      <c r="AF1785" s="60" t="s">
        <v>88</v>
      </c>
    </row>
    <row r="1786" spans="10:32" x14ac:dyDescent="0.2">
      <c r="J1786" s="64" t="str">
        <f t="shared" si="308"/>
        <v>a1721</v>
      </c>
      <c r="K1786" s="71">
        <f t="shared" si="309"/>
        <v>2.1505376344086025</v>
      </c>
      <c r="L1786" s="65" t="str">
        <f>IFERROR((IF(AND($G1785&lt;(VLOOKUP($J1786,'Medians, Hi-Lo SDs'!$B:$F,2,FALSE)),$G1786&gt;=(VLOOKUP($J1786,'Medians, Hi-Lo SDs'!$B:$F,2,FALSE))),(VLOOKUP($J1786,'Medians, Hi-Lo SDs'!$B:$F,2,FALSE))-$G1785,""))/($F1786)*($C1786-$C1785)+($C1785),"")</f>
        <v/>
      </c>
      <c r="M1786" s="65" t="str">
        <f t="shared" si="311"/>
        <v/>
      </c>
      <c r="N1786" s="65" t="str">
        <f>IF(M1786="","",M1786/VLOOKUP(VLOOKUP($J1786,'Medians, Hi-Lo SDs'!$B:$F,2,FALSE),$H:$I,2,FALSE))</f>
        <v/>
      </c>
      <c r="O1786" s="59" t="s">
        <v>88</v>
      </c>
      <c r="P1786" s="60" t="s">
        <v>88</v>
      </c>
      <c r="Q1786" s="66" t="str">
        <f>IFERROR((IF(AND($G1785&lt;(VLOOKUP($J1786,'Medians, Hi-Lo SDs'!$B:$F,3,FALSE)),$G1786&gt;=(VLOOKUP($J1786,'Medians, Hi-Lo SDs'!$B:$F,3,FALSE))),(VLOOKUP($J1786,'Medians, Hi-Lo SDs'!$B:$F,3,FALSE))-$G1785,""))/($F1786)*($C1786-$C1785)+($C1785),"")</f>
        <v/>
      </c>
      <c r="R1786" s="65" t="str">
        <f t="shared" si="312"/>
        <v/>
      </c>
      <c r="S1786" s="65" t="str">
        <f>IF(R1786="","",R1786/VLOOKUP(VLOOKUP($J1786,'Medians, Hi-Lo SDs'!$B:$F,3,FALSE),$H:$I,2,FALSE))</f>
        <v/>
      </c>
      <c r="T1786" s="70" t="str">
        <f t="shared" si="315"/>
        <v/>
      </c>
      <c r="U1786" s="68" t="str">
        <f t="shared" si="316"/>
        <v/>
      </c>
      <c r="V1786" s="69" t="str">
        <f t="shared" si="310"/>
        <v/>
      </c>
      <c r="W1786" s="66" t="str">
        <f>IFERROR((IF(AND($G1785&lt;(VLOOKUP($J1786,'Medians, Hi-Lo SDs'!$B:$F,4,FALSE)),$G1786&gt;=(VLOOKUP($J1786,'Medians, Hi-Lo SDs'!$B:$F,4,FALSE))),(VLOOKUP($J1786,'Medians, Hi-Lo SDs'!$B:$F,4,FALSE))-$G1785,""))/($F1786)*($C1786-$C1785)+($C1785),"")</f>
        <v/>
      </c>
      <c r="X1786" s="65" t="str">
        <f t="shared" si="313"/>
        <v/>
      </c>
      <c r="Y1786" s="65" t="str">
        <f>IF(X1786="","",X1786/VLOOKUP(VLOOKUP($J1786,'Medians, Hi-Lo SDs'!$B:$F,4,FALSE),$H:$I,2,FALSE))</f>
        <v/>
      </c>
      <c r="Z1786" s="70" t="str">
        <f t="shared" si="317"/>
        <v/>
      </c>
      <c r="AA1786" s="68" t="str">
        <f t="shared" si="318"/>
        <v/>
      </c>
      <c r="AB1786" s="66" t="str">
        <f>IFERROR((IF(AND($G1785&lt;(VLOOKUP($J1786,'Medians, Hi-Lo SDs'!$B:$F,5,FALSE)),$G1786&gt;=(VLOOKUP($J1786,'Medians, Hi-Lo SDs'!$B:$F,5,FALSE))),(VLOOKUP($J1786,'Medians, Hi-Lo SDs'!$B:$F,5,FALSE))-$G1785,""))/($F1786)*($C1786-$C1785)+($C1785),"")</f>
        <v/>
      </c>
      <c r="AC1786" s="65" t="str">
        <f t="shared" si="314"/>
        <v/>
      </c>
      <c r="AD1786" s="65" t="str">
        <f>IF(AC1786="","",AC1786/VLOOKUP(VLOOKUP($J1786,'Medians, Hi-Lo SDs'!$B:$F,5,FALSE),$H:$I,2,FALSE))</f>
        <v/>
      </c>
      <c r="AE1786" s="59" t="s">
        <v>88</v>
      </c>
      <c r="AF1786" s="60" t="s">
        <v>88</v>
      </c>
    </row>
    <row r="1787" spans="10:32" x14ac:dyDescent="0.2">
      <c r="J1787" s="64" t="str">
        <f t="shared" si="308"/>
        <v>a1721</v>
      </c>
      <c r="K1787" s="71">
        <f t="shared" si="309"/>
        <v>2.1505376344086025</v>
      </c>
      <c r="L1787" s="65" t="str">
        <f>IFERROR((IF(AND($G1786&lt;(VLOOKUP($J1787,'Medians, Hi-Lo SDs'!$B:$F,2,FALSE)),$G1787&gt;=(VLOOKUP($J1787,'Medians, Hi-Lo SDs'!$B:$F,2,FALSE))),(VLOOKUP($J1787,'Medians, Hi-Lo SDs'!$B:$F,2,FALSE))-$G1786,""))/($F1787)*($C1787-$C1786)+($C1786),"")</f>
        <v/>
      </c>
      <c r="M1787" s="65" t="str">
        <f t="shared" si="311"/>
        <v/>
      </c>
      <c r="N1787" s="65" t="str">
        <f>IF(M1787="","",M1787/VLOOKUP(VLOOKUP($J1787,'Medians, Hi-Lo SDs'!$B:$F,2,FALSE),$H:$I,2,FALSE))</f>
        <v/>
      </c>
      <c r="O1787" s="59" t="s">
        <v>88</v>
      </c>
      <c r="P1787" s="60" t="s">
        <v>88</v>
      </c>
      <c r="Q1787" s="66" t="str">
        <f>IFERROR((IF(AND($G1786&lt;(VLOOKUP($J1787,'Medians, Hi-Lo SDs'!$B:$F,3,FALSE)),$G1787&gt;=(VLOOKUP($J1787,'Medians, Hi-Lo SDs'!$B:$F,3,FALSE))),(VLOOKUP($J1787,'Medians, Hi-Lo SDs'!$B:$F,3,FALSE))-$G1786,""))/($F1787)*($C1787-$C1786)+($C1786),"")</f>
        <v/>
      </c>
      <c r="R1787" s="65" t="str">
        <f t="shared" si="312"/>
        <v/>
      </c>
      <c r="S1787" s="65" t="str">
        <f>IF(R1787="","",R1787/VLOOKUP(VLOOKUP($J1787,'Medians, Hi-Lo SDs'!$B:$F,3,FALSE),$H:$I,2,FALSE))</f>
        <v/>
      </c>
      <c r="T1787" s="70" t="str">
        <f t="shared" si="315"/>
        <v/>
      </c>
      <c r="U1787" s="68" t="str">
        <f t="shared" si="316"/>
        <v/>
      </c>
      <c r="V1787" s="69" t="str">
        <f t="shared" si="310"/>
        <v/>
      </c>
      <c r="W1787" s="66" t="str">
        <f>IFERROR((IF(AND($G1786&lt;(VLOOKUP($J1787,'Medians, Hi-Lo SDs'!$B:$F,4,FALSE)),$G1787&gt;=(VLOOKUP($J1787,'Medians, Hi-Lo SDs'!$B:$F,4,FALSE))),(VLOOKUP($J1787,'Medians, Hi-Lo SDs'!$B:$F,4,FALSE))-$G1786,""))/($F1787)*($C1787-$C1786)+($C1786),"")</f>
        <v/>
      </c>
      <c r="X1787" s="65" t="str">
        <f t="shared" si="313"/>
        <v/>
      </c>
      <c r="Y1787" s="65" t="str">
        <f>IF(X1787="","",X1787/VLOOKUP(VLOOKUP($J1787,'Medians, Hi-Lo SDs'!$B:$F,4,FALSE),$H:$I,2,FALSE))</f>
        <v/>
      </c>
      <c r="Z1787" s="70" t="str">
        <f t="shared" si="317"/>
        <v/>
      </c>
      <c r="AA1787" s="68" t="str">
        <f t="shared" si="318"/>
        <v/>
      </c>
      <c r="AB1787" s="66" t="str">
        <f>IFERROR((IF(AND($G1786&lt;(VLOOKUP($J1787,'Medians, Hi-Lo SDs'!$B:$F,5,FALSE)),$G1787&gt;=(VLOOKUP($J1787,'Medians, Hi-Lo SDs'!$B:$F,5,FALSE))),(VLOOKUP($J1787,'Medians, Hi-Lo SDs'!$B:$F,5,FALSE))-$G1786,""))/($F1787)*($C1787-$C1786)+($C1786),"")</f>
        <v/>
      </c>
      <c r="AC1787" s="65" t="str">
        <f t="shared" si="314"/>
        <v/>
      </c>
      <c r="AD1787" s="65" t="str">
        <f>IF(AC1787="","",AC1787/VLOOKUP(VLOOKUP($J1787,'Medians, Hi-Lo SDs'!$B:$F,5,FALSE),$H:$I,2,FALSE))</f>
        <v/>
      </c>
      <c r="AE1787" s="59" t="s">
        <v>88</v>
      </c>
      <c r="AF1787" s="60" t="s">
        <v>88</v>
      </c>
    </row>
    <row r="1788" spans="10:32" x14ac:dyDescent="0.2">
      <c r="J1788" s="64" t="str">
        <f t="shared" si="308"/>
        <v>a1721</v>
      </c>
      <c r="K1788" s="71">
        <f t="shared" si="309"/>
        <v>2.1505376344086025</v>
      </c>
      <c r="L1788" s="65" t="str">
        <f>IFERROR((IF(AND($G1787&lt;(VLOOKUP($J1788,'Medians, Hi-Lo SDs'!$B:$F,2,FALSE)),$G1788&gt;=(VLOOKUP($J1788,'Medians, Hi-Lo SDs'!$B:$F,2,FALSE))),(VLOOKUP($J1788,'Medians, Hi-Lo SDs'!$B:$F,2,FALSE))-$G1787,""))/($F1788)*($C1788-$C1787)+($C1787),"")</f>
        <v/>
      </c>
      <c r="M1788" s="65" t="str">
        <f t="shared" si="311"/>
        <v/>
      </c>
      <c r="N1788" s="65" t="str">
        <f>IF(M1788="","",M1788/VLOOKUP(VLOOKUP($J1788,'Medians, Hi-Lo SDs'!$B:$F,2,FALSE),$H:$I,2,FALSE))</f>
        <v/>
      </c>
      <c r="O1788" s="59" t="s">
        <v>88</v>
      </c>
      <c r="P1788" s="60" t="s">
        <v>88</v>
      </c>
      <c r="Q1788" s="66" t="str">
        <f>IFERROR((IF(AND($G1787&lt;(VLOOKUP($J1788,'Medians, Hi-Lo SDs'!$B:$F,3,FALSE)),$G1788&gt;=(VLOOKUP($J1788,'Medians, Hi-Lo SDs'!$B:$F,3,FALSE))),(VLOOKUP($J1788,'Medians, Hi-Lo SDs'!$B:$F,3,FALSE))-$G1787,""))/($F1788)*($C1788-$C1787)+($C1787),"")</f>
        <v/>
      </c>
      <c r="R1788" s="65" t="str">
        <f t="shared" si="312"/>
        <v/>
      </c>
      <c r="S1788" s="65" t="str">
        <f>IF(R1788="","",R1788/VLOOKUP(VLOOKUP($J1788,'Medians, Hi-Lo SDs'!$B:$F,3,FALSE),$H:$I,2,FALSE))</f>
        <v/>
      </c>
      <c r="T1788" s="70" t="str">
        <f t="shared" si="315"/>
        <v/>
      </c>
      <c r="U1788" s="68" t="str">
        <f t="shared" si="316"/>
        <v/>
      </c>
      <c r="V1788" s="69" t="str">
        <f t="shared" si="310"/>
        <v/>
      </c>
      <c r="W1788" s="66" t="str">
        <f>IFERROR((IF(AND($G1787&lt;(VLOOKUP($J1788,'Medians, Hi-Lo SDs'!$B:$F,4,FALSE)),$G1788&gt;=(VLOOKUP($J1788,'Medians, Hi-Lo SDs'!$B:$F,4,FALSE))),(VLOOKUP($J1788,'Medians, Hi-Lo SDs'!$B:$F,4,FALSE))-$G1787,""))/($F1788)*($C1788-$C1787)+($C1787),"")</f>
        <v/>
      </c>
      <c r="X1788" s="65" t="str">
        <f t="shared" si="313"/>
        <v/>
      </c>
      <c r="Y1788" s="65" t="str">
        <f>IF(X1788="","",X1788/VLOOKUP(VLOOKUP($J1788,'Medians, Hi-Lo SDs'!$B:$F,4,FALSE),$H:$I,2,FALSE))</f>
        <v/>
      </c>
      <c r="Z1788" s="70" t="str">
        <f t="shared" si="317"/>
        <v/>
      </c>
      <c r="AA1788" s="68" t="str">
        <f t="shared" si="318"/>
        <v/>
      </c>
      <c r="AB1788" s="66" t="str">
        <f>IFERROR((IF(AND($G1787&lt;(VLOOKUP($J1788,'Medians, Hi-Lo SDs'!$B:$F,5,FALSE)),$G1788&gt;=(VLOOKUP($J1788,'Medians, Hi-Lo SDs'!$B:$F,5,FALSE))),(VLOOKUP($J1788,'Medians, Hi-Lo SDs'!$B:$F,5,FALSE))-$G1787,""))/($F1788)*($C1788-$C1787)+($C1787),"")</f>
        <v/>
      </c>
      <c r="AC1788" s="65" t="str">
        <f t="shared" si="314"/>
        <v/>
      </c>
      <c r="AD1788" s="65" t="str">
        <f>IF(AC1788="","",AC1788/VLOOKUP(VLOOKUP($J1788,'Medians, Hi-Lo SDs'!$B:$F,5,FALSE),$H:$I,2,FALSE))</f>
        <v/>
      </c>
      <c r="AE1788" s="59" t="s">
        <v>88</v>
      </c>
      <c r="AF1788" s="60" t="s">
        <v>88</v>
      </c>
    </row>
    <row r="1789" spans="10:32" x14ac:dyDescent="0.2">
      <c r="J1789" s="64" t="str">
        <f t="shared" si="308"/>
        <v>a1721</v>
      </c>
      <c r="K1789" s="71">
        <f t="shared" si="309"/>
        <v>2.1505376344086025</v>
      </c>
      <c r="L1789" s="65" t="str">
        <f>IFERROR((IF(AND($G1788&lt;(VLOOKUP($J1789,'Medians, Hi-Lo SDs'!$B:$F,2,FALSE)),$G1789&gt;=(VLOOKUP($J1789,'Medians, Hi-Lo SDs'!$B:$F,2,FALSE))),(VLOOKUP($J1789,'Medians, Hi-Lo SDs'!$B:$F,2,FALSE))-$G1788,""))/($F1789)*($C1789-$C1788)+($C1788),"")</f>
        <v/>
      </c>
      <c r="M1789" s="65" t="str">
        <f t="shared" si="311"/>
        <v/>
      </c>
      <c r="N1789" s="65" t="str">
        <f>IF(M1789="","",M1789/VLOOKUP(VLOOKUP($J1789,'Medians, Hi-Lo SDs'!$B:$F,2,FALSE),$H:$I,2,FALSE))</f>
        <v/>
      </c>
      <c r="O1789" s="59" t="s">
        <v>88</v>
      </c>
      <c r="P1789" s="60" t="s">
        <v>88</v>
      </c>
      <c r="Q1789" s="66" t="str">
        <f>IFERROR((IF(AND($G1788&lt;(VLOOKUP($J1789,'Medians, Hi-Lo SDs'!$B:$F,3,FALSE)),$G1789&gt;=(VLOOKUP($J1789,'Medians, Hi-Lo SDs'!$B:$F,3,FALSE))),(VLOOKUP($J1789,'Medians, Hi-Lo SDs'!$B:$F,3,FALSE))-$G1788,""))/($F1789)*($C1789-$C1788)+($C1788),"")</f>
        <v/>
      </c>
      <c r="R1789" s="65" t="str">
        <f t="shared" si="312"/>
        <v/>
      </c>
      <c r="S1789" s="65" t="str">
        <f>IF(R1789="","",R1789/VLOOKUP(VLOOKUP($J1789,'Medians, Hi-Lo SDs'!$B:$F,3,FALSE),$H:$I,2,FALSE))</f>
        <v/>
      </c>
      <c r="T1789" s="70" t="str">
        <f t="shared" si="315"/>
        <v/>
      </c>
      <c r="U1789" s="68" t="str">
        <f t="shared" si="316"/>
        <v/>
      </c>
      <c r="V1789" s="69" t="str">
        <f t="shared" si="310"/>
        <v/>
      </c>
      <c r="W1789" s="66" t="str">
        <f>IFERROR((IF(AND($G1788&lt;(VLOOKUP($J1789,'Medians, Hi-Lo SDs'!$B:$F,4,FALSE)),$G1789&gt;=(VLOOKUP($J1789,'Medians, Hi-Lo SDs'!$B:$F,4,FALSE))),(VLOOKUP($J1789,'Medians, Hi-Lo SDs'!$B:$F,4,FALSE))-$G1788,""))/($F1789)*($C1789-$C1788)+($C1788),"")</f>
        <v/>
      </c>
      <c r="X1789" s="65" t="str">
        <f t="shared" si="313"/>
        <v/>
      </c>
      <c r="Y1789" s="65" t="str">
        <f>IF(X1789="","",X1789/VLOOKUP(VLOOKUP($J1789,'Medians, Hi-Lo SDs'!$B:$F,4,FALSE),$H:$I,2,FALSE))</f>
        <v/>
      </c>
      <c r="Z1789" s="70" t="str">
        <f t="shared" si="317"/>
        <v/>
      </c>
      <c r="AA1789" s="68" t="str">
        <f t="shared" si="318"/>
        <v/>
      </c>
      <c r="AB1789" s="66" t="str">
        <f>IFERROR((IF(AND($G1788&lt;(VLOOKUP($J1789,'Medians, Hi-Lo SDs'!$B:$F,5,FALSE)),$G1789&gt;=(VLOOKUP($J1789,'Medians, Hi-Lo SDs'!$B:$F,5,FALSE))),(VLOOKUP($J1789,'Medians, Hi-Lo SDs'!$B:$F,5,FALSE))-$G1788,""))/($F1789)*($C1789-$C1788)+($C1788),"")</f>
        <v/>
      </c>
      <c r="AC1789" s="65" t="str">
        <f t="shared" si="314"/>
        <v/>
      </c>
      <c r="AD1789" s="65" t="str">
        <f>IF(AC1789="","",AC1789/VLOOKUP(VLOOKUP($J1789,'Medians, Hi-Lo SDs'!$B:$F,5,FALSE),$H:$I,2,FALSE))</f>
        <v/>
      </c>
      <c r="AE1789" s="59" t="s">
        <v>88</v>
      </c>
      <c r="AF1789" s="60" t="s">
        <v>88</v>
      </c>
    </row>
    <row r="1790" spans="10:32" x14ac:dyDescent="0.2">
      <c r="J1790" s="64" t="str">
        <f t="shared" si="308"/>
        <v>a1721</v>
      </c>
      <c r="K1790" s="71">
        <f t="shared" si="309"/>
        <v>2.1505376344086025</v>
      </c>
      <c r="L1790" s="65" t="str">
        <f>IFERROR((IF(AND($G1789&lt;(VLOOKUP($J1790,'Medians, Hi-Lo SDs'!$B:$F,2,FALSE)),$G1790&gt;=(VLOOKUP($J1790,'Medians, Hi-Lo SDs'!$B:$F,2,FALSE))),(VLOOKUP($J1790,'Medians, Hi-Lo SDs'!$B:$F,2,FALSE))-$G1789,""))/($F1790)*($C1790-$C1789)+($C1789),"")</f>
        <v/>
      </c>
      <c r="M1790" s="65" t="str">
        <f t="shared" si="311"/>
        <v/>
      </c>
      <c r="N1790" s="65" t="str">
        <f>IF(M1790="","",M1790/VLOOKUP(VLOOKUP($J1790,'Medians, Hi-Lo SDs'!$B:$F,2,FALSE),$H:$I,2,FALSE))</f>
        <v/>
      </c>
      <c r="O1790" s="59" t="s">
        <v>88</v>
      </c>
      <c r="P1790" s="60" t="s">
        <v>88</v>
      </c>
      <c r="Q1790" s="66" t="str">
        <f>IFERROR((IF(AND($G1789&lt;(VLOOKUP($J1790,'Medians, Hi-Lo SDs'!$B:$F,3,FALSE)),$G1790&gt;=(VLOOKUP($J1790,'Medians, Hi-Lo SDs'!$B:$F,3,FALSE))),(VLOOKUP($J1790,'Medians, Hi-Lo SDs'!$B:$F,3,FALSE))-$G1789,""))/($F1790)*($C1790-$C1789)+($C1789),"")</f>
        <v/>
      </c>
      <c r="R1790" s="65" t="str">
        <f t="shared" si="312"/>
        <v/>
      </c>
      <c r="S1790" s="65" t="str">
        <f>IF(R1790="","",R1790/VLOOKUP(VLOOKUP($J1790,'Medians, Hi-Lo SDs'!$B:$F,3,FALSE),$H:$I,2,FALSE))</f>
        <v/>
      </c>
      <c r="T1790" s="70" t="str">
        <f t="shared" si="315"/>
        <v/>
      </c>
      <c r="U1790" s="68" t="str">
        <f t="shared" si="316"/>
        <v/>
      </c>
      <c r="V1790" s="69" t="str">
        <f t="shared" si="310"/>
        <v/>
      </c>
      <c r="W1790" s="66" t="str">
        <f>IFERROR((IF(AND($G1789&lt;(VLOOKUP($J1790,'Medians, Hi-Lo SDs'!$B:$F,4,FALSE)),$G1790&gt;=(VLOOKUP($J1790,'Medians, Hi-Lo SDs'!$B:$F,4,FALSE))),(VLOOKUP($J1790,'Medians, Hi-Lo SDs'!$B:$F,4,FALSE))-$G1789,""))/($F1790)*($C1790-$C1789)+($C1789),"")</f>
        <v/>
      </c>
      <c r="X1790" s="65" t="str">
        <f t="shared" si="313"/>
        <v/>
      </c>
      <c r="Y1790" s="65" t="str">
        <f>IF(X1790="","",X1790/VLOOKUP(VLOOKUP($J1790,'Medians, Hi-Lo SDs'!$B:$F,4,FALSE),$H:$I,2,FALSE))</f>
        <v/>
      </c>
      <c r="Z1790" s="70" t="str">
        <f t="shared" si="317"/>
        <v/>
      </c>
      <c r="AA1790" s="68" t="str">
        <f t="shared" si="318"/>
        <v/>
      </c>
      <c r="AB1790" s="66" t="str">
        <f>IFERROR((IF(AND($G1789&lt;(VLOOKUP($J1790,'Medians, Hi-Lo SDs'!$B:$F,5,FALSE)),$G1790&gt;=(VLOOKUP($J1790,'Medians, Hi-Lo SDs'!$B:$F,5,FALSE))),(VLOOKUP($J1790,'Medians, Hi-Lo SDs'!$B:$F,5,FALSE))-$G1789,""))/($F1790)*($C1790-$C1789)+($C1789),"")</f>
        <v/>
      </c>
      <c r="AC1790" s="65" t="str">
        <f t="shared" si="314"/>
        <v/>
      </c>
      <c r="AD1790" s="65" t="str">
        <f>IF(AC1790="","",AC1790/VLOOKUP(VLOOKUP($J1790,'Medians, Hi-Lo SDs'!$B:$F,5,FALSE),$H:$I,2,FALSE))</f>
        <v/>
      </c>
      <c r="AE1790" s="59" t="s">
        <v>88</v>
      </c>
      <c r="AF1790" s="60" t="s">
        <v>88</v>
      </c>
    </row>
    <row r="1791" spans="10:32" x14ac:dyDescent="0.2">
      <c r="J1791" s="64" t="str">
        <f t="shared" si="308"/>
        <v>a1721</v>
      </c>
      <c r="K1791" s="71">
        <f t="shared" si="309"/>
        <v>2.1505376344086025</v>
      </c>
      <c r="L1791" s="65" t="str">
        <f>IFERROR((IF(AND($G1790&lt;(VLOOKUP($J1791,'Medians, Hi-Lo SDs'!$B:$F,2,FALSE)),$G1791&gt;=(VLOOKUP($J1791,'Medians, Hi-Lo SDs'!$B:$F,2,FALSE))),(VLOOKUP($J1791,'Medians, Hi-Lo SDs'!$B:$F,2,FALSE))-$G1790,""))/($F1791)*($C1791-$C1790)+($C1790),"")</f>
        <v/>
      </c>
      <c r="M1791" s="65" t="str">
        <f t="shared" si="311"/>
        <v/>
      </c>
      <c r="N1791" s="65" t="str">
        <f>IF(M1791="","",M1791/VLOOKUP(VLOOKUP($J1791,'Medians, Hi-Lo SDs'!$B:$F,2,FALSE),$H:$I,2,FALSE))</f>
        <v/>
      </c>
      <c r="O1791" s="59" t="s">
        <v>88</v>
      </c>
      <c r="P1791" s="60" t="s">
        <v>88</v>
      </c>
      <c r="Q1791" s="66" t="str">
        <f>IFERROR((IF(AND($G1790&lt;(VLOOKUP($J1791,'Medians, Hi-Lo SDs'!$B:$F,3,FALSE)),$G1791&gt;=(VLOOKUP($J1791,'Medians, Hi-Lo SDs'!$B:$F,3,FALSE))),(VLOOKUP($J1791,'Medians, Hi-Lo SDs'!$B:$F,3,FALSE))-$G1790,""))/($F1791)*($C1791-$C1790)+($C1790),"")</f>
        <v/>
      </c>
      <c r="R1791" s="65" t="str">
        <f t="shared" si="312"/>
        <v/>
      </c>
      <c r="S1791" s="65" t="str">
        <f>IF(R1791="","",R1791/VLOOKUP(VLOOKUP($J1791,'Medians, Hi-Lo SDs'!$B:$F,3,FALSE),$H:$I,2,FALSE))</f>
        <v/>
      </c>
      <c r="T1791" s="70" t="str">
        <f t="shared" si="315"/>
        <v/>
      </c>
      <c r="U1791" s="68" t="str">
        <f t="shared" si="316"/>
        <v/>
      </c>
      <c r="V1791" s="69" t="str">
        <f t="shared" si="310"/>
        <v/>
      </c>
      <c r="W1791" s="66" t="str">
        <f>IFERROR((IF(AND($G1790&lt;(VLOOKUP($J1791,'Medians, Hi-Lo SDs'!$B:$F,4,FALSE)),$G1791&gt;=(VLOOKUP($J1791,'Medians, Hi-Lo SDs'!$B:$F,4,FALSE))),(VLOOKUP($J1791,'Medians, Hi-Lo SDs'!$B:$F,4,FALSE))-$G1790,""))/($F1791)*($C1791-$C1790)+($C1790),"")</f>
        <v/>
      </c>
      <c r="X1791" s="65" t="str">
        <f t="shared" si="313"/>
        <v/>
      </c>
      <c r="Y1791" s="65" t="str">
        <f>IF(X1791="","",X1791/VLOOKUP(VLOOKUP($J1791,'Medians, Hi-Lo SDs'!$B:$F,4,FALSE),$H:$I,2,FALSE))</f>
        <v/>
      </c>
      <c r="Z1791" s="70" t="str">
        <f t="shared" si="317"/>
        <v/>
      </c>
      <c r="AA1791" s="68" t="str">
        <f t="shared" si="318"/>
        <v/>
      </c>
      <c r="AB1791" s="66" t="str">
        <f>IFERROR((IF(AND($G1790&lt;(VLOOKUP($J1791,'Medians, Hi-Lo SDs'!$B:$F,5,FALSE)),$G1791&gt;=(VLOOKUP($J1791,'Medians, Hi-Lo SDs'!$B:$F,5,FALSE))),(VLOOKUP($J1791,'Medians, Hi-Lo SDs'!$B:$F,5,FALSE))-$G1790,""))/($F1791)*($C1791-$C1790)+($C1790),"")</f>
        <v/>
      </c>
      <c r="AC1791" s="65" t="str">
        <f t="shared" si="314"/>
        <v/>
      </c>
      <c r="AD1791" s="65" t="str">
        <f>IF(AC1791="","",AC1791/VLOOKUP(VLOOKUP($J1791,'Medians, Hi-Lo SDs'!$B:$F,5,FALSE),$H:$I,2,FALSE))</f>
        <v/>
      </c>
      <c r="AE1791" s="59" t="s">
        <v>88</v>
      </c>
      <c r="AF1791" s="60" t="s">
        <v>88</v>
      </c>
    </row>
    <row r="1792" spans="10:32" x14ac:dyDescent="0.2">
      <c r="J1792" s="64" t="str">
        <f t="shared" si="308"/>
        <v>a1721</v>
      </c>
      <c r="K1792" s="71">
        <f t="shared" si="309"/>
        <v>2.1505376344086025</v>
      </c>
      <c r="L1792" s="65" t="str">
        <f>IFERROR((IF(AND($G1791&lt;(VLOOKUP($J1792,'Medians, Hi-Lo SDs'!$B:$F,2,FALSE)),$G1792&gt;=(VLOOKUP($J1792,'Medians, Hi-Lo SDs'!$B:$F,2,FALSE))),(VLOOKUP($J1792,'Medians, Hi-Lo SDs'!$B:$F,2,FALSE))-$G1791,""))/($F1792)*($C1792-$C1791)+($C1791),"")</f>
        <v/>
      </c>
      <c r="M1792" s="65" t="str">
        <f t="shared" si="311"/>
        <v/>
      </c>
      <c r="N1792" s="65" t="str">
        <f>IF(M1792="","",M1792/VLOOKUP(VLOOKUP($J1792,'Medians, Hi-Lo SDs'!$B:$F,2,FALSE),$H:$I,2,FALSE))</f>
        <v/>
      </c>
      <c r="O1792" s="59" t="s">
        <v>88</v>
      </c>
      <c r="P1792" s="60" t="s">
        <v>88</v>
      </c>
      <c r="Q1792" s="66" t="str">
        <f>IFERROR((IF(AND($G1791&lt;(VLOOKUP($J1792,'Medians, Hi-Lo SDs'!$B:$F,3,FALSE)),$G1792&gt;=(VLOOKUP($J1792,'Medians, Hi-Lo SDs'!$B:$F,3,FALSE))),(VLOOKUP($J1792,'Medians, Hi-Lo SDs'!$B:$F,3,FALSE))-$G1791,""))/($F1792)*($C1792-$C1791)+($C1791),"")</f>
        <v/>
      </c>
      <c r="R1792" s="65" t="str">
        <f t="shared" si="312"/>
        <v/>
      </c>
      <c r="S1792" s="65" t="str">
        <f>IF(R1792="","",R1792/VLOOKUP(VLOOKUP($J1792,'Medians, Hi-Lo SDs'!$B:$F,3,FALSE),$H:$I,2,FALSE))</f>
        <v/>
      </c>
      <c r="T1792" s="70" t="str">
        <f t="shared" si="315"/>
        <v/>
      </c>
      <c r="U1792" s="68" t="str">
        <f t="shared" si="316"/>
        <v/>
      </c>
      <c r="V1792" s="69" t="str">
        <f t="shared" si="310"/>
        <v/>
      </c>
      <c r="W1792" s="66" t="str">
        <f>IFERROR((IF(AND($G1791&lt;(VLOOKUP($J1792,'Medians, Hi-Lo SDs'!$B:$F,4,FALSE)),$G1792&gt;=(VLOOKUP($J1792,'Medians, Hi-Lo SDs'!$B:$F,4,FALSE))),(VLOOKUP($J1792,'Medians, Hi-Lo SDs'!$B:$F,4,FALSE))-$G1791,""))/($F1792)*($C1792-$C1791)+($C1791),"")</f>
        <v/>
      </c>
      <c r="X1792" s="65" t="str">
        <f t="shared" si="313"/>
        <v/>
      </c>
      <c r="Y1792" s="65" t="str">
        <f>IF(X1792="","",X1792/VLOOKUP(VLOOKUP($J1792,'Medians, Hi-Lo SDs'!$B:$F,4,FALSE),$H:$I,2,FALSE))</f>
        <v/>
      </c>
      <c r="Z1792" s="70" t="str">
        <f t="shared" si="317"/>
        <v/>
      </c>
      <c r="AA1792" s="68" t="str">
        <f t="shared" si="318"/>
        <v/>
      </c>
      <c r="AB1792" s="66" t="str">
        <f>IFERROR((IF(AND($G1791&lt;(VLOOKUP($J1792,'Medians, Hi-Lo SDs'!$B:$F,5,FALSE)),$G1792&gt;=(VLOOKUP($J1792,'Medians, Hi-Lo SDs'!$B:$F,5,FALSE))),(VLOOKUP($J1792,'Medians, Hi-Lo SDs'!$B:$F,5,FALSE))-$G1791,""))/($F1792)*($C1792-$C1791)+($C1791),"")</f>
        <v/>
      </c>
      <c r="AC1792" s="65" t="str">
        <f t="shared" si="314"/>
        <v/>
      </c>
      <c r="AD1792" s="65" t="str">
        <f>IF(AC1792="","",AC1792/VLOOKUP(VLOOKUP($J1792,'Medians, Hi-Lo SDs'!$B:$F,5,FALSE),$H:$I,2,FALSE))</f>
        <v/>
      </c>
      <c r="AE1792" s="59" t="s">
        <v>88</v>
      </c>
      <c r="AF1792" s="60" t="s">
        <v>88</v>
      </c>
    </row>
    <row r="1793" spans="10:32" x14ac:dyDescent="0.2">
      <c r="J1793" s="64" t="str">
        <f t="shared" si="308"/>
        <v>a1721</v>
      </c>
      <c r="K1793" s="71">
        <f t="shared" si="309"/>
        <v>2.1505376344086025</v>
      </c>
      <c r="L1793" s="65" t="str">
        <f>IFERROR((IF(AND($G1792&lt;(VLOOKUP($J1793,'Medians, Hi-Lo SDs'!$B:$F,2,FALSE)),$G1793&gt;=(VLOOKUP($J1793,'Medians, Hi-Lo SDs'!$B:$F,2,FALSE))),(VLOOKUP($J1793,'Medians, Hi-Lo SDs'!$B:$F,2,FALSE))-$G1792,""))/($F1793)*($C1793-$C1792)+($C1792),"")</f>
        <v/>
      </c>
      <c r="M1793" s="65" t="str">
        <f t="shared" si="311"/>
        <v/>
      </c>
      <c r="N1793" s="65" t="str">
        <f>IF(M1793="","",M1793/VLOOKUP(VLOOKUP($J1793,'Medians, Hi-Lo SDs'!$B:$F,2,FALSE),$H:$I,2,FALSE))</f>
        <v/>
      </c>
      <c r="O1793" s="59" t="s">
        <v>88</v>
      </c>
      <c r="P1793" s="60" t="s">
        <v>88</v>
      </c>
      <c r="Q1793" s="66" t="str">
        <f>IFERROR((IF(AND($G1792&lt;(VLOOKUP($J1793,'Medians, Hi-Lo SDs'!$B:$F,3,FALSE)),$G1793&gt;=(VLOOKUP($J1793,'Medians, Hi-Lo SDs'!$B:$F,3,FALSE))),(VLOOKUP($J1793,'Medians, Hi-Lo SDs'!$B:$F,3,FALSE))-$G1792,""))/($F1793)*($C1793-$C1792)+($C1792),"")</f>
        <v/>
      </c>
      <c r="R1793" s="65" t="str">
        <f t="shared" si="312"/>
        <v/>
      </c>
      <c r="S1793" s="65" t="str">
        <f>IF(R1793="","",R1793/VLOOKUP(VLOOKUP($J1793,'Medians, Hi-Lo SDs'!$B:$F,3,FALSE),$H:$I,2,FALSE))</f>
        <v/>
      </c>
      <c r="T1793" s="70" t="str">
        <f t="shared" si="315"/>
        <v/>
      </c>
      <c r="U1793" s="68" t="str">
        <f t="shared" si="316"/>
        <v/>
      </c>
      <c r="V1793" s="69" t="str">
        <f t="shared" si="310"/>
        <v/>
      </c>
      <c r="W1793" s="66" t="str">
        <f>IFERROR((IF(AND($G1792&lt;(VLOOKUP($J1793,'Medians, Hi-Lo SDs'!$B:$F,4,FALSE)),$G1793&gt;=(VLOOKUP($J1793,'Medians, Hi-Lo SDs'!$B:$F,4,FALSE))),(VLOOKUP($J1793,'Medians, Hi-Lo SDs'!$B:$F,4,FALSE))-$G1792,""))/($F1793)*($C1793-$C1792)+($C1792),"")</f>
        <v/>
      </c>
      <c r="X1793" s="65" t="str">
        <f t="shared" si="313"/>
        <v/>
      </c>
      <c r="Y1793" s="65" t="str">
        <f>IF(X1793="","",X1793/VLOOKUP(VLOOKUP($J1793,'Medians, Hi-Lo SDs'!$B:$F,4,FALSE),$H:$I,2,FALSE))</f>
        <v/>
      </c>
      <c r="Z1793" s="70" t="str">
        <f t="shared" si="317"/>
        <v/>
      </c>
      <c r="AA1793" s="68" t="str">
        <f t="shared" si="318"/>
        <v/>
      </c>
      <c r="AB1793" s="66" t="str">
        <f>IFERROR((IF(AND($G1792&lt;(VLOOKUP($J1793,'Medians, Hi-Lo SDs'!$B:$F,5,FALSE)),$G1793&gt;=(VLOOKUP($J1793,'Medians, Hi-Lo SDs'!$B:$F,5,FALSE))),(VLOOKUP($J1793,'Medians, Hi-Lo SDs'!$B:$F,5,FALSE))-$G1792,""))/($F1793)*($C1793-$C1792)+($C1792),"")</f>
        <v/>
      </c>
      <c r="AC1793" s="65" t="str">
        <f t="shared" si="314"/>
        <v/>
      </c>
      <c r="AD1793" s="65" t="str">
        <f>IF(AC1793="","",AC1793/VLOOKUP(VLOOKUP($J1793,'Medians, Hi-Lo SDs'!$B:$F,5,FALSE),$H:$I,2,FALSE))</f>
        <v/>
      </c>
      <c r="AE1793" s="59" t="s">
        <v>88</v>
      </c>
      <c r="AF1793" s="60" t="s">
        <v>88</v>
      </c>
    </row>
    <row r="1794" spans="10:32" x14ac:dyDescent="0.2">
      <c r="J1794" s="64" t="str">
        <f t="shared" si="308"/>
        <v>a1721</v>
      </c>
      <c r="K1794" s="71">
        <f t="shared" si="309"/>
        <v>2.1505376344086025</v>
      </c>
      <c r="L1794" s="65" t="str">
        <f>IFERROR((IF(AND($G1793&lt;(VLOOKUP($J1794,'Medians, Hi-Lo SDs'!$B:$F,2,FALSE)),$G1794&gt;=(VLOOKUP($J1794,'Medians, Hi-Lo SDs'!$B:$F,2,FALSE))),(VLOOKUP($J1794,'Medians, Hi-Lo SDs'!$B:$F,2,FALSE))-$G1793,""))/($F1794)*($C1794-$C1793)+($C1793),"")</f>
        <v/>
      </c>
      <c r="M1794" s="65" t="str">
        <f t="shared" si="311"/>
        <v/>
      </c>
      <c r="N1794" s="65" t="str">
        <f>IF(M1794="","",M1794/VLOOKUP(VLOOKUP($J1794,'Medians, Hi-Lo SDs'!$B:$F,2,FALSE),$H:$I,2,FALSE))</f>
        <v/>
      </c>
      <c r="O1794" s="59" t="s">
        <v>88</v>
      </c>
      <c r="P1794" s="60" t="s">
        <v>88</v>
      </c>
      <c r="Q1794" s="66" t="str">
        <f>IFERROR((IF(AND($G1793&lt;(VLOOKUP($J1794,'Medians, Hi-Lo SDs'!$B:$F,3,FALSE)),$G1794&gt;=(VLOOKUP($J1794,'Medians, Hi-Lo SDs'!$B:$F,3,FALSE))),(VLOOKUP($J1794,'Medians, Hi-Lo SDs'!$B:$F,3,FALSE))-$G1793,""))/($F1794)*($C1794-$C1793)+($C1793),"")</f>
        <v/>
      </c>
      <c r="R1794" s="65" t="str">
        <f t="shared" si="312"/>
        <v/>
      </c>
      <c r="S1794" s="65" t="str">
        <f>IF(R1794="","",R1794/VLOOKUP(VLOOKUP($J1794,'Medians, Hi-Lo SDs'!$B:$F,3,FALSE),$H:$I,2,FALSE))</f>
        <v/>
      </c>
      <c r="T1794" s="70" t="str">
        <f t="shared" si="315"/>
        <v/>
      </c>
      <c r="U1794" s="68" t="str">
        <f t="shared" si="316"/>
        <v/>
      </c>
      <c r="V1794" s="69" t="str">
        <f t="shared" si="310"/>
        <v/>
      </c>
      <c r="W1794" s="66" t="str">
        <f>IFERROR((IF(AND($G1793&lt;(VLOOKUP($J1794,'Medians, Hi-Lo SDs'!$B:$F,4,FALSE)),$G1794&gt;=(VLOOKUP($J1794,'Medians, Hi-Lo SDs'!$B:$F,4,FALSE))),(VLOOKUP($J1794,'Medians, Hi-Lo SDs'!$B:$F,4,FALSE))-$G1793,""))/($F1794)*($C1794-$C1793)+($C1793),"")</f>
        <v/>
      </c>
      <c r="X1794" s="65" t="str">
        <f t="shared" si="313"/>
        <v/>
      </c>
      <c r="Y1794" s="65" t="str">
        <f>IF(X1794="","",X1794/VLOOKUP(VLOOKUP($J1794,'Medians, Hi-Lo SDs'!$B:$F,4,FALSE),$H:$I,2,FALSE))</f>
        <v/>
      </c>
      <c r="Z1794" s="70" t="str">
        <f t="shared" si="317"/>
        <v/>
      </c>
      <c r="AA1794" s="68" t="str">
        <f t="shared" si="318"/>
        <v/>
      </c>
      <c r="AB1794" s="66" t="str">
        <f>IFERROR((IF(AND($G1793&lt;(VLOOKUP($J1794,'Medians, Hi-Lo SDs'!$B:$F,5,FALSE)),$G1794&gt;=(VLOOKUP($J1794,'Medians, Hi-Lo SDs'!$B:$F,5,FALSE))),(VLOOKUP($J1794,'Medians, Hi-Lo SDs'!$B:$F,5,FALSE))-$G1793,""))/($F1794)*($C1794-$C1793)+($C1793),"")</f>
        <v/>
      </c>
      <c r="AC1794" s="65" t="str">
        <f t="shared" si="314"/>
        <v/>
      </c>
      <c r="AD1794" s="65" t="str">
        <f>IF(AC1794="","",AC1794/VLOOKUP(VLOOKUP($J1794,'Medians, Hi-Lo SDs'!$B:$F,5,FALSE),$H:$I,2,FALSE))</f>
        <v/>
      </c>
      <c r="AE1794" s="59" t="s">
        <v>88</v>
      </c>
      <c r="AF1794" s="60" t="s">
        <v>88</v>
      </c>
    </row>
    <row r="1795" spans="10:32" x14ac:dyDescent="0.2">
      <c r="J1795" s="64" t="str">
        <f t="shared" si="308"/>
        <v>a1721</v>
      </c>
      <c r="K1795" s="71">
        <f t="shared" si="309"/>
        <v>2.1505376344086025</v>
      </c>
      <c r="L1795" s="65" t="str">
        <f>IFERROR((IF(AND($G1794&lt;(VLOOKUP($J1795,'Medians, Hi-Lo SDs'!$B:$F,2,FALSE)),$G1795&gt;=(VLOOKUP($J1795,'Medians, Hi-Lo SDs'!$B:$F,2,FALSE))),(VLOOKUP($J1795,'Medians, Hi-Lo SDs'!$B:$F,2,FALSE))-$G1794,""))/($F1795)*($C1795-$C1794)+($C1794),"")</f>
        <v/>
      </c>
      <c r="M1795" s="65" t="str">
        <f t="shared" si="311"/>
        <v/>
      </c>
      <c r="N1795" s="65" t="str">
        <f>IF(M1795="","",M1795/VLOOKUP(VLOOKUP($J1795,'Medians, Hi-Lo SDs'!$B:$F,2,FALSE),$H:$I,2,FALSE))</f>
        <v/>
      </c>
      <c r="O1795" s="59" t="s">
        <v>88</v>
      </c>
      <c r="P1795" s="60" t="s">
        <v>88</v>
      </c>
      <c r="Q1795" s="66" t="str">
        <f>IFERROR((IF(AND($G1794&lt;(VLOOKUP($J1795,'Medians, Hi-Lo SDs'!$B:$F,3,FALSE)),$G1795&gt;=(VLOOKUP($J1795,'Medians, Hi-Lo SDs'!$B:$F,3,FALSE))),(VLOOKUP($J1795,'Medians, Hi-Lo SDs'!$B:$F,3,FALSE))-$G1794,""))/($F1795)*($C1795-$C1794)+($C1794),"")</f>
        <v/>
      </c>
      <c r="R1795" s="65" t="str">
        <f t="shared" si="312"/>
        <v/>
      </c>
      <c r="S1795" s="65" t="str">
        <f>IF(R1795="","",R1795/VLOOKUP(VLOOKUP($J1795,'Medians, Hi-Lo SDs'!$B:$F,3,FALSE),$H:$I,2,FALSE))</f>
        <v/>
      </c>
      <c r="T1795" s="70" t="str">
        <f t="shared" si="315"/>
        <v/>
      </c>
      <c r="U1795" s="68" t="str">
        <f t="shared" si="316"/>
        <v/>
      </c>
      <c r="V1795" s="69" t="str">
        <f t="shared" si="310"/>
        <v/>
      </c>
      <c r="W1795" s="66" t="str">
        <f>IFERROR((IF(AND($G1794&lt;(VLOOKUP($J1795,'Medians, Hi-Lo SDs'!$B:$F,4,FALSE)),$G1795&gt;=(VLOOKUP($J1795,'Medians, Hi-Lo SDs'!$B:$F,4,FALSE))),(VLOOKUP($J1795,'Medians, Hi-Lo SDs'!$B:$F,4,FALSE))-$G1794,""))/($F1795)*($C1795-$C1794)+($C1794),"")</f>
        <v/>
      </c>
      <c r="X1795" s="65" t="str">
        <f t="shared" si="313"/>
        <v/>
      </c>
      <c r="Y1795" s="65" t="str">
        <f>IF(X1795="","",X1795/VLOOKUP(VLOOKUP($J1795,'Medians, Hi-Lo SDs'!$B:$F,4,FALSE),$H:$I,2,FALSE))</f>
        <v/>
      </c>
      <c r="Z1795" s="70" t="str">
        <f t="shared" si="317"/>
        <v/>
      </c>
      <c r="AA1795" s="68" t="str">
        <f t="shared" si="318"/>
        <v/>
      </c>
      <c r="AB1795" s="66" t="str">
        <f>IFERROR((IF(AND($G1794&lt;(VLOOKUP($J1795,'Medians, Hi-Lo SDs'!$B:$F,5,FALSE)),$G1795&gt;=(VLOOKUP($J1795,'Medians, Hi-Lo SDs'!$B:$F,5,FALSE))),(VLOOKUP($J1795,'Medians, Hi-Lo SDs'!$B:$F,5,FALSE))-$G1794,""))/($F1795)*($C1795-$C1794)+($C1794),"")</f>
        <v/>
      </c>
      <c r="AC1795" s="65" t="str">
        <f t="shared" si="314"/>
        <v/>
      </c>
      <c r="AD1795" s="65" t="str">
        <f>IF(AC1795="","",AC1795/VLOOKUP(VLOOKUP($J1795,'Medians, Hi-Lo SDs'!$B:$F,5,FALSE),$H:$I,2,FALSE))</f>
        <v/>
      </c>
      <c r="AE1795" s="59" t="s">
        <v>88</v>
      </c>
      <c r="AF1795" s="60" t="s">
        <v>88</v>
      </c>
    </row>
    <row r="1796" spans="10:32" x14ac:dyDescent="0.2">
      <c r="J1796" s="64" t="str">
        <f t="shared" si="308"/>
        <v>a1721</v>
      </c>
      <c r="K1796" s="71">
        <f t="shared" si="309"/>
        <v>2.1505376344086025</v>
      </c>
      <c r="L1796" s="65" t="str">
        <f>IFERROR((IF(AND($G1795&lt;(VLOOKUP($J1796,'Medians, Hi-Lo SDs'!$B:$F,2,FALSE)),$G1796&gt;=(VLOOKUP($J1796,'Medians, Hi-Lo SDs'!$B:$F,2,FALSE))),(VLOOKUP($J1796,'Medians, Hi-Lo SDs'!$B:$F,2,FALSE))-$G1795,""))/($F1796)*($C1796-$C1795)+($C1795),"")</f>
        <v/>
      </c>
      <c r="M1796" s="65" t="str">
        <f t="shared" si="311"/>
        <v/>
      </c>
      <c r="N1796" s="65" t="str">
        <f>IF(M1796="","",M1796/VLOOKUP(VLOOKUP($J1796,'Medians, Hi-Lo SDs'!$B:$F,2,FALSE),$H:$I,2,FALSE))</f>
        <v/>
      </c>
      <c r="O1796" s="59" t="s">
        <v>88</v>
      </c>
      <c r="P1796" s="60" t="s">
        <v>88</v>
      </c>
      <c r="Q1796" s="66" t="str">
        <f>IFERROR((IF(AND($G1795&lt;(VLOOKUP($J1796,'Medians, Hi-Lo SDs'!$B:$F,3,FALSE)),$G1796&gt;=(VLOOKUP($J1796,'Medians, Hi-Lo SDs'!$B:$F,3,FALSE))),(VLOOKUP($J1796,'Medians, Hi-Lo SDs'!$B:$F,3,FALSE))-$G1795,""))/($F1796)*($C1796-$C1795)+($C1795),"")</f>
        <v/>
      </c>
      <c r="R1796" s="65" t="str">
        <f t="shared" si="312"/>
        <v/>
      </c>
      <c r="S1796" s="65" t="str">
        <f>IF(R1796="","",R1796/VLOOKUP(VLOOKUP($J1796,'Medians, Hi-Lo SDs'!$B:$F,3,FALSE),$H:$I,2,FALSE))</f>
        <v/>
      </c>
      <c r="T1796" s="70" t="str">
        <f t="shared" si="315"/>
        <v/>
      </c>
      <c r="U1796" s="68" t="str">
        <f t="shared" si="316"/>
        <v/>
      </c>
      <c r="V1796" s="69" t="str">
        <f t="shared" si="310"/>
        <v/>
      </c>
      <c r="W1796" s="66" t="str">
        <f>IFERROR((IF(AND($G1795&lt;(VLOOKUP($J1796,'Medians, Hi-Lo SDs'!$B:$F,4,FALSE)),$G1796&gt;=(VLOOKUP($J1796,'Medians, Hi-Lo SDs'!$B:$F,4,FALSE))),(VLOOKUP($J1796,'Medians, Hi-Lo SDs'!$B:$F,4,FALSE))-$G1795,""))/($F1796)*($C1796-$C1795)+($C1795),"")</f>
        <v/>
      </c>
      <c r="X1796" s="65" t="str">
        <f t="shared" si="313"/>
        <v/>
      </c>
      <c r="Y1796" s="65" t="str">
        <f>IF(X1796="","",X1796/VLOOKUP(VLOOKUP($J1796,'Medians, Hi-Lo SDs'!$B:$F,4,FALSE),$H:$I,2,FALSE))</f>
        <v/>
      </c>
      <c r="Z1796" s="70" t="str">
        <f t="shared" si="317"/>
        <v/>
      </c>
      <c r="AA1796" s="68" t="str">
        <f t="shared" si="318"/>
        <v/>
      </c>
      <c r="AB1796" s="66" t="str">
        <f>IFERROR((IF(AND($G1795&lt;(VLOOKUP($J1796,'Medians, Hi-Lo SDs'!$B:$F,5,FALSE)),$G1796&gt;=(VLOOKUP($J1796,'Medians, Hi-Lo SDs'!$B:$F,5,FALSE))),(VLOOKUP($J1796,'Medians, Hi-Lo SDs'!$B:$F,5,FALSE))-$G1795,""))/($F1796)*($C1796-$C1795)+($C1795),"")</f>
        <v/>
      </c>
      <c r="AC1796" s="65" t="str">
        <f t="shared" si="314"/>
        <v/>
      </c>
      <c r="AD1796" s="65" t="str">
        <f>IF(AC1796="","",AC1796/VLOOKUP(VLOOKUP($J1796,'Medians, Hi-Lo SDs'!$B:$F,5,FALSE),$H:$I,2,FALSE))</f>
        <v/>
      </c>
      <c r="AE1796" s="59" t="s">
        <v>88</v>
      </c>
      <c r="AF1796" s="60" t="s">
        <v>88</v>
      </c>
    </row>
    <row r="1797" spans="10:32" x14ac:dyDescent="0.2">
      <c r="J1797" s="64" t="str">
        <f t="shared" si="308"/>
        <v>a1721</v>
      </c>
      <c r="K1797" s="71">
        <f t="shared" si="309"/>
        <v>2.1505376344086025</v>
      </c>
      <c r="L1797" s="65" t="str">
        <f>IFERROR((IF(AND($G1796&lt;(VLOOKUP($J1797,'Medians, Hi-Lo SDs'!$B:$F,2,FALSE)),$G1797&gt;=(VLOOKUP($J1797,'Medians, Hi-Lo SDs'!$B:$F,2,FALSE))),(VLOOKUP($J1797,'Medians, Hi-Lo SDs'!$B:$F,2,FALSE))-$G1796,""))/($F1797)*($C1797-$C1796)+($C1796),"")</f>
        <v/>
      </c>
      <c r="M1797" s="65" t="str">
        <f t="shared" si="311"/>
        <v/>
      </c>
      <c r="N1797" s="65" t="str">
        <f>IF(M1797="","",M1797/VLOOKUP(VLOOKUP($J1797,'Medians, Hi-Lo SDs'!$B:$F,2,FALSE),$H:$I,2,FALSE))</f>
        <v/>
      </c>
      <c r="O1797" s="59" t="s">
        <v>88</v>
      </c>
      <c r="P1797" s="60" t="s">
        <v>88</v>
      </c>
      <c r="Q1797" s="66" t="str">
        <f>IFERROR((IF(AND($G1796&lt;(VLOOKUP($J1797,'Medians, Hi-Lo SDs'!$B:$F,3,FALSE)),$G1797&gt;=(VLOOKUP($J1797,'Medians, Hi-Lo SDs'!$B:$F,3,FALSE))),(VLOOKUP($J1797,'Medians, Hi-Lo SDs'!$B:$F,3,FALSE))-$G1796,""))/($F1797)*($C1797-$C1796)+($C1796),"")</f>
        <v/>
      </c>
      <c r="R1797" s="65" t="str">
        <f t="shared" si="312"/>
        <v/>
      </c>
      <c r="S1797" s="65" t="str">
        <f>IF(R1797="","",R1797/VLOOKUP(VLOOKUP($J1797,'Medians, Hi-Lo SDs'!$B:$F,3,FALSE),$H:$I,2,FALSE))</f>
        <v/>
      </c>
      <c r="T1797" s="70" t="str">
        <f t="shared" si="315"/>
        <v/>
      </c>
      <c r="U1797" s="68" t="str">
        <f t="shared" si="316"/>
        <v/>
      </c>
      <c r="V1797" s="69" t="str">
        <f t="shared" si="310"/>
        <v/>
      </c>
      <c r="W1797" s="66" t="str">
        <f>IFERROR((IF(AND($G1796&lt;(VLOOKUP($J1797,'Medians, Hi-Lo SDs'!$B:$F,4,FALSE)),$G1797&gt;=(VLOOKUP($J1797,'Medians, Hi-Lo SDs'!$B:$F,4,FALSE))),(VLOOKUP($J1797,'Medians, Hi-Lo SDs'!$B:$F,4,FALSE))-$G1796,""))/($F1797)*($C1797-$C1796)+($C1796),"")</f>
        <v/>
      </c>
      <c r="X1797" s="65" t="str">
        <f t="shared" si="313"/>
        <v/>
      </c>
      <c r="Y1797" s="65" t="str">
        <f>IF(X1797="","",X1797/VLOOKUP(VLOOKUP($J1797,'Medians, Hi-Lo SDs'!$B:$F,4,FALSE),$H:$I,2,FALSE))</f>
        <v/>
      </c>
      <c r="Z1797" s="70" t="str">
        <f t="shared" si="317"/>
        <v/>
      </c>
      <c r="AA1797" s="68" t="str">
        <f t="shared" si="318"/>
        <v/>
      </c>
      <c r="AB1797" s="66" t="str">
        <f>IFERROR((IF(AND($G1796&lt;(VLOOKUP($J1797,'Medians, Hi-Lo SDs'!$B:$F,5,FALSE)),$G1797&gt;=(VLOOKUP($J1797,'Medians, Hi-Lo SDs'!$B:$F,5,FALSE))),(VLOOKUP($J1797,'Medians, Hi-Lo SDs'!$B:$F,5,FALSE))-$G1796,""))/($F1797)*($C1797-$C1796)+($C1796),"")</f>
        <v/>
      </c>
      <c r="AC1797" s="65" t="str">
        <f t="shared" si="314"/>
        <v/>
      </c>
      <c r="AD1797" s="65" t="str">
        <f>IF(AC1797="","",AC1797/VLOOKUP(VLOOKUP($J1797,'Medians, Hi-Lo SDs'!$B:$F,5,FALSE),$H:$I,2,FALSE))</f>
        <v/>
      </c>
      <c r="AE1797" s="59" t="s">
        <v>88</v>
      </c>
      <c r="AF1797" s="60" t="s">
        <v>88</v>
      </c>
    </row>
    <row r="1798" spans="10:32" x14ac:dyDescent="0.2">
      <c r="J1798" s="64" t="str">
        <f t="shared" si="308"/>
        <v>a1721</v>
      </c>
      <c r="K1798" s="71">
        <f t="shared" si="309"/>
        <v>2.1505376344086025</v>
      </c>
      <c r="L1798" s="65" t="str">
        <f>IFERROR((IF(AND($G1797&lt;(VLOOKUP($J1798,'Medians, Hi-Lo SDs'!$B:$F,2,FALSE)),$G1798&gt;=(VLOOKUP($J1798,'Medians, Hi-Lo SDs'!$B:$F,2,FALSE))),(VLOOKUP($J1798,'Medians, Hi-Lo SDs'!$B:$F,2,FALSE))-$G1797,""))/($F1798)*($C1798-$C1797)+($C1797),"")</f>
        <v/>
      </c>
      <c r="M1798" s="65" t="str">
        <f t="shared" si="311"/>
        <v/>
      </c>
      <c r="N1798" s="65" t="str">
        <f>IF(M1798="","",M1798/VLOOKUP(VLOOKUP($J1798,'Medians, Hi-Lo SDs'!$B:$F,2,FALSE),$H:$I,2,FALSE))</f>
        <v/>
      </c>
      <c r="O1798" s="59" t="s">
        <v>88</v>
      </c>
      <c r="P1798" s="60" t="s">
        <v>88</v>
      </c>
      <c r="Q1798" s="66" t="str">
        <f>IFERROR((IF(AND($G1797&lt;(VLOOKUP($J1798,'Medians, Hi-Lo SDs'!$B:$F,3,FALSE)),$G1798&gt;=(VLOOKUP($J1798,'Medians, Hi-Lo SDs'!$B:$F,3,FALSE))),(VLOOKUP($J1798,'Medians, Hi-Lo SDs'!$B:$F,3,FALSE))-$G1797,""))/($F1798)*($C1798-$C1797)+($C1797),"")</f>
        <v/>
      </c>
      <c r="R1798" s="65" t="str">
        <f t="shared" si="312"/>
        <v/>
      </c>
      <c r="S1798" s="65" t="str">
        <f>IF(R1798="","",R1798/VLOOKUP(VLOOKUP($J1798,'Medians, Hi-Lo SDs'!$B:$F,3,FALSE),$H:$I,2,FALSE))</f>
        <v/>
      </c>
      <c r="T1798" s="70" t="str">
        <f t="shared" si="315"/>
        <v/>
      </c>
      <c r="U1798" s="68" t="str">
        <f t="shared" si="316"/>
        <v/>
      </c>
      <c r="V1798" s="69" t="str">
        <f t="shared" si="310"/>
        <v/>
      </c>
      <c r="W1798" s="66" t="str">
        <f>IFERROR((IF(AND($G1797&lt;(VLOOKUP($J1798,'Medians, Hi-Lo SDs'!$B:$F,4,FALSE)),$G1798&gt;=(VLOOKUP($J1798,'Medians, Hi-Lo SDs'!$B:$F,4,FALSE))),(VLOOKUP($J1798,'Medians, Hi-Lo SDs'!$B:$F,4,FALSE))-$G1797,""))/($F1798)*($C1798-$C1797)+($C1797),"")</f>
        <v/>
      </c>
      <c r="X1798" s="65" t="str">
        <f t="shared" si="313"/>
        <v/>
      </c>
      <c r="Y1798" s="65" t="str">
        <f>IF(X1798="","",X1798/VLOOKUP(VLOOKUP($J1798,'Medians, Hi-Lo SDs'!$B:$F,4,FALSE),$H:$I,2,FALSE))</f>
        <v/>
      </c>
      <c r="Z1798" s="70" t="str">
        <f t="shared" si="317"/>
        <v/>
      </c>
      <c r="AA1798" s="68" t="str">
        <f t="shared" si="318"/>
        <v/>
      </c>
      <c r="AB1798" s="66" t="str">
        <f>IFERROR((IF(AND($G1797&lt;(VLOOKUP($J1798,'Medians, Hi-Lo SDs'!$B:$F,5,FALSE)),$G1798&gt;=(VLOOKUP($J1798,'Medians, Hi-Lo SDs'!$B:$F,5,FALSE))),(VLOOKUP($J1798,'Medians, Hi-Lo SDs'!$B:$F,5,FALSE))-$G1797,""))/($F1798)*($C1798-$C1797)+($C1797),"")</f>
        <v/>
      </c>
      <c r="AC1798" s="65" t="str">
        <f t="shared" si="314"/>
        <v/>
      </c>
      <c r="AD1798" s="65" t="str">
        <f>IF(AC1798="","",AC1798/VLOOKUP(VLOOKUP($J1798,'Medians, Hi-Lo SDs'!$B:$F,5,FALSE),$H:$I,2,FALSE))</f>
        <v/>
      </c>
      <c r="AE1798" s="59" t="s">
        <v>88</v>
      </c>
      <c r="AF1798" s="60" t="s">
        <v>88</v>
      </c>
    </row>
    <row r="1799" spans="10:32" x14ac:dyDescent="0.2">
      <c r="J1799" s="64" t="str">
        <f t="shared" si="308"/>
        <v>a1721</v>
      </c>
      <c r="K1799" s="71">
        <f t="shared" si="309"/>
        <v>2.1505376344086025</v>
      </c>
      <c r="L1799" s="65" t="str">
        <f>IFERROR((IF(AND($G1798&lt;(VLOOKUP($J1799,'Medians, Hi-Lo SDs'!$B:$F,2,FALSE)),$G1799&gt;=(VLOOKUP($J1799,'Medians, Hi-Lo SDs'!$B:$F,2,FALSE))),(VLOOKUP($J1799,'Medians, Hi-Lo SDs'!$B:$F,2,FALSE))-$G1798,""))/($F1799)*($C1799-$C1798)+($C1798),"")</f>
        <v/>
      </c>
      <c r="M1799" s="65" t="str">
        <f t="shared" si="311"/>
        <v/>
      </c>
      <c r="N1799" s="65" t="str">
        <f>IF(M1799="","",M1799/VLOOKUP(VLOOKUP($J1799,'Medians, Hi-Lo SDs'!$B:$F,2,FALSE),$H:$I,2,FALSE))</f>
        <v/>
      </c>
      <c r="O1799" s="59" t="s">
        <v>88</v>
      </c>
      <c r="P1799" s="60" t="s">
        <v>88</v>
      </c>
      <c r="Q1799" s="66" t="str">
        <f>IFERROR((IF(AND($G1798&lt;(VLOOKUP($J1799,'Medians, Hi-Lo SDs'!$B:$F,3,FALSE)),$G1799&gt;=(VLOOKUP($J1799,'Medians, Hi-Lo SDs'!$B:$F,3,FALSE))),(VLOOKUP($J1799,'Medians, Hi-Lo SDs'!$B:$F,3,FALSE))-$G1798,""))/($F1799)*($C1799-$C1798)+($C1798),"")</f>
        <v/>
      </c>
      <c r="R1799" s="65" t="str">
        <f t="shared" si="312"/>
        <v/>
      </c>
      <c r="S1799" s="65" t="str">
        <f>IF(R1799="","",R1799/VLOOKUP(VLOOKUP($J1799,'Medians, Hi-Lo SDs'!$B:$F,3,FALSE),$H:$I,2,FALSE))</f>
        <v/>
      </c>
      <c r="T1799" s="70" t="str">
        <f t="shared" si="315"/>
        <v/>
      </c>
      <c r="U1799" s="68" t="str">
        <f t="shared" si="316"/>
        <v/>
      </c>
      <c r="V1799" s="69" t="str">
        <f t="shared" si="310"/>
        <v/>
      </c>
      <c r="W1799" s="66" t="str">
        <f>IFERROR((IF(AND($G1798&lt;(VLOOKUP($J1799,'Medians, Hi-Lo SDs'!$B:$F,4,FALSE)),$G1799&gt;=(VLOOKUP($J1799,'Medians, Hi-Lo SDs'!$B:$F,4,FALSE))),(VLOOKUP($J1799,'Medians, Hi-Lo SDs'!$B:$F,4,FALSE))-$G1798,""))/($F1799)*($C1799-$C1798)+($C1798),"")</f>
        <v/>
      </c>
      <c r="X1799" s="65" t="str">
        <f t="shared" si="313"/>
        <v/>
      </c>
      <c r="Y1799" s="65" t="str">
        <f>IF(X1799="","",X1799/VLOOKUP(VLOOKUP($J1799,'Medians, Hi-Lo SDs'!$B:$F,4,FALSE),$H:$I,2,FALSE))</f>
        <v/>
      </c>
      <c r="Z1799" s="70" t="str">
        <f t="shared" si="317"/>
        <v/>
      </c>
      <c r="AA1799" s="68" t="str">
        <f t="shared" si="318"/>
        <v/>
      </c>
      <c r="AB1799" s="66" t="str">
        <f>IFERROR((IF(AND($G1798&lt;(VLOOKUP($J1799,'Medians, Hi-Lo SDs'!$B:$F,5,FALSE)),$G1799&gt;=(VLOOKUP($J1799,'Medians, Hi-Lo SDs'!$B:$F,5,FALSE))),(VLOOKUP($J1799,'Medians, Hi-Lo SDs'!$B:$F,5,FALSE))-$G1798,""))/($F1799)*($C1799-$C1798)+($C1798),"")</f>
        <v/>
      </c>
      <c r="AC1799" s="65" t="str">
        <f t="shared" si="314"/>
        <v/>
      </c>
      <c r="AD1799" s="65" t="str">
        <f>IF(AC1799="","",AC1799/VLOOKUP(VLOOKUP($J1799,'Medians, Hi-Lo SDs'!$B:$F,5,FALSE),$H:$I,2,FALSE))</f>
        <v/>
      </c>
      <c r="AE1799" s="59" t="s">
        <v>88</v>
      </c>
      <c r="AF1799" s="60" t="s">
        <v>88</v>
      </c>
    </row>
    <row r="1800" spans="10:32" x14ac:dyDescent="0.2">
      <c r="J1800" s="64" t="str">
        <f t="shared" si="308"/>
        <v>a1721</v>
      </c>
      <c r="K1800" s="71">
        <f t="shared" si="309"/>
        <v>2.1505376344086025</v>
      </c>
      <c r="L1800" s="65" t="str">
        <f>IFERROR((IF(AND($G1799&lt;(VLOOKUP($J1800,'Medians, Hi-Lo SDs'!$B:$F,2,FALSE)),$G1800&gt;=(VLOOKUP($J1800,'Medians, Hi-Lo SDs'!$B:$F,2,FALSE))),(VLOOKUP($J1800,'Medians, Hi-Lo SDs'!$B:$F,2,FALSE))-$G1799,""))/($F1800)*($C1800-$C1799)+($C1799),"")</f>
        <v/>
      </c>
      <c r="M1800" s="65" t="str">
        <f t="shared" si="311"/>
        <v/>
      </c>
      <c r="N1800" s="65" t="str">
        <f>IF(M1800="","",M1800/VLOOKUP(VLOOKUP($J1800,'Medians, Hi-Lo SDs'!$B:$F,2,FALSE),$H:$I,2,FALSE))</f>
        <v/>
      </c>
      <c r="O1800" s="59" t="s">
        <v>88</v>
      </c>
      <c r="P1800" s="60" t="s">
        <v>88</v>
      </c>
      <c r="Q1800" s="66" t="str">
        <f>IFERROR((IF(AND($G1799&lt;(VLOOKUP($J1800,'Medians, Hi-Lo SDs'!$B:$F,3,FALSE)),$G1800&gt;=(VLOOKUP($J1800,'Medians, Hi-Lo SDs'!$B:$F,3,FALSE))),(VLOOKUP($J1800,'Medians, Hi-Lo SDs'!$B:$F,3,FALSE))-$G1799,""))/($F1800)*($C1800-$C1799)+($C1799),"")</f>
        <v/>
      </c>
      <c r="R1800" s="65" t="str">
        <f t="shared" si="312"/>
        <v/>
      </c>
      <c r="S1800" s="65" t="str">
        <f>IF(R1800="","",R1800/VLOOKUP(VLOOKUP($J1800,'Medians, Hi-Lo SDs'!$B:$F,3,FALSE),$H:$I,2,FALSE))</f>
        <v/>
      </c>
      <c r="T1800" s="70" t="str">
        <f t="shared" si="315"/>
        <v/>
      </c>
      <c r="U1800" s="68" t="str">
        <f t="shared" si="316"/>
        <v/>
      </c>
      <c r="V1800" s="69" t="str">
        <f t="shared" si="310"/>
        <v/>
      </c>
      <c r="W1800" s="66" t="str">
        <f>IFERROR((IF(AND($G1799&lt;(VLOOKUP($J1800,'Medians, Hi-Lo SDs'!$B:$F,4,FALSE)),$G1800&gt;=(VLOOKUP($J1800,'Medians, Hi-Lo SDs'!$B:$F,4,FALSE))),(VLOOKUP($J1800,'Medians, Hi-Lo SDs'!$B:$F,4,FALSE))-$G1799,""))/($F1800)*($C1800-$C1799)+($C1799),"")</f>
        <v/>
      </c>
      <c r="X1800" s="65" t="str">
        <f t="shared" si="313"/>
        <v/>
      </c>
      <c r="Y1800" s="65" t="str">
        <f>IF(X1800="","",X1800/VLOOKUP(VLOOKUP($J1800,'Medians, Hi-Lo SDs'!$B:$F,4,FALSE),$H:$I,2,FALSE))</f>
        <v/>
      </c>
      <c r="Z1800" s="70" t="str">
        <f t="shared" si="317"/>
        <v/>
      </c>
      <c r="AA1800" s="68" t="str">
        <f t="shared" si="318"/>
        <v/>
      </c>
      <c r="AB1800" s="66" t="str">
        <f>IFERROR((IF(AND($G1799&lt;(VLOOKUP($J1800,'Medians, Hi-Lo SDs'!$B:$F,5,FALSE)),$G1800&gt;=(VLOOKUP($J1800,'Medians, Hi-Lo SDs'!$B:$F,5,FALSE))),(VLOOKUP($J1800,'Medians, Hi-Lo SDs'!$B:$F,5,FALSE))-$G1799,""))/($F1800)*($C1800-$C1799)+($C1799),"")</f>
        <v/>
      </c>
      <c r="AC1800" s="65" t="str">
        <f t="shared" si="314"/>
        <v/>
      </c>
      <c r="AD1800" s="65" t="str">
        <f>IF(AC1800="","",AC1800/VLOOKUP(VLOOKUP($J1800,'Medians, Hi-Lo SDs'!$B:$F,5,FALSE),$H:$I,2,FALSE))</f>
        <v/>
      </c>
      <c r="AE1800" s="59" t="s">
        <v>88</v>
      </c>
      <c r="AF1800" s="60" t="s">
        <v>88</v>
      </c>
    </row>
    <row r="1801" spans="10:32" x14ac:dyDescent="0.2">
      <c r="J1801" s="64" t="str">
        <f t="shared" si="308"/>
        <v>a1721</v>
      </c>
      <c r="K1801" s="71">
        <f t="shared" si="309"/>
        <v>2.1505376344086025</v>
      </c>
      <c r="L1801" s="65" t="str">
        <f>IFERROR((IF(AND($G1800&lt;(VLOOKUP($J1801,'Medians, Hi-Lo SDs'!$B:$F,2,FALSE)),$G1801&gt;=(VLOOKUP($J1801,'Medians, Hi-Lo SDs'!$B:$F,2,FALSE))),(VLOOKUP($J1801,'Medians, Hi-Lo SDs'!$B:$F,2,FALSE))-$G1800,""))/($F1801)*($C1801-$C1800)+($C1800),"")</f>
        <v/>
      </c>
      <c r="M1801" s="65" t="str">
        <f t="shared" si="311"/>
        <v/>
      </c>
      <c r="N1801" s="65" t="str">
        <f>IF(M1801="","",M1801/VLOOKUP(VLOOKUP($J1801,'Medians, Hi-Lo SDs'!$B:$F,2,FALSE),$H:$I,2,FALSE))</f>
        <v/>
      </c>
      <c r="O1801" s="59" t="s">
        <v>88</v>
      </c>
      <c r="P1801" s="60" t="s">
        <v>88</v>
      </c>
      <c r="Q1801" s="66" t="str">
        <f>IFERROR((IF(AND($G1800&lt;(VLOOKUP($J1801,'Medians, Hi-Lo SDs'!$B:$F,3,FALSE)),$G1801&gt;=(VLOOKUP($J1801,'Medians, Hi-Lo SDs'!$B:$F,3,FALSE))),(VLOOKUP($J1801,'Medians, Hi-Lo SDs'!$B:$F,3,FALSE))-$G1800,""))/($F1801)*($C1801-$C1800)+($C1800),"")</f>
        <v/>
      </c>
      <c r="R1801" s="65" t="str">
        <f t="shared" si="312"/>
        <v/>
      </c>
      <c r="S1801" s="65" t="str">
        <f>IF(R1801="","",R1801/VLOOKUP(VLOOKUP($J1801,'Medians, Hi-Lo SDs'!$B:$F,3,FALSE),$H:$I,2,FALSE))</f>
        <v/>
      </c>
      <c r="T1801" s="70" t="str">
        <f t="shared" si="315"/>
        <v/>
      </c>
      <c r="U1801" s="68" t="str">
        <f t="shared" si="316"/>
        <v/>
      </c>
      <c r="V1801" s="69" t="str">
        <f t="shared" si="310"/>
        <v/>
      </c>
      <c r="W1801" s="66" t="str">
        <f>IFERROR((IF(AND($G1800&lt;(VLOOKUP($J1801,'Medians, Hi-Lo SDs'!$B:$F,4,FALSE)),$G1801&gt;=(VLOOKUP($J1801,'Medians, Hi-Lo SDs'!$B:$F,4,FALSE))),(VLOOKUP($J1801,'Medians, Hi-Lo SDs'!$B:$F,4,FALSE))-$G1800,""))/($F1801)*($C1801-$C1800)+($C1800),"")</f>
        <v/>
      </c>
      <c r="X1801" s="65" t="str">
        <f t="shared" si="313"/>
        <v/>
      </c>
      <c r="Y1801" s="65" t="str">
        <f>IF(X1801="","",X1801/VLOOKUP(VLOOKUP($J1801,'Medians, Hi-Lo SDs'!$B:$F,4,FALSE),$H:$I,2,FALSE))</f>
        <v/>
      </c>
      <c r="Z1801" s="70" t="str">
        <f t="shared" si="317"/>
        <v/>
      </c>
      <c r="AA1801" s="68" t="str">
        <f t="shared" si="318"/>
        <v/>
      </c>
      <c r="AB1801" s="66" t="str">
        <f>IFERROR((IF(AND($G1800&lt;(VLOOKUP($J1801,'Medians, Hi-Lo SDs'!$B:$F,5,FALSE)),$G1801&gt;=(VLOOKUP($J1801,'Medians, Hi-Lo SDs'!$B:$F,5,FALSE))),(VLOOKUP($J1801,'Medians, Hi-Lo SDs'!$B:$F,5,FALSE))-$G1800,""))/($F1801)*($C1801-$C1800)+($C1800),"")</f>
        <v/>
      </c>
      <c r="AC1801" s="65" t="str">
        <f t="shared" si="314"/>
        <v/>
      </c>
      <c r="AD1801" s="65" t="str">
        <f>IF(AC1801="","",AC1801/VLOOKUP(VLOOKUP($J1801,'Medians, Hi-Lo SDs'!$B:$F,5,FALSE),$H:$I,2,FALSE))</f>
        <v/>
      </c>
      <c r="AE1801" s="59" t="s">
        <v>88</v>
      </c>
      <c r="AF1801" s="60" t="s">
        <v>88</v>
      </c>
    </row>
    <row r="1802" spans="10:32" x14ac:dyDescent="0.2">
      <c r="J1802" s="64" t="str">
        <f t="shared" si="308"/>
        <v>a1721</v>
      </c>
      <c r="K1802" s="71">
        <f t="shared" si="309"/>
        <v>2.1505376344086025</v>
      </c>
      <c r="L1802" s="65" t="str">
        <f>IFERROR((IF(AND($G1801&lt;(VLOOKUP($J1802,'Medians, Hi-Lo SDs'!$B:$F,2,FALSE)),$G1802&gt;=(VLOOKUP($J1802,'Medians, Hi-Lo SDs'!$B:$F,2,FALSE))),(VLOOKUP($J1802,'Medians, Hi-Lo SDs'!$B:$F,2,FALSE))-$G1801,""))/($F1802)*($C1802-$C1801)+($C1801),"")</f>
        <v/>
      </c>
      <c r="M1802" s="65" t="str">
        <f t="shared" si="311"/>
        <v/>
      </c>
      <c r="N1802" s="65" t="str">
        <f>IF(M1802="","",M1802/VLOOKUP(VLOOKUP($J1802,'Medians, Hi-Lo SDs'!$B:$F,2,FALSE),$H:$I,2,FALSE))</f>
        <v/>
      </c>
      <c r="O1802" s="59" t="s">
        <v>88</v>
      </c>
      <c r="P1802" s="60" t="s">
        <v>88</v>
      </c>
      <c r="Q1802" s="66" t="str">
        <f>IFERROR((IF(AND($G1801&lt;(VLOOKUP($J1802,'Medians, Hi-Lo SDs'!$B:$F,3,FALSE)),$G1802&gt;=(VLOOKUP($J1802,'Medians, Hi-Lo SDs'!$B:$F,3,FALSE))),(VLOOKUP($J1802,'Medians, Hi-Lo SDs'!$B:$F,3,FALSE))-$G1801,""))/($F1802)*($C1802-$C1801)+($C1801),"")</f>
        <v/>
      </c>
      <c r="R1802" s="65" t="str">
        <f t="shared" si="312"/>
        <v/>
      </c>
      <c r="S1802" s="65" t="str">
        <f>IF(R1802="","",R1802/VLOOKUP(VLOOKUP($J1802,'Medians, Hi-Lo SDs'!$B:$F,3,FALSE),$H:$I,2,FALSE))</f>
        <v/>
      </c>
      <c r="T1802" s="70" t="str">
        <f t="shared" si="315"/>
        <v/>
      </c>
      <c r="U1802" s="68" t="str">
        <f t="shared" si="316"/>
        <v/>
      </c>
      <c r="V1802" s="69" t="str">
        <f t="shared" si="310"/>
        <v/>
      </c>
      <c r="W1802" s="66" t="str">
        <f>IFERROR((IF(AND($G1801&lt;(VLOOKUP($J1802,'Medians, Hi-Lo SDs'!$B:$F,4,FALSE)),$G1802&gt;=(VLOOKUP($J1802,'Medians, Hi-Lo SDs'!$B:$F,4,FALSE))),(VLOOKUP($J1802,'Medians, Hi-Lo SDs'!$B:$F,4,FALSE))-$G1801,""))/($F1802)*($C1802-$C1801)+($C1801),"")</f>
        <v/>
      </c>
      <c r="X1802" s="65" t="str">
        <f t="shared" si="313"/>
        <v/>
      </c>
      <c r="Y1802" s="65" t="str">
        <f>IF(X1802="","",X1802/VLOOKUP(VLOOKUP($J1802,'Medians, Hi-Lo SDs'!$B:$F,4,FALSE),$H:$I,2,FALSE))</f>
        <v/>
      </c>
      <c r="Z1802" s="70" t="str">
        <f t="shared" si="317"/>
        <v/>
      </c>
      <c r="AA1802" s="68" t="str">
        <f t="shared" si="318"/>
        <v/>
      </c>
      <c r="AB1802" s="66" t="str">
        <f>IFERROR((IF(AND($G1801&lt;(VLOOKUP($J1802,'Medians, Hi-Lo SDs'!$B:$F,5,FALSE)),$G1802&gt;=(VLOOKUP($J1802,'Medians, Hi-Lo SDs'!$B:$F,5,FALSE))),(VLOOKUP($J1802,'Medians, Hi-Lo SDs'!$B:$F,5,FALSE))-$G1801,""))/($F1802)*($C1802-$C1801)+($C1801),"")</f>
        <v/>
      </c>
      <c r="AC1802" s="65" t="str">
        <f t="shared" si="314"/>
        <v/>
      </c>
      <c r="AD1802" s="65" t="str">
        <f>IF(AC1802="","",AC1802/VLOOKUP(VLOOKUP($J1802,'Medians, Hi-Lo SDs'!$B:$F,5,FALSE),$H:$I,2,FALSE))</f>
        <v/>
      </c>
      <c r="AE1802" s="59" t="s">
        <v>88</v>
      </c>
      <c r="AF1802" s="60" t="s">
        <v>88</v>
      </c>
    </row>
    <row r="1803" spans="10:32" x14ac:dyDescent="0.2">
      <c r="J1803" s="64" t="str">
        <f t="shared" si="308"/>
        <v>a1721</v>
      </c>
      <c r="K1803" s="71">
        <f t="shared" si="309"/>
        <v>2.1505376344086025</v>
      </c>
      <c r="L1803" s="65" t="str">
        <f>IFERROR((IF(AND($G1802&lt;(VLOOKUP($J1803,'Medians, Hi-Lo SDs'!$B:$F,2,FALSE)),$G1803&gt;=(VLOOKUP($J1803,'Medians, Hi-Lo SDs'!$B:$F,2,FALSE))),(VLOOKUP($J1803,'Medians, Hi-Lo SDs'!$B:$F,2,FALSE))-$G1802,""))/($F1803)*($C1803-$C1802)+($C1802),"")</f>
        <v/>
      </c>
      <c r="M1803" s="65" t="str">
        <f t="shared" si="311"/>
        <v/>
      </c>
      <c r="N1803" s="65" t="str">
        <f>IF(M1803="","",M1803/VLOOKUP(VLOOKUP($J1803,'Medians, Hi-Lo SDs'!$B:$F,2,FALSE),$H:$I,2,FALSE))</f>
        <v/>
      </c>
      <c r="O1803" s="59" t="s">
        <v>88</v>
      </c>
      <c r="P1803" s="60" t="s">
        <v>88</v>
      </c>
      <c r="Q1803" s="66" t="str">
        <f>IFERROR((IF(AND($G1802&lt;(VLOOKUP($J1803,'Medians, Hi-Lo SDs'!$B:$F,3,FALSE)),$G1803&gt;=(VLOOKUP($J1803,'Medians, Hi-Lo SDs'!$B:$F,3,FALSE))),(VLOOKUP($J1803,'Medians, Hi-Lo SDs'!$B:$F,3,FALSE))-$G1802,""))/($F1803)*($C1803-$C1802)+($C1802),"")</f>
        <v/>
      </c>
      <c r="R1803" s="65" t="str">
        <f t="shared" si="312"/>
        <v/>
      </c>
      <c r="S1803" s="65" t="str">
        <f>IF(R1803="","",R1803/VLOOKUP(VLOOKUP($J1803,'Medians, Hi-Lo SDs'!$B:$F,3,FALSE),$H:$I,2,FALSE))</f>
        <v/>
      </c>
      <c r="T1803" s="70" t="str">
        <f t="shared" si="315"/>
        <v/>
      </c>
      <c r="U1803" s="68" t="str">
        <f t="shared" si="316"/>
        <v/>
      </c>
      <c r="V1803" s="69" t="str">
        <f t="shared" si="310"/>
        <v/>
      </c>
      <c r="W1803" s="66" t="str">
        <f>IFERROR((IF(AND($G1802&lt;(VLOOKUP($J1803,'Medians, Hi-Lo SDs'!$B:$F,4,FALSE)),$G1803&gt;=(VLOOKUP($J1803,'Medians, Hi-Lo SDs'!$B:$F,4,FALSE))),(VLOOKUP($J1803,'Medians, Hi-Lo SDs'!$B:$F,4,FALSE))-$G1802,""))/($F1803)*($C1803-$C1802)+($C1802),"")</f>
        <v/>
      </c>
      <c r="X1803" s="65" t="str">
        <f t="shared" si="313"/>
        <v/>
      </c>
      <c r="Y1803" s="65" t="str">
        <f>IF(X1803="","",X1803/VLOOKUP(VLOOKUP($J1803,'Medians, Hi-Lo SDs'!$B:$F,4,FALSE),$H:$I,2,FALSE))</f>
        <v/>
      </c>
      <c r="Z1803" s="70" t="str">
        <f t="shared" si="317"/>
        <v/>
      </c>
      <c r="AA1803" s="68" t="str">
        <f t="shared" si="318"/>
        <v/>
      </c>
      <c r="AB1803" s="66" t="str">
        <f>IFERROR((IF(AND($G1802&lt;(VLOOKUP($J1803,'Medians, Hi-Lo SDs'!$B:$F,5,FALSE)),$G1803&gt;=(VLOOKUP($J1803,'Medians, Hi-Lo SDs'!$B:$F,5,FALSE))),(VLOOKUP($J1803,'Medians, Hi-Lo SDs'!$B:$F,5,FALSE))-$G1802,""))/($F1803)*($C1803-$C1802)+($C1802),"")</f>
        <v/>
      </c>
      <c r="AC1803" s="65" t="str">
        <f t="shared" si="314"/>
        <v/>
      </c>
      <c r="AD1803" s="65" t="str">
        <f>IF(AC1803="","",AC1803/VLOOKUP(VLOOKUP($J1803,'Medians, Hi-Lo SDs'!$B:$F,5,FALSE),$H:$I,2,FALSE))</f>
        <v/>
      </c>
      <c r="AE1803" s="59" t="s">
        <v>88</v>
      </c>
      <c r="AF1803" s="60" t="s">
        <v>88</v>
      </c>
    </row>
    <row r="1804" spans="10:32" x14ac:dyDescent="0.2">
      <c r="J1804" s="64" t="str">
        <f t="shared" si="308"/>
        <v>a1721</v>
      </c>
      <c r="K1804" s="71">
        <f t="shared" si="309"/>
        <v>2.1505376344086025</v>
      </c>
      <c r="L1804" s="65" t="str">
        <f>IFERROR((IF(AND($G1803&lt;(VLOOKUP($J1804,'Medians, Hi-Lo SDs'!$B:$F,2,FALSE)),$G1804&gt;=(VLOOKUP($J1804,'Medians, Hi-Lo SDs'!$B:$F,2,FALSE))),(VLOOKUP($J1804,'Medians, Hi-Lo SDs'!$B:$F,2,FALSE))-$G1803,""))/($F1804)*($C1804-$C1803)+($C1803),"")</f>
        <v/>
      </c>
      <c r="M1804" s="65" t="str">
        <f t="shared" si="311"/>
        <v/>
      </c>
      <c r="N1804" s="65" t="str">
        <f>IF(M1804="","",M1804/VLOOKUP(VLOOKUP($J1804,'Medians, Hi-Lo SDs'!$B:$F,2,FALSE),$H:$I,2,FALSE))</f>
        <v/>
      </c>
      <c r="O1804" s="59" t="s">
        <v>88</v>
      </c>
      <c r="P1804" s="60" t="s">
        <v>88</v>
      </c>
      <c r="Q1804" s="66" t="str">
        <f>IFERROR((IF(AND($G1803&lt;(VLOOKUP($J1804,'Medians, Hi-Lo SDs'!$B:$F,3,FALSE)),$G1804&gt;=(VLOOKUP($J1804,'Medians, Hi-Lo SDs'!$B:$F,3,FALSE))),(VLOOKUP($J1804,'Medians, Hi-Lo SDs'!$B:$F,3,FALSE))-$G1803,""))/($F1804)*($C1804-$C1803)+($C1803),"")</f>
        <v/>
      </c>
      <c r="R1804" s="65" t="str">
        <f t="shared" si="312"/>
        <v/>
      </c>
      <c r="S1804" s="65" t="str">
        <f>IF(R1804="","",R1804/VLOOKUP(VLOOKUP($J1804,'Medians, Hi-Lo SDs'!$B:$F,3,FALSE),$H:$I,2,FALSE))</f>
        <v/>
      </c>
      <c r="T1804" s="70" t="str">
        <f t="shared" si="315"/>
        <v/>
      </c>
      <c r="U1804" s="68" t="str">
        <f t="shared" si="316"/>
        <v/>
      </c>
      <c r="V1804" s="69" t="str">
        <f t="shared" si="310"/>
        <v/>
      </c>
      <c r="W1804" s="66" t="str">
        <f>IFERROR((IF(AND($G1803&lt;(VLOOKUP($J1804,'Medians, Hi-Lo SDs'!$B:$F,4,FALSE)),$G1804&gt;=(VLOOKUP($J1804,'Medians, Hi-Lo SDs'!$B:$F,4,FALSE))),(VLOOKUP($J1804,'Medians, Hi-Lo SDs'!$B:$F,4,FALSE))-$G1803,""))/($F1804)*($C1804-$C1803)+($C1803),"")</f>
        <v/>
      </c>
      <c r="X1804" s="65" t="str">
        <f t="shared" si="313"/>
        <v/>
      </c>
      <c r="Y1804" s="65" t="str">
        <f>IF(X1804="","",X1804/VLOOKUP(VLOOKUP($J1804,'Medians, Hi-Lo SDs'!$B:$F,4,FALSE),$H:$I,2,FALSE))</f>
        <v/>
      </c>
      <c r="Z1804" s="70" t="str">
        <f t="shared" si="317"/>
        <v/>
      </c>
      <c r="AA1804" s="68" t="str">
        <f t="shared" si="318"/>
        <v/>
      </c>
      <c r="AB1804" s="66" t="str">
        <f>IFERROR((IF(AND($G1803&lt;(VLOOKUP($J1804,'Medians, Hi-Lo SDs'!$B:$F,5,FALSE)),$G1804&gt;=(VLOOKUP($J1804,'Medians, Hi-Lo SDs'!$B:$F,5,FALSE))),(VLOOKUP($J1804,'Medians, Hi-Lo SDs'!$B:$F,5,FALSE))-$G1803,""))/($F1804)*($C1804-$C1803)+($C1803),"")</f>
        <v/>
      </c>
      <c r="AC1804" s="65" t="str">
        <f t="shared" si="314"/>
        <v/>
      </c>
      <c r="AD1804" s="65" t="str">
        <f>IF(AC1804="","",AC1804/VLOOKUP(VLOOKUP($J1804,'Medians, Hi-Lo SDs'!$B:$F,5,FALSE),$H:$I,2,FALSE))</f>
        <v/>
      </c>
      <c r="AE1804" s="59" t="s">
        <v>88</v>
      </c>
      <c r="AF1804" s="60" t="s">
        <v>88</v>
      </c>
    </row>
    <row r="1805" spans="10:32" x14ac:dyDescent="0.2">
      <c r="J1805" s="64" t="str">
        <f t="shared" ref="J1805:J1868" si="319">IF(LEFT(A1804,1)="a",A1804,J1804)</f>
        <v>a1721</v>
      </c>
      <c r="K1805" s="71">
        <f t="shared" ref="K1805:K1868" si="320">INDEX(G:G,MATCH(J1805,J:J,0))</f>
        <v>2.1505376344086025</v>
      </c>
      <c r="L1805" s="65" t="str">
        <f>IFERROR((IF(AND($G1804&lt;(VLOOKUP($J1805,'Medians, Hi-Lo SDs'!$B:$F,2,FALSE)),$G1805&gt;=(VLOOKUP($J1805,'Medians, Hi-Lo SDs'!$B:$F,2,FALSE))),(VLOOKUP($J1805,'Medians, Hi-Lo SDs'!$B:$F,2,FALSE))-$G1804,""))/($F1805)*($C1805-$C1804)+($C1804),"")</f>
        <v/>
      </c>
      <c r="M1805" s="65" t="str">
        <f t="shared" si="311"/>
        <v/>
      </c>
      <c r="N1805" s="65" t="str">
        <f>IF(M1805="","",M1805/VLOOKUP(VLOOKUP($J1805,'Medians, Hi-Lo SDs'!$B:$F,2,FALSE),$H:$I,2,FALSE))</f>
        <v/>
      </c>
      <c r="O1805" s="59" t="s">
        <v>88</v>
      </c>
      <c r="P1805" s="60" t="s">
        <v>88</v>
      </c>
      <c r="Q1805" s="66" t="str">
        <f>IFERROR((IF(AND($G1804&lt;(VLOOKUP($J1805,'Medians, Hi-Lo SDs'!$B:$F,3,FALSE)),$G1805&gt;=(VLOOKUP($J1805,'Medians, Hi-Lo SDs'!$B:$F,3,FALSE))),(VLOOKUP($J1805,'Medians, Hi-Lo SDs'!$B:$F,3,FALSE))-$G1804,""))/($F1805)*($C1805-$C1804)+($C1804),"")</f>
        <v/>
      </c>
      <c r="R1805" s="65" t="str">
        <f t="shared" si="312"/>
        <v/>
      </c>
      <c r="S1805" s="65" t="str">
        <f>IF(R1805="","",R1805/VLOOKUP(VLOOKUP($J1805,'Medians, Hi-Lo SDs'!$B:$F,3,FALSE),$H:$I,2,FALSE))</f>
        <v/>
      </c>
      <c r="T1805" s="70" t="str">
        <f t="shared" si="315"/>
        <v/>
      </c>
      <c r="U1805" s="68" t="str">
        <f t="shared" si="316"/>
        <v/>
      </c>
      <c r="V1805" s="69" t="str">
        <f t="shared" ref="V1805:V1868" si="321">IFERROR((IF(AND(G1804&lt;(50),G1805&gt;=(50)),(50)-G1804,""))/(F1805)*(C1805-C1804)+(C1804),"")</f>
        <v/>
      </c>
      <c r="W1805" s="66" t="str">
        <f>IFERROR((IF(AND($G1804&lt;(VLOOKUP($J1805,'Medians, Hi-Lo SDs'!$B:$F,4,FALSE)),$G1805&gt;=(VLOOKUP($J1805,'Medians, Hi-Lo SDs'!$B:$F,4,FALSE))),(VLOOKUP($J1805,'Medians, Hi-Lo SDs'!$B:$F,4,FALSE))-$G1804,""))/($F1805)*($C1805-$C1804)+($C1804),"")</f>
        <v/>
      </c>
      <c r="X1805" s="65" t="str">
        <f t="shared" si="313"/>
        <v/>
      </c>
      <c r="Y1805" s="65" t="str">
        <f>IF(X1805="","",X1805/VLOOKUP(VLOOKUP($J1805,'Medians, Hi-Lo SDs'!$B:$F,4,FALSE),$H:$I,2,FALSE))</f>
        <v/>
      </c>
      <c r="Z1805" s="70" t="str">
        <f t="shared" si="317"/>
        <v/>
      </c>
      <c r="AA1805" s="68" t="str">
        <f t="shared" si="318"/>
        <v/>
      </c>
      <c r="AB1805" s="66" t="str">
        <f>IFERROR((IF(AND($G1804&lt;(VLOOKUP($J1805,'Medians, Hi-Lo SDs'!$B:$F,5,FALSE)),$G1805&gt;=(VLOOKUP($J1805,'Medians, Hi-Lo SDs'!$B:$F,5,FALSE))),(VLOOKUP($J1805,'Medians, Hi-Lo SDs'!$B:$F,5,FALSE))-$G1804,""))/($F1805)*($C1805-$C1804)+($C1804),"")</f>
        <v/>
      </c>
      <c r="AC1805" s="65" t="str">
        <f t="shared" si="314"/>
        <v/>
      </c>
      <c r="AD1805" s="65" t="str">
        <f>IF(AC1805="","",AC1805/VLOOKUP(VLOOKUP($J1805,'Medians, Hi-Lo SDs'!$B:$F,5,FALSE),$H:$I,2,FALSE))</f>
        <v/>
      </c>
      <c r="AE1805" s="59" t="s">
        <v>88</v>
      </c>
      <c r="AF1805" s="60" t="s">
        <v>88</v>
      </c>
    </row>
    <row r="1806" spans="10:32" x14ac:dyDescent="0.2">
      <c r="J1806" s="64" t="str">
        <f t="shared" si="319"/>
        <v>a1721</v>
      </c>
      <c r="K1806" s="71">
        <f t="shared" si="320"/>
        <v>2.1505376344086025</v>
      </c>
      <c r="L1806" s="65" t="str">
        <f>IFERROR((IF(AND($G1805&lt;(VLOOKUP($J1806,'Medians, Hi-Lo SDs'!$B:$F,2,FALSE)),$G1806&gt;=(VLOOKUP($J1806,'Medians, Hi-Lo SDs'!$B:$F,2,FALSE))),(VLOOKUP($J1806,'Medians, Hi-Lo SDs'!$B:$F,2,FALSE))-$G1805,""))/($F1806)*($C1806-$C1805)+($C1805),"")</f>
        <v/>
      </c>
      <c r="M1806" s="65" t="str">
        <f t="shared" ref="M1806:M1869" si="322">IF(L1806="","",SUMIF($J:$J,$J1806,$V:$V)-L1806)</f>
        <v/>
      </c>
      <c r="N1806" s="65" t="str">
        <f>IF(M1806="","",M1806/VLOOKUP(VLOOKUP($J1806,'Medians, Hi-Lo SDs'!$B:$F,2,FALSE),$H:$I,2,FALSE))</f>
        <v/>
      </c>
      <c r="O1806" s="59" t="s">
        <v>88</v>
      </c>
      <c r="P1806" s="60" t="s">
        <v>88</v>
      </c>
      <c r="Q1806" s="66" t="str">
        <f>IFERROR((IF(AND($G1805&lt;(VLOOKUP($J1806,'Medians, Hi-Lo SDs'!$B:$F,3,FALSE)),$G1806&gt;=(VLOOKUP($J1806,'Medians, Hi-Lo SDs'!$B:$F,3,FALSE))),(VLOOKUP($J1806,'Medians, Hi-Lo SDs'!$B:$F,3,FALSE))-$G1805,""))/($F1806)*($C1806-$C1805)+($C1805),"")</f>
        <v/>
      </c>
      <c r="R1806" s="65" t="str">
        <f t="shared" ref="R1806:R1869" si="323">IF(Q1806="","",SUMIF($J:$J,$J1806,$V:$V)-Q1806)</f>
        <v/>
      </c>
      <c r="S1806" s="65" t="str">
        <f>IF(R1806="","",R1806/VLOOKUP(VLOOKUP($J1806,'Medians, Hi-Lo SDs'!$B:$F,3,FALSE),$H:$I,2,FALSE))</f>
        <v/>
      </c>
      <c r="T1806" s="70" t="str">
        <f t="shared" si="315"/>
        <v/>
      </c>
      <c r="U1806" s="68" t="str">
        <f t="shared" si="316"/>
        <v/>
      </c>
      <c r="V1806" s="69" t="str">
        <f t="shared" si="321"/>
        <v/>
      </c>
      <c r="W1806" s="66" t="str">
        <f>IFERROR((IF(AND($G1805&lt;(VLOOKUP($J1806,'Medians, Hi-Lo SDs'!$B:$F,4,FALSE)),$G1806&gt;=(VLOOKUP($J1806,'Medians, Hi-Lo SDs'!$B:$F,4,FALSE))),(VLOOKUP($J1806,'Medians, Hi-Lo SDs'!$B:$F,4,FALSE))-$G1805,""))/($F1806)*($C1806-$C1805)+($C1805),"")</f>
        <v/>
      </c>
      <c r="X1806" s="65" t="str">
        <f t="shared" ref="X1806:X1869" si="324">IF(W1806="","",W1806-SUMIF($J:$J,$J1806,$V:$V))</f>
        <v/>
      </c>
      <c r="Y1806" s="65" t="str">
        <f>IF(X1806="","",X1806/VLOOKUP(VLOOKUP($J1806,'Medians, Hi-Lo SDs'!$B:$F,4,FALSE),$H:$I,2,FALSE))</f>
        <v/>
      </c>
      <c r="Z1806" s="70" t="str">
        <f t="shared" si="317"/>
        <v/>
      </c>
      <c r="AA1806" s="68" t="str">
        <f t="shared" si="318"/>
        <v/>
      </c>
      <c r="AB1806" s="66" t="str">
        <f>IFERROR((IF(AND($G1805&lt;(VLOOKUP($J1806,'Medians, Hi-Lo SDs'!$B:$F,5,FALSE)),$G1806&gt;=(VLOOKUP($J1806,'Medians, Hi-Lo SDs'!$B:$F,5,FALSE))),(VLOOKUP($J1806,'Medians, Hi-Lo SDs'!$B:$F,5,FALSE))-$G1805,""))/($F1806)*($C1806-$C1805)+($C1805),"")</f>
        <v/>
      </c>
      <c r="AC1806" s="65" t="str">
        <f t="shared" ref="AC1806:AC1869" si="325">IF(AB1806="","",AB1806-SUMIF($J:$J,$J1806,$V:$V))</f>
        <v/>
      </c>
      <c r="AD1806" s="65" t="str">
        <f>IF(AC1806="","",AC1806/VLOOKUP(VLOOKUP($J1806,'Medians, Hi-Lo SDs'!$B:$F,5,FALSE),$H:$I,2,FALSE))</f>
        <v/>
      </c>
      <c r="AE1806" s="59" t="s">
        <v>88</v>
      </c>
      <c r="AF1806" s="60" t="s">
        <v>88</v>
      </c>
    </row>
    <row r="1807" spans="10:32" x14ac:dyDescent="0.2">
      <c r="J1807" s="64" t="str">
        <f t="shared" si="319"/>
        <v>a1721</v>
      </c>
      <c r="K1807" s="71">
        <f t="shared" si="320"/>
        <v>2.1505376344086025</v>
      </c>
      <c r="L1807" s="65" t="str">
        <f>IFERROR((IF(AND($G1806&lt;(VLOOKUP($J1807,'Medians, Hi-Lo SDs'!$B:$F,2,FALSE)),$G1807&gt;=(VLOOKUP($J1807,'Medians, Hi-Lo SDs'!$B:$F,2,FALSE))),(VLOOKUP($J1807,'Medians, Hi-Lo SDs'!$B:$F,2,FALSE))-$G1806,""))/($F1807)*($C1807-$C1806)+($C1806),"")</f>
        <v/>
      </c>
      <c r="M1807" s="65" t="str">
        <f t="shared" si="322"/>
        <v/>
      </c>
      <c r="N1807" s="65" t="str">
        <f>IF(M1807="","",M1807/VLOOKUP(VLOOKUP($J1807,'Medians, Hi-Lo SDs'!$B:$F,2,FALSE),$H:$I,2,FALSE))</f>
        <v/>
      </c>
      <c r="O1807" s="59" t="s">
        <v>88</v>
      </c>
      <c r="P1807" s="60" t="s">
        <v>88</v>
      </c>
      <c r="Q1807" s="66" t="str">
        <f>IFERROR((IF(AND($G1806&lt;(VLOOKUP($J1807,'Medians, Hi-Lo SDs'!$B:$F,3,FALSE)),$G1807&gt;=(VLOOKUP($J1807,'Medians, Hi-Lo SDs'!$B:$F,3,FALSE))),(VLOOKUP($J1807,'Medians, Hi-Lo SDs'!$B:$F,3,FALSE))-$G1806,""))/($F1807)*($C1807-$C1806)+($C1806),"")</f>
        <v/>
      </c>
      <c r="R1807" s="65" t="str">
        <f t="shared" si="323"/>
        <v/>
      </c>
      <c r="S1807" s="65" t="str">
        <f>IF(R1807="","",R1807/VLOOKUP(VLOOKUP($J1807,'Medians, Hi-Lo SDs'!$B:$F,3,FALSE),$H:$I,2,FALSE))</f>
        <v/>
      </c>
      <c r="T1807" s="70" t="str">
        <f t="shared" si="315"/>
        <v/>
      </c>
      <c r="U1807" s="68" t="str">
        <f t="shared" si="316"/>
        <v/>
      </c>
      <c r="V1807" s="69" t="str">
        <f t="shared" si="321"/>
        <v/>
      </c>
      <c r="W1807" s="66" t="str">
        <f>IFERROR((IF(AND($G1806&lt;(VLOOKUP($J1807,'Medians, Hi-Lo SDs'!$B:$F,4,FALSE)),$G1807&gt;=(VLOOKUP($J1807,'Medians, Hi-Lo SDs'!$B:$F,4,FALSE))),(VLOOKUP($J1807,'Medians, Hi-Lo SDs'!$B:$F,4,FALSE))-$G1806,""))/($F1807)*($C1807-$C1806)+($C1806),"")</f>
        <v/>
      </c>
      <c r="X1807" s="65" t="str">
        <f t="shared" si="324"/>
        <v/>
      </c>
      <c r="Y1807" s="65" t="str">
        <f>IF(X1807="","",X1807/VLOOKUP(VLOOKUP($J1807,'Medians, Hi-Lo SDs'!$B:$F,4,FALSE),$H:$I,2,FALSE))</f>
        <v/>
      </c>
      <c r="Z1807" s="70" t="str">
        <f t="shared" si="317"/>
        <v/>
      </c>
      <c r="AA1807" s="68" t="str">
        <f t="shared" si="318"/>
        <v/>
      </c>
      <c r="AB1807" s="66" t="str">
        <f>IFERROR((IF(AND($G1806&lt;(VLOOKUP($J1807,'Medians, Hi-Lo SDs'!$B:$F,5,FALSE)),$G1807&gt;=(VLOOKUP($J1807,'Medians, Hi-Lo SDs'!$B:$F,5,FALSE))),(VLOOKUP($J1807,'Medians, Hi-Lo SDs'!$B:$F,5,FALSE))-$G1806,""))/($F1807)*($C1807-$C1806)+($C1806),"")</f>
        <v/>
      </c>
      <c r="AC1807" s="65" t="str">
        <f t="shared" si="325"/>
        <v/>
      </c>
      <c r="AD1807" s="65" t="str">
        <f>IF(AC1807="","",AC1807/VLOOKUP(VLOOKUP($J1807,'Medians, Hi-Lo SDs'!$B:$F,5,FALSE),$H:$I,2,FALSE))</f>
        <v/>
      </c>
      <c r="AE1807" s="59" t="s">
        <v>88</v>
      </c>
      <c r="AF1807" s="60" t="s">
        <v>88</v>
      </c>
    </row>
    <row r="1808" spans="10:32" x14ac:dyDescent="0.2">
      <c r="J1808" s="64" t="str">
        <f t="shared" si="319"/>
        <v>a1721</v>
      </c>
      <c r="K1808" s="71">
        <f t="shared" si="320"/>
        <v>2.1505376344086025</v>
      </c>
      <c r="L1808" s="65" t="str">
        <f>IFERROR((IF(AND($G1807&lt;(VLOOKUP($J1808,'Medians, Hi-Lo SDs'!$B:$F,2,FALSE)),$G1808&gt;=(VLOOKUP($J1808,'Medians, Hi-Lo SDs'!$B:$F,2,FALSE))),(VLOOKUP($J1808,'Medians, Hi-Lo SDs'!$B:$F,2,FALSE))-$G1807,""))/($F1808)*($C1808-$C1807)+($C1807),"")</f>
        <v/>
      </c>
      <c r="M1808" s="65" t="str">
        <f t="shared" si="322"/>
        <v/>
      </c>
      <c r="N1808" s="65" t="str">
        <f>IF(M1808="","",M1808/VLOOKUP(VLOOKUP($J1808,'Medians, Hi-Lo SDs'!$B:$F,2,FALSE),$H:$I,2,FALSE))</f>
        <v/>
      </c>
      <c r="O1808" s="59" t="s">
        <v>88</v>
      </c>
      <c r="P1808" s="60" t="s">
        <v>88</v>
      </c>
      <c r="Q1808" s="66" t="str">
        <f>IFERROR((IF(AND($G1807&lt;(VLOOKUP($J1808,'Medians, Hi-Lo SDs'!$B:$F,3,FALSE)),$G1808&gt;=(VLOOKUP($J1808,'Medians, Hi-Lo SDs'!$B:$F,3,FALSE))),(VLOOKUP($J1808,'Medians, Hi-Lo SDs'!$B:$F,3,FALSE))-$G1807,""))/($F1808)*($C1808-$C1807)+($C1807),"")</f>
        <v/>
      </c>
      <c r="R1808" s="65" t="str">
        <f t="shared" si="323"/>
        <v/>
      </c>
      <c r="S1808" s="65" t="str">
        <f>IF(R1808="","",R1808/VLOOKUP(VLOOKUP($J1808,'Medians, Hi-Lo SDs'!$B:$F,3,FALSE),$H:$I,2,FALSE))</f>
        <v/>
      </c>
      <c r="T1808" s="70" t="str">
        <f t="shared" si="315"/>
        <v/>
      </c>
      <c r="U1808" s="68" t="str">
        <f t="shared" si="316"/>
        <v/>
      </c>
      <c r="V1808" s="69" t="str">
        <f t="shared" si="321"/>
        <v/>
      </c>
      <c r="W1808" s="66" t="str">
        <f>IFERROR((IF(AND($G1807&lt;(VLOOKUP($J1808,'Medians, Hi-Lo SDs'!$B:$F,4,FALSE)),$G1808&gt;=(VLOOKUP($J1808,'Medians, Hi-Lo SDs'!$B:$F,4,FALSE))),(VLOOKUP($J1808,'Medians, Hi-Lo SDs'!$B:$F,4,FALSE))-$G1807,""))/($F1808)*($C1808-$C1807)+($C1807),"")</f>
        <v/>
      </c>
      <c r="X1808" s="65" t="str">
        <f t="shared" si="324"/>
        <v/>
      </c>
      <c r="Y1808" s="65" t="str">
        <f>IF(X1808="","",X1808/VLOOKUP(VLOOKUP($J1808,'Medians, Hi-Lo SDs'!$B:$F,4,FALSE),$H:$I,2,FALSE))</f>
        <v/>
      </c>
      <c r="Z1808" s="70" t="str">
        <f t="shared" si="317"/>
        <v/>
      </c>
      <c r="AA1808" s="68" t="str">
        <f t="shared" si="318"/>
        <v/>
      </c>
      <c r="AB1808" s="66" t="str">
        <f>IFERROR((IF(AND($G1807&lt;(VLOOKUP($J1808,'Medians, Hi-Lo SDs'!$B:$F,5,FALSE)),$G1808&gt;=(VLOOKUP($J1808,'Medians, Hi-Lo SDs'!$B:$F,5,FALSE))),(VLOOKUP($J1808,'Medians, Hi-Lo SDs'!$B:$F,5,FALSE))-$G1807,""))/($F1808)*($C1808-$C1807)+($C1807),"")</f>
        <v/>
      </c>
      <c r="AC1808" s="65" t="str">
        <f t="shared" si="325"/>
        <v/>
      </c>
      <c r="AD1808" s="65" t="str">
        <f>IF(AC1808="","",AC1808/VLOOKUP(VLOOKUP($J1808,'Medians, Hi-Lo SDs'!$B:$F,5,FALSE),$H:$I,2,FALSE))</f>
        <v/>
      </c>
      <c r="AE1808" s="59" t="s">
        <v>88</v>
      </c>
      <c r="AF1808" s="60" t="s">
        <v>88</v>
      </c>
    </row>
    <row r="1809" spans="10:32" x14ac:dyDescent="0.2">
      <c r="J1809" s="64" t="str">
        <f t="shared" si="319"/>
        <v>a1721</v>
      </c>
      <c r="K1809" s="71">
        <f t="shared" si="320"/>
        <v>2.1505376344086025</v>
      </c>
      <c r="L1809" s="65" t="str">
        <f>IFERROR((IF(AND($G1808&lt;(VLOOKUP($J1809,'Medians, Hi-Lo SDs'!$B:$F,2,FALSE)),$G1809&gt;=(VLOOKUP($J1809,'Medians, Hi-Lo SDs'!$B:$F,2,FALSE))),(VLOOKUP($J1809,'Medians, Hi-Lo SDs'!$B:$F,2,FALSE))-$G1808,""))/($F1809)*($C1809-$C1808)+($C1808),"")</f>
        <v/>
      </c>
      <c r="M1809" s="65" t="str">
        <f t="shared" si="322"/>
        <v/>
      </c>
      <c r="N1809" s="65" t="str">
        <f>IF(M1809="","",M1809/VLOOKUP(VLOOKUP($J1809,'Medians, Hi-Lo SDs'!$B:$F,2,FALSE),$H:$I,2,FALSE))</f>
        <v/>
      </c>
      <c r="O1809" s="59" t="s">
        <v>88</v>
      </c>
      <c r="P1809" s="60" t="s">
        <v>88</v>
      </c>
      <c r="Q1809" s="66" t="str">
        <f>IFERROR((IF(AND($G1808&lt;(VLOOKUP($J1809,'Medians, Hi-Lo SDs'!$B:$F,3,FALSE)),$G1809&gt;=(VLOOKUP($J1809,'Medians, Hi-Lo SDs'!$B:$F,3,FALSE))),(VLOOKUP($J1809,'Medians, Hi-Lo SDs'!$B:$F,3,FALSE))-$G1808,""))/($F1809)*($C1809-$C1808)+($C1808),"")</f>
        <v/>
      </c>
      <c r="R1809" s="65" t="str">
        <f t="shared" si="323"/>
        <v/>
      </c>
      <c r="S1809" s="65" t="str">
        <f>IF(R1809="","",R1809/VLOOKUP(VLOOKUP($J1809,'Medians, Hi-Lo SDs'!$B:$F,3,FALSE),$H:$I,2,FALSE))</f>
        <v/>
      </c>
      <c r="T1809" s="70" t="str">
        <f t="shared" si="315"/>
        <v/>
      </c>
      <c r="U1809" s="68" t="str">
        <f t="shared" si="316"/>
        <v/>
      </c>
      <c r="V1809" s="69" t="str">
        <f t="shared" si="321"/>
        <v/>
      </c>
      <c r="W1809" s="66" t="str">
        <f>IFERROR((IF(AND($G1808&lt;(VLOOKUP($J1809,'Medians, Hi-Lo SDs'!$B:$F,4,FALSE)),$G1809&gt;=(VLOOKUP($J1809,'Medians, Hi-Lo SDs'!$B:$F,4,FALSE))),(VLOOKUP($J1809,'Medians, Hi-Lo SDs'!$B:$F,4,FALSE))-$G1808,""))/($F1809)*($C1809-$C1808)+($C1808),"")</f>
        <v/>
      </c>
      <c r="X1809" s="65" t="str">
        <f t="shared" si="324"/>
        <v/>
      </c>
      <c r="Y1809" s="65" t="str">
        <f>IF(X1809="","",X1809/VLOOKUP(VLOOKUP($J1809,'Medians, Hi-Lo SDs'!$B:$F,4,FALSE),$H:$I,2,FALSE))</f>
        <v/>
      </c>
      <c r="Z1809" s="70" t="str">
        <f t="shared" si="317"/>
        <v/>
      </c>
      <c r="AA1809" s="68" t="str">
        <f t="shared" si="318"/>
        <v/>
      </c>
      <c r="AB1809" s="66" t="str">
        <f>IFERROR((IF(AND($G1808&lt;(VLOOKUP($J1809,'Medians, Hi-Lo SDs'!$B:$F,5,FALSE)),$G1809&gt;=(VLOOKUP($J1809,'Medians, Hi-Lo SDs'!$B:$F,5,FALSE))),(VLOOKUP($J1809,'Medians, Hi-Lo SDs'!$B:$F,5,FALSE))-$G1808,""))/($F1809)*($C1809-$C1808)+($C1808),"")</f>
        <v/>
      </c>
      <c r="AC1809" s="65" t="str">
        <f t="shared" si="325"/>
        <v/>
      </c>
      <c r="AD1809" s="65" t="str">
        <f>IF(AC1809="","",AC1809/VLOOKUP(VLOOKUP($J1809,'Medians, Hi-Lo SDs'!$B:$F,5,FALSE),$H:$I,2,FALSE))</f>
        <v/>
      </c>
      <c r="AE1809" s="59" t="s">
        <v>88</v>
      </c>
      <c r="AF1809" s="60" t="s">
        <v>88</v>
      </c>
    </row>
    <row r="1810" spans="10:32" x14ac:dyDescent="0.2">
      <c r="J1810" s="64" t="str">
        <f t="shared" si="319"/>
        <v>a1721</v>
      </c>
      <c r="K1810" s="71">
        <f t="shared" si="320"/>
        <v>2.1505376344086025</v>
      </c>
      <c r="L1810" s="65" t="str">
        <f>IFERROR((IF(AND($G1809&lt;(VLOOKUP($J1810,'Medians, Hi-Lo SDs'!$B:$F,2,FALSE)),$G1810&gt;=(VLOOKUP($J1810,'Medians, Hi-Lo SDs'!$B:$F,2,FALSE))),(VLOOKUP($J1810,'Medians, Hi-Lo SDs'!$B:$F,2,FALSE))-$G1809,""))/($F1810)*($C1810-$C1809)+($C1809),"")</f>
        <v/>
      </c>
      <c r="M1810" s="65" t="str">
        <f t="shared" si="322"/>
        <v/>
      </c>
      <c r="N1810" s="65" t="str">
        <f>IF(M1810="","",M1810/VLOOKUP(VLOOKUP($J1810,'Medians, Hi-Lo SDs'!$B:$F,2,FALSE),$H:$I,2,FALSE))</f>
        <v/>
      </c>
      <c r="O1810" s="59" t="s">
        <v>88</v>
      </c>
      <c r="P1810" s="60" t="s">
        <v>88</v>
      </c>
      <c r="Q1810" s="66" t="str">
        <f>IFERROR((IF(AND($G1809&lt;(VLOOKUP($J1810,'Medians, Hi-Lo SDs'!$B:$F,3,FALSE)),$G1810&gt;=(VLOOKUP($J1810,'Medians, Hi-Lo SDs'!$B:$F,3,FALSE))),(VLOOKUP($J1810,'Medians, Hi-Lo SDs'!$B:$F,3,FALSE))-$G1809,""))/($F1810)*($C1810-$C1809)+($C1809),"")</f>
        <v/>
      </c>
      <c r="R1810" s="65" t="str">
        <f t="shared" si="323"/>
        <v/>
      </c>
      <c r="S1810" s="65" t="str">
        <f>IF(R1810="","",R1810/VLOOKUP(VLOOKUP($J1810,'Medians, Hi-Lo SDs'!$B:$F,3,FALSE),$H:$I,2,FALSE))</f>
        <v/>
      </c>
      <c r="T1810" s="70" t="str">
        <f t="shared" si="315"/>
        <v/>
      </c>
      <c r="U1810" s="68" t="str">
        <f t="shared" si="316"/>
        <v/>
      </c>
      <c r="V1810" s="69" t="str">
        <f t="shared" si="321"/>
        <v/>
      </c>
      <c r="W1810" s="66" t="str">
        <f>IFERROR((IF(AND($G1809&lt;(VLOOKUP($J1810,'Medians, Hi-Lo SDs'!$B:$F,4,FALSE)),$G1810&gt;=(VLOOKUP($J1810,'Medians, Hi-Lo SDs'!$B:$F,4,FALSE))),(VLOOKUP($J1810,'Medians, Hi-Lo SDs'!$B:$F,4,FALSE))-$G1809,""))/($F1810)*($C1810-$C1809)+($C1809),"")</f>
        <v/>
      </c>
      <c r="X1810" s="65" t="str">
        <f t="shared" si="324"/>
        <v/>
      </c>
      <c r="Y1810" s="65" t="str">
        <f>IF(X1810="","",X1810/VLOOKUP(VLOOKUP($J1810,'Medians, Hi-Lo SDs'!$B:$F,4,FALSE),$H:$I,2,FALSE))</f>
        <v/>
      </c>
      <c r="Z1810" s="70" t="str">
        <f t="shared" si="317"/>
        <v/>
      </c>
      <c r="AA1810" s="68" t="str">
        <f t="shared" si="318"/>
        <v/>
      </c>
      <c r="AB1810" s="66" t="str">
        <f>IFERROR((IF(AND($G1809&lt;(VLOOKUP($J1810,'Medians, Hi-Lo SDs'!$B:$F,5,FALSE)),$G1810&gt;=(VLOOKUP($J1810,'Medians, Hi-Lo SDs'!$B:$F,5,FALSE))),(VLOOKUP($J1810,'Medians, Hi-Lo SDs'!$B:$F,5,FALSE))-$G1809,""))/($F1810)*($C1810-$C1809)+($C1809),"")</f>
        <v/>
      </c>
      <c r="AC1810" s="65" t="str">
        <f t="shared" si="325"/>
        <v/>
      </c>
      <c r="AD1810" s="65" t="str">
        <f>IF(AC1810="","",AC1810/VLOOKUP(VLOOKUP($J1810,'Medians, Hi-Lo SDs'!$B:$F,5,FALSE),$H:$I,2,FALSE))</f>
        <v/>
      </c>
      <c r="AE1810" s="59" t="s">
        <v>88</v>
      </c>
      <c r="AF1810" s="60" t="s">
        <v>88</v>
      </c>
    </row>
    <row r="1811" spans="10:32" x14ac:dyDescent="0.2">
      <c r="J1811" s="64" t="str">
        <f t="shared" si="319"/>
        <v>a1721</v>
      </c>
      <c r="K1811" s="71">
        <f t="shared" si="320"/>
        <v>2.1505376344086025</v>
      </c>
      <c r="L1811" s="65" t="str">
        <f>IFERROR((IF(AND($G1810&lt;(VLOOKUP($J1811,'Medians, Hi-Lo SDs'!$B:$F,2,FALSE)),$G1811&gt;=(VLOOKUP($J1811,'Medians, Hi-Lo SDs'!$B:$F,2,FALSE))),(VLOOKUP($J1811,'Medians, Hi-Lo SDs'!$B:$F,2,FALSE))-$G1810,""))/($F1811)*($C1811-$C1810)+($C1810),"")</f>
        <v/>
      </c>
      <c r="M1811" s="65" t="str">
        <f t="shared" si="322"/>
        <v/>
      </c>
      <c r="N1811" s="65" t="str">
        <f>IF(M1811="","",M1811/VLOOKUP(VLOOKUP($J1811,'Medians, Hi-Lo SDs'!$B:$F,2,FALSE),$H:$I,2,FALSE))</f>
        <v/>
      </c>
      <c r="O1811" s="59" t="s">
        <v>88</v>
      </c>
      <c r="P1811" s="60" t="s">
        <v>88</v>
      </c>
      <c r="Q1811" s="66" t="str">
        <f>IFERROR((IF(AND($G1810&lt;(VLOOKUP($J1811,'Medians, Hi-Lo SDs'!$B:$F,3,FALSE)),$G1811&gt;=(VLOOKUP($J1811,'Medians, Hi-Lo SDs'!$B:$F,3,FALSE))),(VLOOKUP($J1811,'Medians, Hi-Lo SDs'!$B:$F,3,FALSE))-$G1810,""))/($F1811)*($C1811-$C1810)+($C1810),"")</f>
        <v/>
      </c>
      <c r="R1811" s="65" t="str">
        <f t="shared" si="323"/>
        <v/>
      </c>
      <c r="S1811" s="65" t="str">
        <f>IF(R1811="","",R1811/VLOOKUP(VLOOKUP($J1811,'Medians, Hi-Lo SDs'!$B:$F,3,FALSE),$H:$I,2,FALSE))</f>
        <v/>
      </c>
      <c r="T1811" s="70" t="str">
        <f t="shared" si="315"/>
        <v/>
      </c>
      <c r="U1811" s="68" t="str">
        <f t="shared" si="316"/>
        <v/>
      </c>
      <c r="V1811" s="69" t="str">
        <f t="shared" si="321"/>
        <v/>
      </c>
      <c r="W1811" s="66" t="str">
        <f>IFERROR((IF(AND($G1810&lt;(VLOOKUP($J1811,'Medians, Hi-Lo SDs'!$B:$F,4,FALSE)),$G1811&gt;=(VLOOKUP($J1811,'Medians, Hi-Lo SDs'!$B:$F,4,FALSE))),(VLOOKUP($J1811,'Medians, Hi-Lo SDs'!$B:$F,4,FALSE))-$G1810,""))/($F1811)*($C1811-$C1810)+($C1810),"")</f>
        <v/>
      </c>
      <c r="X1811" s="65" t="str">
        <f t="shared" si="324"/>
        <v/>
      </c>
      <c r="Y1811" s="65" t="str">
        <f>IF(X1811="","",X1811/VLOOKUP(VLOOKUP($J1811,'Medians, Hi-Lo SDs'!$B:$F,4,FALSE),$H:$I,2,FALSE))</f>
        <v/>
      </c>
      <c r="Z1811" s="70" t="str">
        <f t="shared" si="317"/>
        <v/>
      </c>
      <c r="AA1811" s="68" t="str">
        <f t="shared" si="318"/>
        <v/>
      </c>
      <c r="AB1811" s="66" t="str">
        <f>IFERROR((IF(AND($G1810&lt;(VLOOKUP($J1811,'Medians, Hi-Lo SDs'!$B:$F,5,FALSE)),$G1811&gt;=(VLOOKUP($J1811,'Medians, Hi-Lo SDs'!$B:$F,5,FALSE))),(VLOOKUP($J1811,'Medians, Hi-Lo SDs'!$B:$F,5,FALSE))-$G1810,""))/($F1811)*($C1811-$C1810)+($C1810),"")</f>
        <v/>
      </c>
      <c r="AC1811" s="65" t="str">
        <f t="shared" si="325"/>
        <v/>
      </c>
      <c r="AD1811" s="65" t="str">
        <f>IF(AC1811="","",AC1811/VLOOKUP(VLOOKUP($J1811,'Medians, Hi-Lo SDs'!$B:$F,5,FALSE),$H:$I,2,FALSE))</f>
        <v/>
      </c>
      <c r="AE1811" s="59" t="s">
        <v>88</v>
      </c>
      <c r="AF1811" s="60" t="s">
        <v>88</v>
      </c>
    </row>
    <row r="1812" spans="10:32" x14ac:dyDescent="0.2">
      <c r="J1812" s="64" t="str">
        <f t="shared" si="319"/>
        <v>a1721</v>
      </c>
      <c r="K1812" s="71">
        <f t="shared" si="320"/>
        <v>2.1505376344086025</v>
      </c>
      <c r="L1812" s="65" t="str">
        <f>IFERROR((IF(AND($G1811&lt;(VLOOKUP($J1812,'Medians, Hi-Lo SDs'!$B:$F,2,FALSE)),$G1812&gt;=(VLOOKUP($J1812,'Medians, Hi-Lo SDs'!$B:$F,2,FALSE))),(VLOOKUP($J1812,'Medians, Hi-Lo SDs'!$B:$F,2,FALSE))-$G1811,""))/($F1812)*($C1812-$C1811)+($C1811),"")</f>
        <v/>
      </c>
      <c r="M1812" s="65" t="str">
        <f t="shared" si="322"/>
        <v/>
      </c>
      <c r="N1812" s="65" t="str">
        <f>IF(M1812="","",M1812/VLOOKUP(VLOOKUP($J1812,'Medians, Hi-Lo SDs'!$B:$F,2,FALSE),$H:$I,2,FALSE))</f>
        <v/>
      </c>
      <c r="O1812" s="59" t="s">
        <v>88</v>
      </c>
      <c r="P1812" s="60" t="s">
        <v>88</v>
      </c>
      <c r="Q1812" s="66" t="str">
        <f>IFERROR((IF(AND($G1811&lt;(VLOOKUP($J1812,'Medians, Hi-Lo SDs'!$B:$F,3,FALSE)),$G1812&gt;=(VLOOKUP($J1812,'Medians, Hi-Lo SDs'!$B:$F,3,FALSE))),(VLOOKUP($J1812,'Medians, Hi-Lo SDs'!$B:$F,3,FALSE))-$G1811,""))/($F1812)*($C1812-$C1811)+($C1811),"")</f>
        <v/>
      </c>
      <c r="R1812" s="65" t="str">
        <f t="shared" si="323"/>
        <v/>
      </c>
      <c r="S1812" s="65" t="str">
        <f>IF(R1812="","",R1812/VLOOKUP(VLOOKUP($J1812,'Medians, Hi-Lo SDs'!$B:$F,3,FALSE),$H:$I,2,FALSE))</f>
        <v/>
      </c>
      <c r="T1812" s="70" t="str">
        <f t="shared" si="315"/>
        <v/>
      </c>
      <c r="U1812" s="68" t="str">
        <f t="shared" si="316"/>
        <v/>
      </c>
      <c r="V1812" s="69" t="str">
        <f t="shared" si="321"/>
        <v/>
      </c>
      <c r="W1812" s="66" t="str">
        <f>IFERROR((IF(AND($G1811&lt;(VLOOKUP($J1812,'Medians, Hi-Lo SDs'!$B:$F,4,FALSE)),$G1812&gt;=(VLOOKUP($J1812,'Medians, Hi-Lo SDs'!$B:$F,4,FALSE))),(VLOOKUP($J1812,'Medians, Hi-Lo SDs'!$B:$F,4,FALSE))-$G1811,""))/($F1812)*($C1812-$C1811)+($C1811),"")</f>
        <v/>
      </c>
      <c r="X1812" s="65" t="str">
        <f t="shared" si="324"/>
        <v/>
      </c>
      <c r="Y1812" s="65" t="str">
        <f>IF(X1812="","",X1812/VLOOKUP(VLOOKUP($J1812,'Medians, Hi-Lo SDs'!$B:$F,4,FALSE),$H:$I,2,FALSE))</f>
        <v/>
      </c>
      <c r="Z1812" s="70" t="str">
        <f t="shared" si="317"/>
        <v/>
      </c>
      <c r="AA1812" s="68" t="str">
        <f t="shared" si="318"/>
        <v/>
      </c>
      <c r="AB1812" s="66" t="str">
        <f>IFERROR((IF(AND($G1811&lt;(VLOOKUP($J1812,'Medians, Hi-Lo SDs'!$B:$F,5,FALSE)),$G1812&gt;=(VLOOKUP($J1812,'Medians, Hi-Lo SDs'!$B:$F,5,FALSE))),(VLOOKUP($J1812,'Medians, Hi-Lo SDs'!$B:$F,5,FALSE))-$G1811,""))/($F1812)*($C1812-$C1811)+($C1811),"")</f>
        <v/>
      </c>
      <c r="AC1812" s="65" t="str">
        <f t="shared" si="325"/>
        <v/>
      </c>
      <c r="AD1812" s="65" t="str">
        <f>IF(AC1812="","",AC1812/VLOOKUP(VLOOKUP($J1812,'Medians, Hi-Lo SDs'!$B:$F,5,FALSE),$H:$I,2,FALSE))</f>
        <v/>
      </c>
      <c r="AE1812" s="59" t="s">
        <v>88</v>
      </c>
      <c r="AF1812" s="60" t="s">
        <v>88</v>
      </c>
    </row>
    <row r="1813" spans="10:32" x14ac:dyDescent="0.2">
      <c r="J1813" s="64" t="str">
        <f t="shared" si="319"/>
        <v>a1721</v>
      </c>
      <c r="K1813" s="71">
        <f t="shared" si="320"/>
        <v>2.1505376344086025</v>
      </c>
      <c r="L1813" s="65" t="str">
        <f>IFERROR((IF(AND($G1812&lt;(VLOOKUP($J1813,'Medians, Hi-Lo SDs'!$B:$F,2,FALSE)),$G1813&gt;=(VLOOKUP($J1813,'Medians, Hi-Lo SDs'!$B:$F,2,FALSE))),(VLOOKUP($J1813,'Medians, Hi-Lo SDs'!$B:$F,2,FALSE))-$G1812,""))/($F1813)*($C1813-$C1812)+($C1812),"")</f>
        <v/>
      </c>
      <c r="M1813" s="65" t="str">
        <f t="shared" si="322"/>
        <v/>
      </c>
      <c r="N1813" s="65" t="str">
        <f>IF(M1813="","",M1813/VLOOKUP(VLOOKUP($J1813,'Medians, Hi-Lo SDs'!$B:$F,2,FALSE),$H:$I,2,FALSE))</f>
        <v/>
      </c>
      <c r="O1813" s="59" t="s">
        <v>88</v>
      </c>
      <c r="P1813" s="60" t="s">
        <v>88</v>
      </c>
      <c r="Q1813" s="66" t="str">
        <f>IFERROR((IF(AND($G1812&lt;(VLOOKUP($J1813,'Medians, Hi-Lo SDs'!$B:$F,3,FALSE)),$G1813&gt;=(VLOOKUP($J1813,'Medians, Hi-Lo SDs'!$B:$F,3,FALSE))),(VLOOKUP($J1813,'Medians, Hi-Lo SDs'!$B:$F,3,FALSE))-$G1812,""))/($F1813)*($C1813-$C1812)+($C1812),"")</f>
        <v/>
      </c>
      <c r="R1813" s="65" t="str">
        <f t="shared" si="323"/>
        <v/>
      </c>
      <c r="S1813" s="65" t="str">
        <f>IF(R1813="","",R1813/VLOOKUP(VLOOKUP($J1813,'Medians, Hi-Lo SDs'!$B:$F,3,FALSE),$H:$I,2,FALSE))</f>
        <v/>
      </c>
      <c r="T1813" s="70" t="str">
        <f t="shared" si="315"/>
        <v/>
      </c>
      <c r="U1813" s="68" t="str">
        <f t="shared" si="316"/>
        <v/>
      </c>
      <c r="V1813" s="69" t="str">
        <f t="shared" si="321"/>
        <v/>
      </c>
      <c r="W1813" s="66" t="str">
        <f>IFERROR((IF(AND($G1812&lt;(VLOOKUP($J1813,'Medians, Hi-Lo SDs'!$B:$F,4,FALSE)),$G1813&gt;=(VLOOKUP($J1813,'Medians, Hi-Lo SDs'!$B:$F,4,FALSE))),(VLOOKUP($J1813,'Medians, Hi-Lo SDs'!$B:$F,4,FALSE))-$G1812,""))/($F1813)*($C1813-$C1812)+($C1812),"")</f>
        <v/>
      </c>
      <c r="X1813" s="65" t="str">
        <f t="shared" si="324"/>
        <v/>
      </c>
      <c r="Y1813" s="65" t="str">
        <f>IF(X1813="","",X1813/VLOOKUP(VLOOKUP($J1813,'Medians, Hi-Lo SDs'!$B:$F,4,FALSE),$H:$I,2,FALSE))</f>
        <v/>
      </c>
      <c r="Z1813" s="70" t="str">
        <f t="shared" si="317"/>
        <v/>
      </c>
      <c r="AA1813" s="68" t="str">
        <f t="shared" si="318"/>
        <v/>
      </c>
      <c r="AB1813" s="66" t="str">
        <f>IFERROR((IF(AND($G1812&lt;(VLOOKUP($J1813,'Medians, Hi-Lo SDs'!$B:$F,5,FALSE)),$G1813&gt;=(VLOOKUP($J1813,'Medians, Hi-Lo SDs'!$B:$F,5,FALSE))),(VLOOKUP($J1813,'Medians, Hi-Lo SDs'!$B:$F,5,FALSE))-$G1812,""))/($F1813)*($C1813-$C1812)+($C1812),"")</f>
        <v/>
      </c>
      <c r="AC1813" s="65" t="str">
        <f t="shared" si="325"/>
        <v/>
      </c>
      <c r="AD1813" s="65" t="str">
        <f>IF(AC1813="","",AC1813/VLOOKUP(VLOOKUP($J1813,'Medians, Hi-Lo SDs'!$B:$F,5,FALSE),$H:$I,2,FALSE))</f>
        <v/>
      </c>
      <c r="AE1813" s="59" t="s">
        <v>88</v>
      </c>
      <c r="AF1813" s="60" t="s">
        <v>88</v>
      </c>
    </row>
    <row r="1814" spans="10:32" x14ac:dyDescent="0.2">
      <c r="J1814" s="64" t="str">
        <f t="shared" si="319"/>
        <v>a1721</v>
      </c>
      <c r="K1814" s="71">
        <f t="shared" si="320"/>
        <v>2.1505376344086025</v>
      </c>
      <c r="L1814" s="65" t="str">
        <f>IFERROR((IF(AND($G1813&lt;(VLOOKUP($J1814,'Medians, Hi-Lo SDs'!$B:$F,2,FALSE)),$G1814&gt;=(VLOOKUP($J1814,'Medians, Hi-Lo SDs'!$B:$F,2,FALSE))),(VLOOKUP($J1814,'Medians, Hi-Lo SDs'!$B:$F,2,FALSE))-$G1813,""))/($F1814)*($C1814-$C1813)+($C1813),"")</f>
        <v/>
      </c>
      <c r="M1814" s="65" t="str">
        <f t="shared" si="322"/>
        <v/>
      </c>
      <c r="N1814" s="65" t="str">
        <f>IF(M1814="","",M1814/VLOOKUP(VLOOKUP($J1814,'Medians, Hi-Lo SDs'!$B:$F,2,FALSE),$H:$I,2,FALSE))</f>
        <v/>
      </c>
      <c r="O1814" s="59" t="s">
        <v>88</v>
      </c>
      <c r="P1814" s="60" t="s">
        <v>88</v>
      </c>
      <c r="Q1814" s="66" t="str">
        <f>IFERROR((IF(AND($G1813&lt;(VLOOKUP($J1814,'Medians, Hi-Lo SDs'!$B:$F,3,FALSE)),$G1814&gt;=(VLOOKUP($J1814,'Medians, Hi-Lo SDs'!$B:$F,3,FALSE))),(VLOOKUP($J1814,'Medians, Hi-Lo SDs'!$B:$F,3,FALSE))-$G1813,""))/($F1814)*($C1814-$C1813)+($C1813),"")</f>
        <v/>
      </c>
      <c r="R1814" s="65" t="str">
        <f t="shared" si="323"/>
        <v/>
      </c>
      <c r="S1814" s="65" t="str">
        <f>IF(R1814="","",R1814/VLOOKUP(VLOOKUP($J1814,'Medians, Hi-Lo SDs'!$B:$F,3,FALSE),$H:$I,2,FALSE))</f>
        <v/>
      </c>
      <c r="T1814" s="70" t="str">
        <f t="shared" si="315"/>
        <v/>
      </c>
      <c r="U1814" s="68" t="str">
        <f t="shared" si="316"/>
        <v/>
      </c>
      <c r="V1814" s="69" t="str">
        <f t="shared" si="321"/>
        <v/>
      </c>
      <c r="W1814" s="66" t="str">
        <f>IFERROR((IF(AND($G1813&lt;(VLOOKUP($J1814,'Medians, Hi-Lo SDs'!$B:$F,4,FALSE)),$G1814&gt;=(VLOOKUP($J1814,'Medians, Hi-Lo SDs'!$B:$F,4,FALSE))),(VLOOKUP($J1814,'Medians, Hi-Lo SDs'!$B:$F,4,FALSE))-$G1813,""))/($F1814)*($C1814-$C1813)+($C1813),"")</f>
        <v/>
      </c>
      <c r="X1814" s="65" t="str">
        <f t="shared" si="324"/>
        <v/>
      </c>
      <c r="Y1814" s="65" t="str">
        <f>IF(X1814="","",X1814/VLOOKUP(VLOOKUP($J1814,'Medians, Hi-Lo SDs'!$B:$F,4,FALSE),$H:$I,2,FALSE))</f>
        <v/>
      </c>
      <c r="Z1814" s="70" t="str">
        <f t="shared" si="317"/>
        <v/>
      </c>
      <c r="AA1814" s="68" t="str">
        <f t="shared" si="318"/>
        <v/>
      </c>
      <c r="AB1814" s="66" t="str">
        <f>IFERROR((IF(AND($G1813&lt;(VLOOKUP($J1814,'Medians, Hi-Lo SDs'!$B:$F,5,FALSE)),$G1814&gt;=(VLOOKUP($J1814,'Medians, Hi-Lo SDs'!$B:$F,5,FALSE))),(VLOOKUP($J1814,'Medians, Hi-Lo SDs'!$B:$F,5,FALSE))-$G1813,""))/($F1814)*($C1814-$C1813)+($C1813),"")</f>
        <v/>
      </c>
      <c r="AC1814" s="65" t="str">
        <f t="shared" si="325"/>
        <v/>
      </c>
      <c r="AD1814" s="65" t="str">
        <f>IF(AC1814="","",AC1814/VLOOKUP(VLOOKUP($J1814,'Medians, Hi-Lo SDs'!$B:$F,5,FALSE),$H:$I,2,FALSE))</f>
        <v/>
      </c>
      <c r="AE1814" s="59" t="s">
        <v>88</v>
      </c>
      <c r="AF1814" s="60" t="s">
        <v>88</v>
      </c>
    </row>
    <row r="1815" spans="10:32" x14ac:dyDescent="0.2">
      <c r="J1815" s="64" t="str">
        <f t="shared" si="319"/>
        <v>a1721</v>
      </c>
      <c r="K1815" s="71">
        <f t="shared" si="320"/>
        <v>2.1505376344086025</v>
      </c>
      <c r="L1815" s="65" t="str">
        <f>IFERROR((IF(AND($G1814&lt;(VLOOKUP($J1815,'Medians, Hi-Lo SDs'!$B:$F,2,FALSE)),$G1815&gt;=(VLOOKUP($J1815,'Medians, Hi-Lo SDs'!$B:$F,2,FALSE))),(VLOOKUP($J1815,'Medians, Hi-Lo SDs'!$B:$F,2,FALSE))-$G1814,""))/($F1815)*($C1815-$C1814)+($C1814),"")</f>
        <v/>
      </c>
      <c r="M1815" s="65" t="str">
        <f t="shared" si="322"/>
        <v/>
      </c>
      <c r="N1815" s="65" t="str">
        <f>IF(M1815="","",M1815/VLOOKUP(VLOOKUP($J1815,'Medians, Hi-Lo SDs'!$B:$F,2,FALSE),$H:$I,2,FALSE))</f>
        <v/>
      </c>
      <c r="O1815" s="59" t="s">
        <v>88</v>
      </c>
      <c r="P1815" s="60" t="s">
        <v>88</v>
      </c>
      <c r="Q1815" s="66" t="str">
        <f>IFERROR((IF(AND($G1814&lt;(VLOOKUP($J1815,'Medians, Hi-Lo SDs'!$B:$F,3,FALSE)),$G1815&gt;=(VLOOKUP($J1815,'Medians, Hi-Lo SDs'!$B:$F,3,FALSE))),(VLOOKUP($J1815,'Medians, Hi-Lo SDs'!$B:$F,3,FALSE))-$G1814,""))/($F1815)*($C1815-$C1814)+($C1814),"")</f>
        <v/>
      </c>
      <c r="R1815" s="65" t="str">
        <f t="shared" si="323"/>
        <v/>
      </c>
      <c r="S1815" s="65" t="str">
        <f>IF(R1815="","",R1815/VLOOKUP(VLOOKUP($J1815,'Medians, Hi-Lo SDs'!$B:$F,3,FALSE),$H:$I,2,FALSE))</f>
        <v/>
      </c>
      <c r="T1815" s="70" t="str">
        <f t="shared" si="315"/>
        <v/>
      </c>
      <c r="U1815" s="68" t="str">
        <f t="shared" si="316"/>
        <v/>
      </c>
      <c r="V1815" s="69" t="str">
        <f t="shared" si="321"/>
        <v/>
      </c>
      <c r="W1815" s="66" t="str">
        <f>IFERROR((IF(AND($G1814&lt;(VLOOKUP($J1815,'Medians, Hi-Lo SDs'!$B:$F,4,FALSE)),$G1815&gt;=(VLOOKUP($J1815,'Medians, Hi-Lo SDs'!$B:$F,4,FALSE))),(VLOOKUP($J1815,'Medians, Hi-Lo SDs'!$B:$F,4,FALSE))-$G1814,""))/($F1815)*($C1815-$C1814)+($C1814),"")</f>
        <v/>
      </c>
      <c r="X1815" s="65" t="str">
        <f t="shared" si="324"/>
        <v/>
      </c>
      <c r="Y1815" s="65" t="str">
        <f>IF(X1815="","",X1815/VLOOKUP(VLOOKUP($J1815,'Medians, Hi-Lo SDs'!$B:$F,4,FALSE),$H:$I,2,FALSE))</f>
        <v/>
      </c>
      <c r="Z1815" s="70" t="str">
        <f t="shared" si="317"/>
        <v/>
      </c>
      <c r="AA1815" s="68" t="str">
        <f t="shared" si="318"/>
        <v/>
      </c>
      <c r="AB1815" s="66" t="str">
        <f>IFERROR((IF(AND($G1814&lt;(VLOOKUP($J1815,'Medians, Hi-Lo SDs'!$B:$F,5,FALSE)),$G1815&gt;=(VLOOKUP($J1815,'Medians, Hi-Lo SDs'!$B:$F,5,FALSE))),(VLOOKUP($J1815,'Medians, Hi-Lo SDs'!$B:$F,5,FALSE))-$G1814,""))/($F1815)*($C1815-$C1814)+($C1814),"")</f>
        <v/>
      </c>
      <c r="AC1815" s="65" t="str">
        <f t="shared" si="325"/>
        <v/>
      </c>
      <c r="AD1815" s="65" t="str">
        <f>IF(AC1815="","",AC1815/VLOOKUP(VLOOKUP($J1815,'Medians, Hi-Lo SDs'!$B:$F,5,FALSE),$H:$I,2,FALSE))</f>
        <v/>
      </c>
      <c r="AE1815" s="59" t="s">
        <v>88</v>
      </c>
      <c r="AF1815" s="60" t="s">
        <v>88</v>
      </c>
    </row>
    <row r="1816" spans="10:32" x14ac:dyDescent="0.2">
      <c r="J1816" s="64" t="str">
        <f t="shared" si="319"/>
        <v>a1721</v>
      </c>
      <c r="K1816" s="71">
        <f t="shared" si="320"/>
        <v>2.1505376344086025</v>
      </c>
      <c r="L1816" s="65" t="str">
        <f>IFERROR((IF(AND($G1815&lt;(VLOOKUP($J1816,'Medians, Hi-Lo SDs'!$B:$F,2,FALSE)),$G1816&gt;=(VLOOKUP($J1816,'Medians, Hi-Lo SDs'!$B:$F,2,FALSE))),(VLOOKUP($J1816,'Medians, Hi-Lo SDs'!$B:$F,2,FALSE))-$G1815,""))/($F1816)*($C1816-$C1815)+($C1815),"")</f>
        <v/>
      </c>
      <c r="M1816" s="65" t="str">
        <f t="shared" si="322"/>
        <v/>
      </c>
      <c r="N1816" s="65" t="str">
        <f>IF(M1816="","",M1816/VLOOKUP(VLOOKUP($J1816,'Medians, Hi-Lo SDs'!$B:$F,2,FALSE),$H:$I,2,FALSE))</f>
        <v/>
      </c>
      <c r="O1816" s="59" t="s">
        <v>88</v>
      </c>
      <c r="P1816" s="60" t="s">
        <v>88</v>
      </c>
      <c r="Q1816" s="66" t="str">
        <f>IFERROR((IF(AND($G1815&lt;(VLOOKUP($J1816,'Medians, Hi-Lo SDs'!$B:$F,3,FALSE)),$G1816&gt;=(VLOOKUP($J1816,'Medians, Hi-Lo SDs'!$B:$F,3,FALSE))),(VLOOKUP($J1816,'Medians, Hi-Lo SDs'!$B:$F,3,FALSE))-$G1815,""))/($F1816)*($C1816-$C1815)+($C1815),"")</f>
        <v/>
      </c>
      <c r="R1816" s="65" t="str">
        <f t="shared" si="323"/>
        <v/>
      </c>
      <c r="S1816" s="65" t="str">
        <f>IF(R1816="","",R1816/VLOOKUP(VLOOKUP($J1816,'Medians, Hi-Lo SDs'!$B:$F,3,FALSE),$H:$I,2,FALSE))</f>
        <v/>
      </c>
      <c r="T1816" s="70" t="str">
        <f t="shared" si="315"/>
        <v/>
      </c>
      <c r="U1816" s="68" t="str">
        <f t="shared" si="316"/>
        <v/>
      </c>
      <c r="V1816" s="69" t="str">
        <f t="shared" si="321"/>
        <v/>
      </c>
      <c r="W1816" s="66" t="str">
        <f>IFERROR((IF(AND($G1815&lt;(VLOOKUP($J1816,'Medians, Hi-Lo SDs'!$B:$F,4,FALSE)),$G1816&gt;=(VLOOKUP($J1816,'Medians, Hi-Lo SDs'!$B:$F,4,FALSE))),(VLOOKUP($J1816,'Medians, Hi-Lo SDs'!$B:$F,4,FALSE))-$G1815,""))/($F1816)*($C1816-$C1815)+($C1815),"")</f>
        <v/>
      </c>
      <c r="X1816" s="65" t="str">
        <f t="shared" si="324"/>
        <v/>
      </c>
      <c r="Y1816" s="65" t="str">
        <f>IF(X1816="","",X1816/VLOOKUP(VLOOKUP($J1816,'Medians, Hi-Lo SDs'!$B:$F,4,FALSE),$H:$I,2,FALSE))</f>
        <v/>
      </c>
      <c r="Z1816" s="70" t="str">
        <f t="shared" si="317"/>
        <v/>
      </c>
      <c r="AA1816" s="68" t="str">
        <f t="shared" si="318"/>
        <v/>
      </c>
      <c r="AB1816" s="66" t="str">
        <f>IFERROR((IF(AND($G1815&lt;(VLOOKUP($J1816,'Medians, Hi-Lo SDs'!$B:$F,5,FALSE)),$G1816&gt;=(VLOOKUP($J1816,'Medians, Hi-Lo SDs'!$B:$F,5,FALSE))),(VLOOKUP($J1816,'Medians, Hi-Lo SDs'!$B:$F,5,FALSE))-$G1815,""))/($F1816)*($C1816-$C1815)+($C1815),"")</f>
        <v/>
      </c>
      <c r="AC1816" s="65" t="str">
        <f t="shared" si="325"/>
        <v/>
      </c>
      <c r="AD1816" s="65" t="str">
        <f>IF(AC1816="","",AC1816/VLOOKUP(VLOOKUP($J1816,'Medians, Hi-Lo SDs'!$B:$F,5,FALSE),$H:$I,2,FALSE))</f>
        <v/>
      </c>
      <c r="AE1816" s="59" t="s">
        <v>88</v>
      </c>
      <c r="AF1816" s="60" t="s">
        <v>88</v>
      </c>
    </row>
    <row r="1817" spans="10:32" x14ac:dyDescent="0.2">
      <c r="J1817" s="64" t="str">
        <f t="shared" si="319"/>
        <v>a1721</v>
      </c>
      <c r="K1817" s="71">
        <f t="shared" si="320"/>
        <v>2.1505376344086025</v>
      </c>
      <c r="L1817" s="65" t="str">
        <f>IFERROR((IF(AND($G1816&lt;(VLOOKUP($J1817,'Medians, Hi-Lo SDs'!$B:$F,2,FALSE)),$G1817&gt;=(VLOOKUP($J1817,'Medians, Hi-Lo SDs'!$B:$F,2,FALSE))),(VLOOKUP($J1817,'Medians, Hi-Lo SDs'!$B:$F,2,FALSE))-$G1816,""))/($F1817)*($C1817-$C1816)+($C1816),"")</f>
        <v/>
      </c>
      <c r="M1817" s="65" t="str">
        <f t="shared" si="322"/>
        <v/>
      </c>
      <c r="N1817" s="65" t="str">
        <f>IF(M1817="","",M1817/VLOOKUP(VLOOKUP($J1817,'Medians, Hi-Lo SDs'!$B:$F,2,FALSE),$H:$I,2,FALSE))</f>
        <v/>
      </c>
      <c r="O1817" s="59" t="s">
        <v>88</v>
      </c>
      <c r="P1817" s="60" t="s">
        <v>88</v>
      </c>
      <c r="Q1817" s="66" t="str">
        <f>IFERROR((IF(AND($G1816&lt;(VLOOKUP($J1817,'Medians, Hi-Lo SDs'!$B:$F,3,FALSE)),$G1817&gt;=(VLOOKUP($J1817,'Medians, Hi-Lo SDs'!$B:$F,3,FALSE))),(VLOOKUP($J1817,'Medians, Hi-Lo SDs'!$B:$F,3,FALSE))-$G1816,""))/($F1817)*($C1817-$C1816)+($C1816),"")</f>
        <v/>
      </c>
      <c r="R1817" s="65" t="str">
        <f t="shared" si="323"/>
        <v/>
      </c>
      <c r="S1817" s="65" t="str">
        <f>IF(R1817="","",R1817/VLOOKUP(VLOOKUP($J1817,'Medians, Hi-Lo SDs'!$B:$F,3,FALSE),$H:$I,2,FALSE))</f>
        <v/>
      </c>
      <c r="T1817" s="70" t="str">
        <f t="shared" si="315"/>
        <v/>
      </c>
      <c r="U1817" s="68" t="str">
        <f t="shared" si="316"/>
        <v/>
      </c>
      <c r="V1817" s="69" t="str">
        <f t="shared" si="321"/>
        <v/>
      </c>
      <c r="W1817" s="66" t="str">
        <f>IFERROR((IF(AND($G1816&lt;(VLOOKUP($J1817,'Medians, Hi-Lo SDs'!$B:$F,4,FALSE)),$G1817&gt;=(VLOOKUP($J1817,'Medians, Hi-Lo SDs'!$B:$F,4,FALSE))),(VLOOKUP($J1817,'Medians, Hi-Lo SDs'!$B:$F,4,FALSE))-$G1816,""))/($F1817)*($C1817-$C1816)+($C1816),"")</f>
        <v/>
      </c>
      <c r="X1817" s="65" t="str">
        <f t="shared" si="324"/>
        <v/>
      </c>
      <c r="Y1817" s="65" t="str">
        <f>IF(X1817="","",X1817/VLOOKUP(VLOOKUP($J1817,'Medians, Hi-Lo SDs'!$B:$F,4,FALSE),$H:$I,2,FALSE))</f>
        <v/>
      </c>
      <c r="Z1817" s="70" t="str">
        <f t="shared" si="317"/>
        <v/>
      </c>
      <c r="AA1817" s="68" t="str">
        <f t="shared" si="318"/>
        <v/>
      </c>
      <c r="AB1817" s="66" t="str">
        <f>IFERROR((IF(AND($G1816&lt;(VLOOKUP($J1817,'Medians, Hi-Lo SDs'!$B:$F,5,FALSE)),$G1817&gt;=(VLOOKUP($J1817,'Medians, Hi-Lo SDs'!$B:$F,5,FALSE))),(VLOOKUP($J1817,'Medians, Hi-Lo SDs'!$B:$F,5,FALSE))-$G1816,""))/($F1817)*($C1817-$C1816)+($C1816),"")</f>
        <v/>
      </c>
      <c r="AC1817" s="65" t="str">
        <f t="shared" si="325"/>
        <v/>
      </c>
      <c r="AD1817" s="65" t="str">
        <f>IF(AC1817="","",AC1817/VLOOKUP(VLOOKUP($J1817,'Medians, Hi-Lo SDs'!$B:$F,5,FALSE),$H:$I,2,FALSE))</f>
        <v/>
      </c>
      <c r="AE1817" s="59" t="s">
        <v>88</v>
      </c>
      <c r="AF1817" s="60" t="s">
        <v>88</v>
      </c>
    </row>
    <row r="1818" spans="10:32" x14ac:dyDescent="0.2">
      <c r="J1818" s="64" t="str">
        <f t="shared" si="319"/>
        <v>a1721</v>
      </c>
      <c r="K1818" s="71">
        <f t="shared" si="320"/>
        <v>2.1505376344086025</v>
      </c>
      <c r="L1818" s="65" t="str">
        <f>IFERROR((IF(AND($G1817&lt;(VLOOKUP($J1818,'Medians, Hi-Lo SDs'!$B:$F,2,FALSE)),$G1818&gt;=(VLOOKUP($J1818,'Medians, Hi-Lo SDs'!$B:$F,2,FALSE))),(VLOOKUP($J1818,'Medians, Hi-Lo SDs'!$B:$F,2,FALSE))-$G1817,""))/($F1818)*($C1818-$C1817)+($C1817),"")</f>
        <v/>
      </c>
      <c r="M1818" s="65" t="str">
        <f t="shared" si="322"/>
        <v/>
      </c>
      <c r="N1818" s="65" t="str">
        <f>IF(M1818="","",M1818/VLOOKUP(VLOOKUP($J1818,'Medians, Hi-Lo SDs'!$B:$F,2,FALSE),$H:$I,2,FALSE))</f>
        <v/>
      </c>
      <c r="O1818" s="59" t="s">
        <v>88</v>
      </c>
      <c r="P1818" s="60" t="s">
        <v>88</v>
      </c>
      <c r="Q1818" s="66" t="str">
        <f>IFERROR((IF(AND($G1817&lt;(VLOOKUP($J1818,'Medians, Hi-Lo SDs'!$B:$F,3,FALSE)),$G1818&gt;=(VLOOKUP($J1818,'Medians, Hi-Lo SDs'!$B:$F,3,FALSE))),(VLOOKUP($J1818,'Medians, Hi-Lo SDs'!$B:$F,3,FALSE))-$G1817,""))/($F1818)*($C1818-$C1817)+($C1817),"")</f>
        <v/>
      </c>
      <c r="R1818" s="65" t="str">
        <f t="shared" si="323"/>
        <v/>
      </c>
      <c r="S1818" s="65" t="str">
        <f>IF(R1818="","",R1818/VLOOKUP(VLOOKUP($J1818,'Medians, Hi-Lo SDs'!$B:$F,3,FALSE),$H:$I,2,FALSE))</f>
        <v/>
      </c>
      <c r="T1818" s="70" t="str">
        <f t="shared" si="315"/>
        <v/>
      </c>
      <c r="U1818" s="68" t="str">
        <f t="shared" si="316"/>
        <v/>
      </c>
      <c r="V1818" s="69" t="str">
        <f t="shared" si="321"/>
        <v/>
      </c>
      <c r="W1818" s="66" t="str">
        <f>IFERROR((IF(AND($G1817&lt;(VLOOKUP($J1818,'Medians, Hi-Lo SDs'!$B:$F,4,FALSE)),$G1818&gt;=(VLOOKUP($J1818,'Medians, Hi-Lo SDs'!$B:$F,4,FALSE))),(VLOOKUP($J1818,'Medians, Hi-Lo SDs'!$B:$F,4,FALSE))-$G1817,""))/($F1818)*($C1818-$C1817)+($C1817),"")</f>
        <v/>
      </c>
      <c r="X1818" s="65" t="str">
        <f t="shared" si="324"/>
        <v/>
      </c>
      <c r="Y1818" s="65" t="str">
        <f>IF(X1818="","",X1818/VLOOKUP(VLOOKUP($J1818,'Medians, Hi-Lo SDs'!$B:$F,4,FALSE),$H:$I,2,FALSE))</f>
        <v/>
      </c>
      <c r="Z1818" s="70" t="str">
        <f t="shared" si="317"/>
        <v/>
      </c>
      <c r="AA1818" s="68" t="str">
        <f t="shared" si="318"/>
        <v/>
      </c>
      <c r="AB1818" s="66" t="str">
        <f>IFERROR((IF(AND($G1817&lt;(VLOOKUP($J1818,'Medians, Hi-Lo SDs'!$B:$F,5,FALSE)),$G1818&gt;=(VLOOKUP($J1818,'Medians, Hi-Lo SDs'!$B:$F,5,FALSE))),(VLOOKUP($J1818,'Medians, Hi-Lo SDs'!$B:$F,5,FALSE))-$G1817,""))/($F1818)*($C1818-$C1817)+($C1817),"")</f>
        <v/>
      </c>
      <c r="AC1818" s="65" t="str">
        <f t="shared" si="325"/>
        <v/>
      </c>
      <c r="AD1818" s="65" t="str">
        <f>IF(AC1818="","",AC1818/VLOOKUP(VLOOKUP($J1818,'Medians, Hi-Lo SDs'!$B:$F,5,FALSE),$H:$I,2,FALSE))</f>
        <v/>
      </c>
      <c r="AE1818" s="59" t="s">
        <v>88</v>
      </c>
      <c r="AF1818" s="60" t="s">
        <v>88</v>
      </c>
    </row>
    <row r="1819" spans="10:32" x14ac:dyDescent="0.2">
      <c r="J1819" s="64" t="str">
        <f t="shared" si="319"/>
        <v>a1721</v>
      </c>
      <c r="K1819" s="71">
        <f t="shared" si="320"/>
        <v>2.1505376344086025</v>
      </c>
      <c r="L1819" s="65" t="str">
        <f>IFERROR((IF(AND($G1818&lt;(VLOOKUP($J1819,'Medians, Hi-Lo SDs'!$B:$F,2,FALSE)),$G1819&gt;=(VLOOKUP($J1819,'Medians, Hi-Lo SDs'!$B:$F,2,FALSE))),(VLOOKUP($J1819,'Medians, Hi-Lo SDs'!$B:$F,2,FALSE))-$G1818,""))/($F1819)*($C1819-$C1818)+($C1818),"")</f>
        <v/>
      </c>
      <c r="M1819" s="65" t="str">
        <f t="shared" si="322"/>
        <v/>
      </c>
      <c r="N1819" s="65" t="str">
        <f>IF(M1819="","",M1819/VLOOKUP(VLOOKUP($J1819,'Medians, Hi-Lo SDs'!$B:$F,2,FALSE),$H:$I,2,FALSE))</f>
        <v/>
      </c>
      <c r="O1819" s="59" t="s">
        <v>88</v>
      </c>
      <c r="P1819" s="60" t="s">
        <v>88</v>
      </c>
      <c r="Q1819" s="66" t="str">
        <f>IFERROR((IF(AND($G1818&lt;(VLOOKUP($J1819,'Medians, Hi-Lo SDs'!$B:$F,3,FALSE)),$G1819&gt;=(VLOOKUP($J1819,'Medians, Hi-Lo SDs'!$B:$F,3,FALSE))),(VLOOKUP($J1819,'Medians, Hi-Lo SDs'!$B:$F,3,FALSE))-$G1818,""))/($F1819)*($C1819-$C1818)+($C1818),"")</f>
        <v/>
      </c>
      <c r="R1819" s="65" t="str">
        <f t="shared" si="323"/>
        <v/>
      </c>
      <c r="S1819" s="65" t="str">
        <f>IF(R1819="","",R1819/VLOOKUP(VLOOKUP($J1819,'Medians, Hi-Lo SDs'!$B:$F,3,FALSE),$H:$I,2,FALSE))</f>
        <v/>
      </c>
      <c r="T1819" s="70" t="str">
        <f t="shared" si="315"/>
        <v/>
      </c>
      <c r="U1819" s="68" t="str">
        <f t="shared" si="316"/>
        <v/>
      </c>
      <c r="V1819" s="69" t="str">
        <f t="shared" si="321"/>
        <v/>
      </c>
      <c r="W1819" s="66" t="str">
        <f>IFERROR((IF(AND($G1818&lt;(VLOOKUP($J1819,'Medians, Hi-Lo SDs'!$B:$F,4,FALSE)),$G1819&gt;=(VLOOKUP($J1819,'Medians, Hi-Lo SDs'!$B:$F,4,FALSE))),(VLOOKUP($J1819,'Medians, Hi-Lo SDs'!$B:$F,4,FALSE))-$G1818,""))/($F1819)*($C1819-$C1818)+($C1818),"")</f>
        <v/>
      </c>
      <c r="X1819" s="65" t="str">
        <f t="shared" si="324"/>
        <v/>
      </c>
      <c r="Y1819" s="65" t="str">
        <f>IF(X1819="","",X1819/VLOOKUP(VLOOKUP($J1819,'Medians, Hi-Lo SDs'!$B:$F,4,FALSE),$H:$I,2,FALSE))</f>
        <v/>
      </c>
      <c r="Z1819" s="70" t="str">
        <f t="shared" si="317"/>
        <v/>
      </c>
      <c r="AA1819" s="68" t="str">
        <f t="shared" si="318"/>
        <v/>
      </c>
      <c r="AB1819" s="66" t="str">
        <f>IFERROR((IF(AND($G1818&lt;(VLOOKUP($J1819,'Medians, Hi-Lo SDs'!$B:$F,5,FALSE)),$G1819&gt;=(VLOOKUP($J1819,'Medians, Hi-Lo SDs'!$B:$F,5,FALSE))),(VLOOKUP($J1819,'Medians, Hi-Lo SDs'!$B:$F,5,FALSE))-$G1818,""))/($F1819)*($C1819-$C1818)+($C1818),"")</f>
        <v/>
      </c>
      <c r="AC1819" s="65" t="str">
        <f t="shared" si="325"/>
        <v/>
      </c>
      <c r="AD1819" s="65" t="str">
        <f>IF(AC1819="","",AC1819/VLOOKUP(VLOOKUP($J1819,'Medians, Hi-Lo SDs'!$B:$F,5,FALSE),$H:$I,2,FALSE))</f>
        <v/>
      </c>
      <c r="AE1819" s="59" t="s">
        <v>88</v>
      </c>
      <c r="AF1819" s="60" t="s">
        <v>88</v>
      </c>
    </row>
    <row r="1820" spans="10:32" x14ac:dyDescent="0.2">
      <c r="J1820" s="64" t="str">
        <f t="shared" si="319"/>
        <v>a1721</v>
      </c>
      <c r="K1820" s="71">
        <f t="shared" si="320"/>
        <v>2.1505376344086025</v>
      </c>
      <c r="L1820" s="65" t="str">
        <f>IFERROR((IF(AND($G1819&lt;(VLOOKUP($J1820,'Medians, Hi-Lo SDs'!$B:$F,2,FALSE)),$G1820&gt;=(VLOOKUP($J1820,'Medians, Hi-Lo SDs'!$B:$F,2,FALSE))),(VLOOKUP($J1820,'Medians, Hi-Lo SDs'!$B:$F,2,FALSE))-$G1819,""))/($F1820)*($C1820-$C1819)+($C1819),"")</f>
        <v/>
      </c>
      <c r="M1820" s="65" t="str">
        <f t="shared" si="322"/>
        <v/>
      </c>
      <c r="N1820" s="65" t="str">
        <f>IF(M1820="","",M1820/VLOOKUP(VLOOKUP($J1820,'Medians, Hi-Lo SDs'!$B:$F,2,FALSE),$H:$I,2,FALSE))</f>
        <v/>
      </c>
      <c r="O1820" s="59" t="s">
        <v>88</v>
      </c>
      <c r="P1820" s="60" t="s">
        <v>88</v>
      </c>
      <c r="Q1820" s="66" t="str">
        <f>IFERROR((IF(AND($G1819&lt;(VLOOKUP($J1820,'Medians, Hi-Lo SDs'!$B:$F,3,FALSE)),$G1820&gt;=(VLOOKUP($J1820,'Medians, Hi-Lo SDs'!$B:$F,3,FALSE))),(VLOOKUP($J1820,'Medians, Hi-Lo SDs'!$B:$F,3,FALSE))-$G1819,""))/($F1820)*($C1820-$C1819)+($C1819),"")</f>
        <v/>
      </c>
      <c r="R1820" s="65" t="str">
        <f t="shared" si="323"/>
        <v/>
      </c>
      <c r="S1820" s="65" t="str">
        <f>IF(R1820="","",R1820/VLOOKUP(VLOOKUP($J1820,'Medians, Hi-Lo SDs'!$B:$F,3,FALSE),$H:$I,2,FALSE))</f>
        <v/>
      </c>
      <c r="T1820" s="70" t="str">
        <f t="shared" si="315"/>
        <v/>
      </c>
      <c r="U1820" s="68" t="str">
        <f t="shared" si="316"/>
        <v/>
      </c>
      <c r="V1820" s="69" t="str">
        <f t="shared" si="321"/>
        <v/>
      </c>
      <c r="W1820" s="66" t="str">
        <f>IFERROR((IF(AND($G1819&lt;(VLOOKUP($J1820,'Medians, Hi-Lo SDs'!$B:$F,4,FALSE)),$G1820&gt;=(VLOOKUP($J1820,'Medians, Hi-Lo SDs'!$B:$F,4,FALSE))),(VLOOKUP($J1820,'Medians, Hi-Lo SDs'!$B:$F,4,FALSE))-$G1819,""))/($F1820)*($C1820-$C1819)+($C1819),"")</f>
        <v/>
      </c>
      <c r="X1820" s="65" t="str">
        <f t="shared" si="324"/>
        <v/>
      </c>
      <c r="Y1820" s="65" t="str">
        <f>IF(X1820="","",X1820/VLOOKUP(VLOOKUP($J1820,'Medians, Hi-Lo SDs'!$B:$F,4,FALSE),$H:$I,2,FALSE))</f>
        <v/>
      </c>
      <c r="Z1820" s="70" t="str">
        <f t="shared" si="317"/>
        <v/>
      </c>
      <c r="AA1820" s="68" t="str">
        <f t="shared" si="318"/>
        <v/>
      </c>
      <c r="AB1820" s="66" t="str">
        <f>IFERROR((IF(AND($G1819&lt;(VLOOKUP($J1820,'Medians, Hi-Lo SDs'!$B:$F,5,FALSE)),$G1820&gt;=(VLOOKUP($J1820,'Medians, Hi-Lo SDs'!$B:$F,5,FALSE))),(VLOOKUP($J1820,'Medians, Hi-Lo SDs'!$B:$F,5,FALSE))-$G1819,""))/($F1820)*($C1820-$C1819)+($C1819),"")</f>
        <v/>
      </c>
      <c r="AC1820" s="65" t="str">
        <f t="shared" si="325"/>
        <v/>
      </c>
      <c r="AD1820" s="65" t="str">
        <f>IF(AC1820="","",AC1820/VLOOKUP(VLOOKUP($J1820,'Medians, Hi-Lo SDs'!$B:$F,5,FALSE),$H:$I,2,FALSE))</f>
        <v/>
      </c>
      <c r="AE1820" s="59" t="s">
        <v>88</v>
      </c>
      <c r="AF1820" s="60" t="s">
        <v>88</v>
      </c>
    </row>
    <row r="1821" spans="10:32" x14ac:dyDescent="0.2">
      <c r="J1821" s="64" t="str">
        <f t="shared" si="319"/>
        <v>a1721</v>
      </c>
      <c r="K1821" s="71">
        <f t="shared" si="320"/>
        <v>2.1505376344086025</v>
      </c>
      <c r="L1821" s="65" t="str">
        <f>IFERROR((IF(AND($G1820&lt;(VLOOKUP($J1821,'Medians, Hi-Lo SDs'!$B:$F,2,FALSE)),$G1821&gt;=(VLOOKUP($J1821,'Medians, Hi-Lo SDs'!$B:$F,2,FALSE))),(VLOOKUP($J1821,'Medians, Hi-Lo SDs'!$B:$F,2,FALSE))-$G1820,""))/($F1821)*($C1821-$C1820)+($C1820),"")</f>
        <v/>
      </c>
      <c r="M1821" s="65" t="str">
        <f t="shared" si="322"/>
        <v/>
      </c>
      <c r="N1821" s="65" t="str">
        <f>IF(M1821="","",M1821/VLOOKUP(VLOOKUP($J1821,'Medians, Hi-Lo SDs'!$B:$F,2,FALSE),$H:$I,2,FALSE))</f>
        <v/>
      </c>
      <c r="O1821" s="59" t="s">
        <v>88</v>
      </c>
      <c r="P1821" s="60" t="s">
        <v>88</v>
      </c>
      <c r="Q1821" s="66" t="str">
        <f>IFERROR((IF(AND($G1820&lt;(VLOOKUP($J1821,'Medians, Hi-Lo SDs'!$B:$F,3,FALSE)),$G1821&gt;=(VLOOKUP($J1821,'Medians, Hi-Lo SDs'!$B:$F,3,FALSE))),(VLOOKUP($J1821,'Medians, Hi-Lo SDs'!$B:$F,3,FALSE))-$G1820,""))/($F1821)*($C1821-$C1820)+($C1820),"")</f>
        <v/>
      </c>
      <c r="R1821" s="65" t="str">
        <f t="shared" si="323"/>
        <v/>
      </c>
      <c r="S1821" s="65" t="str">
        <f>IF(R1821="","",R1821/VLOOKUP(VLOOKUP($J1821,'Medians, Hi-Lo SDs'!$B:$F,3,FALSE),$H:$I,2,FALSE))</f>
        <v/>
      </c>
      <c r="T1821" s="70" t="str">
        <f t="shared" si="315"/>
        <v/>
      </c>
      <c r="U1821" s="68" t="str">
        <f t="shared" si="316"/>
        <v/>
      </c>
      <c r="V1821" s="69" t="str">
        <f t="shared" si="321"/>
        <v/>
      </c>
      <c r="W1821" s="66" t="str">
        <f>IFERROR((IF(AND($G1820&lt;(VLOOKUP($J1821,'Medians, Hi-Lo SDs'!$B:$F,4,FALSE)),$G1821&gt;=(VLOOKUP($J1821,'Medians, Hi-Lo SDs'!$B:$F,4,FALSE))),(VLOOKUP($J1821,'Medians, Hi-Lo SDs'!$B:$F,4,FALSE))-$G1820,""))/($F1821)*($C1821-$C1820)+($C1820),"")</f>
        <v/>
      </c>
      <c r="X1821" s="65" t="str">
        <f t="shared" si="324"/>
        <v/>
      </c>
      <c r="Y1821" s="65" t="str">
        <f>IF(X1821="","",X1821/VLOOKUP(VLOOKUP($J1821,'Medians, Hi-Lo SDs'!$B:$F,4,FALSE),$H:$I,2,FALSE))</f>
        <v/>
      </c>
      <c r="Z1821" s="70" t="str">
        <f t="shared" si="317"/>
        <v/>
      </c>
      <c r="AA1821" s="68" t="str">
        <f t="shared" si="318"/>
        <v/>
      </c>
      <c r="AB1821" s="66" t="str">
        <f>IFERROR((IF(AND($G1820&lt;(VLOOKUP($J1821,'Medians, Hi-Lo SDs'!$B:$F,5,FALSE)),$G1821&gt;=(VLOOKUP($J1821,'Medians, Hi-Lo SDs'!$B:$F,5,FALSE))),(VLOOKUP($J1821,'Medians, Hi-Lo SDs'!$B:$F,5,FALSE))-$G1820,""))/($F1821)*($C1821-$C1820)+($C1820),"")</f>
        <v/>
      </c>
      <c r="AC1821" s="65" t="str">
        <f t="shared" si="325"/>
        <v/>
      </c>
      <c r="AD1821" s="65" t="str">
        <f>IF(AC1821="","",AC1821/VLOOKUP(VLOOKUP($J1821,'Medians, Hi-Lo SDs'!$B:$F,5,FALSE),$H:$I,2,FALSE))</f>
        <v/>
      </c>
      <c r="AE1821" s="59" t="s">
        <v>88</v>
      </c>
      <c r="AF1821" s="60" t="s">
        <v>88</v>
      </c>
    </row>
    <row r="1822" spans="10:32" x14ac:dyDescent="0.2">
      <c r="J1822" s="64" t="str">
        <f t="shared" si="319"/>
        <v>a1721</v>
      </c>
      <c r="K1822" s="71">
        <f t="shared" si="320"/>
        <v>2.1505376344086025</v>
      </c>
      <c r="L1822" s="65" t="str">
        <f>IFERROR((IF(AND($G1821&lt;(VLOOKUP($J1822,'Medians, Hi-Lo SDs'!$B:$F,2,FALSE)),$G1822&gt;=(VLOOKUP($J1822,'Medians, Hi-Lo SDs'!$B:$F,2,FALSE))),(VLOOKUP($J1822,'Medians, Hi-Lo SDs'!$B:$F,2,FALSE))-$G1821,""))/($F1822)*($C1822-$C1821)+($C1821),"")</f>
        <v/>
      </c>
      <c r="M1822" s="65" t="str">
        <f t="shared" si="322"/>
        <v/>
      </c>
      <c r="N1822" s="65" t="str">
        <f>IF(M1822="","",M1822/VLOOKUP(VLOOKUP($J1822,'Medians, Hi-Lo SDs'!$B:$F,2,FALSE),$H:$I,2,FALSE))</f>
        <v/>
      </c>
      <c r="O1822" s="59" t="s">
        <v>88</v>
      </c>
      <c r="P1822" s="60" t="s">
        <v>88</v>
      </c>
      <c r="Q1822" s="66" t="str">
        <f>IFERROR((IF(AND($G1821&lt;(VLOOKUP($J1822,'Medians, Hi-Lo SDs'!$B:$F,3,FALSE)),$G1822&gt;=(VLOOKUP($J1822,'Medians, Hi-Lo SDs'!$B:$F,3,FALSE))),(VLOOKUP($J1822,'Medians, Hi-Lo SDs'!$B:$F,3,FALSE))-$G1821,""))/($F1822)*($C1822-$C1821)+($C1821),"")</f>
        <v/>
      </c>
      <c r="R1822" s="65" t="str">
        <f t="shared" si="323"/>
        <v/>
      </c>
      <c r="S1822" s="65" t="str">
        <f>IF(R1822="","",R1822/VLOOKUP(VLOOKUP($J1822,'Medians, Hi-Lo SDs'!$B:$F,3,FALSE),$H:$I,2,FALSE))</f>
        <v/>
      </c>
      <c r="T1822" s="70" t="str">
        <f t="shared" si="315"/>
        <v/>
      </c>
      <c r="U1822" s="68" t="str">
        <f t="shared" si="316"/>
        <v/>
      </c>
      <c r="V1822" s="69" t="str">
        <f t="shared" si="321"/>
        <v/>
      </c>
      <c r="W1822" s="66" t="str">
        <f>IFERROR((IF(AND($G1821&lt;(VLOOKUP($J1822,'Medians, Hi-Lo SDs'!$B:$F,4,FALSE)),$G1822&gt;=(VLOOKUP($J1822,'Medians, Hi-Lo SDs'!$B:$F,4,FALSE))),(VLOOKUP($J1822,'Medians, Hi-Lo SDs'!$B:$F,4,FALSE))-$G1821,""))/($F1822)*($C1822-$C1821)+($C1821),"")</f>
        <v/>
      </c>
      <c r="X1822" s="65" t="str">
        <f t="shared" si="324"/>
        <v/>
      </c>
      <c r="Y1822" s="65" t="str">
        <f>IF(X1822="","",X1822/VLOOKUP(VLOOKUP($J1822,'Medians, Hi-Lo SDs'!$B:$F,4,FALSE),$H:$I,2,FALSE))</f>
        <v/>
      </c>
      <c r="Z1822" s="70" t="str">
        <f t="shared" si="317"/>
        <v/>
      </c>
      <c r="AA1822" s="68" t="str">
        <f t="shared" si="318"/>
        <v/>
      </c>
      <c r="AB1822" s="66" t="str">
        <f>IFERROR((IF(AND($G1821&lt;(VLOOKUP($J1822,'Medians, Hi-Lo SDs'!$B:$F,5,FALSE)),$G1822&gt;=(VLOOKUP($J1822,'Medians, Hi-Lo SDs'!$B:$F,5,FALSE))),(VLOOKUP($J1822,'Medians, Hi-Lo SDs'!$B:$F,5,FALSE))-$G1821,""))/($F1822)*($C1822-$C1821)+($C1821),"")</f>
        <v/>
      </c>
      <c r="AC1822" s="65" t="str">
        <f t="shared" si="325"/>
        <v/>
      </c>
      <c r="AD1822" s="65" t="str">
        <f>IF(AC1822="","",AC1822/VLOOKUP(VLOOKUP($J1822,'Medians, Hi-Lo SDs'!$B:$F,5,FALSE),$H:$I,2,FALSE))</f>
        <v/>
      </c>
      <c r="AE1822" s="59" t="s">
        <v>88</v>
      </c>
      <c r="AF1822" s="60" t="s">
        <v>88</v>
      </c>
    </row>
    <row r="1823" spans="10:32" x14ac:dyDescent="0.2">
      <c r="J1823" s="64" t="str">
        <f t="shared" si="319"/>
        <v>a1721</v>
      </c>
      <c r="K1823" s="71">
        <f t="shared" si="320"/>
        <v>2.1505376344086025</v>
      </c>
      <c r="L1823" s="65" t="str">
        <f>IFERROR((IF(AND($G1822&lt;(VLOOKUP($J1823,'Medians, Hi-Lo SDs'!$B:$F,2,FALSE)),$G1823&gt;=(VLOOKUP($J1823,'Medians, Hi-Lo SDs'!$B:$F,2,FALSE))),(VLOOKUP($J1823,'Medians, Hi-Lo SDs'!$B:$F,2,FALSE))-$G1822,""))/($F1823)*($C1823-$C1822)+($C1822),"")</f>
        <v/>
      </c>
      <c r="M1823" s="65" t="str">
        <f t="shared" si="322"/>
        <v/>
      </c>
      <c r="N1823" s="65" t="str">
        <f>IF(M1823="","",M1823/VLOOKUP(VLOOKUP($J1823,'Medians, Hi-Lo SDs'!$B:$F,2,FALSE),$H:$I,2,FALSE))</f>
        <v/>
      </c>
      <c r="O1823" s="59" t="s">
        <v>88</v>
      </c>
      <c r="P1823" s="60" t="s">
        <v>88</v>
      </c>
      <c r="Q1823" s="66" t="str">
        <f>IFERROR((IF(AND($G1822&lt;(VLOOKUP($J1823,'Medians, Hi-Lo SDs'!$B:$F,3,FALSE)),$G1823&gt;=(VLOOKUP($J1823,'Medians, Hi-Lo SDs'!$B:$F,3,FALSE))),(VLOOKUP($J1823,'Medians, Hi-Lo SDs'!$B:$F,3,FALSE))-$G1822,""))/($F1823)*($C1823-$C1822)+($C1822),"")</f>
        <v/>
      </c>
      <c r="R1823" s="65" t="str">
        <f t="shared" si="323"/>
        <v/>
      </c>
      <c r="S1823" s="65" t="str">
        <f>IF(R1823="","",R1823/VLOOKUP(VLOOKUP($J1823,'Medians, Hi-Lo SDs'!$B:$F,3,FALSE),$H:$I,2,FALSE))</f>
        <v/>
      </c>
      <c r="T1823" s="70" t="str">
        <f t="shared" si="315"/>
        <v/>
      </c>
      <c r="U1823" s="68" t="str">
        <f t="shared" si="316"/>
        <v/>
      </c>
      <c r="V1823" s="69" t="str">
        <f t="shared" si="321"/>
        <v/>
      </c>
      <c r="W1823" s="66" t="str">
        <f>IFERROR((IF(AND($G1822&lt;(VLOOKUP($J1823,'Medians, Hi-Lo SDs'!$B:$F,4,FALSE)),$G1823&gt;=(VLOOKUP($J1823,'Medians, Hi-Lo SDs'!$B:$F,4,FALSE))),(VLOOKUP($J1823,'Medians, Hi-Lo SDs'!$B:$F,4,FALSE))-$G1822,""))/($F1823)*($C1823-$C1822)+($C1822),"")</f>
        <v/>
      </c>
      <c r="X1823" s="65" t="str">
        <f t="shared" si="324"/>
        <v/>
      </c>
      <c r="Y1823" s="65" t="str">
        <f>IF(X1823="","",X1823/VLOOKUP(VLOOKUP($J1823,'Medians, Hi-Lo SDs'!$B:$F,4,FALSE),$H:$I,2,FALSE))</f>
        <v/>
      </c>
      <c r="Z1823" s="70" t="str">
        <f t="shared" si="317"/>
        <v/>
      </c>
      <c r="AA1823" s="68" t="str">
        <f t="shared" si="318"/>
        <v/>
      </c>
      <c r="AB1823" s="66" t="str">
        <f>IFERROR((IF(AND($G1822&lt;(VLOOKUP($J1823,'Medians, Hi-Lo SDs'!$B:$F,5,FALSE)),$G1823&gt;=(VLOOKUP($J1823,'Medians, Hi-Lo SDs'!$B:$F,5,FALSE))),(VLOOKUP($J1823,'Medians, Hi-Lo SDs'!$B:$F,5,FALSE))-$G1822,""))/($F1823)*($C1823-$C1822)+($C1822),"")</f>
        <v/>
      </c>
      <c r="AC1823" s="65" t="str">
        <f t="shared" si="325"/>
        <v/>
      </c>
      <c r="AD1823" s="65" t="str">
        <f>IF(AC1823="","",AC1823/VLOOKUP(VLOOKUP($J1823,'Medians, Hi-Lo SDs'!$B:$F,5,FALSE),$H:$I,2,FALSE))</f>
        <v/>
      </c>
      <c r="AE1823" s="59" t="s">
        <v>88</v>
      </c>
      <c r="AF1823" s="60" t="s">
        <v>88</v>
      </c>
    </row>
    <row r="1824" spans="10:32" x14ac:dyDescent="0.2">
      <c r="J1824" s="64" t="str">
        <f t="shared" si="319"/>
        <v>a1721</v>
      </c>
      <c r="K1824" s="71">
        <f t="shared" si="320"/>
        <v>2.1505376344086025</v>
      </c>
      <c r="L1824" s="65" t="str">
        <f>IFERROR((IF(AND($G1823&lt;(VLOOKUP($J1824,'Medians, Hi-Lo SDs'!$B:$F,2,FALSE)),$G1824&gt;=(VLOOKUP($J1824,'Medians, Hi-Lo SDs'!$B:$F,2,FALSE))),(VLOOKUP($J1824,'Medians, Hi-Lo SDs'!$B:$F,2,FALSE))-$G1823,""))/($F1824)*($C1824-$C1823)+($C1823),"")</f>
        <v/>
      </c>
      <c r="M1824" s="65" t="str">
        <f t="shared" si="322"/>
        <v/>
      </c>
      <c r="N1824" s="65" t="str">
        <f>IF(M1824="","",M1824/VLOOKUP(VLOOKUP($J1824,'Medians, Hi-Lo SDs'!$B:$F,2,FALSE),$H:$I,2,FALSE))</f>
        <v/>
      </c>
      <c r="O1824" s="59" t="s">
        <v>88</v>
      </c>
      <c r="P1824" s="60" t="s">
        <v>88</v>
      </c>
      <c r="Q1824" s="66" t="str">
        <f>IFERROR((IF(AND($G1823&lt;(VLOOKUP($J1824,'Medians, Hi-Lo SDs'!$B:$F,3,FALSE)),$G1824&gt;=(VLOOKUP($J1824,'Medians, Hi-Lo SDs'!$B:$F,3,FALSE))),(VLOOKUP($J1824,'Medians, Hi-Lo SDs'!$B:$F,3,FALSE))-$G1823,""))/($F1824)*($C1824-$C1823)+($C1823),"")</f>
        <v/>
      </c>
      <c r="R1824" s="65" t="str">
        <f t="shared" si="323"/>
        <v/>
      </c>
      <c r="S1824" s="65" t="str">
        <f>IF(R1824="","",R1824/VLOOKUP(VLOOKUP($J1824,'Medians, Hi-Lo SDs'!$B:$F,3,FALSE),$H:$I,2,FALSE))</f>
        <v/>
      </c>
      <c r="T1824" s="70" t="str">
        <f t="shared" si="315"/>
        <v/>
      </c>
      <c r="U1824" s="68" t="str">
        <f t="shared" si="316"/>
        <v/>
      </c>
      <c r="V1824" s="69" t="str">
        <f t="shared" si="321"/>
        <v/>
      </c>
      <c r="W1824" s="66" t="str">
        <f>IFERROR((IF(AND($G1823&lt;(VLOOKUP($J1824,'Medians, Hi-Lo SDs'!$B:$F,4,FALSE)),$G1824&gt;=(VLOOKUP($J1824,'Medians, Hi-Lo SDs'!$B:$F,4,FALSE))),(VLOOKUP($J1824,'Medians, Hi-Lo SDs'!$B:$F,4,FALSE))-$G1823,""))/($F1824)*($C1824-$C1823)+($C1823),"")</f>
        <v/>
      </c>
      <c r="X1824" s="65" t="str">
        <f t="shared" si="324"/>
        <v/>
      </c>
      <c r="Y1824" s="65" t="str">
        <f>IF(X1824="","",X1824/VLOOKUP(VLOOKUP($J1824,'Medians, Hi-Lo SDs'!$B:$F,4,FALSE),$H:$I,2,FALSE))</f>
        <v/>
      </c>
      <c r="Z1824" s="70" t="str">
        <f t="shared" si="317"/>
        <v/>
      </c>
      <c r="AA1824" s="68" t="str">
        <f t="shared" si="318"/>
        <v/>
      </c>
      <c r="AB1824" s="66" t="str">
        <f>IFERROR((IF(AND($G1823&lt;(VLOOKUP($J1824,'Medians, Hi-Lo SDs'!$B:$F,5,FALSE)),$G1824&gt;=(VLOOKUP($J1824,'Medians, Hi-Lo SDs'!$B:$F,5,FALSE))),(VLOOKUP($J1824,'Medians, Hi-Lo SDs'!$B:$F,5,FALSE))-$G1823,""))/($F1824)*($C1824-$C1823)+($C1823),"")</f>
        <v/>
      </c>
      <c r="AC1824" s="65" t="str">
        <f t="shared" si="325"/>
        <v/>
      </c>
      <c r="AD1824" s="65" t="str">
        <f>IF(AC1824="","",AC1824/VLOOKUP(VLOOKUP($J1824,'Medians, Hi-Lo SDs'!$B:$F,5,FALSE),$H:$I,2,FALSE))</f>
        <v/>
      </c>
      <c r="AE1824" s="59" t="s">
        <v>88</v>
      </c>
      <c r="AF1824" s="60" t="s">
        <v>88</v>
      </c>
    </row>
    <row r="1825" spans="10:32" x14ac:dyDescent="0.2">
      <c r="J1825" s="64" t="str">
        <f t="shared" si="319"/>
        <v>a1721</v>
      </c>
      <c r="K1825" s="71">
        <f t="shared" si="320"/>
        <v>2.1505376344086025</v>
      </c>
      <c r="L1825" s="65" t="str">
        <f>IFERROR((IF(AND($G1824&lt;(VLOOKUP($J1825,'Medians, Hi-Lo SDs'!$B:$F,2,FALSE)),$G1825&gt;=(VLOOKUP($J1825,'Medians, Hi-Lo SDs'!$B:$F,2,FALSE))),(VLOOKUP($J1825,'Medians, Hi-Lo SDs'!$B:$F,2,FALSE))-$G1824,""))/($F1825)*($C1825-$C1824)+($C1824),"")</f>
        <v/>
      </c>
      <c r="M1825" s="65" t="str">
        <f t="shared" si="322"/>
        <v/>
      </c>
      <c r="N1825" s="65" t="str">
        <f>IF(M1825="","",M1825/VLOOKUP(VLOOKUP($J1825,'Medians, Hi-Lo SDs'!$B:$F,2,FALSE),$H:$I,2,FALSE))</f>
        <v/>
      </c>
      <c r="O1825" s="59" t="s">
        <v>88</v>
      </c>
      <c r="P1825" s="60" t="s">
        <v>88</v>
      </c>
      <c r="Q1825" s="66" t="str">
        <f>IFERROR((IF(AND($G1824&lt;(VLOOKUP($J1825,'Medians, Hi-Lo SDs'!$B:$F,3,FALSE)),$G1825&gt;=(VLOOKUP($J1825,'Medians, Hi-Lo SDs'!$B:$F,3,FALSE))),(VLOOKUP($J1825,'Medians, Hi-Lo SDs'!$B:$F,3,FALSE))-$G1824,""))/($F1825)*($C1825-$C1824)+($C1824),"")</f>
        <v/>
      </c>
      <c r="R1825" s="65" t="str">
        <f t="shared" si="323"/>
        <v/>
      </c>
      <c r="S1825" s="65" t="str">
        <f>IF(R1825="","",R1825/VLOOKUP(VLOOKUP($J1825,'Medians, Hi-Lo SDs'!$B:$F,3,FALSE),$H:$I,2,FALSE))</f>
        <v/>
      </c>
      <c r="T1825" s="70" t="str">
        <f t="shared" si="315"/>
        <v/>
      </c>
      <c r="U1825" s="68" t="str">
        <f t="shared" si="316"/>
        <v/>
      </c>
      <c r="V1825" s="69" t="str">
        <f t="shared" si="321"/>
        <v/>
      </c>
      <c r="W1825" s="66" t="str">
        <f>IFERROR((IF(AND($G1824&lt;(VLOOKUP($J1825,'Medians, Hi-Lo SDs'!$B:$F,4,FALSE)),$G1825&gt;=(VLOOKUP($J1825,'Medians, Hi-Lo SDs'!$B:$F,4,FALSE))),(VLOOKUP($J1825,'Medians, Hi-Lo SDs'!$B:$F,4,FALSE))-$G1824,""))/($F1825)*($C1825-$C1824)+($C1824),"")</f>
        <v/>
      </c>
      <c r="X1825" s="65" t="str">
        <f t="shared" si="324"/>
        <v/>
      </c>
      <c r="Y1825" s="65" t="str">
        <f>IF(X1825="","",X1825/VLOOKUP(VLOOKUP($J1825,'Medians, Hi-Lo SDs'!$B:$F,4,FALSE),$H:$I,2,FALSE))</f>
        <v/>
      </c>
      <c r="Z1825" s="70" t="str">
        <f t="shared" si="317"/>
        <v/>
      </c>
      <c r="AA1825" s="68" t="str">
        <f t="shared" si="318"/>
        <v/>
      </c>
      <c r="AB1825" s="66" t="str">
        <f>IFERROR((IF(AND($G1824&lt;(VLOOKUP($J1825,'Medians, Hi-Lo SDs'!$B:$F,5,FALSE)),$G1825&gt;=(VLOOKUP($J1825,'Medians, Hi-Lo SDs'!$B:$F,5,FALSE))),(VLOOKUP($J1825,'Medians, Hi-Lo SDs'!$B:$F,5,FALSE))-$G1824,""))/($F1825)*($C1825-$C1824)+($C1824),"")</f>
        <v/>
      </c>
      <c r="AC1825" s="65" t="str">
        <f t="shared" si="325"/>
        <v/>
      </c>
      <c r="AD1825" s="65" t="str">
        <f>IF(AC1825="","",AC1825/VLOOKUP(VLOOKUP($J1825,'Medians, Hi-Lo SDs'!$B:$F,5,FALSE),$H:$I,2,FALSE))</f>
        <v/>
      </c>
      <c r="AE1825" s="59" t="s">
        <v>88</v>
      </c>
      <c r="AF1825" s="60" t="s">
        <v>88</v>
      </c>
    </row>
    <row r="1826" spans="10:32" x14ac:dyDescent="0.2">
      <c r="J1826" s="64" t="str">
        <f t="shared" si="319"/>
        <v>a1721</v>
      </c>
      <c r="K1826" s="71">
        <f t="shared" si="320"/>
        <v>2.1505376344086025</v>
      </c>
      <c r="L1826" s="65" t="str">
        <f>IFERROR((IF(AND($G1825&lt;(VLOOKUP($J1826,'Medians, Hi-Lo SDs'!$B:$F,2,FALSE)),$G1826&gt;=(VLOOKUP($J1826,'Medians, Hi-Lo SDs'!$B:$F,2,FALSE))),(VLOOKUP($J1826,'Medians, Hi-Lo SDs'!$B:$F,2,FALSE))-$G1825,""))/($F1826)*($C1826-$C1825)+($C1825),"")</f>
        <v/>
      </c>
      <c r="M1826" s="65" t="str">
        <f t="shared" si="322"/>
        <v/>
      </c>
      <c r="N1826" s="65" t="str">
        <f>IF(M1826="","",M1826/VLOOKUP(VLOOKUP($J1826,'Medians, Hi-Lo SDs'!$B:$F,2,FALSE),$H:$I,2,FALSE))</f>
        <v/>
      </c>
      <c r="O1826" s="59" t="s">
        <v>88</v>
      </c>
      <c r="P1826" s="60" t="s">
        <v>88</v>
      </c>
      <c r="Q1826" s="66" t="str">
        <f>IFERROR((IF(AND($G1825&lt;(VLOOKUP($J1826,'Medians, Hi-Lo SDs'!$B:$F,3,FALSE)),$G1826&gt;=(VLOOKUP($J1826,'Medians, Hi-Lo SDs'!$B:$F,3,FALSE))),(VLOOKUP($J1826,'Medians, Hi-Lo SDs'!$B:$F,3,FALSE))-$G1825,""))/($F1826)*($C1826-$C1825)+($C1825),"")</f>
        <v/>
      </c>
      <c r="R1826" s="65" t="str">
        <f t="shared" si="323"/>
        <v/>
      </c>
      <c r="S1826" s="65" t="str">
        <f>IF(R1826="","",R1826/VLOOKUP(VLOOKUP($J1826,'Medians, Hi-Lo SDs'!$B:$F,3,FALSE),$H:$I,2,FALSE))</f>
        <v/>
      </c>
      <c r="T1826" s="70" t="str">
        <f t="shared" si="315"/>
        <v/>
      </c>
      <c r="U1826" s="68" t="str">
        <f t="shared" si="316"/>
        <v/>
      </c>
      <c r="V1826" s="69" t="str">
        <f t="shared" si="321"/>
        <v/>
      </c>
      <c r="W1826" s="66" t="str">
        <f>IFERROR((IF(AND($G1825&lt;(VLOOKUP($J1826,'Medians, Hi-Lo SDs'!$B:$F,4,FALSE)),$G1826&gt;=(VLOOKUP($J1826,'Medians, Hi-Lo SDs'!$B:$F,4,FALSE))),(VLOOKUP($J1826,'Medians, Hi-Lo SDs'!$B:$F,4,FALSE))-$G1825,""))/($F1826)*($C1826-$C1825)+($C1825),"")</f>
        <v/>
      </c>
      <c r="X1826" s="65" t="str">
        <f t="shared" si="324"/>
        <v/>
      </c>
      <c r="Y1826" s="65" t="str">
        <f>IF(X1826="","",X1826/VLOOKUP(VLOOKUP($J1826,'Medians, Hi-Lo SDs'!$B:$F,4,FALSE),$H:$I,2,FALSE))</f>
        <v/>
      </c>
      <c r="Z1826" s="70" t="str">
        <f t="shared" si="317"/>
        <v/>
      </c>
      <c r="AA1826" s="68" t="str">
        <f t="shared" si="318"/>
        <v/>
      </c>
      <c r="AB1826" s="66" t="str">
        <f>IFERROR((IF(AND($G1825&lt;(VLOOKUP($J1826,'Medians, Hi-Lo SDs'!$B:$F,5,FALSE)),$G1826&gt;=(VLOOKUP($J1826,'Medians, Hi-Lo SDs'!$B:$F,5,FALSE))),(VLOOKUP($J1826,'Medians, Hi-Lo SDs'!$B:$F,5,FALSE))-$G1825,""))/($F1826)*($C1826-$C1825)+($C1825),"")</f>
        <v/>
      </c>
      <c r="AC1826" s="65" t="str">
        <f t="shared" si="325"/>
        <v/>
      </c>
      <c r="AD1826" s="65" t="str">
        <f>IF(AC1826="","",AC1826/VLOOKUP(VLOOKUP($J1826,'Medians, Hi-Lo SDs'!$B:$F,5,FALSE),$H:$I,2,FALSE))</f>
        <v/>
      </c>
      <c r="AE1826" s="59" t="s">
        <v>88</v>
      </c>
      <c r="AF1826" s="60" t="s">
        <v>88</v>
      </c>
    </row>
    <row r="1827" spans="10:32" x14ac:dyDescent="0.2">
      <c r="J1827" s="64" t="str">
        <f t="shared" si="319"/>
        <v>a1721</v>
      </c>
      <c r="K1827" s="71">
        <f t="shared" si="320"/>
        <v>2.1505376344086025</v>
      </c>
      <c r="L1827" s="65" t="str">
        <f>IFERROR((IF(AND($G1826&lt;(VLOOKUP($J1827,'Medians, Hi-Lo SDs'!$B:$F,2,FALSE)),$G1827&gt;=(VLOOKUP($J1827,'Medians, Hi-Lo SDs'!$B:$F,2,FALSE))),(VLOOKUP($J1827,'Medians, Hi-Lo SDs'!$B:$F,2,FALSE))-$G1826,""))/($F1827)*($C1827-$C1826)+($C1826),"")</f>
        <v/>
      </c>
      <c r="M1827" s="65" t="str">
        <f t="shared" si="322"/>
        <v/>
      </c>
      <c r="N1827" s="65" t="str">
        <f>IF(M1827="","",M1827/VLOOKUP(VLOOKUP($J1827,'Medians, Hi-Lo SDs'!$B:$F,2,FALSE),$H:$I,2,FALSE))</f>
        <v/>
      </c>
      <c r="O1827" s="59" t="s">
        <v>88</v>
      </c>
      <c r="P1827" s="60" t="s">
        <v>88</v>
      </c>
      <c r="Q1827" s="66" t="str">
        <f>IFERROR((IF(AND($G1826&lt;(VLOOKUP($J1827,'Medians, Hi-Lo SDs'!$B:$F,3,FALSE)),$G1827&gt;=(VLOOKUP($J1827,'Medians, Hi-Lo SDs'!$B:$F,3,FALSE))),(VLOOKUP($J1827,'Medians, Hi-Lo SDs'!$B:$F,3,FALSE))-$G1826,""))/($F1827)*($C1827-$C1826)+($C1826),"")</f>
        <v/>
      </c>
      <c r="R1827" s="65" t="str">
        <f t="shared" si="323"/>
        <v/>
      </c>
      <c r="S1827" s="65" t="str">
        <f>IF(R1827="","",R1827/VLOOKUP(VLOOKUP($J1827,'Medians, Hi-Lo SDs'!$B:$F,3,FALSE),$H:$I,2,FALSE))</f>
        <v/>
      </c>
      <c r="T1827" s="70" t="str">
        <f t="shared" si="315"/>
        <v/>
      </c>
      <c r="U1827" s="68" t="str">
        <f t="shared" si="316"/>
        <v/>
      </c>
      <c r="V1827" s="69" t="str">
        <f t="shared" si="321"/>
        <v/>
      </c>
      <c r="W1827" s="66" t="str">
        <f>IFERROR((IF(AND($G1826&lt;(VLOOKUP($J1827,'Medians, Hi-Lo SDs'!$B:$F,4,FALSE)),$G1827&gt;=(VLOOKUP($J1827,'Medians, Hi-Lo SDs'!$B:$F,4,FALSE))),(VLOOKUP($J1827,'Medians, Hi-Lo SDs'!$B:$F,4,FALSE))-$G1826,""))/($F1827)*($C1827-$C1826)+($C1826),"")</f>
        <v/>
      </c>
      <c r="X1827" s="65" t="str">
        <f t="shared" si="324"/>
        <v/>
      </c>
      <c r="Y1827" s="65" t="str">
        <f>IF(X1827="","",X1827/VLOOKUP(VLOOKUP($J1827,'Medians, Hi-Lo SDs'!$B:$F,4,FALSE),$H:$I,2,FALSE))</f>
        <v/>
      </c>
      <c r="Z1827" s="70" t="str">
        <f t="shared" si="317"/>
        <v/>
      </c>
      <c r="AA1827" s="68" t="str">
        <f t="shared" si="318"/>
        <v/>
      </c>
      <c r="AB1827" s="66" t="str">
        <f>IFERROR((IF(AND($G1826&lt;(VLOOKUP($J1827,'Medians, Hi-Lo SDs'!$B:$F,5,FALSE)),$G1827&gt;=(VLOOKUP($J1827,'Medians, Hi-Lo SDs'!$B:$F,5,FALSE))),(VLOOKUP($J1827,'Medians, Hi-Lo SDs'!$B:$F,5,FALSE))-$G1826,""))/($F1827)*($C1827-$C1826)+($C1826),"")</f>
        <v/>
      </c>
      <c r="AC1827" s="65" t="str">
        <f t="shared" si="325"/>
        <v/>
      </c>
      <c r="AD1827" s="65" t="str">
        <f>IF(AC1827="","",AC1827/VLOOKUP(VLOOKUP($J1827,'Medians, Hi-Lo SDs'!$B:$F,5,FALSE),$H:$I,2,FALSE))</f>
        <v/>
      </c>
      <c r="AE1827" s="59" t="s">
        <v>88</v>
      </c>
      <c r="AF1827" s="60" t="s">
        <v>88</v>
      </c>
    </row>
    <row r="1828" spans="10:32" x14ac:dyDescent="0.2">
      <c r="J1828" s="64" t="str">
        <f t="shared" si="319"/>
        <v>a1721</v>
      </c>
      <c r="K1828" s="71">
        <f t="shared" si="320"/>
        <v>2.1505376344086025</v>
      </c>
      <c r="L1828" s="65" t="str">
        <f>IFERROR((IF(AND($G1827&lt;(VLOOKUP($J1828,'Medians, Hi-Lo SDs'!$B:$F,2,FALSE)),$G1828&gt;=(VLOOKUP($J1828,'Medians, Hi-Lo SDs'!$B:$F,2,FALSE))),(VLOOKUP($J1828,'Medians, Hi-Lo SDs'!$B:$F,2,FALSE))-$G1827,""))/($F1828)*($C1828-$C1827)+($C1827),"")</f>
        <v/>
      </c>
      <c r="M1828" s="65" t="str">
        <f t="shared" si="322"/>
        <v/>
      </c>
      <c r="N1828" s="65" t="str">
        <f>IF(M1828="","",M1828/VLOOKUP(VLOOKUP($J1828,'Medians, Hi-Lo SDs'!$B:$F,2,FALSE),$H:$I,2,FALSE))</f>
        <v/>
      </c>
      <c r="O1828" s="59" t="s">
        <v>88</v>
      </c>
      <c r="P1828" s="60" t="s">
        <v>88</v>
      </c>
      <c r="Q1828" s="66" t="str">
        <f>IFERROR((IF(AND($G1827&lt;(VLOOKUP($J1828,'Medians, Hi-Lo SDs'!$B:$F,3,FALSE)),$G1828&gt;=(VLOOKUP($J1828,'Medians, Hi-Lo SDs'!$B:$F,3,FALSE))),(VLOOKUP($J1828,'Medians, Hi-Lo SDs'!$B:$F,3,FALSE))-$G1827,""))/($F1828)*($C1828-$C1827)+($C1827),"")</f>
        <v/>
      </c>
      <c r="R1828" s="65" t="str">
        <f t="shared" si="323"/>
        <v/>
      </c>
      <c r="S1828" s="65" t="str">
        <f>IF(R1828="","",R1828/VLOOKUP(VLOOKUP($J1828,'Medians, Hi-Lo SDs'!$B:$F,3,FALSE),$H:$I,2,FALSE))</f>
        <v/>
      </c>
      <c r="T1828" s="70" t="str">
        <f t="shared" si="315"/>
        <v/>
      </c>
      <c r="U1828" s="68" t="str">
        <f t="shared" si="316"/>
        <v/>
      </c>
      <c r="V1828" s="69" t="str">
        <f t="shared" si="321"/>
        <v/>
      </c>
      <c r="W1828" s="66" t="str">
        <f>IFERROR((IF(AND($G1827&lt;(VLOOKUP($J1828,'Medians, Hi-Lo SDs'!$B:$F,4,FALSE)),$G1828&gt;=(VLOOKUP($J1828,'Medians, Hi-Lo SDs'!$B:$F,4,FALSE))),(VLOOKUP($J1828,'Medians, Hi-Lo SDs'!$B:$F,4,FALSE))-$G1827,""))/($F1828)*($C1828-$C1827)+($C1827),"")</f>
        <v/>
      </c>
      <c r="X1828" s="65" t="str">
        <f t="shared" si="324"/>
        <v/>
      </c>
      <c r="Y1828" s="65" t="str">
        <f>IF(X1828="","",X1828/VLOOKUP(VLOOKUP($J1828,'Medians, Hi-Lo SDs'!$B:$F,4,FALSE),$H:$I,2,FALSE))</f>
        <v/>
      </c>
      <c r="Z1828" s="70" t="str">
        <f t="shared" si="317"/>
        <v/>
      </c>
      <c r="AA1828" s="68" t="str">
        <f t="shared" si="318"/>
        <v/>
      </c>
      <c r="AB1828" s="66" t="str">
        <f>IFERROR((IF(AND($G1827&lt;(VLOOKUP($J1828,'Medians, Hi-Lo SDs'!$B:$F,5,FALSE)),$G1828&gt;=(VLOOKUP($J1828,'Medians, Hi-Lo SDs'!$B:$F,5,FALSE))),(VLOOKUP($J1828,'Medians, Hi-Lo SDs'!$B:$F,5,FALSE))-$G1827,""))/($F1828)*($C1828-$C1827)+($C1827),"")</f>
        <v/>
      </c>
      <c r="AC1828" s="65" t="str">
        <f t="shared" si="325"/>
        <v/>
      </c>
      <c r="AD1828" s="65" t="str">
        <f>IF(AC1828="","",AC1828/VLOOKUP(VLOOKUP($J1828,'Medians, Hi-Lo SDs'!$B:$F,5,FALSE),$H:$I,2,FALSE))</f>
        <v/>
      </c>
      <c r="AE1828" s="59" t="s">
        <v>88</v>
      </c>
      <c r="AF1828" s="60" t="s">
        <v>88</v>
      </c>
    </row>
    <row r="1829" spans="10:32" x14ac:dyDescent="0.2">
      <c r="J1829" s="64" t="str">
        <f t="shared" si="319"/>
        <v>a1721</v>
      </c>
      <c r="K1829" s="71">
        <f t="shared" si="320"/>
        <v>2.1505376344086025</v>
      </c>
      <c r="L1829" s="65" t="str">
        <f>IFERROR((IF(AND($G1828&lt;(VLOOKUP($J1829,'Medians, Hi-Lo SDs'!$B:$F,2,FALSE)),$G1829&gt;=(VLOOKUP($J1829,'Medians, Hi-Lo SDs'!$B:$F,2,FALSE))),(VLOOKUP($J1829,'Medians, Hi-Lo SDs'!$B:$F,2,FALSE))-$G1828,""))/($F1829)*($C1829-$C1828)+($C1828),"")</f>
        <v/>
      </c>
      <c r="M1829" s="65" t="str">
        <f t="shared" si="322"/>
        <v/>
      </c>
      <c r="N1829" s="65" t="str">
        <f>IF(M1829="","",M1829/VLOOKUP(VLOOKUP($J1829,'Medians, Hi-Lo SDs'!$B:$F,2,FALSE),$H:$I,2,FALSE))</f>
        <v/>
      </c>
      <c r="O1829" s="59" t="s">
        <v>88</v>
      </c>
      <c r="P1829" s="60" t="s">
        <v>88</v>
      </c>
      <c r="Q1829" s="66" t="str">
        <f>IFERROR((IF(AND($G1828&lt;(VLOOKUP($J1829,'Medians, Hi-Lo SDs'!$B:$F,3,FALSE)),$G1829&gt;=(VLOOKUP($J1829,'Medians, Hi-Lo SDs'!$B:$F,3,FALSE))),(VLOOKUP($J1829,'Medians, Hi-Lo SDs'!$B:$F,3,FALSE))-$G1828,""))/($F1829)*($C1829-$C1828)+($C1828),"")</f>
        <v/>
      </c>
      <c r="R1829" s="65" t="str">
        <f t="shared" si="323"/>
        <v/>
      </c>
      <c r="S1829" s="65" t="str">
        <f>IF(R1829="","",R1829/VLOOKUP(VLOOKUP($J1829,'Medians, Hi-Lo SDs'!$B:$F,3,FALSE),$H:$I,2,FALSE))</f>
        <v/>
      </c>
      <c r="T1829" s="70" t="str">
        <f t="shared" si="315"/>
        <v/>
      </c>
      <c r="U1829" s="68" t="str">
        <f t="shared" si="316"/>
        <v/>
      </c>
      <c r="V1829" s="69" t="str">
        <f t="shared" si="321"/>
        <v/>
      </c>
      <c r="W1829" s="66" t="str">
        <f>IFERROR((IF(AND($G1828&lt;(VLOOKUP($J1829,'Medians, Hi-Lo SDs'!$B:$F,4,FALSE)),$G1829&gt;=(VLOOKUP($J1829,'Medians, Hi-Lo SDs'!$B:$F,4,FALSE))),(VLOOKUP($J1829,'Medians, Hi-Lo SDs'!$B:$F,4,FALSE))-$G1828,""))/($F1829)*($C1829-$C1828)+($C1828),"")</f>
        <v/>
      </c>
      <c r="X1829" s="65" t="str">
        <f t="shared" si="324"/>
        <v/>
      </c>
      <c r="Y1829" s="65" t="str">
        <f>IF(X1829="","",X1829/VLOOKUP(VLOOKUP($J1829,'Medians, Hi-Lo SDs'!$B:$F,4,FALSE),$H:$I,2,FALSE))</f>
        <v/>
      </c>
      <c r="Z1829" s="70" t="str">
        <f t="shared" si="317"/>
        <v/>
      </c>
      <c r="AA1829" s="68" t="str">
        <f t="shared" si="318"/>
        <v/>
      </c>
      <c r="AB1829" s="66" t="str">
        <f>IFERROR((IF(AND($G1828&lt;(VLOOKUP($J1829,'Medians, Hi-Lo SDs'!$B:$F,5,FALSE)),$G1829&gt;=(VLOOKUP($J1829,'Medians, Hi-Lo SDs'!$B:$F,5,FALSE))),(VLOOKUP($J1829,'Medians, Hi-Lo SDs'!$B:$F,5,FALSE))-$G1828,""))/($F1829)*($C1829-$C1828)+($C1828),"")</f>
        <v/>
      </c>
      <c r="AC1829" s="65" t="str">
        <f t="shared" si="325"/>
        <v/>
      </c>
      <c r="AD1829" s="65" t="str">
        <f>IF(AC1829="","",AC1829/VLOOKUP(VLOOKUP($J1829,'Medians, Hi-Lo SDs'!$B:$F,5,FALSE),$H:$I,2,FALSE))</f>
        <v/>
      </c>
      <c r="AE1829" s="59" t="s">
        <v>88</v>
      </c>
      <c r="AF1829" s="60" t="s">
        <v>88</v>
      </c>
    </row>
    <row r="1830" spans="10:32" x14ac:dyDescent="0.2">
      <c r="J1830" s="64" t="str">
        <f t="shared" si="319"/>
        <v>a1721</v>
      </c>
      <c r="K1830" s="71">
        <f t="shared" si="320"/>
        <v>2.1505376344086025</v>
      </c>
      <c r="L1830" s="65" t="str">
        <f>IFERROR((IF(AND($G1829&lt;(VLOOKUP($J1830,'Medians, Hi-Lo SDs'!$B:$F,2,FALSE)),$G1830&gt;=(VLOOKUP($J1830,'Medians, Hi-Lo SDs'!$B:$F,2,FALSE))),(VLOOKUP($J1830,'Medians, Hi-Lo SDs'!$B:$F,2,FALSE))-$G1829,""))/($F1830)*($C1830-$C1829)+($C1829),"")</f>
        <v/>
      </c>
      <c r="M1830" s="65" t="str">
        <f t="shared" si="322"/>
        <v/>
      </c>
      <c r="N1830" s="65" t="str">
        <f>IF(M1830="","",M1830/VLOOKUP(VLOOKUP($J1830,'Medians, Hi-Lo SDs'!$B:$F,2,FALSE),$H:$I,2,FALSE))</f>
        <v/>
      </c>
      <c r="O1830" s="59" t="s">
        <v>88</v>
      </c>
      <c r="P1830" s="60" t="s">
        <v>88</v>
      </c>
      <c r="Q1830" s="66" t="str">
        <f>IFERROR((IF(AND($G1829&lt;(VLOOKUP($J1830,'Medians, Hi-Lo SDs'!$B:$F,3,FALSE)),$G1830&gt;=(VLOOKUP($J1830,'Medians, Hi-Lo SDs'!$B:$F,3,FALSE))),(VLOOKUP($J1830,'Medians, Hi-Lo SDs'!$B:$F,3,FALSE))-$G1829,""))/($F1830)*($C1830-$C1829)+($C1829),"")</f>
        <v/>
      </c>
      <c r="R1830" s="65" t="str">
        <f t="shared" si="323"/>
        <v/>
      </c>
      <c r="S1830" s="65" t="str">
        <f>IF(R1830="","",R1830/VLOOKUP(VLOOKUP($J1830,'Medians, Hi-Lo SDs'!$B:$F,3,FALSE),$H:$I,2,FALSE))</f>
        <v/>
      </c>
      <c r="T1830" s="70" t="str">
        <f t="shared" si="315"/>
        <v/>
      </c>
      <c r="U1830" s="68" t="str">
        <f t="shared" si="316"/>
        <v/>
      </c>
      <c r="V1830" s="69" t="str">
        <f t="shared" si="321"/>
        <v/>
      </c>
      <c r="W1830" s="66" t="str">
        <f>IFERROR((IF(AND($G1829&lt;(VLOOKUP($J1830,'Medians, Hi-Lo SDs'!$B:$F,4,FALSE)),$G1830&gt;=(VLOOKUP($J1830,'Medians, Hi-Lo SDs'!$B:$F,4,FALSE))),(VLOOKUP($J1830,'Medians, Hi-Lo SDs'!$B:$F,4,FALSE))-$G1829,""))/($F1830)*($C1830-$C1829)+($C1829),"")</f>
        <v/>
      </c>
      <c r="X1830" s="65" t="str">
        <f t="shared" si="324"/>
        <v/>
      </c>
      <c r="Y1830" s="65" t="str">
        <f>IF(X1830="","",X1830/VLOOKUP(VLOOKUP($J1830,'Medians, Hi-Lo SDs'!$B:$F,4,FALSE),$H:$I,2,FALSE))</f>
        <v/>
      </c>
      <c r="Z1830" s="70" t="str">
        <f t="shared" si="317"/>
        <v/>
      </c>
      <c r="AA1830" s="68" t="str">
        <f t="shared" si="318"/>
        <v/>
      </c>
      <c r="AB1830" s="66" t="str">
        <f>IFERROR((IF(AND($G1829&lt;(VLOOKUP($J1830,'Medians, Hi-Lo SDs'!$B:$F,5,FALSE)),$G1830&gt;=(VLOOKUP($J1830,'Medians, Hi-Lo SDs'!$B:$F,5,FALSE))),(VLOOKUP($J1830,'Medians, Hi-Lo SDs'!$B:$F,5,FALSE))-$G1829,""))/($F1830)*($C1830-$C1829)+($C1829),"")</f>
        <v/>
      </c>
      <c r="AC1830" s="65" t="str">
        <f t="shared" si="325"/>
        <v/>
      </c>
      <c r="AD1830" s="65" t="str">
        <f>IF(AC1830="","",AC1830/VLOOKUP(VLOOKUP($J1830,'Medians, Hi-Lo SDs'!$B:$F,5,FALSE),$H:$I,2,FALSE))</f>
        <v/>
      </c>
      <c r="AE1830" s="59" t="s">
        <v>88</v>
      </c>
      <c r="AF1830" s="60" t="s">
        <v>88</v>
      </c>
    </row>
    <row r="1831" spans="10:32" x14ac:dyDescent="0.2">
      <c r="J1831" s="64" t="str">
        <f t="shared" si="319"/>
        <v>a1721</v>
      </c>
      <c r="K1831" s="71">
        <f t="shared" si="320"/>
        <v>2.1505376344086025</v>
      </c>
      <c r="L1831" s="65" t="str">
        <f>IFERROR((IF(AND($G1830&lt;(VLOOKUP($J1831,'Medians, Hi-Lo SDs'!$B:$F,2,FALSE)),$G1831&gt;=(VLOOKUP($J1831,'Medians, Hi-Lo SDs'!$B:$F,2,FALSE))),(VLOOKUP($J1831,'Medians, Hi-Lo SDs'!$B:$F,2,FALSE))-$G1830,""))/($F1831)*($C1831-$C1830)+($C1830),"")</f>
        <v/>
      </c>
      <c r="M1831" s="65" t="str">
        <f t="shared" si="322"/>
        <v/>
      </c>
      <c r="N1831" s="65" t="str">
        <f>IF(M1831="","",M1831/VLOOKUP(VLOOKUP($J1831,'Medians, Hi-Lo SDs'!$B:$F,2,FALSE),$H:$I,2,FALSE))</f>
        <v/>
      </c>
      <c r="O1831" s="59" t="s">
        <v>88</v>
      </c>
      <c r="P1831" s="60" t="s">
        <v>88</v>
      </c>
      <c r="Q1831" s="66" t="str">
        <f>IFERROR((IF(AND($G1830&lt;(VLOOKUP($J1831,'Medians, Hi-Lo SDs'!$B:$F,3,FALSE)),$G1831&gt;=(VLOOKUP($J1831,'Medians, Hi-Lo SDs'!$B:$F,3,FALSE))),(VLOOKUP($J1831,'Medians, Hi-Lo SDs'!$B:$F,3,FALSE))-$G1830,""))/($F1831)*($C1831-$C1830)+($C1830),"")</f>
        <v/>
      </c>
      <c r="R1831" s="65" t="str">
        <f t="shared" si="323"/>
        <v/>
      </c>
      <c r="S1831" s="65" t="str">
        <f>IF(R1831="","",R1831/VLOOKUP(VLOOKUP($J1831,'Medians, Hi-Lo SDs'!$B:$F,3,FALSE),$H:$I,2,FALSE))</f>
        <v/>
      </c>
      <c r="T1831" s="70" t="str">
        <f t="shared" si="315"/>
        <v/>
      </c>
      <c r="U1831" s="68" t="str">
        <f t="shared" si="316"/>
        <v/>
      </c>
      <c r="V1831" s="69" t="str">
        <f t="shared" si="321"/>
        <v/>
      </c>
      <c r="W1831" s="66" t="str">
        <f>IFERROR((IF(AND($G1830&lt;(VLOOKUP($J1831,'Medians, Hi-Lo SDs'!$B:$F,4,FALSE)),$G1831&gt;=(VLOOKUP($J1831,'Medians, Hi-Lo SDs'!$B:$F,4,FALSE))),(VLOOKUP($J1831,'Medians, Hi-Lo SDs'!$B:$F,4,FALSE))-$G1830,""))/($F1831)*($C1831-$C1830)+($C1830),"")</f>
        <v/>
      </c>
      <c r="X1831" s="65" t="str">
        <f t="shared" si="324"/>
        <v/>
      </c>
      <c r="Y1831" s="65" t="str">
        <f>IF(X1831="","",X1831/VLOOKUP(VLOOKUP($J1831,'Medians, Hi-Lo SDs'!$B:$F,4,FALSE),$H:$I,2,FALSE))</f>
        <v/>
      </c>
      <c r="Z1831" s="70" t="str">
        <f t="shared" si="317"/>
        <v/>
      </c>
      <c r="AA1831" s="68" t="str">
        <f t="shared" si="318"/>
        <v/>
      </c>
      <c r="AB1831" s="66" t="str">
        <f>IFERROR((IF(AND($G1830&lt;(VLOOKUP($J1831,'Medians, Hi-Lo SDs'!$B:$F,5,FALSE)),$G1831&gt;=(VLOOKUP($J1831,'Medians, Hi-Lo SDs'!$B:$F,5,FALSE))),(VLOOKUP($J1831,'Medians, Hi-Lo SDs'!$B:$F,5,FALSE))-$G1830,""))/($F1831)*($C1831-$C1830)+($C1830),"")</f>
        <v/>
      </c>
      <c r="AC1831" s="65" t="str">
        <f t="shared" si="325"/>
        <v/>
      </c>
      <c r="AD1831" s="65" t="str">
        <f>IF(AC1831="","",AC1831/VLOOKUP(VLOOKUP($J1831,'Medians, Hi-Lo SDs'!$B:$F,5,FALSE),$H:$I,2,FALSE))</f>
        <v/>
      </c>
      <c r="AE1831" s="59" t="s">
        <v>88</v>
      </c>
      <c r="AF1831" s="60" t="s">
        <v>88</v>
      </c>
    </row>
    <row r="1832" spans="10:32" x14ac:dyDescent="0.2">
      <c r="J1832" s="64" t="str">
        <f t="shared" si="319"/>
        <v>a1721</v>
      </c>
      <c r="K1832" s="71">
        <f t="shared" si="320"/>
        <v>2.1505376344086025</v>
      </c>
      <c r="L1832" s="65" t="str">
        <f>IFERROR((IF(AND($G1831&lt;(VLOOKUP($J1832,'Medians, Hi-Lo SDs'!$B:$F,2,FALSE)),$G1832&gt;=(VLOOKUP($J1832,'Medians, Hi-Lo SDs'!$B:$F,2,FALSE))),(VLOOKUP($J1832,'Medians, Hi-Lo SDs'!$B:$F,2,FALSE))-$G1831,""))/($F1832)*($C1832-$C1831)+($C1831),"")</f>
        <v/>
      </c>
      <c r="M1832" s="65" t="str">
        <f t="shared" si="322"/>
        <v/>
      </c>
      <c r="N1832" s="65" t="str">
        <f>IF(M1832="","",M1832/VLOOKUP(VLOOKUP($J1832,'Medians, Hi-Lo SDs'!$B:$F,2,FALSE),$H:$I,2,FALSE))</f>
        <v/>
      </c>
      <c r="O1832" s="59" t="s">
        <v>88</v>
      </c>
      <c r="P1832" s="60" t="s">
        <v>88</v>
      </c>
      <c r="Q1832" s="66" t="str">
        <f>IFERROR((IF(AND($G1831&lt;(VLOOKUP($J1832,'Medians, Hi-Lo SDs'!$B:$F,3,FALSE)),$G1832&gt;=(VLOOKUP($J1832,'Medians, Hi-Lo SDs'!$B:$F,3,FALSE))),(VLOOKUP($J1832,'Medians, Hi-Lo SDs'!$B:$F,3,FALSE))-$G1831,""))/($F1832)*($C1832-$C1831)+($C1831),"")</f>
        <v/>
      </c>
      <c r="R1832" s="65" t="str">
        <f t="shared" si="323"/>
        <v/>
      </c>
      <c r="S1832" s="65" t="str">
        <f>IF(R1832="","",R1832/VLOOKUP(VLOOKUP($J1832,'Medians, Hi-Lo SDs'!$B:$F,3,FALSE),$H:$I,2,FALSE))</f>
        <v/>
      </c>
      <c r="T1832" s="70" t="str">
        <f t="shared" si="315"/>
        <v/>
      </c>
      <c r="U1832" s="68" t="str">
        <f t="shared" si="316"/>
        <v/>
      </c>
      <c r="V1832" s="69" t="str">
        <f t="shared" si="321"/>
        <v/>
      </c>
      <c r="W1832" s="66" t="str">
        <f>IFERROR((IF(AND($G1831&lt;(VLOOKUP($J1832,'Medians, Hi-Lo SDs'!$B:$F,4,FALSE)),$G1832&gt;=(VLOOKUP($J1832,'Medians, Hi-Lo SDs'!$B:$F,4,FALSE))),(VLOOKUP($J1832,'Medians, Hi-Lo SDs'!$B:$F,4,FALSE))-$G1831,""))/($F1832)*($C1832-$C1831)+($C1831),"")</f>
        <v/>
      </c>
      <c r="X1832" s="65" t="str">
        <f t="shared" si="324"/>
        <v/>
      </c>
      <c r="Y1832" s="65" t="str">
        <f>IF(X1832="","",X1832/VLOOKUP(VLOOKUP($J1832,'Medians, Hi-Lo SDs'!$B:$F,4,FALSE),$H:$I,2,FALSE))</f>
        <v/>
      </c>
      <c r="Z1832" s="70" t="str">
        <f t="shared" si="317"/>
        <v/>
      </c>
      <c r="AA1832" s="68" t="str">
        <f t="shared" si="318"/>
        <v/>
      </c>
      <c r="AB1832" s="66" t="str">
        <f>IFERROR((IF(AND($G1831&lt;(VLOOKUP($J1832,'Medians, Hi-Lo SDs'!$B:$F,5,FALSE)),$G1832&gt;=(VLOOKUP($J1832,'Medians, Hi-Lo SDs'!$B:$F,5,FALSE))),(VLOOKUP($J1832,'Medians, Hi-Lo SDs'!$B:$F,5,FALSE))-$G1831,""))/($F1832)*($C1832-$C1831)+($C1831),"")</f>
        <v/>
      </c>
      <c r="AC1832" s="65" t="str">
        <f t="shared" si="325"/>
        <v/>
      </c>
      <c r="AD1832" s="65" t="str">
        <f>IF(AC1832="","",AC1832/VLOOKUP(VLOOKUP($J1832,'Medians, Hi-Lo SDs'!$B:$F,5,FALSE),$H:$I,2,FALSE))</f>
        <v/>
      </c>
      <c r="AE1832" s="59" t="s">
        <v>88</v>
      </c>
      <c r="AF1832" s="60" t="s">
        <v>88</v>
      </c>
    </row>
    <row r="1833" spans="10:32" x14ac:dyDescent="0.2">
      <c r="J1833" s="64" t="str">
        <f t="shared" si="319"/>
        <v>a1721</v>
      </c>
      <c r="K1833" s="71">
        <f t="shared" si="320"/>
        <v>2.1505376344086025</v>
      </c>
      <c r="L1833" s="65" t="str">
        <f>IFERROR((IF(AND($G1832&lt;(VLOOKUP($J1833,'Medians, Hi-Lo SDs'!$B:$F,2,FALSE)),$G1833&gt;=(VLOOKUP($J1833,'Medians, Hi-Lo SDs'!$B:$F,2,FALSE))),(VLOOKUP($J1833,'Medians, Hi-Lo SDs'!$B:$F,2,FALSE))-$G1832,""))/($F1833)*($C1833-$C1832)+($C1832),"")</f>
        <v/>
      </c>
      <c r="M1833" s="65" t="str">
        <f t="shared" si="322"/>
        <v/>
      </c>
      <c r="N1833" s="65" t="str">
        <f>IF(M1833="","",M1833/VLOOKUP(VLOOKUP($J1833,'Medians, Hi-Lo SDs'!$B:$F,2,FALSE),$H:$I,2,FALSE))</f>
        <v/>
      </c>
      <c r="O1833" s="59" t="s">
        <v>88</v>
      </c>
      <c r="P1833" s="60" t="s">
        <v>88</v>
      </c>
      <c r="Q1833" s="66" t="str">
        <f>IFERROR((IF(AND($G1832&lt;(VLOOKUP($J1833,'Medians, Hi-Lo SDs'!$B:$F,3,FALSE)),$G1833&gt;=(VLOOKUP($J1833,'Medians, Hi-Lo SDs'!$B:$F,3,FALSE))),(VLOOKUP($J1833,'Medians, Hi-Lo SDs'!$B:$F,3,FALSE))-$G1832,""))/($F1833)*($C1833-$C1832)+($C1832),"")</f>
        <v/>
      </c>
      <c r="R1833" s="65" t="str">
        <f t="shared" si="323"/>
        <v/>
      </c>
      <c r="S1833" s="65" t="str">
        <f>IF(R1833="","",R1833/VLOOKUP(VLOOKUP($J1833,'Medians, Hi-Lo SDs'!$B:$F,3,FALSE),$H:$I,2,FALSE))</f>
        <v/>
      </c>
      <c r="T1833" s="70" t="str">
        <f t="shared" si="315"/>
        <v/>
      </c>
      <c r="U1833" s="68" t="str">
        <f t="shared" si="316"/>
        <v/>
      </c>
      <c r="V1833" s="69" t="str">
        <f t="shared" si="321"/>
        <v/>
      </c>
      <c r="W1833" s="66" t="str">
        <f>IFERROR((IF(AND($G1832&lt;(VLOOKUP($J1833,'Medians, Hi-Lo SDs'!$B:$F,4,FALSE)),$G1833&gt;=(VLOOKUP($J1833,'Medians, Hi-Lo SDs'!$B:$F,4,FALSE))),(VLOOKUP($J1833,'Medians, Hi-Lo SDs'!$B:$F,4,FALSE))-$G1832,""))/($F1833)*($C1833-$C1832)+($C1832),"")</f>
        <v/>
      </c>
      <c r="X1833" s="65" t="str">
        <f t="shared" si="324"/>
        <v/>
      </c>
      <c r="Y1833" s="65" t="str">
        <f>IF(X1833="","",X1833/VLOOKUP(VLOOKUP($J1833,'Medians, Hi-Lo SDs'!$B:$F,4,FALSE),$H:$I,2,FALSE))</f>
        <v/>
      </c>
      <c r="Z1833" s="70" t="str">
        <f t="shared" si="317"/>
        <v/>
      </c>
      <c r="AA1833" s="68" t="str">
        <f t="shared" si="318"/>
        <v/>
      </c>
      <c r="AB1833" s="66" t="str">
        <f>IFERROR((IF(AND($G1832&lt;(VLOOKUP($J1833,'Medians, Hi-Lo SDs'!$B:$F,5,FALSE)),$G1833&gt;=(VLOOKUP($J1833,'Medians, Hi-Lo SDs'!$B:$F,5,FALSE))),(VLOOKUP($J1833,'Medians, Hi-Lo SDs'!$B:$F,5,FALSE))-$G1832,""))/($F1833)*($C1833-$C1832)+($C1832),"")</f>
        <v/>
      </c>
      <c r="AC1833" s="65" t="str">
        <f t="shared" si="325"/>
        <v/>
      </c>
      <c r="AD1833" s="65" t="str">
        <f>IF(AC1833="","",AC1833/VLOOKUP(VLOOKUP($J1833,'Medians, Hi-Lo SDs'!$B:$F,5,FALSE),$H:$I,2,FALSE))</f>
        <v/>
      </c>
      <c r="AE1833" s="59" t="s">
        <v>88</v>
      </c>
      <c r="AF1833" s="60" t="s">
        <v>88</v>
      </c>
    </row>
    <row r="1834" spans="10:32" x14ac:dyDescent="0.2">
      <c r="J1834" s="64" t="str">
        <f t="shared" si="319"/>
        <v>a1721</v>
      </c>
      <c r="K1834" s="71">
        <f t="shared" si="320"/>
        <v>2.1505376344086025</v>
      </c>
      <c r="L1834" s="65" t="str">
        <f>IFERROR((IF(AND($G1833&lt;(VLOOKUP($J1834,'Medians, Hi-Lo SDs'!$B:$F,2,FALSE)),$G1834&gt;=(VLOOKUP($J1834,'Medians, Hi-Lo SDs'!$B:$F,2,FALSE))),(VLOOKUP($J1834,'Medians, Hi-Lo SDs'!$B:$F,2,FALSE))-$G1833,""))/($F1834)*($C1834-$C1833)+($C1833),"")</f>
        <v/>
      </c>
      <c r="M1834" s="65" t="str">
        <f t="shared" si="322"/>
        <v/>
      </c>
      <c r="N1834" s="65" t="str">
        <f>IF(M1834="","",M1834/VLOOKUP(VLOOKUP($J1834,'Medians, Hi-Lo SDs'!$B:$F,2,FALSE),$H:$I,2,FALSE))</f>
        <v/>
      </c>
      <c r="O1834" s="59" t="s">
        <v>88</v>
      </c>
      <c r="P1834" s="60" t="s">
        <v>88</v>
      </c>
      <c r="Q1834" s="66" t="str">
        <f>IFERROR((IF(AND($G1833&lt;(VLOOKUP($J1834,'Medians, Hi-Lo SDs'!$B:$F,3,FALSE)),$G1834&gt;=(VLOOKUP($J1834,'Medians, Hi-Lo SDs'!$B:$F,3,FALSE))),(VLOOKUP($J1834,'Medians, Hi-Lo SDs'!$B:$F,3,FALSE))-$G1833,""))/($F1834)*($C1834-$C1833)+($C1833),"")</f>
        <v/>
      </c>
      <c r="R1834" s="65" t="str">
        <f t="shared" si="323"/>
        <v/>
      </c>
      <c r="S1834" s="65" t="str">
        <f>IF(R1834="","",R1834/VLOOKUP(VLOOKUP($J1834,'Medians, Hi-Lo SDs'!$B:$F,3,FALSE),$H:$I,2,FALSE))</f>
        <v/>
      </c>
      <c r="T1834" s="70" t="str">
        <f t="shared" si="315"/>
        <v/>
      </c>
      <c r="U1834" s="68" t="str">
        <f t="shared" si="316"/>
        <v/>
      </c>
      <c r="V1834" s="69" t="str">
        <f t="shared" si="321"/>
        <v/>
      </c>
      <c r="W1834" s="66" t="str">
        <f>IFERROR((IF(AND($G1833&lt;(VLOOKUP($J1834,'Medians, Hi-Lo SDs'!$B:$F,4,FALSE)),$G1834&gt;=(VLOOKUP($J1834,'Medians, Hi-Lo SDs'!$B:$F,4,FALSE))),(VLOOKUP($J1834,'Medians, Hi-Lo SDs'!$B:$F,4,FALSE))-$G1833,""))/($F1834)*($C1834-$C1833)+($C1833),"")</f>
        <v/>
      </c>
      <c r="X1834" s="65" t="str">
        <f t="shared" si="324"/>
        <v/>
      </c>
      <c r="Y1834" s="65" t="str">
        <f>IF(X1834="","",X1834/VLOOKUP(VLOOKUP($J1834,'Medians, Hi-Lo SDs'!$B:$F,4,FALSE),$H:$I,2,FALSE))</f>
        <v/>
      </c>
      <c r="Z1834" s="70" t="str">
        <f t="shared" si="317"/>
        <v/>
      </c>
      <c r="AA1834" s="68" t="str">
        <f t="shared" si="318"/>
        <v/>
      </c>
      <c r="AB1834" s="66" t="str">
        <f>IFERROR((IF(AND($G1833&lt;(VLOOKUP($J1834,'Medians, Hi-Lo SDs'!$B:$F,5,FALSE)),$G1834&gt;=(VLOOKUP($J1834,'Medians, Hi-Lo SDs'!$B:$F,5,FALSE))),(VLOOKUP($J1834,'Medians, Hi-Lo SDs'!$B:$F,5,FALSE))-$G1833,""))/($F1834)*($C1834-$C1833)+($C1833),"")</f>
        <v/>
      </c>
      <c r="AC1834" s="65" t="str">
        <f t="shared" si="325"/>
        <v/>
      </c>
      <c r="AD1834" s="65" t="str">
        <f>IF(AC1834="","",AC1834/VLOOKUP(VLOOKUP($J1834,'Medians, Hi-Lo SDs'!$B:$F,5,FALSE),$H:$I,2,FALSE))</f>
        <v/>
      </c>
      <c r="AE1834" s="59" t="s">
        <v>88</v>
      </c>
      <c r="AF1834" s="60" t="s">
        <v>88</v>
      </c>
    </row>
    <row r="1835" spans="10:32" x14ac:dyDescent="0.2">
      <c r="J1835" s="64" t="str">
        <f t="shared" si="319"/>
        <v>a1721</v>
      </c>
      <c r="K1835" s="71">
        <f t="shared" si="320"/>
        <v>2.1505376344086025</v>
      </c>
      <c r="L1835" s="65" t="str">
        <f>IFERROR((IF(AND($G1834&lt;(VLOOKUP($J1835,'Medians, Hi-Lo SDs'!$B:$F,2,FALSE)),$G1835&gt;=(VLOOKUP($J1835,'Medians, Hi-Lo SDs'!$B:$F,2,FALSE))),(VLOOKUP($J1835,'Medians, Hi-Lo SDs'!$B:$F,2,FALSE))-$G1834,""))/($F1835)*($C1835-$C1834)+($C1834),"")</f>
        <v/>
      </c>
      <c r="M1835" s="65" t="str">
        <f t="shared" si="322"/>
        <v/>
      </c>
      <c r="N1835" s="65" t="str">
        <f>IF(M1835="","",M1835/VLOOKUP(VLOOKUP($J1835,'Medians, Hi-Lo SDs'!$B:$F,2,FALSE),$H:$I,2,FALSE))</f>
        <v/>
      </c>
      <c r="O1835" s="59" t="s">
        <v>88</v>
      </c>
      <c r="P1835" s="60" t="s">
        <v>88</v>
      </c>
      <c r="Q1835" s="66" t="str">
        <f>IFERROR((IF(AND($G1834&lt;(VLOOKUP($J1835,'Medians, Hi-Lo SDs'!$B:$F,3,FALSE)),$G1835&gt;=(VLOOKUP($J1835,'Medians, Hi-Lo SDs'!$B:$F,3,FALSE))),(VLOOKUP($J1835,'Medians, Hi-Lo SDs'!$B:$F,3,FALSE))-$G1834,""))/($F1835)*($C1835-$C1834)+($C1834),"")</f>
        <v/>
      </c>
      <c r="R1835" s="65" t="str">
        <f t="shared" si="323"/>
        <v/>
      </c>
      <c r="S1835" s="65" t="str">
        <f>IF(R1835="","",R1835/VLOOKUP(VLOOKUP($J1835,'Medians, Hi-Lo SDs'!$B:$F,3,FALSE),$H:$I,2,FALSE))</f>
        <v/>
      </c>
      <c r="T1835" s="70" t="str">
        <f t="shared" si="315"/>
        <v/>
      </c>
      <c r="U1835" s="68" t="str">
        <f t="shared" si="316"/>
        <v/>
      </c>
      <c r="V1835" s="69" t="str">
        <f t="shared" si="321"/>
        <v/>
      </c>
      <c r="W1835" s="66" t="str">
        <f>IFERROR((IF(AND($G1834&lt;(VLOOKUP($J1835,'Medians, Hi-Lo SDs'!$B:$F,4,FALSE)),$G1835&gt;=(VLOOKUP($J1835,'Medians, Hi-Lo SDs'!$B:$F,4,FALSE))),(VLOOKUP($J1835,'Medians, Hi-Lo SDs'!$B:$F,4,FALSE))-$G1834,""))/($F1835)*($C1835-$C1834)+($C1834),"")</f>
        <v/>
      </c>
      <c r="X1835" s="65" t="str">
        <f t="shared" si="324"/>
        <v/>
      </c>
      <c r="Y1835" s="65" t="str">
        <f>IF(X1835="","",X1835/VLOOKUP(VLOOKUP($J1835,'Medians, Hi-Lo SDs'!$B:$F,4,FALSE),$H:$I,2,FALSE))</f>
        <v/>
      </c>
      <c r="Z1835" s="70" t="str">
        <f t="shared" si="317"/>
        <v/>
      </c>
      <c r="AA1835" s="68" t="str">
        <f t="shared" si="318"/>
        <v/>
      </c>
      <c r="AB1835" s="66" t="str">
        <f>IFERROR((IF(AND($G1834&lt;(VLOOKUP($J1835,'Medians, Hi-Lo SDs'!$B:$F,5,FALSE)),$G1835&gt;=(VLOOKUP($J1835,'Medians, Hi-Lo SDs'!$B:$F,5,FALSE))),(VLOOKUP($J1835,'Medians, Hi-Lo SDs'!$B:$F,5,FALSE))-$G1834,""))/($F1835)*($C1835-$C1834)+($C1834),"")</f>
        <v/>
      </c>
      <c r="AC1835" s="65" t="str">
        <f t="shared" si="325"/>
        <v/>
      </c>
      <c r="AD1835" s="65" t="str">
        <f>IF(AC1835="","",AC1835/VLOOKUP(VLOOKUP($J1835,'Medians, Hi-Lo SDs'!$B:$F,5,FALSE),$H:$I,2,FALSE))</f>
        <v/>
      </c>
      <c r="AE1835" s="59" t="s">
        <v>88</v>
      </c>
      <c r="AF1835" s="60" t="s">
        <v>88</v>
      </c>
    </row>
    <row r="1836" spans="10:32" x14ac:dyDescent="0.2">
      <c r="J1836" s="64" t="str">
        <f t="shared" si="319"/>
        <v>a1721</v>
      </c>
      <c r="K1836" s="71">
        <f t="shared" si="320"/>
        <v>2.1505376344086025</v>
      </c>
      <c r="L1836" s="65" t="str">
        <f>IFERROR((IF(AND($G1835&lt;(VLOOKUP($J1836,'Medians, Hi-Lo SDs'!$B:$F,2,FALSE)),$G1836&gt;=(VLOOKUP($J1836,'Medians, Hi-Lo SDs'!$B:$F,2,FALSE))),(VLOOKUP($J1836,'Medians, Hi-Lo SDs'!$B:$F,2,FALSE))-$G1835,""))/($F1836)*($C1836-$C1835)+($C1835),"")</f>
        <v/>
      </c>
      <c r="M1836" s="65" t="str">
        <f t="shared" si="322"/>
        <v/>
      </c>
      <c r="N1836" s="65" t="str">
        <f>IF(M1836="","",M1836/VLOOKUP(VLOOKUP($J1836,'Medians, Hi-Lo SDs'!$B:$F,2,FALSE),$H:$I,2,FALSE))</f>
        <v/>
      </c>
      <c r="O1836" s="59" t="s">
        <v>88</v>
      </c>
      <c r="P1836" s="60" t="s">
        <v>88</v>
      </c>
      <c r="Q1836" s="66" t="str">
        <f>IFERROR((IF(AND($G1835&lt;(VLOOKUP($J1836,'Medians, Hi-Lo SDs'!$B:$F,3,FALSE)),$G1836&gt;=(VLOOKUP($J1836,'Medians, Hi-Lo SDs'!$B:$F,3,FALSE))),(VLOOKUP($J1836,'Medians, Hi-Lo SDs'!$B:$F,3,FALSE))-$G1835,""))/($F1836)*($C1836-$C1835)+($C1835),"")</f>
        <v/>
      </c>
      <c r="R1836" s="65" t="str">
        <f t="shared" si="323"/>
        <v/>
      </c>
      <c r="S1836" s="65" t="str">
        <f>IF(R1836="","",R1836/VLOOKUP(VLOOKUP($J1836,'Medians, Hi-Lo SDs'!$B:$F,3,FALSE),$H:$I,2,FALSE))</f>
        <v/>
      </c>
      <c r="T1836" s="70" t="str">
        <f t="shared" ref="T1836:T1899" si="326">IF(S1836="","",IF(SUMIF($J:$J,$J1836,N:N)=0,1/0,(SUMIF($J:$J,$J1836,N:N)+SUMIF($J:$J,$J1836,S:S))/2))</f>
        <v/>
      </c>
      <c r="U1836" s="68" t="str">
        <f t="shared" ref="U1836:U1899" si="327">N1836</f>
        <v/>
      </c>
      <c r="V1836" s="69" t="str">
        <f t="shared" si="321"/>
        <v/>
      </c>
      <c r="W1836" s="66" t="str">
        <f>IFERROR((IF(AND($G1835&lt;(VLOOKUP($J1836,'Medians, Hi-Lo SDs'!$B:$F,4,FALSE)),$G1836&gt;=(VLOOKUP($J1836,'Medians, Hi-Lo SDs'!$B:$F,4,FALSE))),(VLOOKUP($J1836,'Medians, Hi-Lo SDs'!$B:$F,4,FALSE))-$G1835,""))/($F1836)*($C1836-$C1835)+($C1835),"")</f>
        <v/>
      </c>
      <c r="X1836" s="65" t="str">
        <f t="shared" si="324"/>
        <v/>
      </c>
      <c r="Y1836" s="65" t="str">
        <f>IF(X1836="","",X1836/VLOOKUP(VLOOKUP($J1836,'Medians, Hi-Lo SDs'!$B:$F,4,FALSE),$H:$I,2,FALSE))</f>
        <v/>
      </c>
      <c r="Z1836" s="70" t="str">
        <f t="shared" ref="Z1836:Z1899" si="328">IF(Y1836="","",(SUMIF($J:$J,$J1836,Y:Y)+SUMIF($J:$J,$J1836,AD:AD))/2)</f>
        <v/>
      </c>
      <c r="AA1836" s="68" t="str">
        <f t="shared" ref="AA1836:AA1899" si="329">AD1836</f>
        <v/>
      </c>
      <c r="AB1836" s="66" t="str">
        <f>IFERROR((IF(AND($G1835&lt;(VLOOKUP($J1836,'Medians, Hi-Lo SDs'!$B:$F,5,FALSE)),$G1836&gt;=(VLOOKUP($J1836,'Medians, Hi-Lo SDs'!$B:$F,5,FALSE))),(VLOOKUP($J1836,'Medians, Hi-Lo SDs'!$B:$F,5,FALSE))-$G1835,""))/($F1836)*($C1836-$C1835)+($C1835),"")</f>
        <v/>
      </c>
      <c r="AC1836" s="65" t="str">
        <f t="shared" si="325"/>
        <v/>
      </c>
      <c r="AD1836" s="65" t="str">
        <f>IF(AC1836="","",AC1836/VLOOKUP(VLOOKUP($J1836,'Medians, Hi-Lo SDs'!$B:$F,5,FALSE),$H:$I,2,FALSE))</f>
        <v/>
      </c>
      <c r="AE1836" s="59" t="s">
        <v>88</v>
      </c>
      <c r="AF1836" s="60" t="s">
        <v>88</v>
      </c>
    </row>
    <row r="1837" spans="10:32" x14ac:dyDescent="0.2">
      <c r="J1837" s="64" t="str">
        <f t="shared" si="319"/>
        <v>a1721</v>
      </c>
      <c r="K1837" s="71">
        <f t="shared" si="320"/>
        <v>2.1505376344086025</v>
      </c>
      <c r="L1837" s="65" t="str">
        <f>IFERROR((IF(AND($G1836&lt;(VLOOKUP($J1837,'Medians, Hi-Lo SDs'!$B:$F,2,FALSE)),$G1837&gt;=(VLOOKUP($J1837,'Medians, Hi-Lo SDs'!$B:$F,2,FALSE))),(VLOOKUP($J1837,'Medians, Hi-Lo SDs'!$B:$F,2,FALSE))-$G1836,""))/($F1837)*($C1837-$C1836)+($C1836),"")</f>
        <v/>
      </c>
      <c r="M1837" s="65" t="str">
        <f t="shared" si="322"/>
        <v/>
      </c>
      <c r="N1837" s="65" t="str">
        <f>IF(M1837="","",M1837/VLOOKUP(VLOOKUP($J1837,'Medians, Hi-Lo SDs'!$B:$F,2,FALSE),$H:$I,2,FALSE))</f>
        <v/>
      </c>
      <c r="O1837" s="59" t="s">
        <v>88</v>
      </c>
      <c r="P1837" s="60" t="s">
        <v>88</v>
      </c>
      <c r="Q1837" s="66" t="str">
        <f>IFERROR((IF(AND($G1836&lt;(VLOOKUP($J1837,'Medians, Hi-Lo SDs'!$B:$F,3,FALSE)),$G1837&gt;=(VLOOKUP($J1837,'Medians, Hi-Lo SDs'!$B:$F,3,FALSE))),(VLOOKUP($J1837,'Medians, Hi-Lo SDs'!$B:$F,3,FALSE))-$G1836,""))/($F1837)*($C1837-$C1836)+($C1836),"")</f>
        <v/>
      </c>
      <c r="R1837" s="65" t="str">
        <f t="shared" si="323"/>
        <v/>
      </c>
      <c r="S1837" s="65" t="str">
        <f>IF(R1837="","",R1837/VLOOKUP(VLOOKUP($J1837,'Medians, Hi-Lo SDs'!$B:$F,3,FALSE),$H:$I,2,FALSE))</f>
        <v/>
      </c>
      <c r="T1837" s="70" t="str">
        <f t="shared" si="326"/>
        <v/>
      </c>
      <c r="U1837" s="68" t="str">
        <f t="shared" si="327"/>
        <v/>
      </c>
      <c r="V1837" s="69" t="str">
        <f t="shared" si="321"/>
        <v/>
      </c>
      <c r="W1837" s="66" t="str">
        <f>IFERROR((IF(AND($G1836&lt;(VLOOKUP($J1837,'Medians, Hi-Lo SDs'!$B:$F,4,FALSE)),$G1837&gt;=(VLOOKUP($J1837,'Medians, Hi-Lo SDs'!$B:$F,4,FALSE))),(VLOOKUP($J1837,'Medians, Hi-Lo SDs'!$B:$F,4,FALSE))-$G1836,""))/($F1837)*($C1837-$C1836)+($C1836),"")</f>
        <v/>
      </c>
      <c r="X1837" s="65" t="str">
        <f t="shared" si="324"/>
        <v/>
      </c>
      <c r="Y1837" s="65" t="str">
        <f>IF(X1837="","",X1837/VLOOKUP(VLOOKUP($J1837,'Medians, Hi-Lo SDs'!$B:$F,4,FALSE),$H:$I,2,FALSE))</f>
        <v/>
      </c>
      <c r="Z1837" s="70" t="str">
        <f t="shared" si="328"/>
        <v/>
      </c>
      <c r="AA1837" s="68" t="str">
        <f t="shared" si="329"/>
        <v/>
      </c>
      <c r="AB1837" s="66" t="str">
        <f>IFERROR((IF(AND($G1836&lt;(VLOOKUP($J1837,'Medians, Hi-Lo SDs'!$B:$F,5,FALSE)),$G1837&gt;=(VLOOKUP($J1837,'Medians, Hi-Lo SDs'!$B:$F,5,FALSE))),(VLOOKUP($J1837,'Medians, Hi-Lo SDs'!$B:$F,5,FALSE))-$G1836,""))/($F1837)*($C1837-$C1836)+($C1836),"")</f>
        <v/>
      </c>
      <c r="AC1837" s="65" t="str">
        <f t="shared" si="325"/>
        <v/>
      </c>
      <c r="AD1837" s="65" t="str">
        <f>IF(AC1837="","",AC1837/VLOOKUP(VLOOKUP($J1837,'Medians, Hi-Lo SDs'!$B:$F,5,FALSE),$H:$I,2,FALSE))</f>
        <v/>
      </c>
      <c r="AE1837" s="59" t="s">
        <v>88</v>
      </c>
      <c r="AF1837" s="60" t="s">
        <v>88</v>
      </c>
    </row>
    <row r="1838" spans="10:32" x14ac:dyDescent="0.2">
      <c r="J1838" s="64" t="str">
        <f t="shared" si="319"/>
        <v>a1721</v>
      </c>
      <c r="K1838" s="71">
        <f t="shared" si="320"/>
        <v>2.1505376344086025</v>
      </c>
      <c r="L1838" s="65" t="str">
        <f>IFERROR((IF(AND($G1837&lt;(VLOOKUP($J1838,'Medians, Hi-Lo SDs'!$B:$F,2,FALSE)),$G1838&gt;=(VLOOKUP($J1838,'Medians, Hi-Lo SDs'!$B:$F,2,FALSE))),(VLOOKUP($J1838,'Medians, Hi-Lo SDs'!$B:$F,2,FALSE))-$G1837,""))/($F1838)*($C1838-$C1837)+($C1837),"")</f>
        <v/>
      </c>
      <c r="M1838" s="65" t="str">
        <f t="shared" si="322"/>
        <v/>
      </c>
      <c r="N1838" s="65" t="str">
        <f>IF(M1838="","",M1838/VLOOKUP(VLOOKUP($J1838,'Medians, Hi-Lo SDs'!$B:$F,2,FALSE),$H:$I,2,FALSE))</f>
        <v/>
      </c>
      <c r="O1838" s="59" t="s">
        <v>88</v>
      </c>
      <c r="P1838" s="60" t="s">
        <v>88</v>
      </c>
      <c r="Q1838" s="66" t="str">
        <f>IFERROR((IF(AND($G1837&lt;(VLOOKUP($J1838,'Medians, Hi-Lo SDs'!$B:$F,3,FALSE)),$G1838&gt;=(VLOOKUP($J1838,'Medians, Hi-Lo SDs'!$B:$F,3,FALSE))),(VLOOKUP($J1838,'Medians, Hi-Lo SDs'!$B:$F,3,FALSE))-$G1837,""))/($F1838)*($C1838-$C1837)+($C1837),"")</f>
        <v/>
      </c>
      <c r="R1838" s="65" t="str">
        <f t="shared" si="323"/>
        <v/>
      </c>
      <c r="S1838" s="65" t="str">
        <f>IF(R1838="","",R1838/VLOOKUP(VLOOKUP($J1838,'Medians, Hi-Lo SDs'!$B:$F,3,FALSE),$H:$I,2,FALSE))</f>
        <v/>
      </c>
      <c r="T1838" s="70" t="str">
        <f t="shared" si="326"/>
        <v/>
      </c>
      <c r="U1838" s="68" t="str">
        <f t="shared" si="327"/>
        <v/>
      </c>
      <c r="V1838" s="69" t="str">
        <f t="shared" si="321"/>
        <v/>
      </c>
      <c r="W1838" s="66" t="str">
        <f>IFERROR((IF(AND($G1837&lt;(VLOOKUP($J1838,'Medians, Hi-Lo SDs'!$B:$F,4,FALSE)),$G1838&gt;=(VLOOKUP($J1838,'Medians, Hi-Lo SDs'!$B:$F,4,FALSE))),(VLOOKUP($J1838,'Medians, Hi-Lo SDs'!$B:$F,4,FALSE))-$G1837,""))/($F1838)*($C1838-$C1837)+($C1837),"")</f>
        <v/>
      </c>
      <c r="X1838" s="65" t="str">
        <f t="shared" si="324"/>
        <v/>
      </c>
      <c r="Y1838" s="65" t="str">
        <f>IF(X1838="","",X1838/VLOOKUP(VLOOKUP($J1838,'Medians, Hi-Lo SDs'!$B:$F,4,FALSE),$H:$I,2,FALSE))</f>
        <v/>
      </c>
      <c r="Z1838" s="70" t="str">
        <f t="shared" si="328"/>
        <v/>
      </c>
      <c r="AA1838" s="68" t="str">
        <f t="shared" si="329"/>
        <v/>
      </c>
      <c r="AB1838" s="66" t="str">
        <f>IFERROR((IF(AND($G1837&lt;(VLOOKUP($J1838,'Medians, Hi-Lo SDs'!$B:$F,5,FALSE)),$G1838&gt;=(VLOOKUP($J1838,'Medians, Hi-Lo SDs'!$B:$F,5,FALSE))),(VLOOKUP($J1838,'Medians, Hi-Lo SDs'!$B:$F,5,FALSE))-$G1837,""))/($F1838)*($C1838-$C1837)+($C1837),"")</f>
        <v/>
      </c>
      <c r="AC1838" s="65" t="str">
        <f t="shared" si="325"/>
        <v/>
      </c>
      <c r="AD1838" s="65" t="str">
        <f>IF(AC1838="","",AC1838/VLOOKUP(VLOOKUP($J1838,'Medians, Hi-Lo SDs'!$B:$F,5,FALSE),$H:$I,2,FALSE))</f>
        <v/>
      </c>
      <c r="AE1838" s="59" t="s">
        <v>88</v>
      </c>
      <c r="AF1838" s="60" t="s">
        <v>88</v>
      </c>
    </row>
    <row r="1839" spans="10:32" x14ac:dyDescent="0.2">
      <c r="J1839" s="64" t="str">
        <f t="shared" si="319"/>
        <v>a1721</v>
      </c>
      <c r="K1839" s="71">
        <f t="shared" si="320"/>
        <v>2.1505376344086025</v>
      </c>
      <c r="L1839" s="65" t="str">
        <f>IFERROR((IF(AND($G1838&lt;(VLOOKUP($J1839,'Medians, Hi-Lo SDs'!$B:$F,2,FALSE)),$G1839&gt;=(VLOOKUP($J1839,'Medians, Hi-Lo SDs'!$B:$F,2,FALSE))),(VLOOKUP($J1839,'Medians, Hi-Lo SDs'!$B:$F,2,FALSE))-$G1838,""))/($F1839)*($C1839-$C1838)+($C1838),"")</f>
        <v/>
      </c>
      <c r="M1839" s="65" t="str">
        <f t="shared" si="322"/>
        <v/>
      </c>
      <c r="N1839" s="65" t="str">
        <f>IF(M1839="","",M1839/VLOOKUP(VLOOKUP($J1839,'Medians, Hi-Lo SDs'!$B:$F,2,FALSE),$H:$I,2,FALSE))</f>
        <v/>
      </c>
      <c r="O1839" s="59" t="s">
        <v>88</v>
      </c>
      <c r="P1839" s="60" t="s">
        <v>88</v>
      </c>
      <c r="Q1839" s="66" t="str">
        <f>IFERROR((IF(AND($G1838&lt;(VLOOKUP($J1839,'Medians, Hi-Lo SDs'!$B:$F,3,FALSE)),$G1839&gt;=(VLOOKUP($J1839,'Medians, Hi-Lo SDs'!$B:$F,3,FALSE))),(VLOOKUP($J1839,'Medians, Hi-Lo SDs'!$B:$F,3,FALSE))-$G1838,""))/($F1839)*($C1839-$C1838)+($C1838),"")</f>
        <v/>
      </c>
      <c r="R1839" s="65" t="str">
        <f t="shared" si="323"/>
        <v/>
      </c>
      <c r="S1839" s="65" t="str">
        <f>IF(R1839="","",R1839/VLOOKUP(VLOOKUP($J1839,'Medians, Hi-Lo SDs'!$B:$F,3,FALSE),$H:$I,2,FALSE))</f>
        <v/>
      </c>
      <c r="T1839" s="70" t="str">
        <f t="shared" si="326"/>
        <v/>
      </c>
      <c r="U1839" s="68" t="str">
        <f t="shared" si="327"/>
        <v/>
      </c>
      <c r="V1839" s="69" t="str">
        <f t="shared" si="321"/>
        <v/>
      </c>
      <c r="W1839" s="66" t="str">
        <f>IFERROR((IF(AND($G1838&lt;(VLOOKUP($J1839,'Medians, Hi-Lo SDs'!$B:$F,4,FALSE)),$G1839&gt;=(VLOOKUP($J1839,'Medians, Hi-Lo SDs'!$B:$F,4,FALSE))),(VLOOKUP($J1839,'Medians, Hi-Lo SDs'!$B:$F,4,FALSE))-$G1838,""))/($F1839)*($C1839-$C1838)+($C1838),"")</f>
        <v/>
      </c>
      <c r="X1839" s="65" t="str">
        <f t="shared" si="324"/>
        <v/>
      </c>
      <c r="Y1839" s="65" t="str">
        <f>IF(X1839="","",X1839/VLOOKUP(VLOOKUP($J1839,'Medians, Hi-Lo SDs'!$B:$F,4,FALSE),$H:$I,2,FALSE))</f>
        <v/>
      </c>
      <c r="Z1839" s="70" t="str">
        <f t="shared" si="328"/>
        <v/>
      </c>
      <c r="AA1839" s="68" t="str">
        <f t="shared" si="329"/>
        <v/>
      </c>
      <c r="AB1839" s="66" t="str">
        <f>IFERROR((IF(AND($G1838&lt;(VLOOKUP($J1839,'Medians, Hi-Lo SDs'!$B:$F,5,FALSE)),$G1839&gt;=(VLOOKUP($J1839,'Medians, Hi-Lo SDs'!$B:$F,5,FALSE))),(VLOOKUP($J1839,'Medians, Hi-Lo SDs'!$B:$F,5,FALSE))-$G1838,""))/($F1839)*($C1839-$C1838)+($C1838),"")</f>
        <v/>
      </c>
      <c r="AC1839" s="65" t="str">
        <f t="shared" si="325"/>
        <v/>
      </c>
      <c r="AD1839" s="65" t="str">
        <f>IF(AC1839="","",AC1839/VLOOKUP(VLOOKUP($J1839,'Medians, Hi-Lo SDs'!$B:$F,5,FALSE),$H:$I,2,FALSE))</f>
        <v/>
      </c>
      <c r="AE1839" s="59" t="s">
        <v>88</v>
      </c>
      <c r="AF1839" s="60" t="s">
        <v>88</v>
      </c>
    </row>
    <row r="1840" spans="10:32" x14ac:dyDescent="0.2">
      <c r="J1840" s="64" t="str">
        <f t="shared" si="319"/>
        <v>a1721</v>
      </c>
      <c r="K1840" s="71">
        <f t="shared" si="320"/>
        <v>2.1505376344086025</v>
      </c>
      <c r="L1840" s="65" t="str">
        <f>IFERROR((IF(AND($G1839&lt;(VLOOKUP($J1840,'Medians, Hi-Lo SDs'!$B:$F,2,FALSE)),$G1840&gt;=(VLOOKUP($J1840,'Medians, Hi-Lo SDs'!$B:$F,2,FALSE))),(VLOOKUP($J1840,'Medians, Hi-Lo SDs'!$B:$F,2,FALSE))-$G1839,""))/($F1840)*($C1840-$C1839)+($C1839),"")</f>
        <v/>
      </c>
      <c r="M1840" s="65" t="str">
        <f t="shared" si="322"/>
        <v/>
      </c>
      <c r="N1840" s="65" t="str">
        <f>IF(M1840="","",M1840/VLOOKUP(VLOOKUP($J1840,'Medians, Hi-Lo SDs'!$B:$F,2,FALSE),$H:$I,2,FALSE))</f>
        <v/>
      </c>
      <c r="O1840" s="59" t="s">
        <v>88</v>
      </c>
      <c r="P1840" s="60" t="s">
        <v>88</v>
      </c>
      <c r="Q1840" s="66" t="str">
        <f>IFERROR((IF(AND($G1839&lt;(VLOOKUP($J1840,'Medians, Hi-Lo SDs'!$B:$F,3,FALSE)),$G1840&gt;=(VLOOKUP($J1840,'Medians, Hi-Lo SDs'!$B:$F,3,FALSE))),(VLOOKUP($J1840,'Medians, Hi-Lo SDs'!$B:$F,3,FALSE))-$G1839,""))/($F1840)*($C1840-$C1839)+($C1839),"")</f>
        <v/>
      </c>
      <c r="R1840" s="65" t="str">
        <f t="shared" si="323"/>
        <v/>
      </c>
      <c r="S1840" s="65" t="str">
        <f>IF(R1840="","",R1840/VLOOKUP(VLOOKUP($J1840,'Medians, Hi-Lo SDs'!$B:$F,3,FALSE),$H:$I,2,FALSE))</f>
        <v/>
      </c>
      <c r="T1840" s="70" t="str">
        <f t="shared" si="326"/>
        <v/>
      </c>
      <c r="U1840" s="68" t="str">
        <f t="shared" si="327"/>
        <v/>
      </c>
      <c r="V1840" s="69" t="str">
        <f t="shared" si="321"/>
        <v/>
      </c>
      <c r="W1840" s="66" t="str">
        <f>IFERROR((IF(AND($G1839&lt;(VLOOKUP($J1840,'Medians, Hi-Lo SDs'!$B:$F,4,FALSE)),$G1840&gt;=(VLOOKUP($J1840,'Medians, Hi-Lo SDs'!$B:$F,4,FALSE))),(VLOOKUP($J1840,'Medians, Hi-Lo SDs'!$B:$F,4,FALSE))-$G1839,""))/($F1840)*($C1840-$C1839)+($C1839),"")</f>
        <v/>
      </c>
      <c r="X1840" s="65" t="str">
        <f t="shared" si="324"/>
        <v/>
      </c>
      <c r="Y1840" s="65" t="str">
        <f>IF(X1840="","",X1840/VLOOKUP(VLOOKUP($J1840,'Medians, Hi-Lo SDs'!$B:$F,4,FALSE),$H:$I,2,FALSE))</f>
        <v/>
      </c>
      <c r="Z1840" s="70" t="str">
        <f t="shared" si="328"/>
        <v/>
      </c>
      <c r="AA1840" s="68" t="str">
        <f t="shared" si="329"/>
        <v/>
      </c>
      <c r="AB1840" s="66" t="str">
        <f>IFERROR((IF(AND($G1839&lt;(VLOOKUP($J1840,'Medians, Hi-Lo SDs'!$B:$F,5,FALSE)),$G1840&gt;=(VLOOKUP($J1840,'Medians, Hi-Lo SDs'!$B:$F,5,FALSE))),(VLOOKUP($J1840,'Medians, Hi-Lo SDs'!$B:$F,5,FALSE))-$G1839,""))/($F1840)*($C1840-$C1839)+($C1839),"")</f>
        <v/>
      </c>
      <c r="AC1840" s="65" t="str">
        <f t="shared" si="325"/>
        <v/>
      </c>
      <c r="AD1840" s="65" t="str">
        <f>IF(AC1840="","",AC1840/VLOOKUP(VLOOKUP($J1840,'Medians, Hi-Lo SDs'!$B:$F,5,FALSE),$H:$I,2,FALSE))</f>
        <v/>
      </c>
      <c r="AE1840" s="59" t="s">
        <v>88</v>
      </c>
      <c r="AF1840" s="60" t="s">
        <v>88</v>
      </c>
    </row>
    <row r="1841" spans="10:32" x14ac:dyDescent="0.2">
      <c r="J1841" s="64" t="str">
        <f t="shared" si="319"/>
        <v>a1721</v>
      </c>
      <c r="K1841" s="71">
        <f t="shared" si="320"/>
        <v>2.1505376344086025</v>
      </c>
      <c r="L1841" s="65" t="str">
        <f>IFERROR((IF(AND($G1840&lt;(VLOOKUP($J1841,'Medians, Hi-Lo SDs'!$B:$F,2,FALSE)),$G1841&gt;=(VLOOKUP($J1841,'Medians, Hi-Lo SDs'!$B:$F,2,FALSE))),(VLOOKUP($J1841,'Medians, Hi-Lo SDs'!$B:$F,2,FALSE))-$G1840,""))/($F1841)*($C1841-$C1840)+($C1840),"")</f>
        <v/>
      </c>
      <c r="M1841" s="65" t="str">
        <f t="shared" si="322"/>
        <v/>
      </c>
      <c r="N1841" s="65" t="str">
        <f>IF(M1841="","",M1841/VLOOKUP(VLOOKUP($J1841,'Medians, Hi-Lo SDs'!$B:$F,2,FALSE),$H:$I,2,FALSE))</f>
        <v/>
      </c>
      <c r="O1841" s="59" t="s">
        <v>88</v>
      </c>
      <c r="P1841" s="60" t="s">
        <v>88</v>
      </c>
      <c r="Q1841" s="66" t="str">
        <f>IFERROR((IF(AND($G1840&lt;(VLOOKUP($J1841,'Medians, Hi-Lo SDs'!$B:$F,3,FALSE)),$G1841&gt;=(VLOOKUP($J1841,'Medians, Hi-Lo SDs'!$B:$F,3,FALSE))),(VLOOKUP($J1841,'Medians, Hi-Lo SDs'!$B:$F,3,FALSE))-$G1840,""))/($F1841)*($C1841-$C1840)+($C1840),"")</f>
        <v/>
      </c>
      <c r="R1841" s="65" t="str">
        <f t="shared" si="323"/>
        <v/>
      </c>
      <c r="S1841" s="65" t="str">
        <f>IF(R1841="","",R1841/VLOOKUP(VLOOKUP($J1841,'Medians, Hi-Lo SDs'!$B:$F,3,FALSE),$H:$I,2,FALSE))</f>
        <v/>
      </c>
      <c r="T1841" s="70" t="str">
        <f t="shared" si="326"/>
        <v/>
      </c>
      <c r="U1841" s="68" t="str">
        <f t="shared" si="327"/>
        <v/>
      </c>
      <c r="V1841" s="69" t="str">
        <f t="shared" si="321"/>
        <v/>
      </c>
      <c r="W1841" s="66" t="str">
        <f>IFERROR((IF(AND($G1840&lt;(VLOOKUP($J1841,'Medians, Hi-Lo SDs'!$B:$F,4,FALSE)),$G1841&gt;=(VLOOKUP($J1841,'Medians, Hi-Lo SDs'!$B:$F,4,FALSE))),(VLOOKUP($J1841,'Medians, Hi-Lo SDs'!$B:$F,4,FALSE))-$G1840,""))/($F1841)*($C1841-$C1840)+($C1840),"")</f>
        <v/>
      </c>
      <c r="X1841" s="65" t="str">
        <f t="shared" si="324"/>
        <v/>
      </c>
      <c r="Y1841" s="65" t="str">
        <f>IF(X1841="","",X1841/VLOOKUP(VLOOKUP($J1841,'Medians, Hi-Lo SDs'!$B:$F,4,FALSE),$H:$I,2,FALSE))</f>
        <v/>
      </c>
      <c r="Z1841" s="70" t="str">
        <f t="shared" si="328"/>
        <v/>
      </c>
      <c r="AA1841" s="68" t="str">
        <f t="shared" si="329"/>
        <v/>
      </c>
      <c r="AB1841" s="66" t="str">
        <f>IFERROR((IF(AND($G1840&lt;(VLOOKUP($J1841,'Medians, Hi-Lo SDs'!$B:$F,5,FALSE)),$G1841&gt;=(VLOOKUP($J1841,'Medians, Hi-Lo SDs'!$B:$F,5,FALSE))),(VLOOKUP($J1841,'Medians, Hi-Lo SDs'!$B:$F,5,FALSE))-$G1840,""))/($F1841)*($C1841-$C1840)+($C1840),"")</f>
        <v/>
      </c>
      <c r="AC1841" s="65" t="str">
        <f t="shared" si="325"/>
        <v/>
      </c>
      <c r="AD1841" s="65" t="str">
        <f>IF(AC1841="","",AC1841/VLOOKUP(VLOOKUP($J1841,'Medians, Hi-Lo SDs'!$B:$F,5,FALSE),$H:$I,2,FALSE))</f>
        <v/>
      </c>
      <c r="AE1841" s="59" t="s">
        <v>88</v>
      </c>
      <c r="AF1841" s="60" t="s">
        <v>88</v>
      </c>
    </row>
    <row r="1842" spans="10:32" x14ac:dyDescent="0.2">
      <c r="J1842" s="64" t="str">
        <f t="shared" si="319"/>
        <v>a1721</v>
      </c>
      <c r="K1842" s="71">
        <f t="shared" si="320"/>
        <v>2.1505376344086025</v>
      </c>
      <c r="L1842" s="65" t="str">
        <f>IFERROR((IF(AND($G1841&lt;(VLOOKUP($J1842,'Medians, Hi-Lo SDs'!$B:$F,2,FALSE)),$G1842&gt;=(VLOOKUP($J1842,'Medians, Hi-Lo SDs'!$B:$F,2,FALSE))),(VLOOKUP($J1842,'Medians, Hi-Lo SDs'!$B:$F,2,FALSE))-$G1841,""))/($F1842)*($C1842-$C1841)+($C1841),"")</f>
        <v/>
      </c>
      <c r="M1842" s="65" t="str">
        <f t="shared" si="322"/>
        <v/>
      </c>
      <c r="N1842" s="65" t="str">
        <f>IF(M1842="","",M1842/VLOOKUP(VLOOKUP($J1842,'Medians, Hi-Lo SDs'!$B:$F,2,FALSE),$H:$I,2,FALSE))</f>
        <v/>
      </c>
      <c r="O1842" s="59" t="s">
        <v>88</v>
      </c>
      <c r="P1842" s="60" t="s">
        <v>88</v>
      </c>
      <c r="Q1842" s="66" t="str">
        <f>IFERROR((IF(AND($G1841&lt;(VLOOKUP($J1842,'Medians, Hi-Lo SDs'!$B:$F,3,FALSE)),$G1842&gt;=(VLOOKUP($J1842,'Medians, Hi-Lo SDs'!$B:$F,3,FALSE))),(VLOOKUP($J1842,'Medians, Hi-Lo SDs'!$B:$F,3,FALSE))-$G1841,""))/($F1842)*($C1842-$C1841)+($C1841),"")</f>
        <v/>
      </c>
      <c r="R1842" s="65" t="str">
        <f t="shared" si="323"/>
        <v/>
      </c>
      <c r="S1842" s="65" t="str">
        <f>IF(R1842="","",R1842/VLOOKUP(VLOOKUP($J1842,'Medians, Hi-Lo SDs'!$B:$F,3,FALSE),$H:$I,2,FALSE))</f>
        <v/>
      </c>
      <c r="T1842" s="70" t="str">
        <f t="shared" si="326"/>
        <v/>
      </c>
      <c r="U1842" s="68" t="str">
        <f t="shared" si="327"/>
        <v/>
      </c>
      <c r="V1842" s="69" t="str">
        <f t="shared" si="321"/>
        <v/>
      </c>
      <c r="W1842" s="66" t="str">
        <f>IFERROR((IF(AND($G1841&lt;(VLOOKUP($J1842,'Medians, Hi-Lo SDs'!$B:$F,4,FALSE)),$G1842&gt;=(VLOOKUP($J1842,'Medians, Hi-Lo SDs'!$B:$F,4,FALSE))),(VLOOKUP($J1842,'Medians, Hi-Lo SDs'!$B:$F,4,FALSE))-$G1841,""))/($F1842)*($C1842-$C1841)+($C1841),"")</f>
        <v/>
      </c>
      <c r="X1842" s="65" t="str">
        <f t="shared" si="324"/>
        <v/>
      </c>
      <c r="Y1842" s="65" t="str">
        <f>IF(X1842="","",X1842/VLOOKUP(VLOOKUP($J1842,'Medians, Hi-Lo SDs'!$B:$F,4,FALSE),$H:$I,2,FALSE))</f>
        <v/>
      </c>
      <c r="Z1842" s="70" t="str">
        <f t="shared" si="328"/>
        <v/>
      </c>
      <c r="AA1842" s="68" t="str">
        <f t="shared" si="329"/>
        <v/>
      </c>
      <c r="AB1842" s="66" t="str">
        <f>IFERROR((IF(AND($G1841&lt;(VLOOKUP($J1842,'Medians, Hi-Lo SDs'!$B:$F,5,FALSE)),$G1842&gt;=(VLOOKUP($J1842,'Medians, Hi-Lo SDs'!$B:$F,5,FALSE))),(VLOOKUP($J1842,'Medians, Hi-Lo SDs'!$B:$F,5,FALSE))-$G1841,""))/($F1842)*($C1842-$C1841)+($C1841),"")</f>
        <v/>
      </c>
      <c r="AC1842" s="65" t="str">
        <f t="shared" si="325"/>
        <v/>
      </c>
      <c r="AD1842" s="65" t="str">
        <f>IF(AC1842="","",AC1842/VLOOKUP(VLOOKUP($J1842,'Medians, Hi-Lo SDs'!$B:$F,5,FALSE),$H:$I,2,FALSE))</f>
        <v/>
      </c>
      <c r="AE1842" s="59" t="s">
        <v>88</v>
      </c>
      <c r="AF1842" s="60" t="s">
        <v>88</v>
      </c>
    </row>
    <row r="1843" spans="10:32" x14ac:dyDescent="0.2">
      <c r="J1843" s="64" t="str">
        <f t="shared" si="319"/>
        <v>a1721</v>
      </c>
      <c r="K1843" s="71">
        <f t="shared" si="320"/>
        <v>2.1505376344086025</v>
      </c>
      <c r="L1843" s="65" t="str">
        <f>IFERROR((IF(AND($G1842&lt;(VLOOKUP($J1843,'Medians, Hi-Lo SDs'!$B:$F,2,FALSE)),$G1843&gt;=(VLOOKUP($J1843,'Medians, Hi-Lo SDs'!$B:$F,2,FALSE))),(VLOOKUP($J1843,'Medians, Hi-Lo SDs'!$B:$F,2,FALSE))-$G1842,""))/($F1843)*($C1843-$C1842)+($C1842),"")</f>
        <v/>
      </c>
      <c r="M1843" s="65" t="str">
        <f t="shared" si="322"/>
        <v/>
      </c>
      <c r="N1843" s="65" t="str">
        <f>IF(M1843="","",M1843/VLOOKUP(VLOOKUP($J1843,'Medians, Hi-Lo SDs'!$B:$F,2,FALSE),$H:$I,2,FALSE))</f>
        <v/>
      </c>
      <c r="O1843" s="59" t="s">
        <v>88</v>
      </c>
      <c r="P1843" s="60" t="s">
        <v>88</v>
      </c>
      <c r="Q1843" s="66" t="str">
        <f>IFERROR((IF(AND($G1842&lt;(VLOOKUP($J1843,'Medians, Hi-Lo SDs'!$B:$F,3,FALSE)),$G1843&gt;=(VLOOKUP($J1843,'Medians, Hi-Lo SDs'!$B:$F,3,FALSE))),(VLOOKUP($J1843,'Medians, Hi-Lo SDs'!$B:$F,3,FALSE))-$G1842,""))/($F1843)*($C1843-$C1842)+($C1842),"")</f>
        <v/>
      </c>
      <c r="R1843" s="65" t="str">
        <f t="shared" si="323"/>
        <v/>
      </c>
      <c r="S1843" s="65" t="str">
        <f>IF(R1843="","",R1843/VLOOKUP(VLOOKUP($J1843,'Medians, Hi-Lo SDs'!$B:$F,3,FALSE),$H:$I,2,FALSE))</f>
        <v/>
      </c>
      <c r="T1843" s="70" t="str">
        <f t="shared" si="326"/>
        <v/>
      </c>
      <c r="U1843" s="68" t="str">
        <f t="shared" si="327"/>
        <v/>
      </c>
      <c r="V1843" s="69" t="str">
        <f t="shared" si="321"/>
        <v/>
      </c>
      <c r="W1843" s="66" t="str">
        <f>IFERROR((IF(AND($G1842&lt;(VLOOKUP($J1843,'Medians, Hi-Lo SDs'!$B:$F,4,FALSE)),$G1843&gt;=(VLOOKUP($J1843,'Medians, Hi-Lo SDs'!$B:$F,4,FALSE))),(VLOOKUP($J1843,'Medians, Hi-Lo SDs'!$B:$F,4,FALSE))-$G1842,""))/($F1843)*($C1843-$C1842)+($C1842),"")</f>
        <v/>
      </c>
      <c r="X1843" s="65" t="str">
        <f t="shared" si="324"/>
        <v/>
      </c>
      <c r="Y1843" s="65" t="str">
        <f>IF(X1843="","",X1843/VLOOKUP(VLOOKUP($J1843,'Medians, Hi-Lo SDs'!$B:$F,4,FALSE),$H:$I,2,FALSE))</f>
        <v/>
      </c>
      <c r="Z1843" s="70" t="str">
        <f t="shared" si="328"/>
        <v/>
      </c>
      <c r="AA1843" s="68" t="str">
        <f t="shared" si="329"/>
        <v/>
      </c>
      <c r="AB1843" s="66" t="str">
        <f>IFERROR((IF(AND($G1842&lt;(VLOOKUP($J1843,'Medians, Hi-Lo SDs'!$B:$F,5,FALSE)),$G1843&gt;=(VLOOKUP($J1843,'Medians, Hi-Lo SDs'!$B:$F,5,FALSE))),(VLOOKUP($J1843,'Medians, Hi-Lo SDs'!$B:$F,5,FALSE))-$G1842,""))/($F1843)*($C1843-$C1842)+($C1842),"")</f>
        <v/>
      </c>
      <c r="AC1843" s="65" t="str">
        <f t="shared" si="325"/>
        <v/>
      </c>
      <c r="AD1843" s="65" t="str">
        <f>IF(AC1843="","",AC1843/VLOOKUP(VLOOKUP($J1843,'Medians, Hi-Lo SDs'!$B:$F,5,FALSE),$H:$I,2,FALSE))</f>
        <v/>
      </c>
      <c r="AE1843" s="59" t="s">
        <v>88</v>
      </c>
      <c r="AF1843" s="60" t="s">
        <v>88</v>
      </c>
    </row>
    <row r="1844" spans="10:32" x14ac:dyDescent="0.2">
      <c r="J1844" s="64" t="str">
        <f t="shared" si="319"/>
        <v>a1721</v>
      </c>
      <c r="K1844" s="71">
        <f t="shared" si="320"/>
        <v>2.1505376344086025</v>
      </c>
      <c r="L1844" s="65" t="str">
        <f>IFERROR((IF(AND($G1843&lt;(VLOOKUP($J1844,'Medians, Hi-Lo SDs'!$B:$F,2,FALSE)),$G1844&gt;=(VLOOKUP($J1844,'Medians, Hi-Lo SDs'!$B:$F,2,FALSE))),(VLOOKUP($J1844,'Medians, Hi-Lo SDs'!$B:$F,2,FALSE))-$G1843,""))/($F1844)*($C1844-$C1843)+($C1843),"")</f>
        <v/>
      </c>
      <c r="M1844" s="65" t="str">
        <f t="shared" si="322"/>
        <v/>
      </c>
      <c r="N1844" s="65" t="str">
        <f>IF(M1844="","",M1844/VLOOKUP(VLOOKUP($J1844,'Medians, Hi-Lo SDs'!$B:$F,2,FALSE),$H:$I,2,FALSE))</f>
        <v/>
      </c>
      <c r="O1844" s="59" t="s">
        <v>88</v>
      </c>
      <c r="P1844" s="60" t="s">
        <v>88</v>
      </c>
      <c r="Q1844" s="66" t="str">
        <f>IFERROR((IF(AND($G1843&lt;(VLOOKUP($J1844,'Medians, Hi-Lo SDs'!$B:$F,3,FALSE)),$G1844&gt;=(VLOOKUP($J1844,'Medians, Hi-Lo SDs'!$B:$F,3,FALSE))),(VLOOKUP($J1844,'Medians, Hi-Lo SDs'!$B:$F,3,FALSE))-$G1843,""))/($F1844)*($C1844-$C1843)+($C1843),"")</f>
        <v/>
      </c>
      <c r="R1844" s="65" t="str">
        <f t="shared" si="323"/>
        <v/>
      </c>
      <c r="S1844" s="65" t="str">
        <f>IF(R1844="","",R1844/VLOOKUP(VLOOKUP($J1844,'Medians, Hi-Lo SDs'!$B:$F,3,FALSE),$H:$I,2,FALSE))</f>
        <v/>
      </c>
      <c r="T1844" s="70" t="str">
        <f t="shared" si="326"/>
        <v/>
      </c>
      <c r="U1844" s="68" t="str">
        <f t="shared" si="327"/>
        <v/>
      </c>
      <c r="V1844" s="69" t="str">
        <f t="shared" si="321"/>
        <v/>
      </c>
      <c r="W1844" s="66" t="str">
        <f>IFERROR((IF(AND($G1843&lt;(VLOOKUP($J1844,'Medians, Hi-Lo SDs'!$B:$F,4,FALSE)),$G1844&gt;=(VLOOKUP($J1844,'Medians, Hi-Lo SDs'!$B:$F,4,FALSE))),(VLOOKUP($J1844,'Medians, Hi-Lo SDs'!$B:$F,4,FALSE))-$G1843,""))/($F1844)*($C1844-$C1843)+($C1843),"")</f>
        <v/>
      </c>
      <c r="X1844" s="65" t="str">
        <f t="shared" si="324"/>
        <v/>
      </c>
      <c r="Y1844" s="65" t="str">
        <f>IF(X1844="","",X1844/VLOOKUP(VLOOKUP($J1844,'Medians, Hi-Lo SDs'!$B:$F,4,FALSE),$H:$I,2,FALSE))</f>
        <v/>
      </c>
      <c r="Z1844" s="70" t="str">
        <f t="shared" si="328"/>
        <v/>
      </c>
      <c r="AA1844" s="68" t="str">
        <f t="shared" si="329"/>
        <v/>
      </c>
      <c r="AB1844" s="66" t="str">
        <f>IFERROR((IF(AND($G1843&lt;(VLOOKUP($J1844,'Medians, Hi-Lo SDs'!$B:$F,5,FALSE)),$G1844&gt;=(VLOOKUP($J1844,'Medians, Hi-Lo SDs'!$B:$F,5,FALSE))),(VLOOKUP($J1844,'Medians, Hi-Lo SDs'!$B:$F,5,FALSE))-$G1843,""))/($F1844)*($C1844-$C1843)+($C1843),"")</f>
        <v/>
      </c>
      <c r="AC1844" s="65" t="str">
        <f t="shared" si="325"/>
        <v/>
      </c>
      <c r="AD1844" s="65" t="str">
        <f>IF(AC1844="","",AC1844/VLOOKUP(VLOOKUP($J1844,'Medians, Hi-Lo SDs'!$B:$F,5,FALSE),$H:$I,2,FALSE))</f>
        <v/>
      </c>
      <c r="AE1844" s="59" t="s">
        <v>88</v>
      </c>
      <c r="AF1844" s="60" t="s">
        <v>88</v>
      </c>
    </row>
    <row r="1845" spans="10:32" x14ac:dyDescent="0.2">
      <c r="J1845" s="64" t="str">
        <f t="shared" si="319"/>
        <v>a1721</v>
      </c>
      <c r="K1845" s="71">
        <f t="shared" si="320"/>
        <v>2.1505376344086025</v>
      </c>
      <c r="L1845" s="65" t="str">
        <f>IFERROR((IF(AND($G1844&lt;(VLOOKUP($J1845,'Medians, Hi-Lo SDs'!$B:$F,2,FALSE)),$G1845&gt;=(VLOOKUP($J1845,'Medians, Hi-Lo SDs'!$B:$F,2,FALSE))),(VLOOKUP($J1845,'Medians, Hi-Lo SDs'!$B:$F,2,FALSE))-$G1844,""))/($F1845)*($C1845-$C1844)+($C1844),"")</f>
        <v/>
      </c>
      <c r="M1845" s="65" t="str">
        <f t="shared" si="322"/>
        <v/>
      </c>
      <c r="N1845" s="65" t="str">
        <f>IF(M1845="","",M1845/VLOOKUP(VLOOKUP($J1845,'Medians, Hi-Lo SDs'!$B:$F,2,FALSE),$H:$I,2,FALSE))</f>
        <v/>
      </c>
      <c r="O1845" s="59" t="s">
        <v>88</v>
      </c>
      <c r="P1845" s="60" t="s">
        <v>88</v>
      </c>
      <c r="Q1845" s="66" t="str">
        <f>IFERROR((IF(AND($G1844&lt;(VLOOKUP($J1845,'Medians, Hi-Lo SDs'!$B:$F,3,FALSE)),$G1845&gt;=(VLOOKUP($J1845,'Medians, Hi-Lo SDs'!$B:$F,3,FALSE))),(VLOOKUP($J1845,'Medians, Hi-Lo SDs'!$B:$F,3,FALSE))-$G1844,""))/($F1845)*($C1845-$C1844)+($C1844),"")</f>
        <v/>
      </c>
      <c r="R1845" s="65" t="str">
        <f t="shared" si="323"/>
        <v/>
      </c>
      <c r="S1845" s="65" t="str">
        <f>IF(R1845="","",R1845/VLOOKUP(VLOOKUP($J1845,'Medians, Hi-Lo SDs'!$B:$F,3,FALSE),$H:$I,2,FALSE))</f>
        <v/>
      </c>
      <c r="T1845" s="70" t="str">
        <f t="shared" si="326"/>
        <v/>
      </c>
      <c r="U1845" s="68" t="str">
        <f t="shared" si="327"/>
        <v/>
      </c>
      <c r="V1845" s="69" t="str">
        <f t="shared" si="321"/>
        <v/>
      </c>
      <c r="W1845" s="66" t="str">
        <f>IFERROR((IF(AND($G1844&lt;(VLOOKUP($J1845,'Medians, Hi-Lo SDs'!$B:$F,4,FALSE)),$G1845&gt;=(VLOOKUP($J1845,'Medians, Hi-Lo SDs'!$B:$F,4,FALSE))),(VLOOKUP($J1845,'Medians, Hi-Lo SDs'!$B:$F,4,FALSE))-$G1844,""))/($F1845)*($C1845-$C1844)+($C1844),"")</f>
        <v/>
      </c>
      <c r="X1845" s="65" t="str">
        <f t="shared" si="324"/>
        <v/>
      </c>
      <c r="Y1845" s="65" t="str">
        <f>IF(X1845="","",X1845/VLOOKUP(VLOOKUP($J1845,'Medians, Hi-Lo SDs'!$B:$F,4,FALSE),$H:$I,2,FALSE))</f>
        <v/>
      </c>
      <c r="Z1845" s="70" t="str">
        <f t="shared" si="328"/>
        <v/>
      </c>
      <c r="AA1845" s="68" t="str">
        <f t="shared" si="329"/>
        <v/>
      </c>
      <c r="AB1845" s="66" t="str">
        <f>IFERROR((IF(AND($G1844&lt;(VLOOKUP($J1845,'Medians, Hi-Lo SDs'!$B:$F,5,FALSE)),$G1845&gt;=(VLOOKUP($J1845,'Medians, Hi-Lo SDs'!$B:$F,5,FALSE))),(VLOOKUP($J1845,'Medians, Hi-Lo SDs'!$B:$F,5,FALSE))-$G1844,""))/($F1845)*($C1845-$C1844)+($C1844),"")</f>
        <v/>
      </c>
      <c r="AC1845" s="65" t="str">
        <f t="shared" si="325"/>
        <v/>
      </c>
      <c r="AD1845" s="65" t="str">
        <f>IF(AC1845="","",AC1845/VLOOKUP(VLOOKUP($J1845,'Medians, Hi-Lo SDs'!$B:$F,5,FALSE),$H:$I,2,FALSE))</f>
        <v/>
      </c>
      <c r="AE1845" s="59" t="s">
        <v>88</v>
      </c>
      <c r="AF1845" s="60" t="s">
        <v>88</v>
      </c>
    </row>
    <row r="1846" spans="10:32" x14ac:dyDescent="0.2">
      <c r="J1846" s="64" t="str">
        <f t="shared" si="319"/>
        <v>a1721</v>
      </c>
      <c r="K1846" s="71">
        <f t="shared" si="320"/>
        <v>2.1505376344086025</v>
      </c>
      <c r="L1846" s="65" t="str">
        <f>IFERROR((IF(AND($G1845&lt;(VLOOKUP($J1846,'Medians, Hi-Lo SDs'!$B:$F,2,FALSE)),$G1846&gt;=(VLOOKUP($J1846,'Medians, Hi-Lo SDs'!$B:$F,2,FALSE))),(VLOOKUP($J1846,'Medians, Hi-Lo SDs'!$B:$F,2,FALSE))-$G1845,""))/($F1846)*($C1846-$C1845)+($C1845),"")</f>
        <v/>
      </c>
      <c r="M1846" s="65" t="str">
        <f t="shared" si="322"/>
        <v/>
      </c>
      <c r="N1846" s="65" t="str">
        <f>IF(M1846="","",M1846/VLOOKUP(VLOOKUP($J1846,'Medians, Hi-Lo SDs'!$B:$F,2,FALSE),$H:$I,2,FALSE))</f>
        <v/>
      </c>
      <c r="O1846" s="59" t="s">
        <v>88</v>
      </c>
      <c r="P1846" s="60" t="s">
        <v>88</v>
      </c>
      <c r="Q1846" s="66" t="str">
        <f>IFERROR((IF(AND($G1845&lt;(VLOOKUP($J1846,'Medians, Hi-Lo SDs'!$B:$F,3,FALSE)),$G1846&gt;=(VLOOKUP($J1846,'Medians, Hi-Lo SDs'!$B:$F,3,FALSE))),(VLOOKUP($J1846,'Medians, Hi-Lo SDs'!$B:$F,3,FALSE))-$G1845,""))/($F1846)*($C1846-$C1845)+($C1845),"")</f>
        <v/>
      </c>
      <c r="R1846" s="65" t="str">
        <f t="shared" si="323"/>
        <v/>
      </c>
      <c r="S1846" s="65" t="str">
        <f>IF(R1846="","",R1846/VLOOKUP(VLOOKUP($J1846,'Medians, Hi-Lo SDs'!$B:$F,3,FALSE),$H:$I,2,FALSE))</f>
        <v/>
      </c>
      <c r="T1846" s="70" t="str">
        <f t="shared" si="326"/>
        <v/>
      </c>
      <c r="U1846" s="68" t="str">
        <f t="shared" si="327"/>
        <v/>
      </c>
      <c r="V1846" s="69" t="str">
        <f t="shared" si="321"/>
        <v/>
      </c>
      <c r="W1846" s="66" t="str">
        <f>IFERROR((IF(AND($G1845&lt;(VLOOKUP($J1846,'Medians, Hi-Lo SDs'!$B:$F,4,FALSE)),$G1846&gt;=(VLOOKUP($J1846,'Medians, Hi-Lo SDs'!$B:$F,4,FALSE))),(VLOOKUP($J1846,'Medians, Hi-Lo SDs'!$B:$F,4,FALSE))-$G1845,""))/($F1846)*($C1846-$C1845)+($C1845),"")</f>
        <v/>
      </c>
      <c r="X1846" s="65" t="str">
        <f t="shared" si="324"/>
        <v/>
      </c>
      <c r="Y1846" s="65" t="str">
        <f>IF(X1846="","",X1846/VLOOKUP(VLOOKUP($J1846,'Medians, Hi-Lo SDs'!$B:$F,4,FALSE),$H:$I,2,FALSE))</f>
        <v/>
      </c>
      <c r="Z1846" s="70" t="str">
        <f t="shared" si="328"/>
        <v/>
      </c>
      <c r="AA1846" s="68" t="str">
        <f t="shared" si="329"/>
        <v/>
      </c>
      <c r="AB1846" s="66" t="str">
        <f>IFERROR((IF(AND($G1845&lt;(VLOOKUP($J1846,'Medians, Hi-Lo SDs'!$B:$F,5,FALSE)),$G1846&gt;=(VLOOKUP($J1846,'Medians, Hi-Lo SDs'!$B:$F,5,FALSE))),(VLOOKUP($J1846,'Medians, Hi-Lo SDs'!$B:$F,5,FALSE))-$G1845,""))/($F1846)*($C1846-$C1845)+($C1845),"")</f>
        <v/>
      </c>
      <c r="AC1846" s="65" t="str">
        <f t="shared" si="325"/>
        <v/>
      </c>
      <c r="AD1846" s="65" t="str">
        <f>IF(AC1846="","",AC1846/VLOOKUP(VLOOKUP($J1846,'Medians, Hi-Lo SDs'!$B:$F,5,FALSE),$H:$I,2,FALSE))</f>
        <v/>
      </c>
      <c r="AE1846" s="59" t="s">
        <v>88</v>
      </c>
      <c r="AF1846" s="60" t="s">
        <v>88</v>
      </c>
    </row>
    <row r="1847" spans="10:32" x14ac:dyDescent="0.2">
      <c r="J1847" s="64" t="str">
        <f t="shared" si="319"/>
        <v>a1721</v>
      </c>
      <c r="K1847" s="71">
        <f t="shared" si="320"/>
        <v>2.1505376344086025</v>
      </c>
      <c r="L1847" s="65" t="str">
        <f>IFERROR((IF(AND($G1846&lt;(VLOOKUP($J1847,'Medians, Hi-Lo SDs'!$B:$F,2,FALSE)),$G1847&gt;=(VLOOKUP($J1847,'Medians, Hi-Lo SDs'!$B:$F,2,FALSE))),(VLOOKUP($J1847,'Medians, Hi-Lo SDs'!$B:$F,2,FALSE))-$G1846,""))/($F1847)*($C1847-$C1846)+($C1846),"")</f>
        <v/>
      </c>
      <c r="M1847" s="65" t="str">
        <f t="shared" si="322"/>
        <v/>
      </c>
      <c r="N1847" s="65" t="str">
        <f>IF(M1847="","",M1847/VLOOKUP(VLOOKUP($J1847,'Medians, Hi-Lo SDs'!$B:$F,2,FALSE),$H:$I,2,FALSE))</f>
        <v/>
      </c>
      <c r="O1847" s="59" t="s">
        <v>88</v>
      </c>
      <c r="P1847" s="60" t="s">
        <v>88</v>
      </c>
      <c r="Q1847" s="66" t="str">
        <f>IFERROR((IF(AND($G1846&lt;(VLOOKUP($J1847,'Medians, Hi-Lo SDs'!$B:$F,3,FALSE)),$G1847&gt;=(VLOOKUP($J1847,'Medians, Hi-Lo SDs'!$B:$F,3,FALSE))),(VLOOKUP($J1847,'Medians, Hi-Lo SDs'!$B:$F,3,FALSE))-$G1846,""))/($F1847)*($C1847-$C1846)+($C1846),"")</f>
        <v/>
      </c>
      <c r="R1847" s="65" t="str">
        <f t="shared" si="323"/>
        <v/>
      </c>
      <c r="S1847" s="65" t="str">
        <f>IF(R1847="","",R1847/VLOOKUP(VLOOKUP($J1847,'Medians, Hi-Lo SDs'!$B:$F,3,FALSE),$H:$I,2,FALSE))</f>
        <v/>
      </c>
      <c r="T1847" s="70" t="str">
        <f t="shared" si="326"/>
        <v/>
      </c>
      <c r="U1847" s="68" t="str">
        <f t="shared" si="327"/>
        <v/>
      </c>
      <c r="V1847" s="69" t="str">
        <f t="shared" si="321"/>
        <v/>
      </c>
      <c r="W1847" s="66" t="str">
        <f>IFERROR((IF(AND($G1846&lt;(VLOOKUP($J1847,'Medians, Hi-Lo SDs'!$B:$F,4,FALSE)),$G1847&gt;=(VLOOKUP($J1847,'Medians, Hi-Lo SDs'!$B:$F,4,FALSE))),(VLOOKUP($J1847,'Medians, Hi-Lo SDs'!$B:$F,4,FALSE))-$G1846,""))/($F1847)*($C1847-$C1846)+($C1846),"")</f>
        <v/>
      </c>
      <c r="X1847" s="65" t="str">
        <f t="shared" si="324"/>
        <v/>
      </c>
      <c r="Y1847" s="65" t="str">
        <f>IF(X1847="","",X1847/VLOOKUP(VLOOKUP($J1847,'Medians, Hi-Lo SDs'!$B:$F,4,FALSE),$H:$I,2,FALSE))</f>
        <v/>
      </c>
      <c r="Z1847" s="70" t="str">
        <f t="shared" si="328"/>
        <v/>
      </c>
      <c r="AA1847" s="68" t="str">
        <f t="shared" si="329"/>
        <v/>
      </c>
      <c r="AB1847" s="66" t="str">
        <f>IFERROR((IF(AND($G1846&lt;(VLOOKUP($J1847,'Medians, Hi-Lo SDs'!$B:$F,5,FALSE)),$G1847&gt;=(VLOOKUP($J1847,'Medians, Hi-Lo SDs'!$B:$F,5,FALSE))),(VLOOKUP($J1847,'Medians, Hi-Lo SDs'!$B:$F,5,FALSE))-$G1846,""))/($F1847)*($C1847-$C1846)+($C1846),"")</f>
        <v/>
      </c>
      <c r="AC1847" s="65" t="str">
        <f t="shared" si="325"/>
        <v/>
      </c>
      <c r="AD1847" s="65" t="str">
        <f>IF(AC1847="","",AC1847/VLOOKUP(VLOOKUP($J1847,'Medians, Hi-Lo SDs'!$B:$F,5,FALSE),$H:$I,2,FALSE))</f>
        <v/>
      </c>
      <c r="AE1847" s="59" t="s">
        <v>88</v>
      </c>
      <c r="AF1847" s="60" t="s">
        <v>88</v>
      </c>
    </row>
    <row r="1848" spans="10:32" x14ac:dyDescent="0.2">
      <c r="J1848" s="64" t="str">
        <f t="shared" si="319"/>
        <v>a1721</v>
      </c>
      <c r="K1848" s="71">
        <f t="shared" si="320"/>
        <v>2.1505376344086025</v>
      </c>
      <c r="L1848" s="65" t="str">
        <f>IFERROR((IF(AND($G1847&lt;(VLOOKUP($J1848,'Medians, Hi-Lo SDs'!$B:$F,2,FALSE)),$G1848&gt;=(VLOOKUP($J1848,'Medians, Hi-Lo SDs'!$B:$F,2,FALSE))),(VLOOKUP($J1848,'Medians, Hi-Lo SDs'!$B:$F,2,FALSE))-$G1847,""))/($F1848)*($C1848-$C1847)+($C1847),"")</f>
        <v/>
      </c>
      <c r="M1848" s="65" t="str">
        <f t="shared" si="322"/>
        <v/>
      </c>
      <c r="N1848" s="65" t="str">
        <f>IF(M1848="","",M1848/VLOOKUP(VLOOKUP($J1848,'Medians, Hi-Lo SDs'!$B:$F,2,FALSE),$H:$I,2,FALSE))</f>
        <v/>
      </c>
      <c r="O1848" s="59" t="s">
        <v>88</v>
      </c>
      <c r="P1848" s="60" t="s">
        <v>88</v>
      </c>
      <c r="Q1848" s="66" t="str">
        <f>IFERROR((IF(AND($G1847&lt;(VLOOKUP($J1848,'Medians, Hi-Lo SDs'!$B:$F,3,FALSE)),$G1848&gt;=(VLOOKUP($J1848,'Medians, Hi-Lo SDs'!$B:$F,3,FALSE))),(VLOOKUP($J1848,'Medians, Hi-Lo SDs'!$B:$F,3,FALSE))-$G1847,""))/($F1848)*($C1848-$C1847)+($C1847),"")</f>
        <v/>
      </c>
      <c r="R1848" s="65" t="str">
        <f t="shared" si="323"/>
        <v/>
      </c>
      <c r="S1848" s="65" t="str">
        <f>IF(R1848="","",R1848/VLOOKUP(VLOOKUP($J1848,'Medians, Hi-Lo SDs'!$B:$F,3,FALSE),$H:$I,2,FALSE))</f>
        <v/>
      </c>
      <c r="T1848" s="70" t="str">
        <f t="shared" si="326"/>
        <v/>
      </c>
      <c r="U1848" s="68" t="str">
        <f t="shared" si="327"/>
        <v/>
      </c>
      <c r="V1848" s="69" t="str">
        <f t="shared" si="321"/>
        <v/>
      </c>
      <c r="W1848" s="66" t="str">
        <f>IFERROR((IF(AND($G1847&lt;(VLOOKUP($J1848,'Medians, Hi-Lo SDs'!$B:$F,4,FALSE)),$G1848&gt;=(VLOOKUP($J1848,'Medians, Hi-Lo SDs'!$B:$F,4,FALSE))),(VLOOKUP($J1848,'Medians, Hi-Lo SDs'!$B:$F,4,FALSE))-$G1847,""))/($F1848)*($C1848-$C1847)+($C1847),"")</f>
        <v/>
      </c>
      <c r="X1848" s="65" t="str">
        <f t="shared" si="324"/>
        <v/>
      </c>
      <c r="Y1848" s="65" t="str">
        <f>IF(X1848="","",X1848/VLOOKUP(VLOOKUP($J1848,'Medians, Hi-Lo SDs'!$B:$F,4,FALSE),$H:$I,2,FALSE))</f>
        <v/>
      </c>
      <c r="Z1848" s="70" t="str">
        <f t="shared" si="328"/>
        <v/>
      </c>
      <c r="AA1848" s="68" t="str">
        <f t="shared" si="329"/>
        <v/>
      </c>
      <c r="AB1848" s="66" t="str">
        <f>IFERROR((IF(AND($G1847&lt;(VLOOKUP($J1848,'Medians, Hi-Lo SDs'!$B:$F,5,FALSE)),$G1848&gt;=(VLOOKUP($J1848,'Medians, Hi-Lo SDs'!$B:$F,5,FALSE))),(VLOOKUP($J1848,'Medians, Hi-Lo SDs'!$B:$F,5,FALSE))-$G1847,""))/($F1848)*($C1848-$C1847)+($C1847),"")</f>
        <v/>
      </c>
      <c r="AC1848" s="65" t="str">
        <f t="shared" si="325"/>
        <v/>
      </c>
      <c r="AD1848" s="65" t="str">
        <f>IF(AC1848="","",AC1848/VLOOKUP(VLOOKUP($J1848,'Medians, Hi-Lo SDs'!$B:$F,5,FALSE),$H:$I,2,FALSE))</f>
        <v/>
      </c>
      <c r="AE1848" s="59" t="s">
        <v>88</v>
      </c>
      <c r="AF1848" s="60" t="s">
        <v>88</v>
      </c>
    </row>
    <row r="1849" spans="10:32" x14ac:dyDescent="0.2">
      <c r="J1849" s="64" t="str">
        <f t="shared" si="319"/>
        <v>a1721</v>
      </c>
      <c r="K1849" s="71">
        <f t="shared" si="320"/>
        <v>2.1505376344086025</v>
      </c>
      <c r="L1849" s="65" t="str">
        <f>IFERROR((IF(AND($G1848&lt;(VLOOKUP($J1849,'Medians, Hi-Lo SDs'!$B:$F,2,FALSE)),$G1849&gt;=(VLOOKUP($J1849,'Medians, Hi-Lo SDs'!$B:$F,2,FALSE))),(VLOOKUP($J1849,'Medians, Hi-Lo SDs'!$B:$F,2,FALSE))-$G1848,""))/($F1849)*($C1849-$C1848)+($C1848),"")</f>
        <v/>
      </c>
      <c r="M1849" s="65" t="str">
        <f t="shared" si="322"/>
        <v/>
      </c>
      <c r="N1849" s="65" t="str">
        <f>IF(M1849="","",M1849/VLOOKUP(VLOOKUP($J1849,'Medians, Hi-Lo SDs'!$B:$F,2,FALSE),$H:$I,2,FALSE))</f>
        <v/>
      </c>
      <c r="O1849" s="59" t="s">
        <v>88</v>
      </c>
      <c r="P1849" s="60" t="s">
        <v>88</v>
      </c>
      <c r="Q1849" s="66" t="str">
        <f>IFERROR((IF(AND($G1848&lt;(VLOOKUP($J1849,'Medians, Hi-Lo SDs'!$B:$F,3,FALSE)),$G1849&gt;=(VLOOKUP($J1849,'Medians, Hi-Lo SDs'!$B:$F,3,FALSE))),(VLOOKUP($J1849,'Medians, Hi-Lo SDs'!$B:$F,3,FALSE))-$G1848,""))/($F1849)*($C1849-$C1848)+($C1848),"")</f>
        <v/>
      </c>
      <c r="R1849" s="65" t="str">
        <f t="shared" si="323"/>
        <v/>
      </c>
      <c r="S1849" s="65" t="str">
        <f>IF(R1849="","",R1849/VLOOKUP(VLOOKUP($J1849,'Medians, Hi-Lo SDs'!$B:$F,3,FALSE),$H:$I,2,FALSE))</f>
        <v/>
      </c>
      <c r="T1849" s="70" t="str">
        <f t="shared" si="326"/>
        <v/>
      </c>
      <c r="U1849" s="68" t="str">
        <f t="shared" si="327"/>
        <v/>
      </c>
      <c r="V1849" s="69" t="str">
        <f t="shared" si="321"/>
        <v/>
      </c>
      <c r="W1849" s="66" t="str">
        <f>IFERROR((IF(AND($G1848&lt;(VLOOKUP($J1849,'Medians, Hi-Lo SDs'!$B:$F,4,FALSE)),$G1849&gt;=(VLOOKUP($J1849,'Medians, Hi-Lo SDs'!$B:$F,4,FALSE))),(VLOOKUP($J1849,'Medians, Hi-Lo SDs'!$B:$F,4,FALSE))-$G1848,""))/($F1849)*($C1849-$C1848)+($C1848),"")</f>
        <v/>
      </c>
      <c r="X1849" s="65" t="str">
        <f t="shared" si="324"/>
        <v/>
      </c>
      <c r="Y1849" s="65" t="str">
        <f>IF(X1849="","",X1849/VLOOKUP(VLOOKUP($J1849,'Medians, Hi-Lo SDs'!$B:$F,4,FALSE),$H:$I,2,FALSE))</f>
        <v/>
      </c>
      <c r="Z1849" s="70" t="str">
        <f t="shared" si="328"/>
        <v/>
      </c>
      <c r="AA1849" s="68" t="str">
        <f t="shared" si="329"/>
        <v/>
      </c>
      <c r="AB1849" s="66" t="str">
        <f>IFERROR((IF(AND($G1848&lt;(VLOOKUP($J1849,'Medians, Hi-Lo SDs'!$B:$F,5,FALSE)),$G1849&gt;=(VLOOKUP($J1849,'Medians, Hi-Lo SDs'!$B:$F,5,FALSE))),(VLOOKUP($J1849,'Medians, Hi-Lo SDs'!$B:$F,5,FALSE))-$G1848,""))/($F1849)*($C1849-$C1848)+($C1848),"")</f>
        <v/>
      </c>
      <c r="AC1849" s="65" t="str">
        <f t="shared" si="325"/>
        <v/>
      </c>
      <c r="AD1849" s="65" t="str">
        <f>IF(AC1849="","",AC1849/VLOOKUP(VLOOKUP($J1849,'Medians, Hi-Lo SDs'!$B:$F,5,FALSE),$H:$I,2,FALSE))</f>
        <v/>
      </c>
      <c r="AE1849" s="59" t="s">
        <v>88</v>
      </c>
      <c r="AF1849" s="60" t="s">
        <v>88</v>
      </c>
    </row>
    <row r="1850" spans="10:32" x14ac:dyDescent="0.2">
      <c r="J1850" s="64" t="str">
        <f t="shared" si="319"/>
        <v>a1721</v>
      </c>
      <c r="K1850" s="71">
        <f t="shared" si="320"/>
        <v>2.1505376344086025</v>
      </c>
      <c r="L1850" s="65" t="str">
        <f>IFERROR((IF(AND($G1849&lt;(VLOOKUP($J1850,'Medians, Hi-Lo SDs'!$B:$F,2,FALSE)),$G1850&gt;=(VLOOKUP($J1850,'Medians, Hi-Lo SDs'!$B:$F,2,FALSE))),(VLOOKUP($J1850,'Medians, Hi-Lo SDs'!$B:$F,2,FALSE))-$G1849,""))/($F1850)*($C1850-$C1849)+($C1849),"")</f>
        <v/>
      </c>
      <c r="M1850" s="65" t="str">
        <f t="shared" si="322"/>
        <v/>
      </c>
      <c r="N1850" s="65" t="str">
        <f>IF(M1850="","",M1850/VLOOKUP(VLOOKUP($J1850,'Medians, Hi-Lo SDs'!$B:$F,2,FALSE),$H:$I,2,FALSE))</f>
        <v/>
      </c>
      <c r="O1850" s="59" t="s">
        <v>88</v>
      </c>
      <c r="P1850" s="60" t="s">
        <v>88</v>
      </c>
      <c r="Q1850" s="66" t="str">
        <f>IFERROR((IF(AND($G1849&lt;(VLOOKUP($J1850,'Medians, Hi-Lo SDs'!$B:$F,3,FALSE)),$G1850&gt;=(VLOOKUP($J1850,'Medians, Hi-Lo SDs'!$B:$F,3,FALSE))),(VLOOKUP($J1850,'Medians, Hi-Lo SDs'!$B:$F,3,FALSE))-$G1849,""))/($F1850)*($C1850-$C1849)+($C1849),"")</f>
        <v/>
      </c>
      <c r="R1850" s="65" t="str">
        <f t="shared" si="323"/>
        <v/>
      </c>
      <c r="S1850" s="65" t="str">
        <f>IF(R1850="","",R1850/VLOOKUP(VLOOKUP($J1850,'Medians, Hi-Lo SDs'!$B:$F,3,FALSE),$H:$I,2,FALSE))</f>
        <v/>
      </c>
      <c r="T1850" s="70" t="str">
        <f t="shared" si="326"/>
        <v/>
      </c>
      <c r="U1850" s="68" t="str">
        <f t="shared" si="327"/>
        <v/>
      </c>
      <c r="V1850" s="69" t="str">
        <f t="shared" si="321"/>
        <v/>
      </c>
      <c r="W1850" s="66" t="str">
        <f>IFERROR((IF(AND($G1849&lt;(VLOOKUP($J1850,'Medians, Hi-Lo SDs'!$B:$F,4,FALSE)),$G1850&gt;=(VLOOKUP($J1850,'Medians, Hi-Lo SDs'!$B:$F,4,FALSE))),(VLOOKUP($J1850,'Medians, Hi-Lo SDs'!$B:$F,4,FALSE))-$G1849,""))/($F1850)*($C1850-$C1849)+($C1849),"")</f>
        <v/>
      </c>
      <c r="X1850" s="65" t="str">
        <f t="shared" si="324"/>
        <v/>
      </c>
      <c r="Y1850" s="65" t="str">
        <f>IF(X1850="","",X1850/VLOOKUP(VLOOKUP($J1850,'Medians, Hi-Lo SDs'!$B:$F,4,FALSE),$H:$I,2,FALSE))</f>
        <v/>
      </c>
      <c r="Z1850" s="70" t="str">
        <f t="shared" si="328"/>
        <v/>
      </c>
      <c r="AA1850" s="68" t="str">
        <f t="shared" si="329"/>
        <v/>
      </c>
      <c r="AB1850" s="66" t="str">
        <f>IFERROR((IF(AND($G1849&lt;(VLOOKUP($J1850,'Medians, Hi-Lo SDs'!$B:$F,5,FALSE)),$G1850&gt;=(VLOOKUP($J1850,'Medians, Hi-Lo SDs'!$B:$F,5,FALSE))),(VLOOKUP($J1850,'Medians, Hi-Lo SDs'!$B:$F,5,FALSE))-$G1849,""))/($F1850)*($C1850-$C1849)+($C1849),"")</f>
        <v/>
      </c>
      <c r="AC1850" s="65" t="str">
        <f t="shared" si="325"/>
        <v/>
      </c>
      <c r="AD1850" s="65" t="str">
        <f>IF(AC1850="","",AC1850/VLOOKUP(VLOOKUP($J1850,'Medians, Hi-Lo SDs'!$B:$F,5,FALSE),$H:$I,2,FALSE))</f>
        <v/>
      </c>
      <c r="AE1850" s="59" t="s">
        <v>88</v>
      </c>
      <c r="AF1850" s="60" t="s">
        <v>88</v>
      </c>
    </row>
    <row r="1851" spans="10:32" x14ac:dyDescent="0.2">
      <c r="J1851" s="64" t="str">
        <f t="shared" si="319"/>
        <v>a1721</v>
      </c>
      <c r="K1851" s="71">
        <f t="shared" si="320"/>
        <v>2.1505376344086025</v>
      </c>
      <c r="L1851" s="65" t="str">
        <f>IFERROR((IF(AND($G1850&lt;(VLOOKUP($J1851,'Medians, Hi-Lo SDs'!$B:$F,2,FALSE)),$G1851&gt;=(VLOOKUP($J1851,'Medians, Hi-Lo SDs'!$B:$F,2,FALSE))),(VLOOKUP($J1851,'Medians, Hi-Lo SDs'!$B:$F,2,FALSE))-$G1850,""))/($F1851)*($C1851-$C1850)+($C1850),"")</f>
        <v/>
      </c>
      <c r="M1851" s="65" t="str">
        <f t="shared" si="322"/>
        <v/>
      </c>
      <c r="N1851" s="65" t="str">
        <f>IF(M1851="","",M1851/VLOOKUP(VLOOKUP($J1851,'Medians, Hi-Lo SDs'!$B:$F,2,FALSE),$H:$I,2,FALSE))</f>
        <v/>
      </c>
      <c r="O1851" s="59" t="s">
        <v>88</v>
      </c>
      <c r="P1851" s="60" t="s">
        <v>88</v>
      </c>
      <c r="Q1851" s="66" t="str">
        <f>IFERROR((IF(AND($G1850&lt;(VLOOKUP($J1851,'Medians, Hi-Lo SDs'!$B:$F,3,FALSE)),$G1851&gt;=(VLOOKUP($J1851,'Medians, Hi-Lo SDs'!$B:$F,3,FALSE))),(VLOOKUP($J1851,'Medians, Hi-Lo SDs'!$B:$F,3,FALSE))-$G1850,""))/($F1851)*($C1851-$C1850)+($C1850),"")</f>
        <v/>
      </c>
      <c r="R1851" s="65" t="str">
        <f t="shared" si="323"/>
        <v/>
      </c>
      <c r="S1851" s="65" t="str">
        <f>IF(R1851="","",R1851/VLOOKUP(VLOOKUP($J1851,'Medians, Hi-Lo SDs'!$B:$F,3,FALSE),$H:$I,2,FALSE))</f>
        <v/>
      </c>
      <c r="T1851" s="70" t="str">
        <f t="shared" si="326"/>
        <v/>
      </c>
      <c r="U1851" s="68" t="str">
        <f t="shared" si="327"/>
        <v/>
      </c>
      <c r="V1851" s="69" t="str">
        <f t="shared" si="321"/>
        <v/>
      </c>
      <c r="W1851" s="66" t="str">
        <f>IFERROR((IF(AND($G1850&lt;(VLOOKUP($J1851,'Medians, Hi-Lo SDs'!$B:$F,4,FALSE)),$G1851&gt;=(VLOOKUP($J1851,'Medians, Hi-Lo SDs'!$B:$F,4,FALSE))),(VLOOKUP($J1851,'Medians, Hi-Lo SDs'!$B:$F,4,FALSE))-$G1850,""))/($F1851)*($C1851-$C1850)+($C1850),"")</f>
        <v/>
      </c>
      <c r="X1851" s="65" t="str">
        <f t="shared" si="324"/>
        <v/>
      </c>
      <c r="Y1851" s="65" t="str">
        <f>IF(X1851="","",X1851/VLOOKUP(VLOOKUP($J1851,'Medians, Hi-Lo SDs'!$B:$F,4,FALSE),$H:$I,2,FALSE))</f>
        <v/>
      </c>
      <c r="Z1851" s="70" t="str">
        <f t="shared" si="328"/>
        <v/>
      </c>
      <c r="AA1851" s="68" t="str">
        <f t="shared" si="329"/>
        <v/>
      </c>
      <c r="AB1851" s="66" t="str">
        <f>IFERROR((IF(AND($G1850&lt;(VLOOKUP($J1851,'Medians, Hi-Lo SDs'!$B:$F,5,FALSE)),$G1851&gt;=(VLOOKUP($J1851,'Medians, Hi-Lo SDs'!$B:$F,5,FALSE))),(VLOOKUP($J1851,'Medians, Hi-Lo SDs'!$B:$F,5,FALSE))-$G1850,""))/($F1851)*($C1851-$C1850)+($C1850),"")</f>
        <v/>
      </c>
      <c r="AC1851" s="65" t="str">
        <f t="shared" si="325"/>
        <v/>
      </c>
      <c r="AD1851" s="65" t="str">
        <f>IF(AC1851="","",AC1851/VLOOKUP(VLOOKUP($J1851,'Medians, Hi-Lo SDs'!$B:$F,5,FALSE),$H:$I,2,FALSE))</f>
        <v/>
      </c>
      <c r="AE1851" s="59" t="s">
        <v>88</v>
      </c>
      <c r="AF1851" s="60" t="s">
        <v>88</v>
      </c>
    </row>
    <row r="1852" spans="10:32" x14ac:dyDescent="0.2">
      <c r="J1852" s="64" t="str">
        <f t="shared" si="319"/>
        <v>a1721</v>
      </c>
      <c r="K1852" s="71">
        <f t="shared" si="320"/>
        <v>2.1505376344086025</v>
      </c>
      <c r="L1852" s="65" t="str">
        <f>IFERROR((IF(AND($G1851&lt;(VLOOKUP($J1852,'Medians, Hi-Lo SDs'!$B:$F,2,FALSE)),$G1852&gt;=(VLOOKUP($J1852,'Medians, Hi-Lo SDs'!$B:$F,2,FALSE))),(VLOOKUP($J1852,'Medians, Hi-Lo SDs'!$B:$F,2,FALSE))-$G1851,""))/($F1852)*($C1852-$C1851)+($C1851),"")</f>
        <v/>
      </c>
      <c r="M1852" s="65" t="str">
        <f t="shared" si="322"/>
        <v/>
      </c>
      <c r="N1852" s="65" t="str">
        <f>IF(M1852="","",M1852/VLOOKUP(VLOOKUP($J1852,'Medians, Hi-Lo SDs'!$B:$F,2,FALSE),$H:$I,2,FALSE))</f>
        <v/>
      </c>
      <c r="O1852" s="59" t="s">
        <v>88</v>
      </c>
      <c r="P1852" s="60" t="s">
        <v>88</v>
      </c>
      <c r="Q1852" s="66" t="str">
        <f>IFERROR((IF(AND($G1851&lt;(VLOOKUP($J1852,'Medians, Hi-Lo SDs'!$B:$F,3,FALSE)),$G1852&gt;=(VLOOKUP($J1852,'Medians, Hi-Lo SDs'!$B:$F,3,FALSE))),(VLOOKUP($J1852,'Medians, Hi-Lo SDs'!$B:$F,3,FALSE))-$G1851,""))/($F1852)*($C1852-$C1851)+($C1851),"")</f>
        <v/>
      </c>
      <c r="R1852" s="65" t="str">
        <f t="shared" si="323"/>
        <v/>
      </c>
      <c r="S1852" s="65" t="str">
        <f>IF(R1852="","",R1852/VLOOKUP(VLOOKUP($J1852,'Medians, Hi-Lo SDs'!$B:$F,3,FALSE),$H:$I,2,FALSE))</f>
        <v/>
      </c>
      <c r="T1852" s="70" t="str">
        <f t="shared" si="326"/>
        <v/>
      </c>
      <c r="U1852" s="68" t="str">
        <f t="shared" si="327"/>
        <v/>
      </c>
      <c r="V1852" s="69" t="str">
        <f t="shared" si="321"/>
        <v/>
      </c>
      <c r="W1852" s="66" t="str">
        <f>IFERROR((IF(AND($G1851&lt;(VLOOKUP($J1852,'Medians, Hi-Lo SDs'!$B:$F,4,FALSE)),$G1852&gt;=(VLOOKUP($J1852,'Medians, Hi-Lo SDs'!$B:$F,4,FALSE))),(VLOOKUP($J1852,'Medians, Hi-Lo SDs'!$B:$F,4,FALSE))-$G1851,""))/($F1852)*($C1852-$C1851)+($C1851),"")</f>
        <v/>
      </c>
      <c r="X1852" s="65" t="str">
        <f t="shared" si="324"/>
        <v/>
      </c>
      <c r="Y1852" s="65" t="str">
        <f>IF(X1852="","",X1852/VLOOKUP(VLOOKUP($J1852,'Medians, Hi-Lo SDs'!$B:$F,4,FALSE),$H:$I,2,FALSE))</f>
        <v/>
      </c>
      <c r="Z1852" s="70" t="str">
        <f t="shared" si="328"/>
        <v/>
      </c>
      <c r="AA1852" s="68" t="str">
        <f t="shared" si="329"/>
        <v/>
      </c>
      <c r="AB1852" s="66" t="str">
        <f>IFERROR((IF(AND($G1851&lt;(VLOOKUP($J1852,'Medians, Hi-Lo SDs'!$B:$F,5,FALSE)),$G1852&gt;=(VLOOKUP($J1852,'Medians, Hi-Lo SDs'!$B:$F,5,FALSE))),(VLOOKUP($J1852,'Medians, Hi-Lo SDs'!$B:$F,5,FALSE))-$G1851,""))/($F1852)*($C1852-$C1851)+($C1851),"")</f>
        <v/>
      </c>
      <c r="AC1852" s="65" t="str">
        <f t="shared" si="325"/>
        <v/>
      </c>
      <c r="AD1852" s="65" t="str">
        <f>IF(AC1852="","",AC1852/VLOOKUP(VLOOKUP($J1852,'Medians, Hi-Lo SDs'!$B:$F,5,FALSE),$H:$I,2,FALSE))</f>
        <v/>
      </c>
      <c r="AE1852" s="59" t="s">
        <v>88</v>
      </c>
      <c r="AF1852" s="60" t="s">
        <v>88</v>
      </c>
    </row>
    <row r="1853" spans="10:32" x14ac:dyDescent="0.2">
      <c r="J1853" s="64" t="str">
        <f t="shared" si="319"/>
        <v>a1721</v>
      </c>
      <c r="K1853" s="71">
        <f t="shared" si="320"/>
        <v>2.1505376344086025</v>
      </c>
      <c r="L1853" s="65" t="str">
        <f>IFERROR((IF(AND($G1852&lt;(VLOOKUP($J1853,'Medians, Hi-Lo SDs'!$B:$F,2,FALSE)),$G1853&gt;=(VLOOKUP($J1853,'Medians, Hi-Lo SDs'!$B:$F,2,FALSE))),(VLOOKUP($J1853,'Medians, Hi-Lo SDs'!$B:$F,2,FALSE))-$G1852,""))/($F1853)*($C1853-$C1852)+($C1852),"")</f>
        <v/>
      </c>
      <c r="M1853" s="65" t="str">
        <f t="shared" si="322"/>
        <v/>
      </c>
      <c r="N1853" s="65" t="str">
        <f>IF(M1853="","",M1853/VLOOKUP(VLOOKUP($J1853,'Medians, Hi-Lo SDs'!$B:$F,2,FALSE),$H:$I,2,FALSE))</f>
        <v/>
      </c>
      <c r="O1853" s="59" t="s">
        <v>88</v>
      </c>
      <c r="P1853" s="60" t="s">
        <v>88</v>
      </c>
      <c r="Q1853" s="66" t="str">
        <f>IFERROR((IF(AND($G1852&lt;(VLOOKUP($J1853,'Medians, Hi-Lo SDs'!$B:$F,3,FALSE)),$G1853&gt;=(VLOOKUP($J1853,'Medians, Hi-Lo SDs'!$B:$F,3,FALSE))),(VLOOKUP($J1853,'Medians, Hi-Lo SDs'!$B:$F,3,FALSE))-$G1852,""))/($F1853)*($C1853-$C1852)+($C1852),"")</f>
        <v/>
      </c>
      <c r="R1853" s="65" t="str">
        <f t="shared" si="323"/>
        <v/>
      </c>
      <c r="S1853" s="65" t="str">
        <f>IF(R1853="","",R1853/VLOOKUP(VLOOKUP($J1853,'Medians, Hi-Lo SDs'!$B:$F,3,FALSE),$H:$I,2,FALSE))</f>
        <v/>
      </c>
      <c r="T1853" s="70" t="str">
        <f t="shared" si="326"/>
        <v/>
      </c>
      <c r="U1853" s="68" t="str">
        <f t="shared" si="327"/>
        <v/>
      </c>
      <c r="V1853" s="69" t="str">
        <f t="shared" si="321"/>
        <v/>
      </c>
      <c r="W1853" s="66" t="str">
        <f>IFERROR((IF(AND($G1852&lt;(VLOOKUP($J1853,'Medians, Hi-Lo SDs'!$B:$F,4,FALSE)),$G1853&gt;=(VLOOKUP($J1853,'Medians, Hi-Lo SDs'!$B:$F,4,FALSE))),(VLOOKUP($J1853,'Medians, Hi-Lo SDs'!$B:$F,4,FALSE))-$G1852,""))/($F1853)*($C1853-$C1852)+($C1852),"")</f>
        <v/>
      </c>
      <c r="X1853" s="65" t="str">
        <f t="shared" si="324"/>
        <v/>
      </c>
      <c r="Y1853" s="65" t="str">
        <f>IF(X1853="","",X1853/VLOOKUP(VLOOKUP($J1853,'Medians, Hi-Lo SDs'!$B:$F,4,FALSE),$H:$I,2,FALSE))</f>
        <v/>
      </c>
      <c r="Z1853" s="70" t="str">
        <f t="shared" si="328"/>
        <v/>
      </c>
      <c r="AA1853" s="68" t="str">
        <f t="shared" si="329"/>
        <v/>
      </c>
      <c r="AB1853" s="66" t="str">
        <f>IFERROR((IF(AND($G1852&lt;(VLOOKUP($J1853,'Medians, Hi-Lo SDs'!$B:$F,5,FALSE)),$G1853&gt;=(VLOOKUP($J1853,'Medians, Hi-Lo SDs'!$B:$F,5,FALSE))),(VLOOKUP($J1853,'Medians, Hi-Lo SDs'!$B:$F,5,FALSE))-$G1852,""))/($F1853)*($C1853-$C1852)+($C1852),"")</f>
        <v/>
      </c>
      <c r="AC1853" s="65" t="str">
        <f t="shared" si="325"/>
        <v/>
      </c>
      <c r="AD1853" s="65" t="str">
        <f>IF(AC1853="","",AC1853/VLOOKUP(VLOOKUP($J1853,'Medians, Hi-Lo SDs'!$B:$F,5,FALSE),$H:$I,2,FALSE))</f>
        <v/>
      </c>
      <c r="AE1853" s="59" t="s">
        <v>88</v>
      </c>
      <c r="AF1853" s="60" t="s">
        <v>88</v>
      </c>
    </row>
    <row r="1854" spans="10:32" x14ac:dyDescent="0.2">
      <c r="J1854" s="64" t="str">
        <f t="shared" si="319"/>
        <v>a1721</v>
      </c>
      <c r="K1854" s="71">
        <f t="shared" si="320"/>
        <v>2.1505376344086025</v>
      </c>
      <c r="L1854" s="65" t="str">
        <f>IFERROR((IF(AND($G1853&lt;(VLOOKUP($J1854,'Medians, Hi-Lo SDs'!$B:$F,2,FALSE)),$G1854&gt;=(VLOOKUP($J1854,'Medians, Hi-Lo SDs'!$B:$F,2,FALSE))),(VLOOKUP($J1854,'Medians, Hi-Lo SDs'!$B:$F,2,FALSE))-$G1853,""))/($F1854)*($C1854-$C1853)+($C1853),"")</f>
        <v/>
      </c>
      <c r="M1854" s="65" t="str">
        <f t="shared" si="322"/>
        <v/>
      </c>
      <c r="N1854" s="65" t="str">
        <f>IF(M1854="","",M1854/VLOOKUP(VLOOKUP($J1854,'Medians, Hi-Lo SDs'!$B:$F,2,FALSE),$H:$I,2,FALSE))</f>
        <v/>
      </c>
      <c r="O1854" s="59" t="s">
        <v>88</v>
      </c>
      <c r="P1854" s="60" t="s">
        <v>88</v>
      </c>
      <c r="Q1854" s="66" t="str">
        <f>IFERROR((IF(AND($G1853&lt;(VLOOKUP($J1854,'Medians, Hi-Lo SDs'!$B:$F,3,FALSE)),$G1854&gt;=(VLOOKUP($J1854,'Medians, Hi-Lo SDs'!$B:$F,3,FALSE))),(VLOOKUP($J1854,'Medians, Hi-Lo SDs'!$B:$F,3,FALSE))-$G1853,""))/($F1854)*($C1854-$C1853)+($C1853),"")</f>
        <v/>
      </c>
      <c r="R1854" s="65" t="str">
        <f t="shared" si="323"/>
        <v/>
      </c>
      <c r="S1854" s="65" t="str">
        <f>IF(R1854="","",R1854/VLOOKUP(VLOOKUP($J1854,'Medians, Hi-Lo SDs'!$B:$F,3,FALSE),$H:$I,2,FALSE))</f>
        <v/>
      </c>
      <c r="T1854" s="70" t="str">
        <f t="shared" si="326"/>
        <v/>
      </c>
      <c r="U1854" s="68" t="str">
        <f t="shared" si="327"/>
        <v/>
      </c>
      <c r="V1854" s="69" t="str">
        <f t="shared" si="321"/>
        <v/>
      </c>
      <c r="W1854" s="66" t="str">
        <f>IFERROR((IF(AND($G1853&lt;(VLOOKUP($J1854,'Medians, Hi-Lo SDs'!$B:$F,4,FALSE)),$G1854&gt;=(VLOOKUP($J1854,'Medians, Hi-Lo SDs'!$B:$F,4,FALSE))),(VLOOKUP($J1854,'Medians, Hi-Lo SDs'!$B:$F,4,FALSE))-$G1853,""))/($F1854)*($C1854-$C1853)+($C1853),"")</f>
        <v/>
      </c>
      <c r="X1854" s="65" t="str">
        <f t="shared" si="324"/>
        <v/>
      </c>
      <c r="Y1854" s="65" t="str">
        <f>IF(X1854="","",X1854/VLOOKUP(VLOOKUP($J1854,'Medians, Hi-Lo SDs'!$B:$F,4,FALSE),$H:$I,2,FALSE))</f>
        <v/>
      </c>
      <c r="Z1854" s="70" t="str">
        <f t="shared" si="328"/>
        <v/>
      </c>
      <c r="AA1854" s="68" t="str">
        <f t="shared" si="329"/>
        <v/>
      </c>
      <c r="AB1854" s="66" t="str">
        <f>IFERROR((IF(AND($G1853&lt;(VLOOKUP($J1854,'Medians, Hi-Lo SDs'!$B:$F,5,FALSE)),$G1854&gt;=(VLOOKUP($J1854,'Medians, Hi-Lo SDs'!$B:$F,5,FALSE))),(VLOOKUP($J1854,'Medians, Hi-Lo SDs'!$B:$F,5,FALSE))-$G1853,""))/($F1854)*($C1854-$C1853)+($C1853),"")</f>
        <v/>
      </c>
      <c r="AC1854" s="65" t="str">
        <f t="shared" si="325"/>
        <v/>
      </c>
      <c r="AD1854" s="65" t="str">
        <f>IF(AC1854="","",AC1854/VLOOKUP(VLOOKUP($J1854,'Medians, Hi-Lo SDs'!$B:$F,5,FALSE),$H:$I,2,FALSE))</f>
        <v/>
      </c>
      <c r="AE1854" s="59" t="s">
        <v>88</v>
      </c>
      <c r="AF1854" s="60" t="s">
        <v>88</v>
      </c>
    </row>
    <row r="1855" spans="10:32" x14ac:dyDescent="0.2">
      <c r="J1855" s="64" t="str">
        <f t="shared" si="319"/>
        <v>a1721</v>
      </c>
      <c r="K1855" s="71">
        <f t="shared" si="320"/>
        <v>2.1505376344086025</v>
      </c>
      <c r="L1855" s="65" t="str">
        <f>IFERROR((IF(AND($G1854&lt;(VLOOKUP($J1855,'Medians, Hi-Lo SDs'!$B:$F,2,FALSE)),$G1855&gt;=(VLOOKUP($J1855,'Medians, Hi-Lo SDs'!$B:$F,2,FALSE))),(VLOOKUP($J1855,'Medians, Hi-Lo SDs'!$B:$F,2,FALSE))-$G1854,""))/($F1855)*($C1855-$C1854)+($C1854),"")</f>
        <v/>
      </c>
      <c r="M1855" s="65" t="str">
        <f t="shared" si="322"/>
        <v/>
      </c>
      <c r="N1855" s="65" t="str">
        <f>IF(M1855="","",M1855/VLOOKUP(VLOOKUP($J1855,'Medians, Hi-Lo SDs'!$B:$F,2,FALSE),$H:$I,2,FALSE))</f>
        <v/>
      </c>
      <c r="O1855" s="59" t="s">
        <v>88</v>
      </c>
      <c r="P1855" s="60" t="s">
        <v>88</v>
      </c>
      <c r="Q1855" s="66" t="str">
        <f>IFERROR((IF(AND($G1854&lt;(VLOOKUP($J1855,'Medians, Hi-Lo SDs'!$B:$F,3,FALSE)),$G1855&gt;=(VLOOKUP($J1855,'Medians, Hi-Lo SDs'!$B:$F,3,FALSE))),(VLOOKUP($J1855,'Medians, Hi-Lo SDs'!$B:$F,3,FALSE))-$G1854,""))/($F1855)*($C1855-$C1854)+($C1854),"")</f>
        <v/>
      </c>
      <c r="R1855" s="65" t="str">
        <f t="shared" si="323"/>
        <v/>
      </c>
      <c r="S1855" s="65" t="str">
        <f>IF(R1855="","",R1855/VLOOKUP(VLOOKUP($J1855,'Medians, Hi-Lo SDs'!$B:$F,3,FALSE),$H:$I,2,FALSE))</f>
        <v/>
      </c>
      <c r="T1855" s="70" t="str">
        <f t="shared" si="326"/>
        <v/>
      </c>
      <c r="U1855" s="68" t="str">
        <f t="shared" si="327"/>
        <v/>
      </c>
      <c r="V1855" s="69" t="str">
        <f t="shared" si="321"/>
        <v/>
      </c>
      <c r="W1855" s="66" t="str">
        <f>IFERROR((IF(AND($G1854&lt;(VLOOKUP($J1855,'Medians, Hi-Lo SDs'!$B:$F,4,FALSE)),$G1855&gt;=(VLOOKUP($J1855,'Medians, Hi-Lo SDs'!$B:$F,4,FALSE))),(VLOOKUP($J1855,'Medians, Hi-Lo SDs'!$B:$F,4,FALSE))-$G1854,""))/($F1855)*($C1855-$C1854)+($C1854),"")</f>
        <v/>
      </c>
      <c r="X1855" s="65" t="str">
        <f t="shared" si="324"/>
        <v/>
      </c>
      <c r="Y1855" s="65" t="str">
        <f>IF(X1855="","",X1855/VLOOKUP(VLOOKUP($J1855,'Medians, Hi-Lo SDs'!$B:$F,4,FALSE),$H:$I,2,FALSE))</f>
        <v/>
      </c>
      <c r="Z1855" s="70" t="str">
        <f t="shared" si="328"/>
        <v/>
      </c>
      <c r="AA1855" s="68" t="str">
        <f t="shared" si="329"/>
        <v/>
      </c>
      <c r="AB1855" s="66" t="str">
        <f>IFERROR((IF(AND($G1854&lt;(VLOOKUP($J1855,'Medians, Hi-Lo SDs'!$B:$F,5,FALSE)),$G1855&gt;=(VLOOKUP($J1855,'Medians, Hi-Lo SDs'!$B:$F,5,FALSE))),(VLOOKUP($J1855,'Medians, Hi-Lo SDs'!$B:$F,5,FALSE))-$G1854,""))/($F1855)*($C1855-$C1854)+($C1854),"")</f>
        <v/>
      </c>
      <c r="AC1855" s="65" t="str">
        <f t="shared" si="325"/>
        <v/>
      </c>
      <c r="AD1855" s="65" t="str">
        <f>IF(AC1855="","",AC1855/VLOOKUP(VLOOKUP($J1855,'Medians, Hi-Lo SDs'!$B:$F,5,FALSE),$H:$I,2,FALSE))</f>
        <v/>
      </c>
      <c r="AE1855" s="59" t="s">
        <v>88</v>
      </c>
      <c r="AF1855" s="60" t="s">
        <v>88</v>
      </c>
    </row>
    <row r="1856" spans="10:32" x14ac:dyDescent="0.2">
      <c r="J1856" s="64" t="str">
        <f t="shared" si="319"/>
        <v>a1721</v>
      </c>
      <c r="K1856" s="71">
        <f t="shared" si="320"/>
        <v>2.1505376344086025</v>
      </c>
      <c r="L1856" s="65" t="str">
        <f>IFERROR((IF(AND($G1855&lt;(VLOOKUP($J1856,'Medians, Hi-Lo SDs'!$B:$F,2,FALSE)),$G1856&gt;=(VLOOKUP($J1856,'Medians, Hi-Lo SDs'!$B:$F,2,FALSE))),(VLOOKUP($J1856,'Medians, Hi-Lo SDs'!$B:$F,2,FALSE))-$G1855,""))/($F1856)*($C1856-$C1855)+($C1855),"")</f>
        <v/>
      </c>
      <c r="M1856" s="65" t="str">
        <f t="shared" si="322"/>
        <v/>
      </c>
      <c r="N1856" s="65" t="str">
        <f>IF(M1856="","",M1856/VLOOKUP(VLOOKUP($J1856,'Medians, Hi-Lo SDs'!$B:$F,2,FALSE),$H:$I,2,FALSE))</f>
        <v/>
      </c>
      <c r="O1856" s="59" t="s">
        <v>88</v>
      </c>
      <c r="P1856" s="60" t="s">
        <v>88</v>
      </c>
      <c r="Q1856" s="66" t="str">
        <f>IFERROR((IF(AND($G1855&lt;(VLOOKUP($J1856,'Medians, Hi-Lo SDs'!$B:$F,3,FALSE)),$G1856&gt;=(VLOOKUP($J1856,'Medians, Hi-Lo SDs'!$B:$F,3,FALSE))),(VLOOKUP($J1856,'Medians, Hi-Lo SDs'!$B:$F,3,FALSE))-$G1855,""))/($F1856)*($C1856-$C1855)+($C1855),"")</f>
        <v/>
      </c>
      <c r="R1856" s="65" t="str">
        <f t="shared" si="323"/>
        <v/>
      </c>
      <c r="S1856" s="65" t="str">
        <f>IF(R1856="","",R1856/VLOOKUP(VLOOKUP($J1856,'Medians, Hi-Lo SDs'!$B:$F,3,FALSE),$H:$I,2,FALSE))</f>
        <v/>
      </c>
      <c r="T1856" s="70" t="str">
        <f t="shared" si="326"/>
        <v/>
      </c>
      <c r="U1856" s="68" t="str">
        <f t="shared" si="327"/>
        <v/>
      </c>
      <c r="V1856" s="69" t="str">
        <f t="shared" si="321"/>
        <v/>
      </c>
      <c r="W1856" s="66" t="str">
        <f>IFERROR((IF(AND($G1855&lt;(VLOOKUP($J1856,'Medians, Hi-Lo SDs'!$B:$F,4,FALSE)),$G1856&gt;=(VLOOKUP($J1856,'Medians, Hi-Lo SDs'!$B:$F,4,FALSE))),(VLOOKUP($J1856,'Medians, Hi-Lo SDs'!$B:$F,4,FALSE))-$G1855,""))/($F1856)*($C1856-$C1855)+($C1855),"")</f>
        <v/>
      </c>
      <c r="X1856" s="65" t="str">
        <f t="shared" si="324"/>
        <v/>
      </c>
      <c r="Y1856" s="65" t="str">
        <f>IF(X1856="","",X1856/VLOOKUP(VLOOKUP($J1856,'Medians, Hi-Lo SDs'!$B:$F,4,FALSE),$H:$I,2,FALSE))</f>
        <v/>
      </c>
      <c r="Z1856" s="70" t="str">
        <f t="shared" si="328"/>
        <v/>
      </c>
      <c r="AA1856" s="68" t="str">
        <f t="shared" si="329"/>
        <v/>
      </c>
      <c r="AB1856" s="66" t="str">
        <f>IFERROR((IF(AND($G1855&lt;(VLOOKUP($J1856,'Medians, Hi-Lo SDs'!$B:$F,5,FALSE)),$G1856&gt;=(VLOOKUP($J1856,'Medians, Hi-Lo SDs'!$B:$F,5,FALSE))),(VLOOKUP($J1856,'Medians, Hi-Lo SDs'!$B:$F,5,FALSE))-$G1855,""))/($F1856)*($C1856-$C1855)+($C1855),"")</f>
        <v/>
      </c>
      <c r="AC1856" s="65" t="str">
        <f t="shared" si="325"/>
        <v/>
      </c>
      <c r="AD1856" s="65" t="str">
        <f>IF(AC1856="","",AC1856/VLOOKUP(VLOOKUP($J1856,'Medians, Hi-Lo SDs'!$B:$F,5,FALSE),$H:$I,2,FALSE))</f>
        <v/>
      </c>
      <c r="AE1856" s="59" t="s">
        <v>88</v>
      </c>
      <c r="AF1856" s="60" t="s">
        <v>88</v>
      </c>
    </row>
    <row r="1857" spans="10:32" x14ac:dyDescent="0.2">
      <c r="J1857" s="64" t="str">
        <f t="shared" si="319"/>
        <v>a1721</v>
      </c>
      <c r="K1857" s="71">
        <f t="shared" si="320"/>
        <v>2.1505376344086025</v>
      </c>
      <c r="L1857" s="65" t="str">
        <f>IFERROR((IF(AND($G1856&lt;(VLOOKUP($J1857,'Medians, Hi-Lo SDs'!$B:$F,2,FALSE)),$G1857&gt;=(VLOOKUP($J1857,'Medians, Hi-Lo SDs'!$B:$F,2,FALSE))),(VLOOKUP($J1857,'Medians, Hi-Lo SDs'!$B:$F,2,FALSE))-$G1856,""))/($F1857)*($C1857-$C1856)+($C1856),"")</f>
        <v/>
      </c>
      <c r="M1857" s="65" t="str">
        <f t="shared" si="322"/>
        <v/>
      </c>
      <c r="N1857" s="65" t="str">
        <f>IF(M1857="","",M1857/VLOOKUP(VLOOKUP($J1857,'Medians, Hi-Lo SDs'!$B:$F,2,FALSE),$H:$I,2,FALSE))</f>
        <v/>
      </c>
      <c r="O1857" s="59" t="s">
        <v>88</v>
      </c>
      <c r="P1857" s="60" t="s">
        <v>88</v>
      </c>
      <c r="Q1857" s="66" t="str">
        <f>IFERROR((IF(AND($G1856&lt;(VLOOKUP($J1857,'Medians, Hi-Lo SDs'!$B:$F,3,FALSE)),$G1857&gt;=(VLOOKUP($J1857,'Medians, Hi-Lo SDs'!$B:$F,3,FALSE))),(VLOOKUP($J1857,'Medians, Hi-Lo SDs'!$B:$F,3,FALSE))-$G1856,""))/($F1857)*($C1857-$C1856)+($C1856),"")</f>
        <v/>
      </c>
      <c r="R1857" s="65" t="str">
        <f t="shared" si="323"/>
        <v/>
      </c>
      <c r="S1857" s="65" t="str">
        <f>IF(R1857="","",R1857/VLOOKUP(VLOOKUP($J1857,'Medians, Hi-Lo SDs'!$B:$F,3,FALSE),$H:$I,2,FALSE))</f>
        <v/>
      </c>
      <c r="T1857" s="70" t="str">
        <f t="shared" si="326"/>
        <v/>
      </c>
      <c r="U1857" s="68" t="str">
        <f t="shared" si="327"/>
        <v/>
      </c>
      <c r="V1857" s="69" t="str">
        <f t="shared" si="321"/>
        <v/>
      </c>
      <c r="W1857" s="66" t="str">
        <f>IFERROR((IF(AND($G1856&lt;(VLOOKUP($J1857,'Medians, Hi-Lo SDs'!$B:$F,4,FALSE)),$G1857&gt;=(VLOOKUP($J1857,'Medians, Hi-Lo SDs'!$B:$F,4,FALSE))),(VLOOKUP($J1857,'Medians, Hi-Lo SDs'!$B:$F,4,FALSE))-$G1856,""))/($F1857)*($C1857-$C1856)+($C1856),"")</f>
        <v/>
      </c>
      <c r="X1857" s="65" t="str">
        <f t="shared" si="324"/>
        <v/>
      </c>
      <c r="Y1857" s="65" t="str">
        <f>IF(X1857="","",X1857/VLOOKUP(VLOOKUP($J1857,'Medians, Hi-Lo SDs'!$B:$F,4,FALSE),$H:$I,2,FALSE))</f>
        <v/>
      </c>
      <c r="Z1857" s="70" t="str">
        <f t="shared" si="328"/>
        <v/>
      </c>
      <c r="AA1857" s="68" t="str">
        <f t="shared" si="329"/>
        <v/>
      </c>
      <c r="AB1857" s="66" t="str">
        <f>IFERROR((IF(AND($G1856&lt;(VLOOKUP($J1857,'Medians, Hi-Lo SDs'!$B:$F,5,FALSE)),$G1857&gt;=(VLOOKUP($J1857,'Medians, Hi-Lo SDs'!$B:$F,5,FALSE))),(VLOOKUP($J1857,'Medians, Hi-Lo SDs'!$B:$F,5,FALSE))-$G1856,""))/($F1857)*($C1857-$C1856)+($C1856),"")</f>
        <v/>
      </c>
      <c r="AC1857" s="65" t="str">
        <f t="shared" si="325"/>
        <v/>
      </c>
      <c r="AD1857" s="65" t="str">
        <f>IF(AC1857="","",AC1857/VLOOKUP(VLOOKUP($J1857,'Medians, Hi-Lo SDs'!$B:$F,5,FALSE),$H:$I,2,FALSE))</f>
        <v/>
      </c>
      <c r="AE1857" s="59" t="s">
        <v>88</v>
      </c>
      <c r="AF1857" s="60" t="s">
        <v>88</v>
      </c>
    </row>
    <row r="1858" spans="10:32" x14ac:dyDescent="0.2">
      <c r="J1858" s="64" t="str">
        <f t="shared" si="319"/>
        <v>a1721</v>
      </c>
      <c r="K1858" s="71">
        <f t="shared" si="320"/>
        <v>2.1505376344086025</v>
      </c>
      <c r="L1858" s="65" t="str">
        <f>IFERROR((IF(AND($G1857&lt;(VLOOKUP($J1858,'Medians, Hi-Lo SDs'!$B:$F,2,FALSE)),$G1858&gt;=(VLOOKUP($J1858,'Medians, Hi-Lo SDs'!$B:$F,2,FALSE))),(VLOOKUP($J1858,'Medians, Hi-Lo SDs'!$B:$F,2,FALSE))-$G1857,""))/($F1858)*($C1858-$C1857)+($C1857),"")</f>
        <v/>
      </c>
      <c r="M1858" s="65" t="str">
        <f t="shared" si="322"/>
        <v/>
      </c>
      <c r="N1858" s="65" t="str">
        <f>IF(M1858="","",M1858/VLOOKUP(VLOOKUP($J1858,'Medians, Hi-Lo SDs'!$B:$F,2,FALSE),$H:$I,2,FALSE))</f>
        <v/>
      </c>
      <c r="O1858" s="59" t="s">
        <v>88</v>
      </c>
      <c r="P1858" s="60" t="s">
        <v>88</v>
      </c>
      <c r="Q1858" s="66" t="str">
        <f>IFERROR((IF(AND($G1857&lt;(VLOOKUP($J1858,'Medians, Hi-Lo SDs'!$B:$F,3,FALSE)),$G1858&gt;=(VLOOKUP($J1858,'Medians, Hi-Lo SDs'!$B:$F,3,FALSE))),(VLOOKUP($J1858,'Medians, Hi-Lo SDs'!$B:$F,3,FALSE))-$G1857,""))/($F1858)*($C1858-$C1857)+($C1857),"")</f>
        <v/>
      </c>
      <c r="R1858" s="65" t="str">
        <f t="shared" si="323"/>
        <v/>
      </c>
      <c r="S1858" s="65" t="str">
        <f>IF(R1858="","",R1858/VLOOKUP(VLOOKUP($J1858,'Medians, Hi-Lo SDs'!$B:$F,3,FALSE),$H:$I,2,FALSE))</f>
        <v/>
      </c>
      <c r="T1858" s="70" t="str">
        <f t="shared" si="326"/>
        <v/>
      </c>
      <c r="U1858" s="68" t="str">
        <f t="shared" si="327"/>
        <v/>
      </c>
      <c r="V1858" s="69" t="str">
        <f t="shared" si="321"/>
        <v/>
      </c>
      <c r="W1858" s="66" t="str">
        <f>IFERROR((IF(AND($G1857&lt;(VLOOKUP($J1858,'Medians, Hi-Lo SDs'!$B:$F,4,FALSE)),$G1858&gt;=(VLOOKUP($J1858,'Medians, Hi-Lo SDs'!$B:$F,4,FALSE))),(VLOOKUP($J1858,'Medians, Hi-Lo SDs'!$B:$F,4,FALSE))-$G1857,""))/($F1858)*($C1858-$C1857)+($C1857),"")</f>
        <v/>
      </c>
      <c r="X1858" s="65" t="str">
        <f t="shared" si="324"/>
        <v/>
      </c>
      <c r="Y1858" s="65" t="str">
        <f>IF(X1858="","",X1858/VLOOKUP(VLOOKUP($J1858,'Medians, Hi-Lo SDs'!$B:$F,4,FALSE),$H:$I,2,FALSE))</f>
        <v/>
      </c>
      <c r="Z1858" s="70" t="str">
        <f t="shared" si="328"/>
        <v/>
      </c>
      <c r="AA1858" s="68" t="str">
        <f t="shared" si="329"/>
        <v/>
      </c>
      <c r="AB1858" s="66" t="str">
        <f>IFERROR((IF(AND($G1857&lt;(VLOOKUP($J1858,'Medians, Hi-Lo SDs'!$B:$F,5,FALSE)),$G1858&gt;=(VLOOKUP($J1858,'Medians, Hi-Lo SDs'!$B:$F,5,FALSE))),(VLOOKUP($J1858,'Medians, Hi-Lo SDs'!$B:$F,5,FALSE))-$G1857,""))/($F1858)*($C1858-$C1857)+($C1857),"")</f>
        <v/>
      </c>
      <c r="AC1858" s="65" t="str">
        <f t="shared" si="325"/>
        <v/>
      </c>
      <c r="AD1858" s="65" t="str">
        <f>IF(AC1858="","",AC1858/VLOOKUP(VLOOKUP($J1858,'Medians, Hi-Lo SDs'!$B:$F,5,FALSE),$H:$I,2,FALSE))</f>
        <v/>
      </c>
      <c r="AE1858" s="59" t="s">
        <v>88</v>
      </c>
      <c r="AF1858" s="60" t="s">
        <v>88</v>
      </c>
    </row>
    <row r="1859" spans="10:32" x14ac:dyDescent="0.2">
      <c r="J1859" s="64" t="str">
        <f t="shared" si="319"/>
        <v>a1721</v>
      </c>
      <c r="K1859" s="71">
        <f t="shared" si="320"/>
        <v>2.1505376344086025</v>
      </c>
      <c r="L1859" s="65" t="str">
        <f>IFERROR((IF(AND($G1858&lt;(VLOOKUP($J1859,'Medians, Hi-Lo SDs'!$B:$F,2,FALSE)),$G1859&gt;=(VLOOKUP($J1859,'Medians, Hi-Lo SDs'!$B:$F,2,FALSE))),(VLOOKUP($J1859,'Medians, Hi-Lo SDs'!$B:$F,2,FALSE))-$G1858,""))/($F1859)*($C1859-$C1858)+($C1858),"")</f>
        <v/>
      </c>
      <c r="M1859" s="65" t="str">
        <f t="shared" si="322"/>
        <v/>
      </c>
      <c r="N1859" s="65" t="str">
        <f>IF(M1859="","",M1859/VLOOKUP(VLOOKUP($J1859,'Medians, Hi-Lo SDs'!$B:$F,2,FALSE),$H:$I,2,FALSE))</f>
        <v/>
      </c>
      <c r="O1859" s="59" t="s">
        <v>88</v>
      </c>
      <c r="P1859" s="60" t="s">
        <v>88</v>
      </c>
      <c r="Q1859" s="66" t="str">
        <f>IFERROR((IF(AND($G1858&lt;(VLOOKUP($J1859,'Medians, Hi-Lo SDs'!$B:$F,3,FALSE)),$G1859&gt;=(VLOOKUP($J1859,'Medians, Hi-Lo SDs'!$B:$F,3,FALSE))),(VLOOKUP($J1859,'Medians, Hi-Lo SDs'!$B:$F,3,FALSE))-$G1858,""))/($F1859)*($C1859-$C1858)+($C1858),"")</f>
        <v/>
      </c>
      <c r="R1859" s="65" t="str">
        <f t="shared" si="323"/>
        <v/>
      </c>
      <c r="S1859" s="65" t="str">
        <f>IF(R1859="","",R1859/VLOOKUP(VLOOKUP($J1859,'Medians, Hi-Lo SDs'!$B:$F,3,FALSE),$H:$I,2,FALSE))</f>
        <v/>
      </c>
      <c r="T1859" s="70" t="str">
        <f t="shared" si="326"/>
        <v/>
      </c>
      <c r="U1859" s="68" t="str">
        <f t="shared" si="327"/>
        <v/>
      </c>
      <c r="V1859" s="69" t="str">
        <f t="shared" si="321"/>
        <v/>
      </c>
      <c r="W1859" s="66" t="str">
        <f>IFERROR((IF(AND($G1858&lt;(VLOOKUP($J1859,'Medians, Hi-Lo SDs'!$B:$F,4,FALSE)),$G1859&gt;=(VLOOKUP($J1859,'Medians, Hi-Lo SDs'!$B:$F,4,FALSE))),(VLOOKUP($J1859,'Medians, Hi-Lo SDs'!$B:$F,4,FALSE))-$G1858,""))/($F1859)*($C1859-$C1858)+($C1858),"")</f>
        <v/>
      </c>
      <c r="X1859" s="65" t="str">
        <f t="shared" si="324"/>
        <v/>
      </c>
      <c r="Y1859" s="65" t="str">
        <f>IF(X1859="","",X1859/VLOOKUP(VLOOKUP($J1859,'Medians, Hi-Lo SDs'!$B:$F,4,FALSE),$H:$I,2,FALSE))</f>
        <v/>
      </c>
      <c r="Z1859" s="70" t="str">
        <f t="shared" si="328"/>
        <v/>
      </c>
      <c r="AA1859" s="68" t="str">
        <f t="shared" si="329"/>
        <v/>
      </c>
      <c r="AB1859" s="66" t="str">
        <f>IFERROR((IF(AND($G1858&lt;(VLOOKUP($J1859,'Medians, Hi-Lo SDs'!$B:$F,5,FALSE)),$G1859&gt;=(VLOOKUP($J1859,'Medians, Hi-Lo SDs'!$B:$F,5,FALSE))),(VLOOKUP($J1859,'Medians, Hi-Lo SDs'!$B:$F,5,FALSE))-$G1858,""))/($F1859)*($C1859-$C1858)+($C1858),"")</f>
        <v/>
      </c>
      <c r="AC1859" s="65" t="str">
        <f t="shared" si="325"/>
        <v/>
      </c>
      <c r="AD1859" s="65" t="str">
        <f>IF(AC1859="","",AC1859/VLOOKUP(VLOOKUP($J1859,'Medians, Hi-Lo SDs'!$B:$F,5,FALSE),$H:$I,2,FALSE))</f>
        <v/>
      </c>
      <c r="AE1859" s="59" t="s">
        <v>88</v>
      </c>
      <c r="AF1859" s="60" t="s">
        <v>88</v>
      </c>
    </row>
    <row r="1860" spans="10:32" x14ac:dyDescent="0.2">
      <c r="J1860" s="64" t="str">
        <f t="shared" si="319"/>
        <v>a1721</v>
      </c>
      <c r="K1860" s="71">
        <f t="shared" si="320"/>
        <v>2.1505376344086025</v>
      </c>
      <c r="L1860" s="65" t="str">
        <f>IFERROR((IF(AND($G1859&lt;(VLOOKUP($J1860,'Medians, Hi-Lo SDs'!$B:$F,2,FALSE)),$G1860&gt;=(VLOOKUP($J1860,'Medians, Hi-Lo SDs'!$B:$F,2,FALSE))),(VLOOKUP($J1860,'Medians, Hi-Lo SDs'!$B:$F,2,FALSE))-$G1859,""))/($F1860)*($C1860-$C1859)+($C1859),"")</f>
        <v/>
      </c>
      <c r="M1860" s="65" t="str">
        <f t="shared" si="322"/>
        <v/>
      </c>
      <c r="N1860" s="65" t="str">
        <f>IF(M1860="","",M1860/VLOOKUP(VLOOKUP($J1860,'Medians, Hi-Lo SDs'!$B:$F,2,FALSE),$H:$I,2,FALSE))</f>
        <v/>
      </c>
      <c r="O1860" s="59" t="s">
        <v>88</v>
      </c>
      <c r="P1860" s="60" t="s">
        <v>88</v>
      </c>
      <c r="Q1860" s="66" t="str">
        <f>IFERROR((IF(AND($G1859&lt;(VLOOKUP($J1860,'Medians, Hi-Lo SDs'!$B:$F,3,FALSE)),$G1860&gt;=(VLOOKUP($J1860,'Medians, Hi-Lo SDs'!$B:$F,3,FALSE))),(VLOOKUP($J1860,'Medians, Hi-Lo SDs'!$B:$F,3,FALSE))-$G1859,""))/($F1860)*($C1860-$C1859)+($C1859),"")</f>
        <v/>
      </c>
      <c r="R1860" s="65" t="str">
        <f t="shared" si="323"/>
        <v/>
      </c>
      <c r="S1860" s="65" t="str">
        <f>IF(R1860="","",R1860/VLOOKUP(VLOOKUP($J1860,'Medians, Hi-Lo SDs'!$B:$F,3,FALSE),$H:$I,2,FALSE))</f>
        <v/>
      </c>
      <c r="T1860" s="70" t="str">
        <f t="shared" si="326"/>
        <v/>
      </c>
      <c r="U1860" s="68" t="str">
        <f t="shared" si="327"/>
        <v/>
      </c>
      <c r="V1860" s="69" t="str">
        <f t="shared" si="321"/>
        <v/>
      </c>
      <c r="W1860" s="66" t="str">
        <f>IFERROR((IF(AND($G1859&lt;(VLOOKUP($J1860,'Medians, Hi-Lo SDs'!$B:$F,4,FALSE)),$G1860&gt;=(VLOOKUP($J1860,'Medians, Hi-Lo SDs'!$B:$F,4,FALSE))),(VLOOKUP($J1860,'Medians, Hi-Lo SDs'!$B:$F,4,FALSE))-$G1859,""))/($F1860)*($C1860-$C1859)+($C1859),"")</f>
        <v/>
      </c>
      <c r="X1860" s="65" t="str">
        <f t="shared" si="324"/>
        <v/>
      </c>
      <c r="Y1860" s="65" t="str">
        <f>IF(X1860="","",X1860/VLOOKUP(VLOOKUP($J1860,'Medians, Hi-Lo SDs'!$B:$F,4,FALSE),$H:$I,2,FALSE))</f>
        <v/>
      </c>
      <c r="Z1860" s="70" t="str">
        <f t="shared" si="328"/>
        <v/>
      </c>
      <c r="AA1860" s="68" t="str">
        <f t="shared" si="329"/>
        <v/>
      </c>
      <c r="AB1860" s="66" t="str">
        <f>IFERROR((IF(AND($G1859&lt;(VLOOKUP($J1860,'Medians, Hi-Lo SDs'!$B:$F,5,FALSE)),$G1860&gt;=(VLOOKUP($J1860,'Medians, Hi-Lo SDs'!$B:$F,5,FALSE))),(VLOOKUP($J1860,'Medians, Hi-Lo SDs'!$B:$F,5,FALSE))-$G1859,""))/($F1860)*($C1860-$C1859)+($C1859),"")</f>
        <v/>
      </c>
      <c r="AC1860" s="65" t="str">
        <f t="shared" si="325"/>
        <v/>
      </c>
      <c r="AD1860" s="65" t="str">
        <f>IF(AC1860="","",AC1860/VLOOKUP(VLOOKUP($J1860,'Medians, Hi-Lo SDs'!$B:$F,5,FALSE),$H:$I,2,FALSE))</f>
        <v/>
      </c>
      <c r="AE1860" s="59" t="s">
        <v>88</v>
      </c>
      <c r="AF1860" s="60" t="s">
        <v>88</v>
      </c>
    </row>
    <row r="1861" spans="10:32" x14ac:dyDescent="0.2">
      <c r="J1861" s="64" t="str">
        <f t="shared" si="319"/>
        <v>a1721</v>
      </c>
      <c r="K1861" s="71">
        <f t="shared" si="320"/>
        <v>2.1505376344086025</v>
      </c>
      <c r="L1861" s="65" t="str">
        <f>IFERROR((IF(AND($G1860&lt;(VLOOKUP($J1861,'Medians, Hi-Lo SDs'!$B:$F,2,FALSE)),$G1861&gt;=(VLOOKUP($J1861,'Medians, Hi-Lo SDs'!$B:$F,2,FALSE))),(VLOOKUP($J1861,'Medians, Hi-Lo SDs'!$B:$F,2,FALSE))-$G1860,""))/($F1861)*($C1861-$C1860)+($C1860),"")</f>
        <v/>
      </c>
      <c r="M1861" s="65" t="str">
        <f t="shared" si="322"/>
        <v/>
      </c>
      <c r="N1861" s="65" t="str">
        <f>IF(M1861="","",M1861/VLOOKUP(VLOOKUP($J1861,'Medians, Hi-Lo SDs'!$B:$F,2,FALSE),$H:$I,2,FALSE))</f>
        <v/>
      </c>
      <c r="O1861" s="59" t="s">
        <v>88</v>
      </c>
      <c r="P1861" s="60" t="s">
        <v>88</v>
      </c>
      <c r="Q1861" s="66" t="str">
        <f>IFERROR((IF(AND($G1860&lt;(VLOOKUP($J1861,'Medians, Hi-Lo SDs'!$B:$F,3,FALSE)),$G1861&gt;=(VLOOKUP($J1861,'Medians, Hi-Lo SDs'!$B:$F,3,FALSE))),(VLOOKUP($J1861,'Medians, Hi-Lo SDs'!$B:$F,3,FALSE))-$G1860,""))/($F1861)*($C1861-$C1860)+($C1860),"")</f>
        <v/>
      </c>
      <c r="R1861" s="65" t="str">
        <f t="shared" si="323"/>
        <v/>
      </c>
      <c r="S1861" s="65" t="str">
        <f>IF(R1861="","",R1861/VLOOKUP(VLOOKUP($J1861,'Medians, Hi-Lo SDs'!$B:$F,3,FALSE),$H:$I,2,FALSE))</f>
        <v/>
      </c>
      <c r="T1861" s="70" t="str">
        <f t="shared" si="326"/>
        <v/>
      </c>
      <c r="U1861" s="68" t="str">
        <f t="shared" si="327"/>
        <v/>
      </c>
      <c r="V1861" s="69" t="str">
        <f t="shared" si="321"/>
        <v/>
      </c>
      <c r="W1861" s="66" t="str">
        <f>IFERROR((IF(AND($G1860&lt;(VLOOKUP($J1861,'Medians, Hi-Lo SDs'!$B:$F,4,FALSE)),$G1861&gt;=(VLOOKUP($J1861,'Medians, Hi-Lo SDs'!$B:$F,4,FALSE))),(VLOOKUP($J1861,'Medians, Hi-Lo SDs'!$B:$F,4,FALSE))-$G1860,""))/($F1861)*($C1861-$C1860)+($C1860),"")</f>
        <v/>
      </c>
      <c r="X1861" s="65" t="str">
        <f t="shared" si="324"/>
        <v/>
      </c>
      <c r="Y1861" s="65" t="str">
        <f>IF(X1861="","",X1861/VLOOKUP(VLOOKUP($J1861,'Medians, Hi-Lo SDs'!$B:$F,4,FALSE),$H:$I,2,FALSE))</f>
        <v/>
      </c>
      <c r="Z1861" s="70" t="str">
        <f t="shared" si="328"/>
        <v/>
      </c>
      <c r="AA1861" s="68" t="str">
        <f t="shared" si="329"/>
        <v/>
      </c>
      <c r="AB1861" s="66" t="str">
        <f>IFERROR((IF(AND($G1860&lt;(VLOOKUP($J1861,'Medians, Hi-Lo SDs'!$B:$F,5,FALSE)),$G1861&gt;=(VLOOKUP($J1861,'Medians, Hi-Lo SDs'!$B:$F,5,FALSE))),(VLOOKUP($J1861,'Medians, Hi-Lo SDs'!$B:$F,5,FALSE))-$G1860,""))/($F1861)*($C1861-$C1860)+($C1860),"")</f>
        <v/>
      </c>
      <c r="AC1861" s="65" t="str">
        <f t="shared" si="325"/>
        <v/>
      </c>
      <c r="AD1861" s="65" t="str">
        <f>IF(AC1861="","",AC1861/VLOOKUP(VLOOKUP($J1861,'Medians, Hi-Lo SDs'!$B:$F,5,FALSE),$H:$I,2,FALSE))</f>
        <v/>
      </c>
      <c r="AE1861" s="59" t="s">
        <v>88</v>
      </c>
      <c r="AF1861" s="60" t="s">
        <v>88</v>
      </c>
    </row>
    <row r="1862" spans="10:32" x14ac:dyDescent="0.2">
      <c r="J1862" s="64" t="str">
        <f t="shared" si="319"/>
        <v>a1721</v>
      </c>
      <c r="K1862" s="71">
        <f t="shared" si="320"/>
        <v>2.1505376344086025</v>
      </c>
      <c r="L1862" s="65" t="str">
        <f>IFERROR((IF(AND($G1861&lt;(VLOOKUP($J1862,'Medians, Hi-Lo SDs'!$B:$F,2,FALSE)),$G1862&gt;=(VLOOKUP($J1862,'Medians, Hi-Lo SDs'!$B:$F,2,FALSE))),(VLOOKUP($J1862,'Medians, Hi-Lo SDs'!$B:$F,2,FALSE))-$G1861,""))/($F1862)*($C1862-$C1861)+($C1861),"")</f>
        <v/>
      </c>
      <c r="M1862" s="65" t="str">
        <f t="shared" si="322"/>
        <v/>
      </c>
      <c r="N1862" s="65" t="str">
        <f>IF(M1862="","",M1862/VLOOKUP(VLOOKUP($J1862,'Medians, Hi-Lo SDs'!$B:$F,2,FALSE),$H:$I,2,FALSE))</f>
        <v/>
      </c>
      <c r="O1862" s="59" t="s">
        <v>88</v>
      </c>
      <c r="P1862" s="60" t="s">
        <v>88</v>
      </c>
      <c r="Q1862" s="66" t="str">
        <f>IFERROR((IF(AND($G1861&lt;(VLOOKUP($J1862,'Medians, Hi-Lo SDs'!$B:$F,3,FALSE)),$G1862&gt;=(VLOOKUP($J1862,'Medians, Hi-Lo SDs'!$B:$F,3,FALSE))),(VLOOKUP($J1862,'Medians, Hi-Lo SDs'!$B:$F,3,FALSE))-$G1861,""))/($F1862)*($C1862-$C1861)+($C1861),"")</f>
        <v/>
      </c>
      <c r="R1862" s="65" t="str">
        <f t="shared" si="323"/>
        <v/>
      </c>
      <c r="S1862" s="65" t="str">
        <f>IF(R1862="","",R1862/VLOOKUP(VLOOKUP($J1862,'Medians, Hi-Lo SDs'!$B:$F,3,FALSE),$H:$I,2,FALSE))</f>
        <v/>
      </c>
      <c r="T1862" s="70" t="str">
        <f t="shared" si="326"/>
        <v/>
      </c>
      <c r="U1862" s="68" t="str">
        <f t="shared" si="327"/>
        <v/>
      </c>
      <c r="V1862" s="69" t="str">
        <f t="shared" si="321"/>
        <v/>
      </c>
      <c r="W1862" s="66" t="str">
        <f>IFERROR((IF(AND($G1861&lt;(VLOOKUP($J1862,'Medians, Hi-Lo SDs'!$B:$F,4,FALSE)),$G1862&gt;=(VLOOKUP($J1862,'Medians, Hi-Lo SDs'!$B:$F,4,FALSE))),(VLOOKUP($J1862,'Medians, Hi-Lo SDs'!$B:$F,4,FALSE))-$G1861,""))/($F1862)*($C1862-$C1861)+($C1861),"")</f>
        <v/>
      </c>
      <c r="X1862" s="65" t="str">
        <f t="shared" si="324"/>
        <v/>
      </c>
      <c r="Y1862" s="65" t="str">
        <f>IF(X1862="","",X1862/VLOOKUP(VLOOKUP($J1862,'Medians, Hi-Lo SDs'!$B:$F,4,FALSE),$H:$I,2,FALSE))</f>
        <v/>
      </c>
      <c r="Z1862" s="70" t="str">
        <f t="shared" si="328"/>
        <v/>
      </c>
      <c r="AA1862" s="68" t="str">
        <f t="shared" si="329"/>
        <v/>
      </c>
      <c r="AB1862" s="66" t="str">
        <f>IFERROR((IF(AND($G1861&lt;(VLOOKUP($J1862,'Medians, Hi-Lo SDs'!$B:$F,5,FALSE)),$G1862&gt;=(VLOOKUP($J1862,'Medians, Hi-Lo SDs'!$B:$F,5,FALSE))),(VLOOKUP($J1862,'Medians, Hi-Lo SDs'!$B:$F,5,FALSE))-$G1861,""))/($F1862)*($C1862-$C1861)+($C1861),"")</f>
        <v/>
      </c>
      <c r="AC1862" s="65" t="str">
        <f t="shared" si="325"/>
        <v/>
      </c>
      <c r="AD1862" s="65" t="str">
        <f>IF(AC1862="","",AC1862/VLOOKUP(VLOOKUP($J1862,'Medians, Hi-Lo SDs'!$B:$F,5,FALSE),$H:$I,2,FALSE))</f>
        <v/>
      </c>
      <c r="AE1862" s="59" t="s">
        <v>88</v>
      </c>
      <c r="AF1862" s="60" t="s">
        <v>88</v>
      </c>
    </row>
    <row r="1863" spans="10:32" x14ac:dyDescent="0.2">
      <c r="J1863" s="64" t="str">
        <f t="shared" si="319"/>
        <v>a1721</v>
      </c>
      <c r="K1863" s="71">
        <f t="shared" si="320"/>
        <v>2.1505376344086025</v>
      </c>
      <c r="L1863" s="65" t="str">
        <f>IFERROR((IF(AND($G1862&lt;(VLOOKUP($J1863,'Medians, Hi-Lo SDs'!$B:$F,2,FALSE)),$G1863&gt;=(VLOOKUP($J1863,'Medians, Hi-Lo SDs'!$B:$F,2,FALSE))),(VLOOKUP($J1863,'Medians, Hi-Lo SDs'!$B:$F,2,FALSE))-$G1862,""))/($F1863)*($C1863-$C1862)+($C1862),"")</f>
        <v/>
      </c>
      <c r="M1863" s="65" t="str">
        <f t="shared" si="322"/>
        <v/>
      </c>
      <c r="N1863" s="65" t="str">
        <f>IF(M1863="","",M1863/VLOOKUP(VLOOKUP($J1863,'Medians, Hi-Lo SDs'!$B:$F,2,FALSE),$H:$I,2,FALSE))</f>
        <v/>
      </c>
      <c r="O1863" s="59" t="s">
        <v>88</v>
      </c>
      <c r="P1863" s="60" t="s">
        <v>88</v>
      </c>
      <c r="Q1863" s="66" t="str">
        <f>IFERROR((IF(AND($G1862&lt;(VLOOKUP($J1863,'Medians, Hi-Lo SDs'!$B:$F,3,FALSE)),$G1863&gt;=(VLOOKUP($J1863,'Medians, Hi-Lo SDs'!$B:$F,3,FALSE))),(VLOOKUP($J1863,'Medians, Hi-Lo SDs'!$B:$F,3,FALSE))-$G1862,""))/($F1863)*($C1863-$C1862)+($C1862),"")</f>
        <v/>
      </c>
      <c r="R1863" s="65" t="str">
        <f t="shared" si="323"/>
        <v/>
      </c>
      <c r="S1863" s="65" t="str">
        <f>IF(R1863="","",R1863/VLOOKUP(VLOOKUP($J1863,'Medians, Hi-Lo SDs'!$B:$F,3,FALSE),$H:$I,2,FALSE))</f>
        <v/>
      </c>
      <c r="T1863" s="70" t="str">
        <f t="shared" si="326"/>
        <v/>
      </c>
      <c r="U1863" s="68" t="str">
        <f t="shared" si="327"/>
        <v/>
      </c>
      <c r="V1863" s="69" t="str">
        <f t="shared" si="321"/>
        <v/>
      </c>
      <c r="W1863" s="66" t="str">
        <f>IFERROR((IF(AND($G1862&lt;(VLOOKUP($J1863,'Medians, Hi-Lo SDs'!$B:$F,4,FALSE)),$G1863&gt;=(VLOOKUP($J1863,'Medians, Hi-Lo SDs'!$B:$F,4,FALSE))),(VLOOKUP($J1863,'Medians, Hi-Lo SDs'!$B:$F,4,FALSE))-$G1862,""))/($F1863)*($C1863-$C1862)+($C1862),"")</f>
        <v/>
      </c>
      <c r="X1863" s="65" t="str">
        <f t="shared" si="324"/>
        <v/>
      </c>
      <c r="Y1863" s="65" t="str">
        <f>IF(X1863="","",X1863/VLOOKUP(VLOOKUP($J1863,'Medians, Hi-Lo SDs'!$B:$F,4,FALSE),$H:$I,2,FALSE))</f>
        <v/>
      </c>
      <c r="Z1863" s="70" t="str">
        <f t="shared" si="328"/>
        <v/>
      </c>
      <c r="AA1863" s="68" t="str">
        <f t="shared" si="329"/>
        <v/>
      </c>
      <c r="AB1863" s="66" t="str">
        <f>IFERROR((IF(AND($G1862&lt;(VLOOKUP($J1863,'Medians, Hi-Lo SDs'!$B:$F,5,FALSE)),$G1863&gt;=(VLOOKUP($J1863,'Medians, Hi-Lo SDs'!$B:$F,5,FALSE))),(VLOOKUP($J1863,'Medians, Hi-Lo SDs'!$B:$F,5,FALSE))-$G1862,""))/($F1863)*($C1863-$C1862)+($C1862),"")</f>
        <v/>
      </c>
      <c r="AC1863" s="65" t="str">
        <f t="shared" si="325"/>
        <v/>
      </c>
      <c r="AD1863" s="65" t="str">
        <f>IF(AC1863="","",AC1863/VLOOKUP(VLOOKUP($J1863,'Medians, Hi-Lo SDs'!$B:$F,5,FALSE),$H:$I,2,FALSE))</f>
        <v/>
      </c>
      <c r="AE1863" s="59" t="s">
        <v>88</v>
      </c>
      <c r="AF1863" s="60" t="s">
        <v>88</v>
      </c>
    </row>
    <row r="1864" spans="10:32" x14ac:dyDescent="0.2">
      <c r="J1864" s="64" t="str">
        <f t="shared" si="319"/>
        <v>a1721</v>
      </c>
      <c r="K1864" s="71">
        <f t="shared" si="320"/>
        <v>2.1505376344086025</v>
      </c>
      <c r="L1864" s="65" t="str">
        <f>IFERROR((IF(AND($G1863&lt;(VLOOKUP($J1864,'Medians, Hi-Lo SDs'!$B:$F,2,FALSE)),$G1864&gt;=(VLOOKUP($J1864,'Medians, Hi-Lo SDs'!$B:$F,2,FALSE))),(VLOOKUP($J1864,'Medians, Hi-Lo SDs'!$B:$F,2,FALSE))-$G1863,""))/($F1864)*($C1864-$C1863)+($C1863),"")</f>
        <v/>
      </c>
      <c r="M1864" s="65" t="str">
        <f t="shared" si="322"/>
        <v/>
      </c>
      <c r="N1864" s="65" t="str">
        <f>IF(M1864="","",M1864/VLOOKUP(VLOOKUP($J1864,'Medians, Hi-Lo SDs'!$B:$F,2,FALSE),$H:$I,2,FALSE))</f>
        <v/>
      </c>
      <c r="O1864" s="59" t="s">
        <v>88</v>
      </c>
      <c r="P1864" s="60" t="s">
        <v>88</v>
      </c>
      <c r="Q1864" s="66" t="str">
        <f>IFERROR((IF(AND($G1863&lt;(VLOOKUP($J1864,'Medians, Hi-Lo SDs'!$B:$F,3,FALSE)),$G1864&gt;=(VLOOKUP($J1864,'Medians, Hi-Lo SDs'!$B:$F,3,FALSE))),(VLOOKUP($J1864,'Medians, Hi-Lo SDs'!$B:$F,3,FALSE))-$G1863,""))/($F1864)*($C1864-$C1863)+($C1863),"")</f>
        <v/>
      </c>
      <c r="R1864" s="65" t="str">
        <f t="shared" si="323"/>
        <v/>
      </c>
      <c r="S1864" s="65" t="str">
        <f>IF(R1864="","",R1864/VLOOKUP(VLOOKUP($J1864,'Medians, Hi-Lo SDs'!$B:$F,3,FALSE),$H:$I,2,FALSE))</f>
        <v/>
      </c>
      <c r="T1864" s="70" t="str">
        <f t="shared" si="326"/>
        <v/>
      </c>
      <c r="U1864" s="68" t="str">
        <f t="shared" si="327"/>
        <v/>
      </c>
      <c r="V1864" s="69" t="str">
        <f t="shared" si="321"/>
        <v/>
      </c>
      <c r="W1864" s="66" t="str">
        <f>IFERROR((IF(AND($G1863&lt;(VLOOKUP($J1864,'Medians, Hi-Lo SDs'!$B:$F,4,FALSE)),$G1864&gt;=(VLOOKUP($J1864,'Medians, Hi-Lo SDs'!$B:$F,4,FALSE))),(VLOOKUP($J1864,'Medians, Hi-Lo SDs'!$B:$F,4,FALSE))-$G1863,""))/($F1864)*($C1864-$C1863)+($C1863),"")</f>
        <v/>
      </c>
      <c r="X1864" s="65" t="str">
        <f t="shared" si="324"/>
        <v/>
      </c>
      <c r="Y1864" s="65" t="str">
        <f>IF(X1864="","",X1864/VLOOKUP(VLOOKUP($J1864,'Medians, Hi-Lo SDs'!$B:$F,4,FALSE),$H:$I,2,FALSE))</f>
        <v/>
      </c>
      <c r="Z1864" s="70" t="str">
        <f t="shared" si="328"/>
        <v/>
      </c>
      <c r="AA1864" s="68" t="str">
        <f t="shared" si="329"/>
        <v/>
      </c>
      <c r="AB1864" s="66" t="str">
        <f>IFERROR((IF(AND($G1863&lt;(VLOOKUP($J1864,'Medians, Hi-Lo SDs'!$B:$F,5,FALSE)),$G1864&gt;=(VLOOKUP($J1864,'Medians, Hi-Lo SDs'!$B:$F,5,FALSE))),(VLOOKUP($J1864,'Medians, Hi-Lo SDs'!$B:$F,5,FALSE))-$G1863,""))/($F1864)*($C1864-$C1863)+($C1863),"")</f>
        <v/>
      </c>
      <c r="AC1864" s="65" t="str">
        <f t="shared" si="325"/>
        <v/>
      </c>
      <c r="AD1864" s="65" t="str">
        <f>IF(AC1864="","",AC1864/VLOOKUP(VLOOKUP($J1864,'Medians, Hi-Lo SDs'!$B:$F,5,FALSE),$H:$I,2,FALSE))</f>
        <v/>
      </c>
      <c r="AE1864" s="59" t="s">
        <v>88</v>
      </c>
      <c r="AF1864" s="60" t="s">
        <v>88</v>
      </c>
    </row>
    <row r="1865" spans="10:32" x14ac:dyDescent="0.2">
      <c r="J1865" s="64" t="str">
        <f t="shared" si="319"/>
        <v>a1721</v>
      </c>
      <c r="K1865" s="71">
        <f t="shared" si="320"/>
        <v>2.1505376344086025</v>
      </c>
      <c r="L1865" s="65" t="str">
        <f>IFERROR((IF(AND($G1864&lt;(VLOOKUP($J1865,'Medians, Hi-Lo SDs'!$B:$F,2,FALSE)),$G1865&gt;=(VLOOKUP($J1865,'Medians, Hi-Lo SDs'!$B:$F,2,FALSE))),(VLOOKUP($J1865,'Medians, Hi-Lo SDs'!$B:$F,2,FALSE))-$G1864,""))/($F1865)*($C1865-$C1864)+($C1864),"")</f>
        <v/>
      </c>
      <c r="M1865" s="65" t="str">
        <f t="shared" si="322"/>
        <v/>
      </c>
      <c r="N1865" s="65" t="str">
        <f>IF(M1865="","",M1865/VLOOKUP(VLOOKUP($J1865,'Medians, Hi-Lo SDs'!$B:$F,2,FALSE),$H:$I,2,FALSE))</f>
        <v/>
      </c>
      <c r="O1865" s="59" t="s">
        <v>88</v>
      </c>
      <c r="P1865" s="60" t="s">
        <v>88</v>
      </c>
      <c r="Q1865" s="66" t="str">
        <f>IFERROR((IF(AND($G1864&lt;(VLOOKUP($J1865,'Medians, Hi-Lo SDs'!$B:$F,3,FALSE)),$G1865&gt;=(VLOOKUP($J1865,'Medians, Hi-Lo SDs'!$B:$F,3,FALSE))),(VLOOKUP($J1865,'Medians, Hi-Lo SDs'!$B:$F,3,FALSE))-$G1864,""))/($F1865)*($C1865-$C1864)+($C1864),"")</f>
        <v/>
      </c>
      <c r="R1865" s="65" t="str">
        <f t="shared" si="323"/>
        <v/>
      </c>
      <c r="S1865" s="65" t="str">
        <f>IF(R1865="","",R1865/VLOOKUP(VLOOKUP($J1865,'Medians, Hi-Lo SDs'!$B:$F,3,FALSE),$H:$I,2,FALSE))</f>
        <v/>
      </c>
      <c r="T1865" s="70" t="str">
        <f t="shared" si="326"/>
        <v/>
      </c>
      <c r="U1865" s="68" t="str">
        <f t="shared" si="327"/>
        <v/>
      </c>
      <c r="V1865" s="69" t="str">
        <f t="shared" si="321"/>
        <v/>
      </c>
      <c r="W1865" s="66" t="str">
        <f>IFERROR((IF(AND($G1864&lt;(VLOOKUP($J1865,'Medians, Hi-Lo SDs'!$B:$F,4,FALSE)),$G1865&gt;=(VLOOKUP($J1865,'Medians, Hi-Lo SDs'!$B:$F,4,FALSE))),(VLOOKUP($J1865,'Medians, Hi-Lo SDs'!$B:$F,4,FALSE))-$G1864,""))/($F1865)*($C1865-$C1864)+($C1864),"")</f>
        <v/>
      </c>
      <c r="X1865" s="65" t="str">
        <f t="shared" si="324"/>
        <v/>
      </c>
      <c r="Y1865" s="65" t="str">
        <f>IF(X1865="","",X1865/VLOOKUP(VLOOKUP($J1865,'Medians, Hi-Lo SDs'!$B:$F,4,FALSE),$H:$I,2,FALSE))</f>
        <v/>
      </c>
      <c r="Z1865" s="70" t="str">
        <f t="shared" si="328"/>
        <v/>
      </c>
      <c r="AA1865" s="68" t="str">
        <f t="shared" si="329"/>
        <v/>
      </c>
      <c r="AB1865" s="66" t="str">
        <f>IFERROR((IF(AND($G1864&lt;(VLOOKUP($J1865,'Medians, Hi-Lo SDs'!$B:$F,5,FALSE)),$G1865&gt;=(VLOOKUP($J1865,'Medians, Hi-Lo SDs'!$B:$F,5,FALSE))),(VLOOKUP($J1865,'Medians, Hi-Lo SDs'!$B:$F,5,FALSE))-$G1864,""))/($F1865)*($C1865-$C1864)+($C1864),"")</f>
        <v/>
      </c>
      <c r="AC1865" s="65" t="str">
        <f t="shared" si="325"/>
        <v/>
      </c>
      <c r="AD1865" s="65" t="str">
        <f>IF(AC1865="","",AC1865/VLOOKUP(VLOOKUP($J1865,'Medians, Hi-Lo SDs'!$B:$F,5,FALSE),$H:$I,2,FALSE))</f>
        <v/>
      </c>
      <c r="AE1865" s="59" t="s">
        <v>88</v>
      </c>
      <c r="AF1865" s="60" t="s">
        <v>88</v>
      </c>
    </row>
    <row r="1866" spans="10:32" x14ac:dyDescent="0.2">
      <c r="J1866" s="64" t="str">
        <f t="shared" si="319"/>
        <v>a1721</v>
      </c>
      <c r="K1866" s="71">
        <f t="shared" si="320"/>
        <v>2.1505376344086025</v>
      </c>
      <c r="L1866" s="65" t="str">
        <f>IFERROR((IF(AND($G1865&lt;(VLOOKUP($J1866,'Medians, Hi-Lo SDs'!$B:$F,2,FALSE)),$G1866&gt;=(VLOOKUP($J1866,'Medians, Hi-Lo SDs'!$B:$F,2,FALSE))),(VLOOKUP($J1866,'Medians, Hi-Lo SDs'!$B:$F,2,FALSE))-$G1865,""))/($F1866)*($C1866-$C1865)+($C1865),"")</f>
        <v/>
      </c>
      <c r="M1866" s="65" t="str">
        <f t="shared" si="322"/>
        <v/>
      </c>
      <c r="N1866" s="65" t="str">
        <f>IF(M1866="","",M1866/VLOOKUP(VLOOKUP($J1866,'Medians, Hi-Lo SDs'!$B:$F,2,FALSE),$H:$I,2,FALSE))</f>
        <v/>
      </c>
      <c r="O1866" s="59" t="s">
        <v>88</v>
      </c>
      <c r="P1866" s="60" t="s">
        <v>88</v>
      </c>
      <c r="Q1866" s="66" t="str">
        <f>IFERROR((IF(AND($G1865&lt;(VLOOKUP($J1866,'Medians, Hi-Lo SDs'!$B:$F,3,FALSE)),$G1866&gt;=(VLOOKUP($J1866,'Medians, Hi-Lo SDs'!$B:$F,3,FALSE))),(VLOOKUP($J1866,'Medians, Hi-Lo SDs'!$B:$F,3,FALSE))-$G1865,""))/($F1866)*($C1866-$C1865)+($C1865),"")</f>
        <v/>
      </c>
      <c r="R1866" s="65" t="str">
        <f t="shared" si="323"/>
        <v/>
      </c>
      <c r="S1866" s="65" t="str">
        <f>IF(R1866="","",R1866/VLOOKUP(VLOOKUP($J1866,'Medians, Hi-Lo SDs'!$B:$F,3,FALSE),$H:$I,2,FALSE))</f>
        <v/>
      </c>
      <c r="T1866" s="70" t="str">
        <f t="shared" si="326"/>
        <v/>
      </c>
      <c r="U1866" s="68" t="str">
        <f t="shared" si="327"/>
        <v/>
      </c>
      <c r="V1866" s="69" t="str">
        <f t="shared" si="321"/>
        <v/>
      </c>
      <c r="W1866" s="66" t="str">
        <f>IFERROR((IF(AND($G1865&lt;(VLOOKUP($J1866,'Medians, Hi-Lo SDs'!$B:$F,4,FALSE)),$G1866&gt;=(VLOOKUP($J1866,'Medians, Hi-Lo SDs'!$B:$F,4,FALSE))),(VLOOKUP($J1866,'Medians, Hi-Lo SDs'!$B:$F,4,FALSE))-$G1865,""))/($F1866)*($C1866-$C1865)+($C1865),"")</f>
        <v/>
      </c>
      <c r="X1866" s="65" t="str">
        <f t="shared" si="324"/>
        <v/>
      </c>
      <c r="Y1866" s="65" t="str">
        <f>IF(X1866="","",X1866/VLOOKUP(VLOOKUP($J1866,'Medians, Hi-Lo SDs'!$B:$F,4,FALSE),$H:$I,2,FALSE))</f>
        <v/>
      </c>
      <c r="Z1866" s="70" t="str">
        <f t="shared" si="328"/>
        <v/>
      </c>
      <c r="AA1866" s="68" t="str">
        <f t="shared" si="329"/>
        <v/>
      </c>
      <c r="AB1866" s="66" t="str">
        <f>IFERROR((IF(AND($G1865&lt;(VLOOKUP($J1866,'Medians, Hi-Lo SDs'!$B:$F,5,FALSE)),$G1866&gt;=(VLOOKUP($J1866,'Medians, Hi-Lo SDs'!$B:$F,5,FALSE))),(VLOOKUP($J1866,'Medians, Hi-Lo SDs'!$B:$F,5,FALSE))-$G1865,""))/($F1866)*($C1866-$C1865)+($C1865),"")</f>
        <v/>
      </c>
      <c r="AC1866" s="65" t="str">
        <f t="shared" si="325"/>
        <v/>
      </c>
      <c r="AD1866" s="65" t="str">
        <f>IF(AC1866="","",AC1866/VLOOKUP(VLOOKUP($J1866,'Medians, Hi-Lo SDs'!$B:$F,5,FALSE),$H:$I,2,FALSE))</f>
        <v/>
      </c>
      <c r="AE1866" s="59" t="s">
        <v>88</v>
      </c>
      <c r="AF1866" s="60" t="s">
        <v>88</v>
      </c>
    </row>
    <row r="1867" spans="10:32" x14ac:dyDescent="0.2">
      <c r="J1867" s="64" t="str">
        <f t="shared" si="319"/>
        <v>a1721</v>
      </c>
      <c r="K1867" s="71">
        <f t="shared" si="320"/>
        <v>2.1505376344086025</v>
      </c>
      <c r="L1867" s="65" t="str">
        <f>IFERROR((IF(AND($G1866&lt;(VLOOKUP($J1867,'Medians, Hi-Lo SDs'!$B:$F,2,FALSE)),$G1867&gt;=(VLOOKUP($J1867,'Medians, Hi-Lo SDs'!$B:$F,2,FALSE))),(VLOOKUP($J1867,'Medians, Hi-Lo SDs'!$B:$F,2,FALSE))-$G1866,""))/($F1867)*($C1867-$C1866)+($C1866),"")</f>
        <v/>
      </c>
      <c r="M1867" s="65" t="str">
        <f t="shared" si="322"/>
        <v/>
      </c>
      <c r="N1867" s="65" t="str">
        <f>IF(M1867="","",M1867/VLOOKUP(VLOOKUP($J1867,'Medians, Hi-Lo SDs'!$B:$F,2,FALSE),$H:$I,2,FALSE))</f>
        <v/>
      </c>
      <c r="O1867" s="59" t="s">
        <v>88</v>
      </c>
      <c r="P1867" s="60" t="s">
        <v>88</v>
      </c>
      <c r="Q1867" s="66" t="str">
        <f>IFERROR((IF(AND($G1866&lt;(VLOOKUP($J1867,'Medians, Hi-Lo SDs'!$B:$F,3,FALSE)),$G1867&gt;=(VLOOKUP($J1867,'Medians, Hi-Lo SDs'!$B:$F,3,FALSE))),(VLOOKUP($J1867,'Medians, Hi-Lo SDs'!$B:$F,3,FALSE))-$G1866,""))/($F1867)*($C1867-$C1866)+($C1866),"")</f>
        <v/>
      </c>
      <c r="R1867" s="65" t="str">
        <f t="shared" si="323"/>
        <v/>
      </c>
      <c r="S1867" s="65" t="str">
        <f>IF(R1867="","",R1867/VLOOKUP(VLOOKUP($J1867,'Medians, Hi-Lo SDs'!$B:$F,3,FALSE),$H:$I,2,FALSE))</f>
        <v/>
      </c>
      <c r="T1867" s="70" t="str">
        <f t="shared" si="326"/>
        <v/>
      </c>
      <c r="U1867" s="68" t="str">
        <f t="shared" si="327"/>
        <v/>
      </c>
      <c r="V1867" s="69" t="str">
        <f t="shared" si="321"/>
        <v/>
      </c>
      <c r="W1867" s="66" t="str">
        <f>IFERROR((IF(AND($G1866&lt;(VLOOKUP($J1867,'Medians, Hi-Lo SDs'!$B:$F,4,FALSE)),$G1867&gt;=(VLOOKUP($J1867,'Medians, Hi-Lo SDs'!$B:$F,4,FALSE))),(VLOOKUP($J1867,'Medians, Hi-Lo SDs'!$B:$F,4,FALSE))-$G1866,""))/($F1867)*($C1867-$C1866)+($C1866),"")</f>
        <v/>
      </c>
      <c r="X1867" s="65" t="str">
        <f t="shared" si="324"/>
        <v/>
      </c>
      <c r="Y1867" s="65" t="str">
        <f>IF(X1867="","",X1867/VLOOKUP(VLOOKUP($J1867,'Medians, Hi-Lo SDs'!$B:$F,4,FALSE),$H:$I,2,FALSE))</f>
        <v/>
      </c>
      <c r="Z1867" s="70" t="str">
        <f t="shared" si="328"/>
        <v/>
      </c>
      <c r="AA1867" s="68" t="str">
        <f t="shared" si="329"/>
        <v/>
      </c>
      <c r="AB1867" s="66" t="str">
        <f>IFERROR((IF(AND($G1866&lt;(VLOOKUP($J1867,'Medians, Hi-Lo SDs'!$B:$F,5,FALSE)),$G1867&gt;=(VLOOKUP($J1867,'Medians, Hi-Lo SDs'!$B:$F,5,FALSE))),(VLOOKUP($J1867,'Medians, Hi-Lo SDs'!$B:$F,5,FALSE))-$G1866,""))/($F1867)*($C1867-$C1866)+($C1866),"")</f>
        <v/>
      </c>
      <c r="AC1867" s="65" t="str">
        <f t="shared" si="325"/>
        <v/>
      </c>
      <c r="AD1867" s="65" t="str">
        <f>IF(AC1867="","",AC1867/VLOOKUP(VLOOKUP($J1867,'Medians, Hi-Lo SDs'!$B:$F,5,FALSE),$H:$I,2,FALSE))</f>
        <v/>
      </c>
      <c r="AE1867" s="59" t="s">
        <v>88</v>
      </c>
      <c r="AF1867" s="60" t="s">
        <v>88</v>
      </c>
    </row>
    <row r="1868" spans="10:32" x14ac:dyDescent="0.2">
      <c r="J1868" s="64" t="str">
        <f t="shared" si="319"/>
        <v>a1721</v>
      </c>
      <c r="K1868" s="71">
        <f t="shared" si="320"/>
        <v>2.1505376344086025</v>
      </c>
      <c r="L1868" s="65" t="str">
        <f>IFERROR((IF(AND($G1867&lt;(VLOOKUP($J1868,'Medians, Hi-Lo SDs'!$B:$F,2,FALSE)),$G1868&gt;=(VLOOKUP($J1868,'Medians, Hi-Lo SDs'!$B:$F,2,FALSE))),(VLOOKUP($J1868,'Medians, Hi-Lo SDs'!$B:$F,2,FALSE))-$G1867,""))/($F1868)*($C1868-$C1867)+($C1867),"")</f>
        <v/>
      </c>
      <c r="M1868" s="65" t="str">
        <f t="shared" si="322"/>
        <v/>
      </c>
      <c r="N1868" s="65" t="str">
        <f>IF(M1868="","",M1868/VLOOKUP(VLOOKUP($J1868,'Medians, Hi-Lo SDs'!$B:$F,2,FALSE),$H:$I,2,FALSE))</f>
        <v/>
      </c>
      <c r="O1868" s="59" t="s">
        <v>88</v>
      </c>
      <c r="P1868" s="60" t="s">
        <v>88</v>
      </c>
      <c r="Q1868" s="66" t="str">
        <f>IFERROR((IF(AND($G1867&lt;(VLOOKUP($J1868,'Medians, Hi-Lo SDs'!$B:$F,3,FALSE)),$G1868&gt;=(VLOOKUP($J1868,'Medians, Hi-Lo SDs'!$B:$F,3,FALSE))),(VLOOKUP($J1868,'Medians, Hi-Lo SDs'!$B:$F,3,FALSE))-$G1867,""))/($F1868)*($C1868-$C1867)+($C1867),"")</f>
        <v/>
      </c>
      <c r="R1868" s="65" t="str">
        <f t="shared" si="323"/>
        <v/>
      </c>
      <c r="S1868" s="65" t="str">
        <f>IF(R1868="","",R1868/VLOOKUP(VLOOKUP($J1868,'Medians, Hi-Lo SDs'!$B:$F,3,FALSE),$H:$I,2,FALSE))</f>
        <v/>
      </c>
      <c r="T1868" s="70" t="str">
        <f t="shared" si="326"/>
        <v/>
      </c>
      <c r="U1868" s="68" t="str">
        <f t="shared" si="327"/>
        <v/>
      </c>
      <c r="V1868" s="69" t="str">
        <f t="shared" si="321"/>
        <v/>
      </c>
      <c r="W1868" s="66" t="str">
        <f>IFERROR((IF(AND($G1867&lt;(VLOOKUP($J1868,'Medians, Hi-Lo SDs'!$B:$F,4,FALSE)),$G1868&gt;=(VLOOKUP($J1868,'Medians, Hi-Lo SDs'!$B:$F,4,FALSE))),(VLOOKUP($J1868,'Medians, Hi-Lo SDs'!$B:$F,4,FALSE))-$G1867,""))/($F1868)*($C1868-$C1867)+($C1867),"")</f>
        <v/>
      </c>
      <c r="X1868" s="65" t="str">
        <f t="shared" si="324"/>
        <v/>
      </c>
      <c r="Y1868" s="65" t="str">
        <f>IF(X1868="","",X1868/VLOOKUP(VLOOKUP($J1868,'Medians, Hi-Lo SDs'!$B:$F,4,FALSE),$H:$I,2,FALSE))</f>
        <v/>
      </c>
      <c r="Z1868" s="70" t="str">
        <f t="shared" si="328"/>
        <v/>
      </c>
      <c r="AA1868" s="68" t="str">
        <f t="shared" si="329"/>
        <v/>
      </c>
      <c r="AB1868" s="66" t="str">
        <f>IFERROR((IF(AND($G1867&lt;(VLOOKUP($J1868,'Medians, Hi-Lo SDs'!$B:$F,5,FALSE)),$G1868&gt;=(VLOOKUP($J1868,'Medians, Hi-Lo SDs'!$B:$F,5,FALSE))),(VLOOKUP($J1868,'Medians, Hi-Lo SDs'!$B:$F,5,FALSE))-$G1867,""))/($F1868)*($C1868-$C1867)+($C1867),"")</f>
        <v/>
      </c>
      <c r="AC1868" s="65" t="str">
        <f t="shared" si="325"/>
        <v/>
      </c>
      <c r="AD1868" s="65" t="str">
        <f>IF(AC1868="","",AC1868/VLOOKUP(VLOOKUP($J1868,'Medians, Hi-Lo SDs'!$B:$F,5,FALSE),$H:$I,2,FALSE))</f>
        <v/>
      </c>
      <c r="AE1868" s="59" t="s">
        <v>88</v>
      </c>
      <c r="AF1868" s="60" t="s">
        <v>88</v>
      </c>
    </row>
    <row r="1869" spans="10:32" x14ac:dyDescent="0.2">
      <c r="J1869" s="64" t="str">
        <f t="shared" ref="J1869:J1932" si="330">IF(LEFT(A1868,1)="a",A1868,J1868)</f>
        <v>a1721</v>
      </c>
      <c r="K1869" s="71">
        <f t="shared" ref="K1869:K1932" si="331">INDEX(G:G,MATCH(J1869,J:J,0))</f>
        <v>2.1505376344086025</v>
      </c>
      <c r="L1869" s="65" t="str">
        <f>IFERROR((IF(AND($G1868&lt;(VLOOKUP($J1869,'Medians, Hi-Lo SDs'!$B:$F,2,FALSE)),$G1869&gt;=(VLOOKUP($J1869,'Medians, Hi-Lo SDs'!$B:$F,2,FALSE))),(VLOOKUP($J1869,'Medians, Hi-Lo SDs'!$B:$F,2,FALSE))-$G1868,""))/($F1869)*($C1869-$C1868)+($C1868),"")</f>
        <v/>
      </c>
      <c r="M1869" s="65" t="str">
        <f t="shared" si="322"/>
        <v/>
      </c>
      <c r="N1869" s="65" t="str">
        <f>IF(M1869="","",M1869/VLOOKUP(VLOOKUP($J1869,'Medians, Hi-Lo SDs'!$B:$F,2,FALSE),$H:$I,2,FALSE))</f>
        <v/>
      </c>
      <c r="O1869" s="59" t="s">
        <v>88</v>
      </c>
      <c r="P1869" s="60" t="s">
        <v>88</v>
      </c>
      <c r="Q1869" s="66" t="str">
        <f>IFERROR((IF(AND($G1868&lt;(VLOOKUP($J1869,'Medians, Hi-Lo SDs'!$B:$F,3,FALSE)),$G1869&gt;=(VLOOKUP($J1869,'Medians, Hi-Lo SDs'!$B:$F,3,FALSE))),(VLOOKUP($J1869,'Medians, Hi-Lo SDs'!$B:$F,3,FALSE))-$G1868,""))/($F1869)*($C1869-$C1868)+($C1868),"")</f>
        <v/>
      </c>
      <c r="R1869" s="65" t="str">
        <f t="shared" si="323"/>
        <v/>
      </c>
      <c r="S1869" s="65" t="str">
        <f>IF(R1869="","",R1869/VLOOKUP(VLOOKUP($J1869,'Medians, Hi-Lo SDs'!$B:$F,3,FALSE),$H:$I,2,FALSE))</f>
        <v/>
      </c>
      <c r="T1869" s="70" t="str">
        <f t="shared" si="326"/>
        <v/>
      </c>
      <c r="U1869" s="68" t="str">
        <f t="shared" si="327"/>
        <v/>
      </c>
      <c r="V1869" s="69" t="str">
        <f t="shared" ref="V1869:V1932" si="332">IFERROR((IF(AND(G1868&lt;(50),G1869&gt;=(50)),(50)-G1868,""))/(F1869)*(C1869-C1868)+(C1868),"")</f>
        <v/>
      </c>
      <c r="W1869" s="66" t="str">
        <f>IFERROR((IF(AND($G1868&lt;(VLOOKUP($J1869,'Medians, Hi-Lo SDs'!$B:$F,4,FALSE)),$G1869&gt;=(VLOOKUP($J1869,'Medians, Hi-Lo SDs'!$B:$F,4,FALSE))),(VLOOKUP($J1869,'Medians, Hi-Lo SDs'!$B:$F,4,FALSE))-$G1868,""))/($F1869)*($C1869-$C1868)+($C1868),"")</f>
        <v/>
      </c>
      <c r="X1869" s="65" t="str">
        <f t="shared" si="324"/>
        <v/>
      </c>
      <c r="Y1869" s="65" t="str">
        <f>IF(X1869="","",X1869/VLOOKUP(VLOOKUP($J1869,'Medians, Hi-Lo SDs'!$B:$F,4,FALSE),$H:$I,2,FALSE))</f>
        <v/>
      </c>
      <c r="Z1869" s="70" t="str">
        <f t="shared" si="328"/>
        <v/>
      </c>
      <c r="AA1869" s="68" t="str">
        <f t="shared" si="329"/>
        <v/>
      </c>
      <c r="AB1869" s="66" t="str">
        <f>IFERROR((IF(AND($G1868&lt;(VLOOKUP($J1869,'Medians, Hi-Lo SDs'!$B:$F,5,FALSE)),$G1869&gt;=(VLOOKUP($J1869,'Medians, Hi-Lo SDs'!$B:$F,5,FALSE))),(VLOOKUP($J1869,'Medians, Hi-Lo SDs'!$B:$F,5,FALSE))-$G1868,""))/($F1869)*($C1869-$C1868)+($C1868),"")</f>
        <v/>
      </c>
      <c r="AC1869" s="65" t="str">
        <f t="shared" si="325"/>
        <v/>
      </c>
      <c r="AD1869" s="65" t="str">
        <f>IF(AC1869="","",AC1869/VLOOKUP(VLOOKUP($J1869,'Medians, Hi-Lo SDs'!$B:$F,5,FALSE),$H:$I,2,FALSE))</f>
        <v/>
      </c>
      <c r="AE1869" s="59" t="s">
        <v>88</v>
      </c>
      <c r="AF1869" s="60" t="s">
        <v>88</v>
      </c>
    </row>
    <row r="1870" spans="10:32" x14ac:dyDescent="0.2">
      <c r="J1870" s="64" t="str">
        <f t="shared" si="330"/>
        <v>a1721</v>
      </c>
      <c r="K1870" s="71">
        <f t="shared" si="331"/>
        <v>2.1505376344086025</v>
      </c>
      <c r="L1870" s="65" t="str">
        <f>IFERROR((IF(AND($G1869&lt;(VLOOKUP($J1870,'Medians, Hi-Lo SDs'!$B:$F,2,FALSE)),$G1870&gt;=(VLOOKUP($J1870,'Medians, Hi-Lo SDs'!$B:$F,2,FALSE))),(VLOOKUP($J1870,'Medians, Hi-Lo SDs'!$B:$F,2,FALSE))-$G1869,""))/($F1870)*($C1870-$C1869)+($C1869),"")</f>
        <v/>
      </c>
      <c r="M1870" s="65" t="str">
        <f t="shared" ref="M1870:M1933" si="333">IF(L1870="","",SUMIF($J:$J,$J1870,$V:$V)-L1870)</f>
        <v/>
      </c>
      <c r="N1870" s="65" t="str">
        <f>IF(M1870="","",M1870/VLOOKUP(VLOOKUP($J1870,'Medians, Hi-Lo SDs'!$B:$F,2,FALSE),$H:$I,2,FALSE))</f>
        <v/>
      </c>
      <c r="O1870" s="59" t="s">
        <v>88</v>
      </c>
      <c r="P1870" s="60" t="s">
        <v>88</v>
      </c>
      <c r="Q1870" s="66" t="str">
        <f>IFERROR((IF(AND($G1869&lt;(VLOOKUP($J1870,'Medians, Hi-Lo SDs'!$B:$F,3,FALSE)),$G1870&gt;=(VLOOKUP($J1870,'Medians, Hi-Lo SDs'!$B:$F,3,FALSE))),(VLOOKUP($J1870,'Medians, Hi-Lo SDs'!$B:$F,3,FALSE))-$G1869,""))/($F1870)*($C1870-$C1869)+($C1869),"")</f>
        <v/>
      </c>
      <c r="R1870" s="65" t="str">
        <f t="shared" ref="R1870:R1933" si="334">IF(Q1870="","",SUMIF($J:$J,$J1870,$V:$V)-Q1870)</f>
        <v/>
      </c>
      <c r="S1870" s="65" t="str">
        <f>IF(R1870="","",R1870/VLOOKUP(VLOOKUP($J1870,'Medians, Hi-Lo SDs'!$B:$F,3,FALSE),$H:$I,2,FALSE))</f>
        <v/>
      </c>
      <c r="T1870" s="70" t="str">
        <f t="shared" si="326"/>
        <v/>
      </c>
      <c r="U1870" s="68" t="str">
        <f t="shared" si="327"/>
        <v/>
      </c>
      <c r="V1870" s="69" t="str">
        <f t="shared" si="332"/>
        <v/>
      </c>
      <c r="W1870" s="66" t="str">
        <f>IFERROR((IF(AND($G1869&lt;(VLOOKUP($J1870,'Medians, Hi-Lo SDs'!$B:$F,4,FALSE)),$G1870&gt;=(VLOOKUP($J1870,'Medians, Hi-Lo SDs'!$B:$F,4,FALSE))),(VLOOKUP($J1870,'Medians, Hi-Lo SDs'!$B:$F,4,FALSE))-$G1869,""))/($F1870)*($C1870-$C1869)+($C1869),"")</f>
        <v/>
      </c>
      <c r="X1870" s="65" t="str">
        <f t="shared" ref="X1870:X1933" si="335">IF(W1870="","",W1870-SUMIF($J:$J,$J1870,$V:$V))</f>
        <v/>
      </c>
      <c r="Y1870" s="65" t="str">
        <f>IF(X1870="","",X1870/VLOOKUP(VLOOKUP($J1870,'Medians, Hi-Lo SDs'!$B:$F,4,FALSE),$H:$I,2,FALSE))</f>
        <v/>
      </c>
      <c r="Z1870" s="70" t="str">
        <f t="shared" si="328"/>
        <v/>
      </c>
      <c r="AA1870" s="68" t="str">
        <f t="shared" si="329"/>
        <v/>
      </c>
      <c r="AB1870" s="66" t="str">
        <f>IFERROR((IF(AND($G1869&lt;(VLOOKUP($J1870,'Medians, Hi-Lo SDs'!$B:$F,5,FALSE)),$G1870&gt;=(VLOOKUP($J1870,'Medians, Hi-Lo SDs'!$B:$F,5,FALSE))),(VLOOKUP($J1870,'Medians, Hi-Lo SDs'!$B:$F,5,FALSE))-$G1869,""))/($F1870)*($C1870-$C1869)+($C1869),"")</f>
        <v/>
      </c>
      <c r="AC1870" s="65" t="str">
        <f t="shared" ref="AC1870:AC1933" si="336">IF(AB1870="","",AB1870-SUMIF($J:$J,$J1870,$V:$V))</f>
        <v/>
      </c>
      <c r="AD1870" s="65" t="str">
        <f>IF(AC1870="","",AC1870/VLOOKUP(VLOOKUP($J1870,'Medians, Hi-Lo SDs'!$B:$F,5,FALSE),$H:$I,2,FALSE))</f>
        <v/>
      </c>
      <c r="AE1870" s="59" t="s">
        <v>88</v>
      </c>
      <c r="AF1870" s="60" t="s">
        <v>88</v>
      </c>
    </row>
    <row r="1871" spans="10:32" x14ac:dyDescent="0.2">
      <c r="J1871" s="64" t="str">
        <f t="shared" si="330"/>
        <v>a1721</v>
      </c>
      <c r="K1871" s="71">
        <f t="shared" si="331"/>
        <v>2.1505376344086025</v>
      </c>
      <c r="L1871" s="65" t="str">
        <f>IFERROR((IF(AND($G1870&lt;(VLOOKUP($J1871,'Medians, Hi-Lo SDs'!$B:$F,2,FALSE)),$G1871&gt;=(VLOOKUP($J1871,'Medians, Hi-Lo SDs'!$B:$F,2,FALSE))),(VLOOKUP($J1871,'Medians, Hi-Lo SDs'!$B:$F,2,FALSE))-$G1870,""))/($F1871)*($C1871-$C1870)+($C1870),"")</f>
        <v/>
      </c>
      <c r="M1871" s="65" t="str">
        <f t="shared" si="333"/>
        <v/>
      </c>
      <c r="N1871" s="65" t="str">
        <f>IF(M1871="","",M1871/VLOOKUP(VLOOKUP($J1871,'Medians, Hi-Lo SDs'!$B:$F,2,FALSE),$H:$I,2,FALSE))</f>
        <v/>
      </c>
      <c r="O1871" s="59" t="s">
        <v>88</v>
      </c>
      <c r="P1871" s="60" t="s">
        <v>88</v>
      </c>
      <c r="Q1871" s="66" t="str">
        <f>IFERROR((IF(AND($G1870&lt;(VLOOKUP($J1871,'Medians, Hi-Lo SDs'!$B:$F,3,FALSE)),$G1871&gt;=(VLOOKUP($J1871,'Medians, Hi-Lo SDs'!$B:$F,3,FALSE))),(VLOOKUP($J1871,'Medians, Hi-Lo SDs'!$B:$F,3,FALSE))-$G1870,""))/($F1871)*($C1871-$C1870)+($C1870),"")</f>
        <v/>
      </c>
      <c r="R1871" s="65" t="str">
        <f t="shared" si="334"/>
        <v/>
      </c>
      <c r="S1871" s="65" t="str">
        <f>IF(R1871="","",R1871/VLOOKUP(VLOOKUP($J1871,'Medians, Hi-Lo SDs'!$B:$F,3,FALSE),$H:$I,2,FALSE))</f>
        <v/>
      </c>
      <c r="T1871" s="70" t="str">
        <f t="shared" si="326"/>
        <v/>
      </c>
      <c r="U1871" s="68" t="str">
        <f t="shared" si="327"/>
        <v/>
      </c>
      <c r="V1871" s="69" t="str">
        <f t="shared" si="332"/>
        <v/>
      </c>
      <c r="W1871" s="66" t="str">
        <f>IFERROR((IF(AND($G1870&lt;(VLOOKUP($J1871,'Medians, Hi-Lo SDs'!$B:$F,4,FALSE)),$G1871&gt;=(VLOOKUP($J1871,'Medians, Hi-Lo SDs'!$B:$F,4,FALSE))),(VLOOKUP($J1871,'Medians, Hi-Lo SDs'!$B:$F,4,FALSE))-$G1870,""))/($F1871)*($C1871-$C1870)+($C1870),"")</f>
        <v/>
      </c>
      <c r="X1871" s="65" t="str">
        <f t="shared" si="335"/>
        <v/>
      </c>
      <c r="Y1871" s="65" t="str">
        <f>IF(X1871="","",X1871/VLOOKUP(VLOOKUP($J1871,'Medians, Hi-Lo SDs'!$B:$F,4,FALSE),$H:$I,2,FALSE))</f>
        <v/>
      </c>
      <c r="Z1871" s="70" t="str">
        <f t="shared" si="328"/>
        <v/>
      </c>
      <c r="AA1871" s="68" t="str">
        <f t="shared" si="329"/>
        <v/>
      </c>
      <c r="AB1871" s="66" t="str">
        <f>IFERROR((IF(AND($G1870&lt;(VLOOKUP($J1871,'Medians, Hi-Lo SDs'!$B:$F,5,FALSE)),$G1871&gt;=(VLOOKUP($J1871,'Medians, Hi-Lo SDs'!$B:$F,5,FALSE))),(VLOOKUP($J1871,'Medians, Hi-Lo SDs'!$B:$F,5,FALSE))-$G1870,""))/($F1871)*($C1871-$C1870)+($C1870),"")</f>
        <v/>
      </c>
      <c r="AC1871" s="65" t="str">
        <f t="shared" si="336"/>
        <v/>
      </c>
      <c r="AD1871" s="65" t="str">
        <f>IF(AC1871="","",AC1871/VLOOKUP(VLOOKUP($J1871,'Medians, Hi-Lo SDs'!$B:$F,5,FALSE),$H:$I,2,FALSE))</f>
        <v/>
      </c>
      <c r="AE1871" s="59" t="s">
        <v>88</v>
      </c>
      <c r="AF1871" s="60" t="s">
        <v>88</v>
      </c>
    </row>
    <row r="1872" spans="10:32" x14ac:dyDescent="0.2">
      <c r="J1872" s="64" t="str">
        <f t="shared" si="330"/>
        <v>a1721</v>
      </c>
      <c r="K1872" s="71">
        <f t="shared" si="331"/>
        <v>2.1505376344086025</v>
      </c>
      <c r="L1872" s="65" t="str">
        <f>IFERROR((IF(AND($G1871&lt;(VLOOKUP($J1872,'Medians, Hi-Lo SDs'!$B:$F,2,FALSE)),$G1872&gt;=(VLOOKUP($J1872,'Medians, Hi-Lo SDs'!$B:$F,2,FALSE))),(VLOOKUP($J1872,'Medians, Hi-Lo SDs'!$B:$F,2,FALSE))-$G1871,""))/($F1872)*($C1872-$C1871)+($C1871),"")</f>
        <v/>
      </c>
      <c r="M1872" s="65" t="str">
        <f t="shared" si="333"/>
        <v/>
      </c>
      <c r="N1872" s="65" t="str">
        <f>IF(M1872="","",M1872/VLOOKUP(VLOOKUP($J1872,'Medians, Hi-Lo SDs'!$B:$F,2,FALSE),$H:$I,2,FALSE))</f>
        <v/>
      </c>
      <c r="O1872" s="59" t="s">
        <v>88</v>
      </c>
      <c r="P1872" s="60" t="s">
        <v>88</v>
      </c>
      <c r="Q1872" s="66" t="str">
        <f>IFERROR((IF(AND($G1871&lt;(VLOOKUP($J1872,'Medians, Hi-Lo SDs'!$B:$F,3,FALSE)),$G1872&gt;=(VLOOKUP($J1872,'Medians, Hi-Lo SDs'!$B:$F,3,FALSE))),(VLOOKUP($J1872,'Medians, Hi-Lo SDs'!$B:$F,3,FALSE))-$G1871,""))/($F1872)*($C1872-$C1871)+($C1871),"")</f>
        <v/>
      </c>
      <c r="R1872" s="65" t="str">
        <f t="shared" si="334"/>
        <v/>
      </c>
      <c r="S1872" s="65" t="str">
        <f>IF(R1872="","",R1872/VLOOKUP(VLOOKUP($J1872,'Medians, Hi-Lo SDs'!$B:$F,3,FALSE),$H:$I,2,FALSE))</f>
        <v/>
      </c>
      <c r="T1872" s="70" t="str">
        <f t="shared" si="326"/>
        <v/>
      </c>
      <c r="U1872" s="68" t="str">
        <f t="shared" si="327"/>
        <v/>
      </c>
      <c r="V1872" s="69" t="str">
        <f t="shared" si="332"/>
        <v/>
      </c>
      <c r="W1872" s="66" t="str">
        <f>IFERROR((IF(AND($G1871&lt;(VLOOKUP($J1872,'Medians, Hi-Lo SDs'!$B:$F,4,FALSE)),$G1872&gt;=(VLOOKUP($J1872,'Medians, Hi-Lo SDs'!$B:$F,4,FALSE))),(VLOOKUP($J1872,'Medians, Hi-Lo SDs'!$B:$F,4,FALSE))-$G1871,""))/($F1872)*($C1872-$C1871)+($C1871),"")</f>
        <v/>
      </c>
      <c r="X1872" s="65" t="str">
        <f t="shared" si="335"/>
        <v/>
      </c>
      <c r="Y1872" s="65" t="str">
        <f>IF(X1872="","",X1872/VLOOKUP(VLOOKUP($J1872,'Medians, Hi-Lo SDs'!$B:$F,4,FALSE),$H:$I,2,FALSE))</f>
        <v/>
      </c>
      <c r="Z1872" s="70" t="str">
        <f t="shared" si="328"/>
        <v/>
      </c>
      <c r="AA1872" s="68" t="str">
        <f t="shared" si="329"/>
        <v/>
      </c>
      <c r="AB1872" s="66" t="str">
        <f>IFERROR((IF(AND($G1871&lt;(VLOOKUP($J1872,'Medians, Hi-Lo SDs'!$B:$F,5,FALSE)),$G1872&gt;=(VLOOKUP($J1872,'Medians, Hi-Lo SDs'!$B:$F,5,FALSE))),(VLOOKUP($J1872,'Medians, Hi-Lo SDs'!$B:$F,5,FALSE))-$G1871,""))/($F1872)*($C1872-$C1871)+($C1871),"")</f>
        <v/>
      </c>
      <c r="AC1872" s="65" t="str">
        <f t="shared" si="336"/>
        <v/>
      </c>
      <c r="AD1872" s="65" t="str">
        <f>IF(AC1872="","",AC1872/VLOOKUP(VLOOKUP($J1872,'Medians, Hi-Lo SDs'!$B:$F,5,FALSE),$H:$I,2,FALSE))</f>
        <v/>
      </c>
      <c r="AE1872" s="59" t="s">
        <v>88</v>
      </c>
      <c r="AF1872" s="60" t="s">
        <v>88</v>
      </c>
    </row>
    <row r="1873" spans="10:32" x14ac:dyDescent="0.2">
      <c r="J1873" s="64" t="str">
        <f t="shared" si="330"/>
        <v>a1721</v>
      </c>
      <c r="K1873" s="71">
        <f t="shared" si="331"/>
        <v>2.1505376344086025</v>
      </c>
      <c r="L1873" s="65" t="str">
        <f>IFERROR((IF(AND($G1872&lt;(VLOOKUP($J1873,'Medians, Hi-Lo SDs'!$B:$F,2,FALSE)),$G1873&gt;=(VLOOKUP($J1873,'Medians, Hi-Lo SDs'!$B:$F,2,FALSE))),(VLOOKUP($J1873,'Medians, Hi-Lo SDs'!$B:$F,2,FALSE))-$G1872,""))/($F1873)*($C1873-$C1872)+($C1872),"")</f>
        <v/>
      </c>
      <c r="M1873" s="65" t="str">
        <f t="shared" si="333"/>
        <v/>
      </c>
      <c r="N1873" s="65" t="str">
        <f>IF(M1873="","",M1873/VLOOKUP(VLOOKUP($J1873,'Medians, Hi-Lo SDs'!$B:$F,2,FALSE),$H:$I,2,FALSE))</f>
        <v/>
      </c>
      <c r="O1873" s="59" t="s">
        <v>88</v>
      </c>
      <c r="P1873" s="60" t="s">
        <v>88</v>
      </c>
      <c r="Q1873" s="66" t="str">
        <f>IFERROR((IF(AND($G1872&lt;(VLOOKUP($J1873,'Medians, Hi-Lo SDs'!$B:$F,3,FALSE)),$G1873&gt;=(VLOOKUP($J1873,'Medians, Hi-Lo SDs'!$B:$F,3,FALSE))),(VLOOKUP($J1873,'Medians, Hi-Lo SDs'!$B:$F,3,FALSE))-$G1872,""))/($F1873)*($C1873-$C1872)+($C1872),"")</f>
        <v/>
      </c>
      <c r="R1873" s="65" t="str">
        <f t="shared" si="334"/>
        <v/>
      </c>
      <c r="S1873" s="65" t="str">
        <f>IF(R1873="","",R1873/VLOOKUP(VLOOKUP($J1873,'Medians, Hi-Lo SDs'!$B:$F,3,FALSE),$H:$I,2,FALSE))</f>
        <v/>
      </c>
      <c r="T1873" s="70" t="str">
        <f t="shared" si="326"/>
        <v/>
      </c>
      <c r="U1873" s="68" t="str">
        <f t="shared" si="327"/>
        <v/>
      </c>
      <c r="V1873" s="69" t="str">
        <f t="shared" si="332"/>
        <v/>
      </c>
      <c r="W1873" s="66" t="str">
        <f>IFERROR((IF(AND($G1872&lt;(VLOOKUP($J1873,'Medians, Hi-Lo SDs'!$B:$F,4,FALSE)),$G1873&gt;=(VLOOKUP($J1873,'Medians, Hi-Lo SDs'!$B:$F,4,FALSE))),(VLOOKUP($J1873,'Medians, Hi-Lo SDs'!$B:$F,4,FALSE))-$G1872,""))/($F1873)*($C1873-$C1872)+($C1872),"")</f>
        <v/>
      </c>
      <c r="X1873" s="65" t="str">
        <f t="shared" si="335"/>
        <v/>
      </c>
      <c r="Y1873" s="65" t="str">
        <f>IF(X1873="","",X1873/VLOOKUP(VLOOKUP($J1873,'Medians, Hi-Lo SDs'!$B:$F,4,FALSE),$H:$I,2,FALSE))</f>
        <v/>
      </c>
      <c r="Z1873" s="70" t="str">
        <f t="shared" si="328"/>
        <v/>
      </c>
      <c r="AA1873" s="68" t="str">
        <f t="shared" si="329"/>
        <v/>
      </c>
      <c r="AB1873" s="66" t="str">
        <f>IFERROR((IF(AND($G1872&lt;(VLOOKUP($J1873,'Medians, Hi-Lo SDs'!$B:$F,5,FALSE)),$G1873&gt;=(VLOOKUP($J1873,'Medians, Hi-Lo SDs'!$B:$F,5,FALSE))),(VLOOKUP($J1873,'Medians, Hi-Lo SDs'!$B:$F,5,FALSE))-$G1872,""))/($F1873)*($C1873-$C1872)+($C1872),"")</f>
        <v/>
      </c>
      <c r="AC1873" s="65" t="str">
        <f t="shared" si="336"/>
        <v/>
      </c>
      <c r="AD1873" s="65" t="str">
        <f>IF(AC1873="","",AC1873/VLOOKUP(VLOOKUP($J1873,'Medians, Hi-Lo SDs'!$B:$F,5,FALSE),$H:$I,2,FALSE))</f>
        <v/>
      </c>
      <c r="AE1873" s="59" t="s">
        <v>88</v>
      </c>
      <c r="AF1873" s="60" t="s">
        <v>88</v>
      </c>
    </row>
    <row r="1874" spans="10:32" x14ac:dyDescent="0.2">
      <c r="J1874" s="64" t="str">
        <f t="shared" si="330"/>
        <v>a1721</v>
      </c>
      <c r="K1874" s="71">
        <f t="shared" si="331"/>
        <v>2.1505376344086025</v>
      </c>
      <c r="L1874" s="65" t="str">
        <f>IFERROR((IF(AND($G1873&lt;(VLOOKUP($J1874,'Medians, Hi-Lo SDs'!$B:$F,2,FALSE)),$G1874&gt;=(VLOOKUP($J1874,'Medians, Hi-Lo SDs'!$B:$F,2,FALSE))),(VLOOKUP($J1874,'Medians, Hi-Lo SDs'!$B:$F,2,FALSE))-$G1873,""))/($F1874)*($C1874-$C1873)+($C1873),"")</f>
        <v/>
      </c>
      <c r="M1874" s="65" t="str">
        <f t="shared" si="333"/>
        <v/>
      </c>
      <c r="N1874" s="65" t="str">
        <f>IF(M1874="","",M1874/VLOOKUP(VLOOKUP($J1874,'Medians, Hi-Lo SDs'!$B:$F,2,FALSE),$H:$I,2,FALSE))</f>
        <v/>
      </c>
      <c r="O1874" s="59" t="s">
        <v>88</v>
      </c>
      <c r="P1874" s="60" t="s">
        <v>88</v>
      </c>
      <c r="Q1874" s="66" t="str">
        <f>IFERROR((IF(AND($G1873&lt;(VLOOKUP($J1874,'Medians, Hi-Lo SDs'!$B:$F,3,FALSE)),$G1874&gt;=(VLOOKUP($J1874,'Medians, Hi-Lo SDs'!$B:$F,3,FALSE))),(VLOOKUP($J1874,'Medians, Hi-Lo SDs'!$B:$F,3,FALSE))-$G1873,""))/($F1874)*($C1874-$C1873)+($C1873),"")</f>
        <v/>
      </c>
      <c r="R1874" s="65" t="str">
        <f t="shared" si="334"/>
        <v/>
      </c>
      <c r="S1874" s="65" t="str">
        <f>IF(R1874="","",R1874/VLOOKUP(VLOOKUP($J1874,'Medians, Hi-Lo SDs'!$B:$F,3,FALSE),$H:$I,2,FALSE))</f>
        <v/>
      </c>
      <c r="T1874" s="70" t="str">
        <f t="shared" si="326"/>
        <v/>
      </c>
      <c r="U1874" s="68" t="str">
        <f t="shared" si="327"/>
        <v/>
      </c>
      <c r="V1874" s="69" t="str">
        <f t="shared" si="332"/>
        <v/>
      </c>
      <c r="W1874" s="66" t="str">
        <f>IFERROR((IF(AND($G1873&lt;(VLOOKUP($J1874,'Medians, Hi-Lo SDs'!$B:$F,4,FALSE)),$G1874&gt;=(VLOOKUP($J1874,'Medians, Hi-Lo SDs'!$B:$F,4,FALSE))),(VLOOKUP($J1874,'Medians, Hi-Lo SDs'!$B:$F,4,FALSE))-$G1873,""))/($F1874)*($C1874-$C1873)+($C1873),"")</f>
        <v/>
      </c>
      <c r="X1874" s="65" t="str">
        <f t="shared" si="335"/>
        <v/>
      </c>
      <c r="Y1874" s="65" t="str">
        <f>IF(X1874="","",X1874/VLOOKUP(VLOOKUP($J1874,'Medians, Hi-Lo SDs'!$B:$F,4,FALSE),$H:$I,2,FALSE))</f>
        <v/>
      </c>
      <c r="Z1874" s="70" t="str">
        <f t="shared" si="328"/>
        <v/>
      </c>
      <c r="AA1874" s="68" t="str">
        <f t="shared" si="329"/>
        <v/>
      </c>
      <c r="AB1874" s="66" t="str">
        <f>IFERROR((IF(AND($G1873&lt;(VLOOKUP($J1874,'Medians, Hi-Lo SDs'!$B:$F,5,FALSE)),$G1874&gt;=(VLOOKUP($J1874,'Medians, Hi-Lo SDs'!$B:$F,5,FALSE))),(VLOOKUP($J1874,'Medians, Hi-Lo SDs'!$B:$F,5,FALSE))-$G1873,""))/($F1874)*($C1874-$C1873)+($C1873),"")</f>
        <v/>
      </c>
      <c r="AC1874" s="65" t="str">
        <f t="shared" si="336"/>
        <v/>
      </c>
      <c r="AD1874" s="65" t="str">
        <f>IF(AC1874="","",AC1874/VLOOKUP(VLOOKUP($J1874,'Medians, Hi-Lo SDs'!$B:$F,5,FALSE),$H:$I,2,FALSE))</f>
        <v/>
      </c>
      <c r="AE1874" s="59" t="s">
        <v>88</v>
      </c>
      <c r="AF1874" s="60" t="s">
        <v>88</v>
      </c>
    </row>
    <row r="1875" spans="10:32" x14ac:dyDescent="0.2">
      <c r="J1875" s="64" t="str">
        <f t="shared" si="330"/>
        <v>a1721</v>
      </c>
      <c r="K1875" s="71">
        <f t="shared" si="331"/>
        <v>2.1505376344086025</v>
      </c>
      <c r="L1875" s="65" t="str">
        <f>IFERROR((IF(AND($G1874&lt;(VLOOKUP($J1875,'Medians, Hi-Lo SDs'!$B:$F,2,FALSE)),$G1875&gt;=(VLOOKUP($J1875,'Medians, Hi-Lo SDs'!$B:$F,2,FALSE))),(VLOOKUP($J1875,'Medians, Hi-Lo SDs'!$B:$F,2,FALSE))-$G1874,""))/($F1875)*($C1875-$C1874)+($C1874),"")</f>
        <v/>
      </c>
      <c r="M1875" s="65" t="str">
        <f t="shared" si="333"/>
        <v/>
      </c>
      <c r="N1875" s="65" t="str">
        <f>IF(M1875="","",M1875/VLOOKUP(VLOOKUP($J1875,'Medians, Hi-Lo SDs'!$B:$F,2,FALSE),$H:$I,2,FALSE))</f>
        <v/>
      </c>
      <c r="O1875" s="59" t="s">
        <v>88</v>
      </c>
      <c r="P1875" s="60" t="s">
        <v>88</v>
      </c>
      <c r="Q1875" s="66" t="str">
        <f>IFERROR((IF(AND($G1874&lt;(VLOOKUP($J1875,'Medians, Hi-Lo SDs'!$B:$F,3,FALSE)),$G1875&gt;=(VLOOKUP($J1875,'Medians, Hi-Lo SDs'!$B:$F,3,FALSE))),(VLOOKUP($J1875,'Medians, Hi-Lo SDs'!$B:$F,3,FALSE))-$G1874,""))/($F1875)*($C1875-$C1874)+($C1874),"")</f>
        <v/>
      </c>
      <c r="R1875" s="65" t="str">
        <f t="shared" si="334"/>
        <v/>
      </c>
      <c r="S1875" s="65" t="str">
        <f>IF(R1875="","",R1875/VLOOKUP(VLOOKUP($J1875,'Medians, Hi-Lo SDs'!$B:$F,3,FALSE),$H:$I,2,FALSE))</f>
        <v/>
      </c>
      <c r="T1875" s="70" t="str">
        <f t="shared" si="326"/>
        <v/>
      </c>
      <c r="U1875" s="68" t="str">
        <f t="shared" si="327"/>
        <v/>
      </c>
      <c r="V1875" s="69" t="str">
        <f t="shared" si="332"/>
        <v/>
      </c>
      <c r="W1875" s="66" t="str">
        <f>IFERROR((IF(AND($G1874&lt;(VLOOKUP($J1875,'Medians, Hi-Lo SDs'!$B:$F,4,FALSE)),$G1875&gt;=(VLOOKUP($J1875,'Medians, Hi-Lo SDs'!$B:$F,4,FALSE))),(VLOOKUP($J1875,'Medians, Hi-Lo SDs'!$B:$F,4,FALSE))-$G1874,""))/($F1875)*($C1875-$C1874)+($C1874),"")</f>
        <v/>
      </c>
      <c r="X1875" s="65" t="str">
        <f t="shared" si="335"/>
        <v/>
      </c>
      <c r="Y1875" s="65" t="str">
        <f>IF(X1875="","",X1875/VLOOKUP(VLOOKUP($J1875,'Medians, Hi-Lo SDs'!$B:$F,4,FALSE),$H:$I,2,FALSE))</f>
        <v/>
      </c>
      <c r="Z1875" s="70" t="str">
        <f t="shared" si="328"/>
        <v/>
      </c>
      <c r="AA1875" s="68" t="str">
        <f t="shared" si="329"/>
        <v/>
      </c>
      <c r="AB1875" s="66" t="str">
        <f>IFERROR((IF(AND($G1874&lt;(VLOOKUP($J1875,'Medians, Hi-Lo SDs'!$B:$F,5,FALSE)),$G1875&gt;=(VLOOKUP($J1875,'Medians, Hi-Lo SDs'!$B:$F,5,FALSE))),(VLOOKUP($J1875,'Medians, Hi-Lo SDs'!$B:$F,5,FALSE))-$G1874,""))/($F1875)*($C1875-$C1874)+($C1874),"")</f>
        <v/>
      </c>
      <c r="AC1875" s="65" t="str">
        <f t="shared" si="336"/>
        <v/>
      </c>
      <c r="AD1875" s="65" t="str">
        <f>IF(AC1875="","",AC1875/VLOOKUP(VLOOKUP($J1875,'Medians, Hi-Lo SDs'!$B:$F,5,FALSE),$H:$I,2,FALSE))</f>
        <v/>
      </c>
      <c r="AE1875" s="59" t="s">
        <v>88</v>
      </c>
      <c r="AF1875" s="60" t="s">
        <v>88</v>
      </c>
    </row>
    <row r="1876" spans="10:32" x14ac:dyDescent="0.2">
      <c r="J1876" s="64" t="str">
        <f t="shared" si="330"/>
        <v>a1721</v>
      </c>
      <c r="K1876" s="71">
        <f t="shared" si="331"/>
        <v>2.1505376344086025</v>
      </c>
      <c r="L1876" s="65" t="str">
        <f>IFERROR((IF(AND($G1875&lt;(VLOOKUP($J1876,'Medians, Hi-Lo SDs'!$B:$F,2,FALSE)),$G1876&gt;=(VLOOKUP($J1876,'Medians, Hi-Lo SDs'!$B:$F,2,FALSE))),(VLOOKUP($J1876,'Medians, Hi-Lo SDs'!$B:$F,2,FALSE))-$G1875,""))/($F1876)*($C1876-$C1875)+($C1875),"")</f>
        <v/>
      </c>
      <c r="M1876" s="65" t="str">
        <f t="shared" si="333"/>
        <v/>
      </c>
      <c r="N1876" s="65" t="str">
        <f>IF(M1876="","",M1876/VLOOKUP(VLOOKUP($J1876,'Medians, Hi-Lo SDs'!$B:$F,2,FALSE),$H:$I,2,FALSE))</f>
        <v/>
      </c>
      <c r="O1876" s="59" t="s">
        <v>88</v>
      </c>
      <c r="P1876" s="60" t="s">
        <v>88</v>
      </c>
      <c r="Q1876" s="66" t="str">
        <f>IFERROR((IF(AND($G1875&lt;(VLOOKUP($J1876,'Medians, Hi-Lo SDs'!$B:$F,3,FALSE)),$G1876&gt;=(VLOOKUP($J1876,'Medians, Hi-Lo SDs'!$B:$F,3,FALSE))),(VLOOKUP($J1876,'Medians, Hi-Lo SDs'!$B:$F,3,FALSE))-$G1875,""))/($F1876)*($C1876-$C1875)+($C1875),"")</f>
        <v/>
      </c>
      <c r="R1876" s="65" t="str">
        <f t="shared" si="334"/>
        <v/>
      </c>
      <c r="S1876" s="65" t="str">
        <f>IF(R1876="","",R1876/VLOOKUP(VLOOKUP($J1876,'Medians, Hi-Lo SDs'!$B:$F,3,FALSE),$H:$I,2,FALSE))</f>
        <v/>
      </c>
      <c r="T1876" s="70" t="str">
        <f t="shared" si="326"/>
        <v/>
      </c>
      <c r="U1876" s="68" t="str">
        <f t="shared" si="327"/>
        <v/>
      </c>
      <c r="V1876" s="69" t="str">
        <f t="shared" si="332"/>
        <v/>
      </c>
      <c r="W1876" s="66" t="str">
        <f>IFERROR((IF(AND($G1875&lt;(VLOOKUP($J1876,'Medians, Hi-Lo SDs'!$B:$F,4,FALSE)),$G1876&gt;=(VLOOKUP($J1876,'Medians, Hi-Lo SDs'!$B:$F,4,FALSE))),(VLOOKUP($J1876,'Medians, Hi-Lo SDs'!$B:$F,4,FALSE))-$G1875,""))/($F1876)*($C1876-$C1875)+($C1875),"")</f>
        <v/>
      </c>
      <c r="X1876" s="65" t="str">
        <f t="shared" si="335"/>
        <v/>
      </c>
      <c r="Y1876" s="65" t="str">
        <f>IF(X1876="","",X1876/VLOOKUP(VLOOKUP($J1876,'Medians, Hi-Lo SDs'!$B:$F,4,FALSE),$H:$I,2,FALSE))</f>
        <v/>
      </c>
      <c r="Z1876" s="70" t="str">
        <f t="shared" si="328"/>
        <v/>
      </c>
      <c r="AA1876" s="68" t="str">
        <f t="shared" si="329"/>
        <v/>
      </c>
      <c r="AB1876" s="66" t="str">
        <f>IFERROR((IF(AND($G1875&lt;(VLOOKUP($J1876,'Medians, Hi-Lo SDs'!$B:$F,5,FALSE)),$G1876&gt;=(VLOOKUP($J1876,'Medians, Hi-Lo SDs'!$B:$F,5,FALSE))),(VLOOKUP($J1876,'Medians, Hi-Lo SDs'!$B:$F,5,FALSE))-$G1875,""))/($F1876)*($C1876-$C1875)+($C1875),"")</f>
        <v/>
      </c>
      <c r="AC1876" s="65" t="str">
        <f t="shared" si="336"/>
        <v/>
      </c>
      <c r="AD1876" s="65" t="str">
        <f>IF(AC1876="","",AC1876/VLOOKUP(VLOOKUP($J1876,'Medians, Hi-Lo SDs'!$B:$F,5,FALSE),$H:$I,2,FALSE))</f>
        <v/>
      </c>
      <c r="AE1876" s="59" t="s">
        <v>88</v>
      </c>
      <c r="AF1876" s="60" t="s">
        <v>88</v>
      </c>
    </row>
    <row r="1877" spans="10:32" x14ac:dyDescent="0.2">
      <c r="J1877" s="64" t="str">
        <f t="shared" si="330"/>
        <v>a1721</v>
      </c>
      <c r="K1877" s="71">
        <f t="shared" si="331"/>
        <v>2.1505376344086025</v>
      </c>
      <c r="L1877" s="65" t="str">
        <f>IFERROR((IF(AND($G1876&lt;(VLOOKUP($J1877,'Medians, Hi-Lo SDs'!$B:$F,2,FALSE)),$G1877&gt;=(VLOOKUP($J1877,'Medians, Hi-Lo SDs'!$B:$F,2,FALSE))),(VLOOKUP($J1877,'Medians, Hi-Lo SDs'!$B:$F,2,FALSE))-$G1876,""))/($F1877)*($C1877-$C1876)+($C1876),"")</f>
        <v/>
      </c>
      <c r="M1877" s="65" t="str">
        <f t="shared" si="333"/>
        <v/>
      </c>
      <c r="N1877" s="65" t="str">
        <f>IF(M1877="","",M1877/VLOOKUP(VLOOKUP($J1877,'Medians, Hi-Lo SDs'!$B:$F,2,FALSE),$H:$I,2,FALSE))</f>
        <v/>
      </c>
      <c r="O1877" s="59" t="s">
        <v>88</v>
      </c>
      <c r="P1877" s="60" t="s">
        <v>88</v>
      </c>
      <c r="Q1877" s="66" t="str">
        <f>IFERROR((IF(AND($G1876&lt;(VLOOKUP($J1877,'Medians, Hi-Lo SDs'!$B:$F,3,FALSE)),$G1877&gt;=(VLOOKUP($J1877,'Medians, Hi-Lo SDs'!$B:$F,3,FALSE))),(VLOOKUP($J1877,'Medians, Hi-Lo SDs'!$B:$F,3,FALSE))-$G1876,""))/($F1877)*($C1877-$C1876)+($C1876),"")</f>
        <v/>
      </c>
      <c r="R1877" s="65" t="str">
        <f t="shared" si="334"/>
        <v/>
      </c>
      <c r="S1877" s="65" t="str">
        <f>IF(R1877="","",R1877/VLOOKUP(VLOOKUP($J1877,'Medians, Hi-Lo SDs'!$B:$F,3,FALSE),$H:$I,2,FALSE))</f>
        <v/>
      </c>
      <c r="T1877" s="70" t="str">
        <f t="shared" si="326"/>
        <v/>
      </c>
      <c r="U1877" s="68" t="str">
        <f t="shared" si="327"/>
        <v/>
      </c>
      <c r="V1877" s="69" t="str">
        <f t="shared" si="332"/>
        <v/>
      </c>
      <c r="W1877" s="66" t="str">
        <f>IFERROR((IF(AND($G1876&lt;(VLOOKUP($J1877,'Medians, Hi-Lo SDs'!$B:$F,4,FALSE)),$G1877&gt;=(VLOOKUP($J1877,'Medians, Hi-Lo SDs'!$B:$F,4,FALSE))),(VLOOKUP($J1877,'Medians, Hi-Lo SDs'!$B:$F,4,FALSE))-$G1876,""))/($F1877)*($C1877-$C1876)+($C1876),"")</f>
        <v/>
      </c>
      <c r="X1877" s="65" t="str">
        <f t="shared" si="335"/>
        <v/>
      </c>
      <c r="Y1877" s="65" t="str">
        <f>IF(X1877="","",X1877/VLOOKUP(VLOOKUP($J1877,'Medians, Hi-Lo SDs'!$B:$F,4,FALSE),$H:$I,2,FALSE))</f>
        <v/>
      </c>
      <c r="Z1877" s="70" t="str">
        <f t="shared" si="328"/>
        <v/>
      </c>
      <c r="AA1877" s="68" t="str">
        <f t="shared" si="329"/>
        <v/>
      </c>
      <c r="AB1877" s="66" t="str">
        <f>IFERROR((IF(AND($G1876&lt;(VLOOKUP($J1877,'Medians, Hi-Lo SDs'!$B:$F,5,FALSE)),$G1877&gt;=(VLOOKUP($J1877,'Medians, Hi-Lo SDs'!$B:$F,5,FALSE))),(VLOOKUP($J1877,'Medians, Hi-Lo SDs'!$B:$F,5,FALSE))-$G1876,""))/($F1877)*($C1877-$C1876)+($C1876),"")</f>
        <v/>
      </c>
      <c r="AC1877" s="65" t="str">
        <f t="shared" si="336"/>
        <v/>
      </c>
      <c r="AD1877" s="65" t="str">
        <f>IF(AC1877="","",AC1877/VLOOKUP(VLOOKUP($J1877,'Medians, Hi-Lo SDs'!$B:$F,5,FALSE),$H:$I,2,FALSE))</f>
        <v/>
      </c>
      <c r="AE1877" s="59" t="s">
        <v>88</v>
      </c>
      <c r="AF1877" s="60" t="s">
        <v>88</v>
      </c>
    </row>
    <row r="1878" spans="10:32" x14ac:dyDescent="0.2">
      <c r="J1878" s="64" t="str">
        <f t="shared" si="330"/>
        <v>a1721</v>
      </c>
      <c r="K1878" s="71">
        <f t="shared" si="331"/>
        <v>2.1505376344086025</v>
      </c>
      <c r="L1878" s="65" t="str">
        <f>IFERROR((IF(AND($G1877&lt;(VLOOKUP($J1878,'Medians, Hi-Lo SDs'!$B:$F,2,FALSE)),$G1878&gt;=(VLOOKUP($J1878,'Medians, Hi-Lo SDs'!$B:$F,2,FALSE))),(VLOOKUP($J1878,'Medians, Hi-Lo SDs'!$B:$F,2,FALSE))-$G1877,""))/($F1878)*($C1878-$C1877)+($C1877),"")</f>
        <v/>
      </c>
      <c r="M1878" s="65" t="str">
        <f t="shared" si="333"/>
        <v/>
      </c>
      <c r="N1878" s="65" t="str">
        <f>IF(M1878="","",M1878/VLOOKUP(VLOOKUP($J1878,'Medians, Hi-Lo SDs'!$B:$F,2,FALSE),$H:$I,2,FALSE))</f>
        <v/>
      </c>
      <c r="O1878" s="59" t="s">
        <v>88</v>
      </c>
      <c r="P1878" s="60" t="s">
        <v>88</v>
      </c>
      <c r="Q1878" s="66" t="str">
        <f>IFERROR((IF(AND($G1877&lt;(VLOOKUP($J1878,'Medians, Hi-Lo SDs'!$B:$F,3,FALSE)),$G1878&gt;=(VLOOKUP($J1878,'Medians, Hi-Lo SDs'!$B:$F,3,FALSE))),(VLOOKUP($J1878,'Medians, Hi-Lo SDs'!$B:$F,3,FALSE))-$G1877,""))/($F1878)*($C1878-$C1877)+($C1877),"")</f>
        <v/>
      </c>
      <c r="R1878" s="65" t="str">
        <f t="shared" si="334"/>
        <v/>
      </c>
      <c r="S1878" s="65" t="str">
        <f>IF(R1878="","",R1878/VLOOKUP(VLOOKUP($J1878,'Medians, Hi-Lo SDs'!$B:$F,3,FALSE),$H:$I,2,FALSE))</f>
        <v/>
      </c>
      <c r="T1878" s="70" t="str">
        <f t="shared" si="326"/>
        <v/>
      </c>
      <c r="U1878" s="68" t="str">
        <f t="shared" si="327"/>
        <v/>
      </c>
      <c r="V1878" s="69" t="str">
        <f t="shared" si="332"/>
        <v/>
      </c>
      <c r="W1878" s="66" t="str">
        <f>IFERROR((IF(AND($G1877&lt;(VLOOKUP($J1878,'Medians, Hi-Lo SDs'!$B:$F,4,FALSE)),$G1878&gt;=(VLOOKUP($J1878,'Medians, Hi-Lo SDs'!$B:$F,4,FALSE))),(VLOOKUP($J1878,'Medians, Hi-Lo SDs'!$B:$F,4,FALSE))-$G1877,""))/($F1878)*($C1878-$C1877)+($C1877),"")</f>
        <v/>
      </c>
      <c r="X1878" s="65" t="str">
        <f t="shared" si="335"/>
        <v/>
      </c>
      <c r="Y1878" s="65" t="str">
        <f>IF(X1878="","",X1878/VLOOKUP(VLOOKUP($J1878,'Medians, Hi-Lo SDs'!$B:$F,4,FALSE),$H:$I,2,FALSE))</f>
        <v/>
      </c>
      <c r="Z1878" s="70" t="str">
        <f t="shared" si="328"/>
        <v/>
      </c>
      <c r="AA1878" s="68" t="str">
        <f t="shared" si="329"/>
        <v/>
      </c>
      <c r="AB1878" s="66" t="str">
        <f>IFERROR((IF(AND($G1877&lt;(VLOOKUP($J1878,'Medians, Hi-Lo SDs'!$B:$F,5,FALSE)),$G1878&gt;=(VLOOKUP($J1878,'Medians, Hi-Lo SDs'!$B:$F,5,FALSE))),(VLOOKUP($J1878,'Medians, Hi-Lo SDs'!$B:$F,5,FALSE))-$G1877,""))/($F1878)*($C1878-$C1877)+($C1877),"")</f>
        <v/>
      </c>
      <c r="AC1878" s="65" t="str">
        <f t="shared" si="336"/>
        <v/>
      </c>
      <c r="AD1878" s="65" t="str">
        <f>IF(AC1878="","",AC1878/VLOOKUP(VLOOKUP($J1878,'Medians, Hi-Lo SDs'!$B:$F,5,FALSE),$H:$I,2,FALSE))</f>
        <v/>
      </c>
      <c r="AE1878" s="59" t="s">
        <v>88</v>
      </c>
      <c r="AF1878" s="60" t="s">
        <v>88</v>
      </c>
    </row>
    <row r="1879" spans="10:32" x14ac:dyDescent="0.2">
      <c r="J1879" s="64" t="str">
        <f t="shared" si="330"/>
        <v>a1721</v>
      </c>
      <c r="K1879" s="71">
        <f t="shared" si="331"/>
        <v>2.1505376344086025</v>
      </c>
      <c r="L1879" s="65" t="str">
        <f>IFERROR((IF(AND($G1878&lt;(VLOOKUP($J1879,'Medians, Hi-Lo SDs'!$B:$F,2,FALSE)),$G1879&gt;=(VLOOKUP($J1879,'Medians, Hi-Lo SDs'!$B:$F,2,FALSE))),(VLOOKUP($J1879,'Medians, Hi-Lo SDs'!$B:$F,2,FALSE))-$G1878,""))/($F1879)*($C1879-$C1878)+($C1878),"")</f>
        <v/>
      </c>
      <c r="M1879" s="65" t="str">
        <f t="shared" si="333"/>
        <v/>
      </c>
      <c r="N1879" s="65" t="str">
        <f>IF(M1879="","",M1879/VLOOKUP(VLOOKUP($J1879,'Medians, Hi-Lo SDs'!$B:$F,2,FALSE),$H:$I,2,FALSE))</f>
        <v/>
      </c>
      <c r="O1879" s="59" t="s">
        <v>88</v>
      </c>
      <c r="P1879" s="60" t="s">
        <v>88</v>
      </c>
      <c r="Q1879" s="66" t="str">
        <f>IFERROR((IF(AND($G1878&lt;(VLOOKUP($J1879,'Medians, Hi-Lo SDs'!$B:$F,3,FALSE)),$G1879&gt;=(VLOOKUP($J1879,'Medians, Hi-Lo SDs'!$B:$F,3,FALSE))),(VLOOKUP($J1879,'Medians, Hi-Lo SDs'!$B:$F,3,FALSE))-$G1878,""))/($F1879)*($C1879-$C1878)+($C1878),"")</f>
        <v/>
      </c>
      <c r="R1879" s="65" t="str">
        <f t="shared" si="334"/>
        <v/>
      </c>
      <c r="S1879" s="65" t="str">
        <f>IF(R1879="","",R1879/VLOOKUP(VLOOKUP($J1879,'Medians, Hi-Lo SDs'!$B:$F,3,FALSE),$H:$I,2,FALSE))</f>
        <v/>
      </c>
      <c r="T1879" s="70" t="str">
        <f t="shared" si="326"/>
        <v/>
      </c>
      <c r="U1879" s="68" t="str">
        <f t="shared" si="327"/>
        <v/>
      </c>
      <c r="V1879" s="69" t="str">
        <f t="shared" si="332"/>
        <v/>
      </c>
      <c r="W1879" s="66" t="str">
        <f>IFERROR((IF(AND($G1878&lt;(VLOOKUP($J1879,'Medians, Hi-Lo SDs'!$B:$F,4,FALSE)),$G1879&gt;=(VLOOKUP($J1879,'Medians, Hi-Lo SDs'!$B:$F,4,FALSE))),(VLOOKUP($J1879,'Medians, Hi-Lo SDs'!$B:$F,4,FALSE))-$G1878,""))/($F1879)*($C1879-$C1878)+($C1878),"")</f>
        <v/>
      </c>
      <c r="X1879" s="65" t="str">
        <f t="shared" si="335"/>
        <v/>
      </c>
      <c r="Y1879" s="65" t="str">
        <f>IF(X1879="","",X1879/VLOOKUP(VLOOKUP($J1879,'Medians, Hi-Lo SDs'!$B:$F,4,FALSE),$H:$I,2,FALSE))</f>
        <v/>
      </c>
      <c r="Z1879" s="70" t="str">
        <f t="shared" si="328"/>
        <v/>
      </c>
      <c r="AA1879" s="68" t="str">
        <f t="shared" si="329"/>
        <v/>
      </c>
      <c r="AB1879" s="66" t="str">
        <f>IFERROR((IF(AND($G1878&lt;(VLOOKUP($J1879,'Medians, Hi-Lo SDs'!$B:$F,5,FALSE)),$G1879&gt;=(VLOOKUP($J1879,'Medians, Hi-Lo SDs'!$B:$F,5,FALSE))),(VLOOKUP($J1879,'Medians, Hi-Lo SDs'!$B:$F,5,FALSE))-$G1878,""))/($F1879)*($C1879-$C1878)+($C1878),"")</f>
        <v/>
      </c>
      <c r="AC1879" s="65" t="str">
        <f t="shared" si="336"/>
        <v/>
      </c>
      <c r="AD1879" s="65" t="str">
        <f>IF(AC1879="","",AC1879/VLOOKUP(VLOOKUP($J1879,'Medians, Hi-Lo SDs'!$B:$F,5,FALSE),$H:$I,2,FALSE))</f>
        <v/>
      </c>
      <c r="AE1879" s="59" t="s">
        <v>88</v>
      </c>
      <c r="AF1879" s="60" t="s">
        <v>88</v>
      </c>
    </row>
    <row r="1880" spans="10:32" x14ac:dyDescent="0.2">
      <c r="J1880" s="64" t="str">
        <f t="shared" si="330"/>
        <v>a1721</v>
      </c>
      <c r="K1880" s="71">
        <f t="shared" si="331"/>
        <v>2.1505376344086025</v>
      </c>
      <c r="L1880" s="65" t="str">
        <f>IFERROR((IF(AND($G1879&lt;(VLOOKUP($J1880,'Medians, Hi-Lo SDs'!$B:$F,2,FALSE)),$G1880&gt;=(VLOOKUP($J1880,'Medians, Hi-Lo SDs'!$B:$F,2,FALSE))),(VLOOKUP($J1880,'Medians, Hi-Lo SDs'!$B:$F,2,FALSE))-$G1879,""))/($F1880)*($C1880-$C1879)+($C1879),"")</f>
        <v/>
      </c>
      <c r="M1880" s="65" t="str">
        <f t="shared" si="333"/>
        <v/>
      </c>
      <c r="N1880" s="65" t="str">
        <f>IF(M1880="","",M1880/VLOOKUP(VLOOKUP($J1880,'Medians, Hi-Lo SDs'!$B:$F,2,FALSE),$H:$I,2,FALSE))</f>
        <v/>
      </c>
      <c r="O1880" s="59" t="s">
        <v>88</v>
      </c>
      <c r="P1880" s="60" t="s">
        <v>88</v>
      </c>
      <c r="Q1880" s="66" t="str">
        <f>IFERROR((IF(AND($G1879&lt;(VLOOKUP($J1880,'Medians, Hi-Lo SDs'!$B:$F,3,FALSE)),$G1880&gt;=(VLOOKUP($J1880,'Medians, Hi-Lo SDs'!$B:$F,3,FALSE))),(VLOOKUP($J1880,'Medians, Hi-Lo SDs'!$B:$F,3,FALSE))-$G1879,""))/($F1880)*($C1880-$C1879)+($C1879),"")</f>
        <v/>
      </c>
      <c r="R1880" s="65" t="str">
        <f t="shared" si="334"/>
        <v/>
      </c>
      <c r="S1880" s="65" t="str">
        <f>IF(R1880="","",R1880/VLOOKUP(VLOOKUP($J1880,'Medians, Hi-Lo SDs'!$B:$F,3,FALSE),$H:$I,2,FALSE))</f>
        <v/>
      </c>
      <c r="T1880" s="70" t="str">
        <f t="shared" si="326"/>
        <v/>
      </c>
      <c r="U1880" s="68" t="str">
        <f t="shared" si="327"/>
        <v/>
      </c>
      <c r="V1880" s="69" t="str">
        <f t="shared" si="332"/>
        <v/>
      </c>
      <c r="W1880" s="66" t="str">
        <f>IFERROR((IF(AND($G1879&lt;(VLOOKUP($J1880,'Medians, Hi-Lo SDs'!$B:$F,4,FALSE)),$G1880&gt;=(VLOOKUP($J1880,'Medians, Hi-Lo SDs'!$B:$F,4,FALSE))),(VLOOKUP($J1880,'Medians, Hi-Lo SDs'!$B:$F,4,FALSE))-$G1879,""))/($F1880)*($C1880-$C1879)+($C1879),"")</f>
        <v/>
      </c>
      <c r="X1880" s="65" t="str">
        <f t="shared" si="335"/>
        <v/>
      </c>
      <c r="Y1880" s="65" t="str">
        <f>IF(X1880="","",X1880/VLOOKUP(VLOOKUP($J1880,'Medians, Hi-Lo SDs'!$B:$F,4,FALSE),$H:$I,2,FALSE))</f>
        <v/>
      </c>
      <c r="Z1880" s="70" t="str">
        <f t="shared" si="328"/>
        <v/>
      </c>
      <c r="AA1880" s="68" t="str">
        <f t="shared" si="329"/>
        <v/>
      </c>
      <c r="AB1880" s="66" t="str">
        <f>IFERROR((IF(AND($G1879&lt;(VLOOKUP($J1880,'Medians, Hi-Lo SDs'!$B:$F,5,FALSE)),$G1880&gt;=(VLOOKUP($J1880,'Medians, Hi-Lo SDs'!$B:$F,5,FALSE))),(VLOOKUP($J1880,'Medians, Hi-Lo SDs'!$B:$F,5,FALSE))-$G1879,""))/($F1880)*($C1880-$C1879)+($C1879),"")</f>
        <v/>
      </c>
      <c r="AC1880" s="65" t="str">
        <f t="shared" si="336"/>
        <v/>
      </c>
      <c r="AD1880" s="65" t="str">
        <f>IF(AC1880="","",AC1880/VLOOKUP(VLOOKUP($J1880,'Medians, Hi-Lo SDs'!$B:$F,5,FALSE),$H:$I,2,FALSE))</f>
        <v/>
      </c>
      <c r="AE1880" s="59" t="s">
        <v>88</v>
      </c>
      <c r="AF1880" s="60" t="s">
        <v>88</v>
      </c>
    </row>
    <row r="1881" spans="10:32" x14ac:dyDescent="0.2">
      <c r="J1881" s="64" t="str">
        <f t="shared" si="330"/>
        <v>a1721</v>
      </c>
      <c r="K1881" s="71">
        <f t="shared" si="331"/>
        <v>2.1505376344086025</v>
      </c>
      <c r="L1881" s="65" t="str">
        <f>IFERROR((IF(AND($G1880&lt;(VLOOKUP($J1881,'Medians, Hi-Lo SDs'!$B:$F,2,FALSE)),$G1881&gt;=(VLOOKUP($J1881,'Medians, Hi-Lo SDs'!$B:$F,2,FALSE))),(VLOOKUP($J1881,'Medians, Hi-Lo SDs'!$B:$F,2,FALSE))-$G1880,""))/($F1881)*($C1881-$C1880)+($C1880),"")</f>
        <v/>
      </c>
      <c r="M1881" s="65" t="str">
        <f t="shared" si="333"/>
        <v/>
      </c>
      <c r="N1881" s="65" t="str">
        <f>IF(M1881="","",M1881/VLOOKUP(VLOOKUP($J1881,'Medians, Hi-Lo SDs'!$B:$F,2,FALSE),$H:$I,2,FALSE))</f>
        <v/>
      </c>
      <c r="O1881" s="59" t="s">
        <v>88</v>
      </c>
      <c r="P1881" s="60" t="s">
        <v>88</v>
      </c>
      <c r="Q1881" s="66" t="str">
        <f>IFERROR((IF(AND($G1880&lt;(VLOOKUP($J1881,'Medians, Hi-Lo SDs'!$B:$F,3,FALSE)),$G1881&gt;=(VLOOKUP($J1881,'Medians, Hi-Lo SDs'!$B:$F,3,FALSE))),(VLOOKUP($J1881,'Medians, Hi-Lo SDs'!$B:$F,3,FALSE))-$G1880,""))/($F1881)*($C1881-$C1880)+($C1880),"")</f>
        <v/>
      </c>
      <c r="R1881" s="65" t="str">
        <f t="shared" si="334"/>
        <v/>
      </c>
      <c r="S1881" s="65" t="str">
        <f>IF(R1881="","",R1881/VLOOKUP(VLOOKUP($J1881,'Medians, Hi-Lo SDs'!$B:$F,3,FALSE),$H:$I,2,FALSE))</f>
        <v/>
      </c>
      <c r="T1881" s="70" t="str">
        <f t="shared" si="326"/>
        <v/>
      </c>
      <c r="U1881" s="68" t="str">
        <f t="shared" si="327"/>
        <v/>
      </c>
      <c r="V1881" s="69" t="str">
        <f t="shared" si="332"/>
        <v/>
      </c>
      <c r="W1881" s="66" t="str">
        <f>IFERROR((IF(AND($G1880&lt;(VLOOKUP($J1881,'Medians, Hi-Lo SDs'!$B:$F,4,FALSE)),$G1881&gt;=(VLOOKUP($J1881,'Medians, Hi-Lo SDs'!$B:$F,4,FALSE))),(VLOOKUP($J1881,'Medians, Hi-Lo SDs'!$B:$F,4,FALSE))-$G1880,""))/($F1881)*($C1881-$C1880)+($C1880),"")</f>
        <v/>
      </c>
      <c r="X1881" s="65" t="str">
        <f t="shared" si="335"/>
        <v/>
      </c>
      <c r="Y1881" s="65" t="str">
        <f>IF(X1881="","",X1881/VLOOKUP(VLOOKUP($J1881,'Medians, Hi-Lo SDs'!$B:$F,4,FALSE),$H:$I,2,FALSE))</f>
        <v/>
      </c>
      <c r="Z1881" s="70" t="str">
        <f t="shared" si="328"/>
        <v/>
      </c>
      <c r="AA1881" s="68" t="str">
        <f t="shared" si="329"/>
        <v/>
      </c>
      <c r="AB1881" s="66" t="str">
        <f>IFERROR((IF(AND($G1880&lt;(VLOOKUP($J1881,'Medians, Hi-Lo SDs'!$B:$F,5,FALSE)),$G1881&gt;=(VLOOKUP($J1881,'Medians, Hi-Lo SDs'!$B:$F,5,FALSE))),(VLOOKUP($J1881,'Medians, Hi-Lo SDs'!$B:$F,5,FALSE))-$G1880,""))/($F1881)*($C1881-$C1880)+($C1880),"")</f>
        <v/>
      </c>
      <c r="AC1881" s="65" t="str">
        <f t="shared" si="336"/>
        <v/>
      </c>
      <c r="AD1881" s="65" t="str">
        <f>IF(AC1881="","",AC1881/VLOOKUP(VLOOKUP($J1881,'Medians, Hi-Lo SDs'!$B:$F,5,FALSE),$H:$I,2,FALSE))</f>
        <v/>
      </c>
      <c r="AE1881" s="59" t="s">
        <v>88</v>
      </c>
      <c r="AF1881" s="60" t="s">
        <v>88</v>
      </c>
    </row>
    <row r="1882" spans="10:32" x14ac:dyDescent="0.2">
      <c r="J1882" s="64" t="str">
        <f t="shared" si="330"/>
        <v>a1721</v>
      </c>
      <c r="K1882" s="71">
        <f t="shared" si="331"/>
        <v>2.1505376344086025</v>
      </c>
      <c r="L1882" s="65" t="str">
        <f>IFERROR((IF(AND($G1881&lt;(VLOOKUP($J1882,'Medians, Hi-Lo SDs'!$B:$F,2,FALSE)),$G1882&gt;=(VLOOKUP($J1882,'Medians, Hi-Lo SDs'!$B:$F,2,FALSE))),(VLOOKUP($J1882,'Medians, Hi-Lo SDs'!$B:$F,2,FALSE))-$G1881,""))/($F1882)*($C1882-$C1881)+($C1881),"")</f>
        <v/>
      </c>
      <c r="M1882" s="65" t="str">
        <f t="shared" si="333"/>
        <v/>
      </c>
      <c r="N1882" s="65" t="str">
        <f>IF(M1882="","",M1882/VLOOKUP(VLOOKUP($J1882,'Medians, Hi-Lo SDs'!$B:$F,2,FALSE),$H:$I,2,FALSE))</f>
        <v/>
      </c>
      <c r="O1882" s="59" t="s">
        <v>88</v>
      </c>
      <c r="P1882" s="60" t="s">
        <v>88</v>
      </c>
      <c r="Q1882" s="66" t="str">
        <f>IFERROR((IF(AND($G1881&lt;(VLOOKUP($J1882,'Medians, Hi-Lo SDs'!$B:$F,3,FALSE)),$G1882&gt;=(VLOOKUP($J1882,'Medians, Hi-Lo SDs'!$B:$F,3,FALSE))),(VLOOKUP($J1882,'Medians, Hi-Lo SDs'!$B:$F,3,FALSE))-$G1881,""))/($F1882)*($C1882-$C1881)+($C1881),"")</f>
        <v/>
      </c>
      <c r="R1882" s="65" t="str">
        <f t="shared" si="334"/>
        <v/>
      </c>
      <c r="S1882" s="65" t="str">
        <f>IF(R1882="","",R1882/VLOOKUP(VLOOKUP($J1882,'Medians, Hi-Lo SDs'!$B:$F,3,FALSE),$H:$I,2,FALSE))</f>
        <v/>
      </c>
      <c r="T1882" s="70" t="str">
        <f t="shared" si="326"/>
        <v/>
      </c>
      <c r="U1882" s="68" t="str">
        <f t="shared" si="327"/>
        <v/>
      </c>
      <c r="V1882" s="69" t="str">
        <f t="shared" si="332"/>
        <v/>
      </c>
      <c r="W1882" s="66" t="str">
        <f>IFERROR((IF(AND($G1881&lt;(VLOOKUP($J1882,'Medians, Hi-Lo SDs'!$B:$F,4,FALSE)),$G1882&gt;=(VLOOKUP($J1882,'Medians, Hi-Lo SDs'!$B:$F,4,FALSE))),(VLOOKUP($J1882,'Medians, Hi-Lo SDs'!$B:$F,4,FALSE))-$G1881,""))/($F1882)*($C1882-$C1881)+($C1881),"")</f>
        <v/>
      </c>
      <c r="X1882" s="65" t="str">
        <f t="shared" si="335"/>
        <v/>
      </c>
      <c r="Y1882" s="65" t="str">
        <f>IF(X1882="","",X1882/VLOOKUP(VLOOKUP($J1882,'Medians, Hi-Lo SDs'!$B:$F,4,FALSE),$H:$I,2,FALSE))</f>
        <v/>
      </c>
      <c r="Z1882" s="70" t="str">
        <f t="shared" si="328"/>
        <v/>
      </c>
      <c r="AA1882" s="68" t="str">
        <f t="shared" si="329"/>
        <v/>
      </c>
      <c r="AB1882" s="66" t="str">
        <f>IFERROR((IF(AND($G1881&lt;(VLOOKUP($J1882,'Medians, Hi-Lo SDs'!$B:$F,5,FALSE)),$G1882&gt;=(VLOOKUP($J1882,'Medians, Hi-Lo SDs'!$B:$F,5,FALSE))),(VLOOKUP($J1882,'Medians, Hi-Lo SDs'!$B:$F,5,FALSE))-$G1881,""))/($F1882)*($C1882-$C1881)+($C1881),"")</f>
        <v/>
      </c>
      <c r="AC1882" s="65" t="str">
        <f t="shared" si="336"/>
        <v/>
      </c>
      <c r="AD1882" s="65" t="str">
        <f>IF(AC1882="","",AC1882/VLOOKUP(VLOOKUP($J1882,'Medians, Hi-Lo SDs'!$B:$F,5,FALSE),$H:$I,2,FALSE))</f>
        <v/>
      </c>
      <c r="AE1882" s="59" t="s">
        <v>88</v>
      </c>
      <c r="AF1882" s="60" t="s">
        <v>88</v>
      </c>
    </row>
    <row r="1883" spans="10:32" x14ac:dyDescent="0.2">
      <c r="J1883" s="64" t="str">
        <f t="shared" si="330"/>
        <v>a1721</v>
      </c>
      <c r="K1883" s="71">
        <f t="shared" si="331"/>
        <v>2.1505376344086025</v>
      </c>
      <c r="L1883" s="65" t="str">
        <f>IFERROR((IF(AND($G1882&lt;(VLOOKUP($J1883,'Medians, Hi-Lo SDs'!$B:$F,2,FALSE)),$G1883&gt;=(VLOOKUP($J1883,'Medians, Hi-Lo SDs'!$B:$F,2,FALSE))),(VLOOKUP($J1883,'Medians, Hi-Lo SDs'!$B:$F,2,FALSE))-$G1882,""))/($F1883)*($C1883-$C1882)+($C1882),"")</f>
        <v/>
      </c>
      <c r="M1883" s="65" t="str">
        <f t="shared" si="333"/>
        <v/>
      </c>
      <c r="N1883" s="65" t="str">
        <f>IF(M1883="","",M1883/VLOOKUP(VLOOKUP($J1883,'Medians, Hi-Lo SDs'!$B:$F,2,FALSE),$H:$I,2,FALSE))</f>
        <v/>
      </c>
      <c r="O1883" s="59" t="s">
        <v>88</v>
      </c>
      <c r="P1883" s="60" t="s">
        <v>88</v>
      </c>
      <c r="Q1883" s="66" t="str">
        <f>IFERROR((IF(AND($G1882&lt;(VLOOKUP($J1883,'Medians, Hi-Lo SDs'!$B:$F,3,FALSE)),$G1883&gt;=(VLOOKUP($J1883,'Medians, Hi-Lo SDs'!$B:$F,3,FALSE))),(VLOOKUP($J1883,'Medians, Hi-Lo SDs'!$B:$F,3,FALSE))-$G1882,""))/($F1883)*($C1883-$C1882)+($C1882),"")</f>
        <v/>
      </c>
      <c r="R1883" s="65" t="str">
        <f t="shared" si="334"/>
        <v/>
      </c>
      <c r="S1883" s="65" t="str">
        <f>IF(R1883="","",R1883/VLOOKUP(VLOOKUP($J1883,'Medians, Hi-Lo SDs'!$B:$F,3,FALSE),$H:$I,2,FALSE))</f>
        <v/>
      </c>
      <c r="T1883" s="70" t="str">
        <f t="shared" si="326"/>
        <v/>
      </c>
      <c r="U1883" s="68" t="str">
        <f t="shared" si="327"/>
        <v/>
      </c>
      <c r="V1883" s="69" t="str">
        <f t="shared" si="332"/>
        <v/>
      </c>
      <c r="W1883" s="66" t="str">
        <f>IFERROR((IF(AND($G1882&lt;(VLOOKUP($J1883,'Medians, Hi-Lo SDs'!$B:$F,4,FALSE)),$G1883&gt;=(VLOOKUP($J1883,'Medians, Hi-Lo SDs'!$B:$F,4,FALSE))),(VLOOKUP($J1883,'Medians, Hi-Lo SDs'!$B:$F,4,FALSE))-$G1882,""))/($F1883)*($C1883-$C1882)+($C1882),"")</f>
        <v/>
      </c>
      <c r="X1883" s="65" t="str">
        <f t="shared" si="335"/>
        <v/>
      </c>
      <c r="Y1883" s="65" t="str">
        <f>IF(X1883="","",X1883/VLOOKUP(VLOOKUP($J1883,'Medians, Hi-Lo SDs'!$B:$F,4,FALSE),$H:$I,2,FALSE))</f>
        <v/>
      </c>
      <c r="Z1883" s="70" t="str">
        <f t="shared" si="328"/>
        <v/>
      </c>
      <c r="AA1883" s="68" t="str">
        <f t="shared" si="329"/>
        <v/>
      </c>
      <c r="AB1883" s="66" t="str">
        <f>IFERROR((IF(AND($G1882&lt;(VLOOKUP($J1883,'Medians, Hi-Lo SDs'!$B:$F,5,FALSE)),$G1883&gt;=(VLOOKUP($J1883,'Medians, Hi-Lo SDs'!$B:$F,5,FALSE))),(VLOOKUP($J1883,'Medians, Hi-Lo SDs'!$B:$F,5,FALSE))-$G1882,""))/($F1883)*($C1883-$C1882)+($C1882),"")</f>
        <v/>
      </c>
      <c r="AC1883" s="65" t="str">
        <f t="shared" si="336"/>
        <v/>
      </c>
      <c r="AD1883" s="65" t="str">
        <f>IF(AC1883="","",AC1883/VLOOKUP(VLOOKUP($J1883,'Medians, Hi-Lo SDs'!$B:$F,5,FALSE),$H:$I,2,FALSE))</f>
        <v/>
      </c>
      <c r="AE1883" s="59" t="s">
        <v>88</v>
      </c>
      <c r="AF1883" s="60" t="s">
        <v>88</v>
      </c>
    </row>
    <row r="1884" spans="10:32" x14ac:dyDescent="0.2">
      <c r="J1884" s="64" t="str">
        <f t="shared" si="330"/>
        <v>a1721</v>
      </c>
      <c r="K1884" s="71">
        <f t="shared" si="331"/>
        <v>2.1505376344086025</v>
      </c>
      <c r="L1884" s="65" t="str">
        <f>IFERROR((IF(AND($G1883&lt;(VLOOKUP($J1884,'Medians, Hi-Lo SDs'!$B:$F,2,FALSE)),$G1884&gt;=(VLOOKUP($J1884,'Medians, Hi-Lo SDs'!$B:$F,2,FALSE))),(VLOOKUP($J1884,'Medians, Hi-Lo SDs'!$B:$F,2,FALSE))-$G1883,""))/($F1884)*($C1884-$C1883)+($C1883),"")</f>
        <v/>
      </c>
      <c r="M1884" s="65" t="str">
        <f t="shared" si="333"/>
        <v/>
      </c>
      <c r="N1884" s="65" t="str">
        <f>IF(M1884="","",M1884/VLOOKUP(VLOOKUP($J1884,'Medians, Hi-Lo SDs'!$B:$F,2,FALSE),$H:$I,2,FALSE))</f>
        <v/>
      </c>
      <c r="O1884" s="59" t="s">
        <v>88</v>
      </c>
      <c r="P1884" s="60" t="s">
        <v>88</v>
      </c>
      <c r="Q1884" s="66" t="str">
        <f>IFERROR((IF(AND($G1883&lt;(VLOOKUP($J1884,'Medians, Hi-Lo SDs'!$B:$F,3,FALSE)),$G1884&gt;=(VLOOKUP($J1884,'Medians, Hi-Lo SDs'!$B:$F,3,FALSE))),(VLOOKUP($J1884,'Medians, Hi-Lo SDs'!$B:$F,3,FALSE))-$G1883,""))/($F1884)*($C1884-$C1883)+($C1883),"")</f>
        <v/>
      </c>
      <c r="R1884" s="65" t="str">
        <f t="shared" si="334"/>
        <v/>
      </c>
      <c r="S1884" s="65" t="str">
        <f>IF(R1884="","",R1884/VLOOKUP(VLOOKUP($J1884,'Medians, Hi-Lo SDs'!$B:$F,3,FALSE),$H:$I,2,FALSE))</f>
        <v/>
      </c>
      <c r="T1884" s="70" t="str">
        <f t="shared" si="326"/>
        <v/>
      </c>
      <c r="U1884" s="68" t="str">
        <f t="shared" si="327"/>
        <v/>
      </c>
      <c r="V1884" s="69" t="str">
        <f t="shared" si="332"/>
        <v/>
      </c>
      <c r="W1884" s="66" t="str">
        <f>IFERROR((IF(AND($G1883&lt;(VLOOKUP($J1884,'Medians, Hi-Lo SDs'!$B:$F,4,FALSE)),$G1884&gt;=(VLOOKUP($J1884,'Medians, Hi-Lo SDs'!$B:$F,4,FALSE))),(VLOOKUP($J1884,'Medians, Hi-Lo SDs'!$B:$F,4,FALSE))-$G1883,""))/($F1884)*($C1884-$C1883)+($C1883),"")</f>
        <v/>
      </c>
      <c r="X1884" s="65" t="str">
        <f t="shared" si="335"/>
        <v/>
      </c>
      <c r="Y1884" s="65" t="str">
        <f>IF(X1884="","",X1884/VLOOKUP(VLOOKUP($J1884,'Medians, Hi-Lo SDs'!$B:$F,4,FALSE),$H:$I,2,FALSE))</f>
        <v/>
      </c>
      <c r="Z1884" s="70" t="str">
        <f t="shared" si="328"/>
        <v/>
      </c>
      <c r="AA1884" s="68" t="str">
        <f t="shared" si="329"/>
        <v/>
      </c>
      <c r="AB1884" s="66" t="str">
        <f>IFERROR((IF(AND($G1883&lt;(VLOOKUP($J1884,'Medians, Hi-Lo SDs'!$B:$F,5,FALSE)),$G1884&gt;=(VLOOKUP($J1884,'Medians, Hi-Lo SDs'!$B:$F,5,FALSE))),(VLOOKUP($J1884,'Medians, Hi-Lo SDs'!$B:$F,5,FALSE))-$G1883,""))/($F1884)*($C1884-$C1883)+($C1883),"")</f>
        <v/>
      </c>
      <c r="AC1884" s="65" t="str">
        <f t="shared" si="336"/>
        <v/>
      </c>
      <c r="AD1884" s="65" t="str">
        <f>IF(AC1884="","",AC1884/VLOOKUP(VLOOKUP($J1884,'Medians, Hi-Lo SDs'!$B:$F,5,FALSE),$H:$I,2,FALSE))</f>
        <v/>
      </c>
      <c r="AE1884" s="59" t="s">
        <v>88</v>
      </c>
      <c r="AF1884" s="60" t="s">
        <v>88</v>
      </c>
    </row>
    <row r="1885" spans="10:32" x14ac:dyDescent="0.2">
      <c r="J1885" s="64" t="str">
        <f t="shared" si="330"/>
        <v>a1721</v>
      </c>
      <c r="K1885" s="71">
        <f t="shared" si="331"/>
        <v>2.1505376344086025</v>
      </c>
      <c r="L1885" s="65" t="str">
        <f>IFERROR((IF(AND($G1884&lt;(VLOOKUP($J1885,'Medians, Hi-Lo SDs'!$B:$F,2,FALSE)),$G1885&gt;=(VLOOKUP($J1885,'Medians, Hi-Lo SDs'!$B:$F,2,FALSE))),(VLOOKUP($J1885,'Medians, Hi-Lo SDs'!$B:$F,2,FALSE))-$G1884,""))/($F1885)*($C1885-$C1884)+($C1884),"")</f>
        <v/>
      </c>
      <c r="M1885" s="65" t="str">
        <f t="shared" si="333"/>
        <v/>
      </c>
      <c r="N1885" s="65" t="str">
        <f>IF(M1885="","",M1885/VLOOKUP(VLOOKUP($J1885,'Medians, Hi-Lo SDs'!$B:$F,2,FALSE),$H:$I,2,FALSE))</f>
        <v/>
      </c>
      <c r="O1885" s="59" t="s">
        <v>88</v>
      </c>
      <c r="P1885" s="60" t="s">
        <v>88</v>
      </c>
      <c r="Q1885" s="66" t="str">
        <f>IFERROR((IF(AND($G1884&lt;(VLOOKUP($J1885,'Medians, Hi-Lo SDs'!$B:$F,3,FALSE)),$G1885&gt;=(VLOOKUP($J1885,'Medians, Hi-Lo SDs'!$B:$F,3,FALSE))),(VLOOKUP($J1885,'Medians, Hi-Lo SDs'!$B:$F,3,FALSE))-$G1884,""))/($F1885)*($C1885-$C1884)+($C1884),"")</f>
        <v/>
      </c>
      <c r="R1885" s="65" t="str">
        <f t="shared" si="334"/>
        <v/>
      </c>
      <c r="S1885" s="65" t="str">
        <f>IF(R1885="","",R1885/VLOOKUP(VLOOKUP($J1885,'Medians, Hi-Lo SDs'!$B:$F,3,FALSE),$H:$I,2,FALSE))</f>
        <v/>
      </c>
      <c r="T1885" s="70" t="str">
        <f t="shared" si="326"/>
        <v/>
      </c>
      <c r="U1885" s="68" t="str">
        <f t="shared" si="327"/>
        <v/>
      </c>
      <c r="V1885" s="69" t="str">
        <f t="shared" si="332"/>
        <v/>
      </c>
      <c r="W1885" s="66" t="str">
        <f>IFERROR((IF(AND($G1884&lt;(VLOOKUP($J1885,'Medians, Hi-Lo SDs'!$B:$F,4,FALSE)),$G1885&gt;=(VLOOKUP($J1885,'Medians, Hi-Lo SDs'!$B:$F,4,FALSE))),(VLOOKUP($J1885,'Medians, Hi-Lo SDs'!$B:$F,4,FALSE))-$G1884,""))/($F1885)*($C1885-$C1884)+($C1884),"")</f>
        <v/>
      </c>
      <c r="X1885" s="65" t="str">
        <f t="shared" si="335"/>
        <v/>
      </c>
      <c r="Y1885" s="65" t="str">
        <f>IF(X1885="","",X1885/VLOOKUP(VLOOKUP($J1885,'Medians, Hi-Lo SDs'!$B:$F,4,FALSE),$H:$I,2,FALSE))</f>
        <v/>
      </c>
      <c r="Z1885" s="70" t="str">
        <f t="shared" si="328"/>
        <v/>
      </c>
      <c r="AA1885" s="68" t="str">
        <f t="shared" si="329"/>
        <v/>
      </c>
      <c r="AB1885" s="66" t="str">
        <f>IFERROR((IF(AND($G1884&lt;(VLOOKUP($J1885,'Medians, Hi-Lo SDs'!$B:$F,5,FALSE)),$G1885&gt;=(VLOOKUP($J1885,'Medians, Hi-Lo SDs'!$B:$F,5,FALSE))),(VLOOKUP($J1885,'Medians, Hi-Lo SDs'!$B:$F,5,FALSE))-$G1884,""))/($F1885)*($C1885-$C1884)+($C1884),"")</f>
        <v/>
      </c>
      <c r="AC1885" s="65" t="str">
        <f t="shared" si="336"/>
        <v/>
      </c>
      <c r="AD1885" s="65" t="str">
        <f>IF(AC1885="","",AC1885/VLOOKUP(VLOOKUP($J1885,'Medians, Hi-Lo SDs'!$B:$F,5,FALSE),$H:$I,2,FALSE))</f>
        <v/>
      </c>
      <c r="AE1885" s="59" t="s">
        <v>88</v>
      </c>
      <c r="AF1885" s="60" t="s">
        <v>88</v>
      </c>
    </row>
    <row r="1886" spans="10:32" x14ac:dyDescent="0.2">
      <c r="J1886" s="64" t="str">
        <f t="shared" si="330"/>
        <v>a1721</v>
      </c>
      <c r="K1886" s="71">
        <f t="shared" si="331"/>
        <v>2.1505376344086025</v>
      </c>
      <c r="L1886" s="65" t="str">
        <f>IFERROR((IF(AND($G1885&lt;(VLOOKUP($J1886,'Medians, Hi-Lo SDs'!$B:$F,2,FALSE)),$G1886&gt;=(VLOOKUP($J1886,'Medians, Hi-Lo SDs'!$B:$F,2,FALSE))),(VLOOKUP($J1886,'Medians, Hi-Lo SDs'!$B:$F,2,FALSE))-$G1885,""))/($F1886)*($C1886-$C1885)+($C1885),"")</f>
        <v/>
      </c>
      <c r="M1886" s="65" t="str">
        <f t="shared" si="333"/>
        <v/>
      </c>
      <c r="N1886" s="65" t="str">
        <f>IF(M1886="","",M1886/VLOOKUP(VLOOKUP($J1886,'Medians, Hi-Lo SDs'!$B:$F,2,FALSE),$H:$I,2,FALSE))</f>
        <v/>
      </c>
      <c r="O1886" s="59" t="s">
        <v>88</v>
      </c>
      <c r="P1886" s="60" t="s">
        <v>88</v>
      </c>
      <c r="Q1886" s="66" t="str">
        <f>IFERROR((IF(AND($G1885&lt;(VLOOKUP($J1886,'Medians, Hi-Lo SDs'!$B:$F,3,FALSE)),$G1886&gt;=(VLOOKUP($J1886,'Medians, Hi-Lo SDs'!$B:$F,3,FALSE))),(VLOOKUP($J1886,'Medians, Hi-Lo SDs'!$B:$F,3,FALSE))-$G1885,""))/($F1886)*($C1886-$C1885)+($C1885),"")</f>
        <v/>
      </c>
      <c r="R1886" s="65" t="str">
        <f t="shared" si="334"/>
        <v/>
      </c>
      <c r="S1886" s="65" t="str">
        <f>IF(R1886="","",R1886/VLOOKUP(VLOOKUP($J1886,'Medians, Hi-Lo SDs'!$B:$F,3,FALSE),$H:$I,2,FALSE))</f>
        <v/>
      </c>
      <c r="T1886" s="70" t="str">
        <f t="shared" si="326"/>
        <v/>
      </c>
      <c r="U1886" s="68" t="str">
        <f t="shared" si="327"/>
        <v/>
      </c>
      <c r="V1886" s="69" t="str">
        <f t="shared" si="332"/>
        <v/>
      </c>
      <c r="W1886" s="66" t="str">
        <f>IFERROR((IF(AND($G1885&lt;(VLOOKUP($J1886,'Medians, Hi-Lo SDs'!$B:$F,4,FALSE)),$G1886&gt;=(VLOOKUP($J1886,'Medians, Hi-Lo SDs'!$B:$F,4,FALSE))),(VLOOKUP($J1886,'Medians, Hi-Lo SDs'!$B:$F,4,FALSE))-$G1885,""))/($F1886)*($C1886-$C1885)+($C1885),"")</f>
        <v/>
      </c>
      <c r="X1886" s="65" t="str">
        <f t="shared" si="335"/>
        <v/>
      </c>
      <c r="Y1886" s="65" t="str">
        <f>IF(X1886="","",X1886/VLOOKUP(VLOOKUP($J1886,'Medians, Hi-Lo SDs'!$B:$F,4,FALSE),$H:$I,2,FALSE))</f>
        <v/>
      </c>
      <c r="Z1886" s="70" t="str">
        <f t="shared" si="328"/>
        <v/>
      </c>
      <c r="AA1886" s="68" t="str">
        <f t="shared" si="329"/>
        <v/>
      </c>
      <c r="AB1886" s="66" t="str">
        <f>IFERROR((IF(AND($G1885&lt;(VLOOKUP($J1886,'Medians, Hi-Lo SDs'!$B:$F,5,FALSE)),$G1886&gt;=(VLOOKUP($J1886,'Medians, Hi-Lo SDs'!$B:$F,5,FALSE))),(VLOOKUP($J1886,'Medians, Hi-Lo SDs'!$B:$F,5,FALSE))-$G1885,""))/($F1886)*($C1886-$C1885)+($C1885),"")</f>
        <v/>
      </c>
      <c r="AC1886" s="65" t="str">
        <f t="shared" si="336"/>
        <v/>
      </c>
      <c r="AD1886" s="65" t="str">
        <f>IF(AC1886="","",AC1886/VLOOKUP(VLOOKUP($J1886,'Medians, Hi-Lo SDs'!$B:$F,5,FALSE),$H:$I,2,FALSE))</f>
        <v/>
      </c>
      <c r="AE1886" s="59" t="s">
        <v>88</v>
      </c>
      <c r="AF1886" s="60" t="s">
        <v>88</v>
      </c>
    </row>
    <row r="1887" spans="10:32" x14ac:dyDescent="0.2">
      <c r="J1887" s="64" t="str">
        <f t="shared" si="330"/>
        <v>a1721</v>
      </c>
      <c r="K1887" s="71">
        <f t="shared" si="331"/>
        <v>2.1505376344086025</v>
      </c>
      <c r="L1887" s="65" t="str">
        <f>IFERROR((IF(AND($G1886&lt;(VLOOKUP($J1887,'Medians, Hi-Lo SDs'!$B:$F,2,FALSE)),$G1887&gt;=(VLOOKUP($J1887,'Medians, Hi-Lo SDs'!$B:$F,2,FALSE))),(VLOOKUP($J1887,'Medians, Hi-Lo SDs'!$B:$F,2,FALSE))-$G1886,""))/($F1887)*($C1887-$C1886)+($C1886),"")</f>
        <v/>
      </c>
      <c r="M1887" s="65" t="str">
        <f t="shared" si="333"/>
        <v/>
      </c>
      <c r="N1887" s="65" t="str">
        <f>IF(M1887="","",M1887/VLOOKUP(VLOOKUP($J1887,'Medians, Hi-Lo SDs'!$B:$F,2,FALSE),$H:$I,2,FALSE))</f>
        <v/>
      </c>
      <c r="O1887" s="59" t="s">
        <v>88</v>
      </c>
      <c r="P1887" s="60" t="s">
        <v>88</v>
      </c>
      <c r="Q1887" s="66" t="str">
        <f>IFERROR((IF(AND($G1886&lt;(VLOOKUP($J1887,'Medians, Hi-Lo SDs'!$B:$F,3,FALSE)),$G1887&gt;=(VLOOKUP($J1887,'Medians, Hi-Lo SDs'!$B:$F,3,FALSE))),(VLOOKUP($J1887,'Medians, Hi-Lo SDs'!$B:$F,3,FALSE))-$G1886,""))/($F1887)*($C1887-$C1886)+($C1886),"")</f>
        <v/>
      </c>
      <c r="R1887" s="65" t="str">
        <f t="shared" si="334"/>
        <v/>
      </c>
      <c r="S1887" s="65" t="str">
        <f>IF(R1887="","",R1887/VLOOKUP(VLOOKUP($J1887,'Medians, Hi-Lo SDs'!$B:$F,3,FALSE),$H:$I,2,FALSE))</f>
        <v/>
      </c>
      <c r="T1887" s="70" t="str">
        <f t="shared" si="326"/>
        <v/>
      </c>
      <c r="U1887" s="68" t="str">
        <f t="shared" si="327"/>
        <v/>
      </c>
      <c r="V1887" s="69" t="str">
        <f t="shared" si="332"/>
        <v/>
      </c>
      <c r="W1887" s="66" t="str">
        <f>IFERROR((IF(AND($G1886&lt;(VLOOKUP($J1887,'Medians, Hi-Lo SDs'!$B:$F,4,FALSE)),$G1887&gt;=(VLOOKUP($J1887,'Medians, Hi-Lo SDs'!$B:$F,4,FALSE))),(VLOOKUP($J1887,'Medians, Hi-Lo SDs'!$B:$F,4,FALSE))-$G1886,""))/($F1887)*($C1887-$C1886)+($C1886),"")</f>
        <v/>
      </c>
      <c r="X1887" s="65" t="str">
        <f t="shared" si="335"/>
        <v/>
      </c>
      <c r="Y1887" s="65" t="str">
        <f>IF(X1887="","",X1887/VLOOKUP(VLOOKUP($J1887,'Medians, Hi-Lo SDs'!$B:$F,4,FALSE),$H:$I,2,FALSE))</f>
        <v/>
      </c>
      <c r="Z1887" s="70" t="str">
        <f t="shared" si="328"/>
        <v/>
      </c>
      <c r="AA1887" s="68" t="str">
        <f t="shared" si="329"/>
        <v/>
      </c>
      <c r="AB1887" s="66" t="str">
        <f>IFERROR((IF(AND($G1886&lt;(VLOOKUP($J1887,'Medians, Hi-Lo SDs'!$B:$F,5,FALSE)),$G1887&gt;=(VLOOKUP($J1887,'Medians, Hi-Lo SDs'!$B:$F,5,FALSE))),(VLOOKUP($J1887,'Medians, Hi-Lo SDs'!$B:$F,5,FALSE))-$G1886,""))/($F1887)*($C1887-$C1886)+($C1886),"")</f>
        <v/>
      </c>
      <c r="AC1887" s="65" t="str">
        <f t="shared" si="336"/>
        <v/>
      </c>
      <c r="AD1887" s="65" t="str">
        <f>IF(AC1887="","",AC1887/VLOOKUP(VLOOKUP($J1887,'Medians, Hi-Lo SDs'!$B:$F,5,FALSE),$H:$I,2,FALSE))</f>
        <v/>
      </c>
      <c r="AE1887" s="59" t="s">
        <v>88</v>
      </c>
      <c r="AF1887" s="60" t="s">
        <v>88</v>
      </c>
    </row>
    <row r="1888" spans="10:32" x14ac:dyDescent="0.2">
      <c r="J1888" s="64" t="str">
        <f t="shared" si="330"/>
        <v>a1721</v>
      </c>
      <c r="K1888" s="71">
        <f t="shared" si="331"/>
        <v>2.1505376344086025</v>
      </c>
      <c r="L1888" s="65" t="str">
        <f>IFERROR((IF(AND($G1887&lt;(VLOOKUP($J1888,'Medians, Hi-Lo SDs'!$B:$F,2,FALSE)),$G1888&gt;=(VLOOKUP($J1888,'Medians, Hi-Lo SDs'!$B:$F,2,FALSE))),(VLOOKUP($J1888,'Medians, Hi-Lo SDs'!$B:$F,2,FALSE))-$G1887,""))/($F1888)*($C1888-$C1887)+($C1887),"")</f>
        <v/>
      </c>
      <c r="M1888" s="65" t="str">
        <f t="shared" si="333"/>
        <v/>
      </c>
      <c r="N1888" s="65" t="str">
        <f>IF(M1888="","",M1888/VLOOKUP(VLOOKUP($J1888,'Medians, Hi-Lo SDs'!$B:$F,2,FALSE),$H:$I,2,FALSE))</f>
        <v/>
      </c>
      <c r="O1888" s="59" t="s">
        <v>88</v>
      </c>
      <c r="P1888" s="60" t="s">
        <v>88</v>
      </c>
      <c r="Q1888" s="66" t="str">
        <f>IFERROR((IF(AND($G1887&lt;(VLOOKUP($J1888,'Medians, Hi-Lo SDs'!$B:$F,3,FALSE)),$G1888&gt;=(VLOOKUP($J1888,'Medians, Hi-Lo SDs'!$B:$F,3,FALSE))),(VLOOKUP($J1888,'Medians, Hi-Lo SDs'!$B:$F,3,FALSE))-$G1887,""))/($F1888)*($C1888-$C1887)+($C1887),"")</f>
        <v/>
      </c>
      <c r="R1888" s="65" t="str">
        <f t="shared" si="334"/>
        <v/>
      </c>
      <c r="S1888" s="65" t="str">
        <f>IF(R1888="","",R1888/VLOOKUP(VLOOKUP($J1888,'Medians, Hi-Lo SDs'!$B:$F,3,FALSE),$H:$I,2,FALSE))</f>
        <v/>
      </c>
      <c r="T1888" s="70" t="str">
        <f t="shared" si="326"/>
        <v/>
      </c>
      <c r="U1888" s="68" t="str">
        <f t="shared" si="327"/>
        <v/>
      </c>
      <c r="V1888" s="69" t="str">
        <f t="shared" si="332"/>
        <v/>
      </c>
      <c r="W1888" s="66" t="str">
        <f>IFERROR((IF(AND($G1887&lt;(VLOOKUP($J1888,'Medians, Hi-Lo SDs'!$B:$F,4,FALSE)),$G1888&gt;=(VLOOKUP($J1888,'Medians, Hi-Lo SDs'!$B:$F,4,FALSE))),(VLOOKUP($J1888,'Medians, Hi-Lo SDs'!$B:$F,4,FALSE))-$G1887,""))/($F1888)*($C1888-$C1887)+($C1887),"")</f>
        <v/>
      </c>
      <c r="X1888" s="65" t="str">
        <f t="shared" si="335"/>
        <v/>
      </c>
      <c r="Y1888" s="65" t="str">
        <f>IF(X1888="","",X1888/VLOOKUP(VLOOKUP($J1888,'Medians, Hi-Lo SDs'!$B:$F,4,FALSE),$H:$I,2,FALSE))</f>
        <v/>
      </c>
      <c r="Z1888" s="70" t="str">
        <f t="shared" si="328"/>
        <v/>
      </c>
      <c r="AA1888" s="68" t="str">
        <f t="shared" si="329"/>
        <v/>
      </c>
      <c r="AB1888" s="66" t="str">
        <f>IFERROR((IF(AND($G1887&lt;(VLOOKUP($J1888,'Medians, Hi-Lo SDs'!$B:$F,5,FALSE)),$G1888&gt;=(VLOOKUP($J1888,'Medians, Hi-Lo SDs'!$B:$F,5,FALSE))),(VLOOKUP($J1888,'Medians, Hi-Lo SDs'!$B:$F,5,FALSE))-$G1887,""))/($F1888)*($C1888-$C1887)+($C1887),"")</f>
        <v/>
      </c>
      <c r="AC1888" s="65" t="str">
        <f t="shared" si="336"/>
        <v/>
      </c>
      <c r="AD1888" s="65" t="str">
        <f>IF(AC1888="","",AC1888/VLOOKUP(VLOOKUP($J1888,'Medians, Hi-Lo SDs'!$B:$F,5,FALSE),$H:$I,2,FALSE))</f>
        <v/>
      </c>
      <c r="AE1888" s="59" t="s">
        <v>88</v>
      </c>
      <c r="AF1888" s="60" t="s">
        <v>88</v>
      </c>
    </row>
    <row r="1889" spans="10:32" x14ac:dyDescent="0.2">
      <c r="J1889" s="64" t="str">
        <f t="shared" si="330"/>
        <v>a1721</v>
      </c>
      <c r="K1889" s="71">
        <f t="shared" si="331"/>
        <v>2.1505376344086025</v>
      </c>
      <c r="L1889" s="65" t="str">
        <f>IFERROR((IF(AND($G1888&lt;(VLOOKUP($J1889,'Medians, Hi-Lo SDs'!$B:$F,2,FALSE)),$G1889&gt;=(VLOOKUP($J1889,'Medians, Hi-Lo SDs'!$B:$F,2,FALSE))),(VLOOKUP($J1889,'Medians, Hi-Lo SDs'!$B:$F,2,FALSE))-$G1888,""))/($F1889)*($C1889-$C1888)+($C1888),"")</f>
        <v/>
      </c>
      <c r="M1889" s="65" t="str">
        <f t="shared" si="333"/>
        <v/>
      </c>
      <c r="N1889" s="65" t="str">
        <f>IF(M1889="","",M1889/VLOOKUP(VLOOKUP($J1889,'Medians, Hi-Lo SDs'!$B:$F,2,FALSE),$H:$I,2,FALSE))</f>
        <v/>
      </c>
      <c r="O1889" s="59" t="s">
        <v>88</v>
      </c>
      <c r="P1889" s="60" t="s">
        <v>88</v>
      </c>
      <c r="Q1889" s="66" t="str">
        <f>IFERROR((IF(AND($G1888&lt;(VLOOKUP($J1889,'Medians, Hi-Lo SDs'!$B:$F,3,FALSE)),$G1889&gt;=(VLOOKUP($J1889,'Medians, Hi-Lo SDs'!$B:$F,3,FALSE))),(VLOOKUP($J1889,'Medians, Hi-Lo SDs'!$B:$F,3,FALSE))-$G1888,""))/($F1889)*($C1889-$C1888)+($C1888),"")</f>
        <v/>
      </c>
      <c r="R1889" s="65" t="str">
        <f t="shared" si="334"/>
        <v/>
      </c>
      <c r="S1889" s="65" t="str">
        <f>IF(R1889="","",R1889/VLOOKUP(VLOOKUP($J1889,'Medians, Hi-Lo SDs'!$B:$F,3,FALSE),$H:$I,2,FALSE))</f>
        <v/>
      </c>
      <c r="T1889" s="70" t="str">
        <f t="shared" si="326"/>
        <v/>
      </c>
      <c r="U1889" s="68" t="str">
        <f t="shared" si="327"/>
        <v/>
      </c>
      <c r="V1889" s="69" t="str">
        <f t="shared" si="332"/>
        <v/>
      </c>
      <c r="W1889" s="66" t="str">
        <f>IFERROR((IF(AND($G1888&lt;(VLOOKUP($J1889,'Medians, Hi-Lo SDs'!$B:$F,4,FALSE)),$G1889&gt;=(VLOOKUP($J1889,'Medians, Hi-Lo SDs'!$B:$F,4,FALSE))),(VLOOKUP($J1889,'Medians, Hi-Lo SDs'!$B:$F,4,FALSE))-$G1888,""))/($F1889)*($C1889-$C1888)+($C1888),"")</f>
        <v/>
      </c>
      <c r="X1889" s="65" t="str">
        <f t="shared" si="335"/>
        <v/>
      </c>
      <c r="Y1889" s="65" t="str">
        <f>IF(X1889="","",X1889/VLOOKUP(VLOOKUP($J1889,'Medians, Hi-Lo SDs'!$B:$F,4,FALSE),$H:$I,2,FALSE))</f>
        <v/>
      </c>
      <c r="Z1889" s="70" t="str">
        <f t="shared" si="328"/>
        <v/>
      </c>
      <c r="AA1889" s="68" t="str">
        <f t="shared" si="329"/>
        <v/>
      </c>
      <c r="AB1889" s="66" t="str">
        <f>IFERROR((IF(AND($G1888&lt;(VLOOKUP($J1889,'Medians, Hi-Lo SDs'!$B:$F,5,FALSE)),$G1889&gt;=(VLOOKUP($J1889,'Medians, Hi-Lo SDs'!$B:$F,5,FALSE))),(VLOOKUP($J1889,'Medians, Hi-Lo SDs'!$B:$F,5,FALSE))-$G1888,""))/($F1889)*($C1889-$C1888)+($C1888),"")</f>
        <v/>
      </c>
      <c r="AC1889" s="65" t="str">
        <f t="shared" si="336"/>
        <v/>
      </c>
      <c r="AD1889" s="65" t="str">
        <f>IF(AC1889="","",AC1889/VLOOKUP(VLOOKUP($J1889,'Medians, Hi-Lo SDs'!$B:$F,5,FALSE),$H:$I,2,FALSE))</f>
        <v/>
      </c>
      <c r="AE1889" s="59" t="s">
        <v>88</v>
      </c>
      <c r="AF1889" s="60" t="s">
        <v>88</v>
      </c>
    </row>
    <row r="1890" spans="10:32" x14ac:dyDescent="0.2">
      <c r="J1890" s="64" t="str">
        <f t="shared" si="330"/>
        <v>a1721</v>
      </c>
      <c r="K1890" s="71">
        <f t="shared" si="331"/>
        <v>2.1505376344086025</v>
      </c>
      <c r="L1890" s="65" t="str">
        <f>IFERROR((IF(AND($G1889&lt;(VLOOKUP($J1890,'Medians, Hi-Lo SDs'!$B:$F,2,FALSE)),$G1890&gt;=(VLOOKUP($J1890,'Medians, Hi-Lo SDs'!$B:$F,2,FALSE))),(VLOOKUP($J1890,'Medians, Hi-Lo SDs'!$B:$F,2,FALSE))-$G1889,""))/($F1890)*($C1890-$C1889)+($C1889),"")</f>
        <v/>
      </c>
      <c r="M1890" s="65" t="str">
        <f t="shared" si="333"/>
        <v/>
      </c>
      <c r="N1890" s="65" t="str">
        <f>IF(M1890="","",M1890/VLOOKUP(VLOOKUP($J1890,'Medians, Hi-Lo SDs'!$B:$F,2,FALSE),$H:$I,2,FALSE))</f>
        <v/>
      </c>
      <c r="O1890" s="59" t="s">
        <v>88</v>
      </c>
      <c r="P1890" s="60" t="s">
        <v>88</v>
      </c>
      <c r="Q1890" s="66" t="str">
        <f>IFERROR((IF(AND($G1889&lt;(VLOOKUP($J1890,'Medians, Hi-Lo SDs'!$B:$F,3,FALSE)),$G1890&gt;=(VLOOKUP($J1890,'Medians, Hi-Lo SDs'!$B:$F,3,FALSE))),(VLOOKUP($J1890,'Medians, Hi-Lo SDs'!$B:$F,3,FALSE))-$G1889,""))/($F1890)*($C1890-$C1889)+($C1889),"")</f>
        <v/>
      </c>
      <c r="R1890" s="65" t="str">
        <f t="shared" si="334"/>
        <v/>
      </c>
      <c r="S1890" s="65" t="str">
        <f>IF(R1890="","",R1890/VLOOKUP(VLOOKUP($J1890,'Medians, Hi-Lo SDs'!$B:$F,3,FALSE),$H:$I,2,FALSE))</f>
        <v/>
      </c>
      <c r="T1890" s="70" t="str">
        <f t="shared" si="326"/>
        <v/>
      </c>
      <c r="U1890" s="68" t="str">
        <f t="shared" si="327"/>
        <v/>
      </c>
      <c r="V1890" s="69" t="str">
        <f t="shared" si="332"/>
        <v/>
      </c>
      <c r="W1890" s="66" t="str">
        <f>IFERROR((IF(AND($G1889&lt;(VLOOKUP($J1890,'Medians, Hi-Lo SDs'!$B:$F,4,FALSE)),$G1890&gt;=(VLOOKUP($J1890,'Medians, Hi-Lo SDs'!$B:$F,4,FALSE))),(VLOOKUP($J1890,'Medians, Hi-Lo SDs'!$B:$F,4,FALSE))-$G1889,""))/($F1890)*($C1890-$C1889)+($C1889),"")</f>
        <v/>
      </c>
      <c r="X1890" s="65" t="str">
        <f t="shared" si="335"/>
        <v/>
      </c>
      <c r="Y1890" s="65" t="str">
        <f>IF(X1890="","",X1890/VLOOKUP(VLOOKUP($J1890,'Medians, Hi-Lo SDs'!$B:$F,4,FALSE),$H:$I,2,FALSE))</f>
        <v/>
      </c>
      <c r="Z1890" s="70" t="str">
        <f t="shared" si="328"/>
        <v/>
      </c>
      <c r="AA1890" s="68" t="str">
        <f t="shared" si="329"/>
        <v/>
      </c>
      <c r="AB1890" s="66" t="str">
        <f>IFERROR((IF(AND($G1889&lt;(VLOOKUP($J1890,'Medians, Hi-Lo SDs'!$B:$F,5,FALSE)),$G1890&gt;=(VLOOKUP($J1890,'Medians, Hi-Lo SDs'!$B:$F,5,FALSE))),(VLOOKUP($J1890,'Medians, Hi-Lo SDs'!$B:$F,5,FALSE))-$G1889,""))/($F1890)*($C1890-$C1889)+($C1889),"")</f>
        <v/>
      </c>
      <c r="AC1890" s="65" t="str">
        <f t="shared" si="336"/>
        <v/>
      </c>
      <c r="AD1890" s="65" t="str">
        <f>IF(AC1890="","",AC1890/VLOOKUP(VLOOKUP($J1890,'Medians, Hi-Lo SDs'!$B:$F,5,FALSE),$H:$I,2,FALSE))</f>
        <v/>
      </c>
      <c r="AE1890" s="59" t="s">
        <v>88</v>
      </c>
      <c r="AF1890" s="60" t="s">
        <v>88</v>
      </c>
    </row>
    <row r="1891" spans="10:32" x14ac:dyDescent="0.2">
      <c r="J1891" s="64" t="str">
        <f t="shared" si="330"/>
        <v>a1721</v>
      </c>
      <c r="K1891" s="71">
        <f t="shared" si="331"/>
        <v>2.1505376344086025</v>
      </c>
      <c r="L1891" s="65" t="str">
        <f>IFERROR((IF(AND($G1890&lt;(VLOOKUP($J1891,'Medians, Hi-Lo SDs'!$B:$F,2,FALSE)),$G1891&gt;=(VLOOKUP($J1891,'Medians, Hi-Lo SDs'!$B:$F,2,FALSE))),(VLOOKUP($J1891,'Medians, Hi-Lo SDs'!$B:$F,2,FALSE))-$G1890,""))/($F1891)*($C1891-$C1890)+($C1890),"")</f>
        <v/>
      </c>
      <c r="M1891" s="65" t="str">
        <f t="shared" si="333"/>
        <v/>
      </c>
      <c r="N1891" s="65" t="str">
        <f>IF(M1891="","",M1891/VLOOKUP(VLOOKUP($J1891,'Medians, Hi-Lo SDs'!$B:$F,2,FALSE),$H:$I,2,FALSE))</f>
        <v/>
      </c>
      <c r="O1891" s="59" t="s">
        <v>88</v>
      </c>
      <c r="P1891" s="60" t="s">
        <v>88</v>
      </c>
      <c r="Q1891" s="66" t="str">
        <f>IFERROR((IF(AND($G1890&lt;(VLOOKUP($J1891,'Medians, Hi-Lo SDs'!$B:$F,3,FALSE)),$G1891&gt;=(VLOOKUP($J1891,'Medians, Hi-Lo SDs'!$B:$F,3,FALSE))),(VLOOKUP($J1891,'Medians, Hi-Lo SDs'!$B:$F,3,FALSE))-$G1890,""))/($F1891)*($C1891-$C1890)+($C1890),"")</f>
        <v/>
      </c>
      <c r="R1891" s="65" t="str">
        <f t="shared" si="334"/>
        <v/>
      </c>
      <c r="S1891" s="65" t="str">
        <f>IF(R1891="","",R1891/VLOOKUP(VLOOKUP($J1891,'Medians, Hi-Lo SDs'!$B:$F,3,FALSE),$H:$I,2,FALSE))</f>
        <v/>
      </c>
      <c r="T1891" s="70" t="str">
        <f t="shared" si="326"/>
        <v/>
      </c>
      <c r="U1891" s="68" t="str">
        <f t="shared" si="327"/>
        <v/>
      </c>
      <c r="V1891" s="69" t="str">
        <f t="shared" si="332"/>
        <v/>
      </c>
      <c r="W1891" s="66" t="str">
        <f>IFERROR((IF(AND($G1890&lt;(VLOOKUP($J1891,'Medians, Hi-Lo SDs'!$B:$F,4,FALSE)),$G1891&gt;=(VLOOKUP($J1891,'Medians, Hi-Lo SDs'!$B:$F,4,FALSE))),(VLOOKUP($J1891,'Medians, Hi-Lo SDs'!$B:$F,4,FALSE))-$G1890,""))/($F1891)*($C1891-$C1890)+($C1890),"")</f>
        <v/>
      </c>
      <c r="X1891" s="65" t="str">
        <f t="shared" si="335"/>
        <v/>
      </c>
      <c r="Y1891" s="65" t="str">
        <f>IF(X1891="","",X1891/VLOOKUP(VLOOKUP($J1891,'Medians, Hi-Lo SDs'!$B:$F,4,FALSE),$H:$I,2,FALSE))</f>
        <v/>
      </c>
      <c r="Z1891" s="70" t="str">
        <f t="shared" si="328"/>
        <v/>
      </c>
      <c r="AA1891" s="68" t="str">
        <f t="shared" si="329"/>
        <v/>
      </c>
      <c r="AB1891" s="66" t="str">
        <f>IFERROR((IF(AND($G1890&lt;(VLOOKUP($J1891,'Medians, Hi-Lo SDs'!$B:$F,5,FALSE)),$G1891&gt;=(VLOOKUP($J1891,'Medians, Hi-Lo SDs'!$B:$F,5,FALSE))),(VLOOKUP($J1891,'Medians, Hi-Lo SDs'!$B:$F,5,FALSE))-$G1890,""))/($F1891)*($C1891-$C1890)+($C1890),"")</f>
        <v/>
      </c>
      <c r="AC1891" s="65" t="str">
        <f t="shared" si="336"/>
        <v/>
      </c>
      <c r="AD1891" s="65" t="str">
        <f>IF(AC1891="","",AC1891/VLOOKUP(VLOOKUP($J1891,'Medians, Hi-Lo SDs'!$B:$F,5,FALSE),$H:$I,2,FALSE))</f>
        <v/>
      </c>
      <c r="AE1891" s="59" t="s">
        <v>88</v>
      </c>
      <c r="AF1891" s="60" t="s">
        <v>88</v>
      </c>
    </row>
    <row r="1892" spans="10:32" x14ac:dyDescent="0.2">
      <c r="J1892" s="64" t="str">
        <f t="shared" si="330"/>
        <v>a1721</v>
      </c>
      <c r="K1892" s="71">
        <f t="shared" si="331"/>
        <v>2.1505376344086025</v>
      </c>
      <c r="L1892" s="65" t="str">
        <f>IFERROR((IF(AND($G1891&lt;(VLOOKUP($J1892,'Medians, Hi-Lo SDs'!$B:$F,2,FALSE)),$G1892&gt;=(VLOOKUP($J1892,'Medians, Hi-Lo SDs'!$B:$F,2,FALSE))),(VLOOKUP($J1892,'Medians, Hi-Lo SDs'!$B:$F,2,FALSE))-$G1891,""))/($F1892)*($C1892-$C1891)+($C1891),"")</f>
        <v/>
      </c>
      <c r="M1892" s="65" t="str">
        <f t="shared" si="333"/>
        <v/>
      </c>
      <c r="N1892" s="65" t="str">
        <f>IF(M1892="","",M1892/VLOOKUP(VLOOKUP($J1892,'Medians, Hi-Lo SDs'!$B:$F,2,FALSE),$H:$I,2,FALSE))</f>
        <v/>
      </c>
      <c r="O1892" s="59" t="s">
        <v>88</v>
      </c>
      <c r="P1892" s="60" t="s">
        <v>88</v>
      </c>
      <c r="Q1892" s="66" t="str">
        <f>IFERROR((IF(AND($G1891&lt;(VLOOKUP($J1892,'Medians, Hi-Lo SDs'!$B:$F,3,FALSE)),$G1892&gt;=(VLOOKUP($J1892,'Medians, Hi-Lo SDs'!$B:$F,3,FALSE))),(VLOOKUP($J1892,'Medians, Hi-Lo SDs'!$B:$F,3,FALSE))-$G1891,""))/($F1892)*($C1892-$C1891)+($C1891),"")</f>
        <v/>
      </c>
      <c r="R1892" s="65" t="str">
        <f t="shared" si="334"/>
        <v/>
      </c>
      <c r="S1892" s="65" t="str">
        <f>IF(R1892="","",R1892/VLOOKUP(VLOOKUP($J1892,'Medians, Hi-Lo SDs'!$B:$F,3,FALSE),$H:$I,2,FALSE))</f>
        <v/>
      </c>
      <c r="T1892" s="70" t="str">
        <f t="shared" si="326"/>
        <v/>
      </c>
      <c r="U1892" s="68" t="str">
        <f t="shared" si="327"/>
        <v/>
      </c>
      <c r="V1892" s="69" t="str">
        <f t="shared" si="332"/>
        <v/>
      </c>
      <c r="W1892" s="66" t="str">
        <f>IFERROR((IF(AND($G1891&lt;(VLOOKUP($J1892,'Medians, Hi-Lo SDs'!$B:$F,4,FALSE)),$G1892&gt;=(VLOOKUP($J1892,'Medians, Hi-Lo SDs'!$B:$F,4,FALSE))),(VLOOKUP($J1892,'Medians, Hi-Lo SDs'!$B:$F,4,FALSE))-$G1891,""))/($F1892)*($C1892-$C1891)+($C1891),"")</f>
        <v/>
      </c>
      <c r="X1892" s="65" t="str">
        <f t="shared" si="335"/>
        <v/>
      </c>
      <c r="Y1892" s="65" t="str">
        <f>IF(X1892="","",X1892/VLOOKUP(VLOOKUP($J1892,'Medians, Hi-Lo SDs'!$B:$F,4,FALSE),$H:$I,2,FALSE))</f>
        <v/>
      </c>
      <c r="Z1892" s="70" t="str">
        <f t="shared" si="328"/>
        <v/>
      </c>
      <c r="AA1892" s="68" t="str">
        <f t="shared" si="329"/>
        <v/>
      </c>
      <c r="AB1892" s="66" t="str">
        <f>IFERROR((IF(AND($G1891&lt;(VLOOKUP($J1892,'Medians, Hi-Lo SDs'!$B:$F,5,FALSE)),$G1892&gt;=(VLOOKUP($J1892,'Medians, Hi-Lo SDs'!$B:$F,5,FALSE))),(VLOOKUP($J1892,'Medians, Hi-Lo SDs'!$B:$F,5,FALSE))-$G1891,""))/($F1892)*($C1892-$C1891)+($C1891),"")</f>
        <v/>
      </c>
      <c r="AC1892" s="65" t="str">
        <f t="shared" si="336"/>
        <v/>
      </c>
      <c r="AD1892" s="65" t="str">
        <f>IF(AC1892="","",AC1892/VLOOKUP(VLOOKUP($J1892,'Medians, Hi-Lo SDs'!$B:$F,5,FALSE),$H:$I,2,FALSE))</f>
        <v/>
      </c>
      <c r="AE1892" s="59" t="s">
        <v>88</v>
      </c>
      <c r="AF1892" s="60" t="s">
        <v>88</v>
      </c>
    </row>
    <row r="1893" spans="10:32" x14ac:dyDescent="0.2">
      <c r="J1893" s="64" t="str">
        <f t="shared" si="330"/>
        <v>a1721</v>
      </c>
      <c r="K1893" s="71">
        <f t="shared" si="331"/>
        <v>2.1505376344086025</v>
      </c>
      <c r="L1893" s="65" t="str">
        <f>IFERROR((IF(AND($G1892&lt;(VLOOKUP($J1893,'Medians, Hi-Lo SDs'!$B:$F,2,FALSE)),$G1893&gt;=(VLOOKUP($J1893,'Medians, Hi-Lo SDs'!$B:$F,2,FALSE))),(VLOOKUP($J1893,'Medians, Hi-Lo SDs'!$B:$F,2,FALSE))-$G1892,""))/($F1893)*($C1893-$C1892)+($C1892),"")</f>
        <v/>
      </c>
      <c r="M1893" s="65" t="str">
        <f t="shared" si="333"/>
        <v/>
      </c>
      <c r="N1893" s="65" t="str">
        <f>IF(M1893="","",M1893/VLOOKUP(VLOOKUP($J1893,'Medians, Hi-Lo SDs'!$B:$F,2,FALSE),$H:$I,2,FALSE))</f>
        <v/>
      </c>
      <c r="O1893" s="59" t="s">
        <v>88</v>
      </c>
      <c r="P1893" s="60" t="s">
        <v>88</v>
      </c>
      <c r="Q1893" s="66" t="str">
        <f>IFERROR((IF(AND($G1892&lt;(VLOOKUP($J1893,'Medians, Hi-Lo SDs'!$B:$F,3,FALSE)),$G1893&gt;=(VLOOKUP($J1893,'Medians, Hi-Lo SDs'!$B:$F,3,FALSE))),(VLOOKUP($J1893,'Medians, Hi-Lo SDs'!$B:$F,3,FALSE))-$G1892,""))/($F1893)*($C1893-$C1892)+($C1892),"")</f>
        <v/>
      </c>
      <c r="R1893" s="65" t="str">
        <f t="shared" si="334"/>
        <v/>
      </c>
      <c r="S1893" s="65" t="str">
        <f>IF(R1893="","",R1893/VLOOKUP(VLOOKUP($J1893,'Medians, Hi-Lo SDs'!$B:$F,3,FALSE),$H:$I,2,FALSE))</f>
        <v/>
      </c>
      <c r="T1893" s="70" t="str">
        <f t="shared" si="326"/>
        <v/>
      </c>
      <c r="U1893" s="68" t="str">
        <f t="shared" si="327"/>
        <v/>
      </c>
      <c r="V1893" s="69" t="str">
        <f t="shared" si="332"/>
        <v/>
      </c>
      <c r="W1893" s="66" t="str">
        <f>IFERROR((IF(AND($G1892&lt;(VLOOKUP($J1893,'Medians, Hi-Lo SDs'!$B:$F,4,FALSE)),$G1893&gt;=(VLOOKUP($J1893,'Medians, Hi-Lo SDs'!$B:$F,4,FALSE))),(VLOOKUP($J1893,'Medians, Hi-Lo SDs'!$B:$F,4,FALSE))-$G1892,""))/($F1893)*($C1893-$C1892)+($C1892),"")</f>
        <v/>
      </c>
      <c r="X1893" s="65" t="str">
        <f t="shared" si="335"/>
        <v/>
      </c>
      <c r="Y1893" s="65" t="str">
        <f>IF(X1893="","",X1893/VLOOKUP(VLOOKUP($J1893,'Medians, Hi-Lo SDs'!$B:$F,4,FALSE),$H:$I,2,FALSE))</f>
        <v/>
      </c>
      <c r="Z1893" s="70" t="str">
        <f t="shared" si="328"/>
        <v/>
      </c>
      <c r="AA1893" s="68" t="str">
        <f t="shared" si="329"/>
        <v/>
      </c>
      <c r="AB1893" s="66" t="str">
        <f>IFERROR((IF(AND($G1892&lt;(VLOOKUP($J1893,'Medians, Hi-Lo SDs'!$B:$F,5,FALSE)),$G1893&gt;=(VLOOKUP($J1893,'Medians, Hi-Lo SDs'!$B:$F,5,FALSE))),(VLOOKUP($J1893,'Medians, Hi-Lo SDs'!$B:$F,5,FALSE))-$G1892,""))/($F1893)*($C1893-$C1892)+($C1892),"")</f>
        <v/>
      </c>
      <c r="AC1893" s="65" t="str">
        <f t="shared" si="336"/>
        <v/>
      </c>
      <c r="AD1893" s="65" t="str">
        <f>IF(AC1893="","",AC1893/VLOOKUP(VLOOKUP($J1893,'Medians, Hi-Lo SDs'!$B:$F,5,FALSE),$H:$I,2,FALSE))</f>
        <v/>
      </c>
      <c r="AE1893" s="59" t="s">
        <v>88</v>
      </c>
      <c r="AF1893" s="60" t="s">
        <v>88</v>
      </c>
    </row>
    <row r="1894" spans="10:32" x14ac:dyDescent="0.2">
      <c r="J1894" s="64" t="str">
        <f t="shared" si="330"/>
        <v>a1721</v>
      </c>
      <c r="K1894" s="71">
        <f t="shared" si="331"/>
        <v>2.1505376344086025</v>
      </c>
      <c r="L1894" s="65" t="str">
        <f>IFERROR((IF(AND($G1893&lt;(VLOOKUP($J1894,'Medians, Hi-Lo SDs'!$B:$F,2,FALSE)),$G1894&gt;=(VLOOKUP($J1894,'Medians, Hi-Lo SDs'!$B:$F,2,FALSE))),(VLOOKUP($J1894,'Medians, Hi-Lo SDs'!$B:$F,2,FALSE))-$G1893,""))/($F1894)*($C1894-$C1893)+($C1893),"")</f>
        <v/>
      </c>
      <c r="M1894" s="65" t="str">
        <f t="shared" si="333"/>
        <v/>
      </c>
      <c r="N1894" s="65" t="str">
        <f>IF(M1894="","",M1894/VLOOKUP(VLOOKUP($J1894,'Medians, Hi-Lo SDs'!$B:$F,2,FALSE),$H:$I,2,FALSE))</f>
        <v/>
      </c>
      <c r="O1894" s="59" t="s">
        <v>88</v>
      </c>
      <c r="P1894" s="60" t="s">
        <v>88</v>
      </c>
      <c r="Q1894" s="66" t="str">
        <f>IFERROR((IF(AND($G1893&lt;(VLOOKUP($J1894,'Medians, Hi-Lo SDs'!$B:$F,3,FALSE)),$G1894&gt;=(VLOOKUP($J1894,'Medians, Hi-Lo SDs'!$B:$F,3,FALSE))),(VLOOKUP($J1894,'Medians, Hi-Lo SDs'!$B:$F,3,FALSE))-$G1893,""))/($F1894)*($C1894-$C1893)+($C1893),"")</f>
        <v/>
      </c>
      <c r="R1894" s="65" t="str">
        <f t="shared" si="334"/>
        <v/>
      </c>
      <c r="S1894" s="65" t="str">
        <f>IF(R1894="","",R1894/VLOOKUP(VLOOKUP($J1894,'Medians, Hi-Lo SDs'!$B:$F,3,FALSE),$H:$I,2,FALSE))</f>
        <v/>
      </c>
      <c r="T1894" s="70" t="str">
        <f t="shared" si="326"/>
        <v/>
      </c>
      <c r="U1894" s="68" t="str">
        <f t="shared" si="327"/>
        <v/>
      </c>
      <c r="V1894" s="69" t="str">
        <f t="shared" si="332"/>
        <v/>
      </c>
      <c r="W1894" s="66" t="str">
        <f>IFERROR((IF(AND($G1893&lt;(VLOOKUP($J1894,'Medians, Hi-Lo SDs'!$B:$F,4,FALSE)),$G1894&gt;=(VLOOKUP($J1894,'Medians, Hi-Lo SDs'!$B:$F,4,FALSE))),(VLOOKUP($J1894,'Medians, Hi-Lo SDs'!$B:$F,4,FALSE))-$G1893,""))/($F1894)*($C1894-$C1893)+($C1893),"")</f>
        <v/>
      </c>
      <c r="X1894" s="65" t="str">
        <f t="shared" si="335"/>
        <v/>
      </c>
      <c r="Y1894" s="65" t="str">
        <f>IF(X1894="","",X1894/VLOOKUP(VLOOKUP($J1894,'Medians, Hi-Lo SDs'!$B:$F,4,FALSE),$H:$I,2,FALSE))</f>
        <v/>
      </c>
      <c r="Z1894" s="70" t="str">
        <f t="shared" si="328"/>
        <v/>
      </c>
      <c r="AA1894" s="68" t="str">
        <f t="shared" si="329"/>
        <v/>
      </c>
      <c r="AB1894" s="66" t="str">
        <f>IFERROR((IF(AND($G1893&lt;(VLOOKUP($J1894,'Medians, Hi-Lo SDs'!$B:$F,5,FALSE)),$G1894&gt;=(VLOOKUP($J1894,'Medians, Hi-Lo SDs'!$B:$F,5,FALSE))),(VLOOKUP($J1894,'Medians, Hi-Lo SDs'!$B:$F,5,FALSE))-$G1893,""))/($F1894)*($C1894-$C1893)+($C1893),"")</f>
        <v/>
      </c>
      <c r="AC1894" s="65" t="str">
        <f t="shared" si="336"/>
        <v/>
      </c>
      <c r="AD1894" s="65" t="str">
        <f>IF(AC1894="","",AC1894/VLOOKUP(VLOOKUP($J1894,'Medians, Hi-Lo SDs'!$B:$F,5,FALSE),$H:$I,2,FALSE))</f>
        <v/>
      </c>
      <c r="AE1894" s="59" t="s">
        <v>88</v>
      </c>
      <c r="AF1894" s="60" t="s">
        <v>88</v>
      </c>
    </row>
    <row r="1895" spans="10:32" x14ac:dyDescent="0.2">
      <c r="J1895" s="64" t="str">
        <f t="shared" si="330"/>
        <v>a1721</v>
      </c>
      <c r="K1895" s="71">
        <f t="shared" si="331"/>
        <v>2.1505376344086025</v>
      </c>
      <c r="L1895" s="65" t="str">
        <f>IFERROR((IF(AND($G1894&lt;(VLOOKUP($J1895,'Medians, Hi-Lo SDs'!$B:$F,2,FALSE)),$G1895&gt;=(VLOOKUP($J1895,'Medians, Hi-Lo SDs'!$B:$F,2,FALSE))),(VLOOKUP($J1895,'Medians, Hi-Lo SDs'!$B:$F,2,FALSE))-$G1894,""))/($F1895)*($C1895-$C1894)+($C1894),"")</f>
        <v/>
      </c>
      <c r="M1895" s="65" t="str">
        <f t="shared" si="333"/>
        <v/>
      </c>
      <c r="N1895" s="65" t="str">
        <f>IF(M1895="","",M1895/VLOOKUP(VLOOKUP($J1895,'Medians, Hi-Lo SDs'!$B:$F,2,FALSE),$H:$I,2,FALSE))</f>
        <v/>
      </c>
      <c r="O1895" s="59" t="s">
        <v>88</v>
      </c>
      <c r="P1895" s="60" t="s">
        <v>88</v>
      </c>
      <c r="Q1895" s="66" t="str">
        <f>IFERROR((IF(AND($G1894&lt;(VLOOKUP($J1895,'Medians, Hi-Lo SDs'!$B:$F,3,FALSE)),$G1895&gt;=(VLOOKUP($J1895,'Medians, Hi-Lo SDs'!$B:$F,3,FALSE))),(VLOOKUP($J1895,'Medians, Hi-Lo SDs'!$B:$F,3,FALSE))-$G1894,""))/($F1895)*($C1895-$C1894)+($C1894),"")</f>
        <v/>
      </c>
      <c r="R1895" s="65" t="str">
        <f t="shared" si="334"/>
        <v/>
      </c>
      <c r="S1895" s="65" t="str">
        <f>IF(R1895="","",R1895/VLOOKUP(VLOOKUP($J1895,'Medians, Hi-Lo SDs'!$B:$F,3,FALSE),$H:$I,2,FALSE))</f>
        <v/>
      </c>
      <c r="T1895" s="70" t="str">
        <f t="shared" si="326"/>
        <v/>
      </c>
      <c r="U1895" s="68" t="str">
        <f t="shared" si="327"/>
        <v/>
      </c>
      <c r="V1895" s="69" t="str">
        <f t="shared" si="332"/>
        <v/>
      </c>
      <c r="W1895" s="66" t="str">
        <f>IFERROR((IF(AND($G1894&lt;(VLOOKUP($J1895,'Medians, Hi-Lo SDs'!$B:$F,4,FALSE)),$G1895&gt;=(VLOOKUP($J1895,'Medians, Hi-Lo SDs'!$B:$F,4,FALSE))),(VLOOKUP($J1895,'Medians, Hi-Lo SDs'!$B:$F,4,FALSE))-$G1894,""))/($F1895)*($C1895-$C1894)+($C1894),"")</f>
        <v/>
      </c>
      <c r="X1895" s="65" t="str">
        <f t="shared" si="335"/>
        <v/>
      </c>
      <c r="Y1895" s="65" t="str">
        <f>IF(X1895="","",X1895/VLOOKUP(VLOOKUP($J1895,'Medians, Hi-Lo SDs'!$B:$F,4,FALSE),$H:$I,2,FALSE))</f>
        <v/>
      </c>
      <c r="Z1895" s="70" t="str">
        <f t="shared" si="328"/>
        <v/>
      </c>
      <c r="AA1895" s="68" t="str">
        <f t="shared" si="329"/>
        <v/>
      </c>
      <c r="AB1895" s="66" t="str">
        <f>IFERROR((IF(AND($G1894&lt;(VLOOKUP($J1895,'Medians, Hi-Lo SDs'!$B:$F,5,FALSE)),$G1895&gt;=(VLOOKUP($J1895,'Medians, Hi-Lo SDs'!$B:$F,5,FALSE))),(VLOOKUP($J1895,'Medians, Hi-Lo SDs'!$B:$F,5,FALSE))-$G1894,""))/($F1895)*($C1895-$C1894)+($C1894),"")</f>
        <v/>
      </c>
      <c r="AC1895" s="65" t="str">
        <f t="shared" si="336"/>
        <v/>
      </c>
      <c r="AD1895" s="65" t="str">
        <f>IF(AC1895="","",AC1895/VLOOKUP(VLOOKUP($J1895,'Medians, Hi-Lo SDs'!$B:$F,5,FALSE),$H:$I,2,FALSE))</f>
        <v/>
      </c>
      <c r="AE1895" s="59" t="s">
        <v>88</v>
      </c>
      <c r="AF1895" s="60" t="s">
        <v>88</v>
      </c>
    </row>
    <row r="1896" spans="10:32" x14ac:dyDescent="0.2">
      <c r="J1896" s="64" t="str">
        <f t="shared" si="330"/>
        <v>a1721</v>
      </c>
      <c r="K1896" s="71">
        <f t="shared" si="331"/>
        <v>2.1505376344086025</v>
      </c>
      <c r="L1896" s="65" t="str">
        <f>IFERROR((IF(AND($G1895&lt;(VLOOKUP($J1896,'Medians, Hi-Lo SDs'!$B:$F,2,FALSE)),$G1896&gt;=(VLOOKUP($J1896,'Medians, Hi-Lo SDs'!$B:$F,2,FALSE))),(VLOOKUP($J1896,'Medians, Hi-Lo SDs'!$B:$F,2,FALSE))-$G1895,""))/($F1896)*($C1896-$C1895)+($C1895),"")</f>
        <v/>
      </c>
      <c r="M1896" s="65" t="str">
        <f t="shared" si="333"/>
        <v/>
      </c>
      <c r="N1896" s="65" t="str">
        <f>IF(M1896="","",M1896/VLOOKUP(VLOOKUP($J1896,'Medians, Hi-Lo SDs'!$B:$F,2,FALSE),$H:$I,2,FALSE))</f>
        <v/>
      </c>
      <c r="O1896" s="59" t="s">
        <v>88</v>
      </c>
      <c r="P1896" s="60" t="s">
        <v>88</v>
      </c>
      <c r="Q1896" s="66" t="str">
        <f>IFERROR((IF(AND($G1895&lt;(VLOOKUP($J1896,'Medians, Hi-Lo SDs'!$B:$F,3,FALSE)),$G1896&gt;=(VLOOKUP($J1896,'Medians, Hi-Lo SDs'!$B:$F,3,FALSE))),(VLOOKUP($J1896,'Medians, Hi-Lo SDs'!$B:$F,3,FALSE))-$G1895,""))/($F1896)*($C1896-$C1895)+($C1895),"")</f>
        <v/>
      </c>
      <c r="R1896" s="65" t="str">
        <f t="shared" si="334"/>
        <v/>
      </c>
      <c r="S1896" s="65" t="str">
        <f>IF(R1896="","",R1896/VLOOKUP(VLOOKUP($J1896,'Medians, Hi-Lo SDs'!$B:$F,3,FALSE),$H:$I,2,FALSE))</f>
        <v/>
      </c>
      <c r="T1896" s="70" t="str">
        <f t="shared" si="326"/>
        <v/>
      </c>
      <c r="U1896" s="68" t="str">
        <f t="shared" si="327"/>
        <v/>
      </c>
      <c r="V1896" s="69" t="str">
        <f t="shared" si="332"/>
        <v/>
      </c>
      <c r="W1896" s="66" t="str">
        <f>IFERROR((IF(AND($G1895&lt;(VLOOKUP($J1896,'Medians, Hi-Lo SDs'!$B:$F,4,FALSE)),$G1896&gt;=(VLOOKUP($J1896,'Medians, Hi-Lo SDs'!$B:$F,4,FALSE))),(VLOOKUP($J1896,'Medians, Hi-Lo SDs'!$B:$F,4,FALSE))-$G1895,""))/($F1896)*($C1896-$C1895)+($C1895),"")</f>
        <v/>
      </c>
      <c r="X1896" s="65" t="str">
        <f t="shared" si="335"/>
        <v/>
      </c>
      <c r="Y1896" s="65" t="str">
        <f>IF(X1896="","",X1896/VLOOKUP(VLOOKUP($J1896,'Medians, Hi-Lo SDs'!$B:$F,4,FALSE),$H:$I,2,FALSE))</f>
        <v/>
      </c>
      <c r="Z1896" s="70" t="str">
        <f t="shared" si="328"/>
        <v/>
      </c>
      <c r="AA1896" s="68" t="str">
        <f t="shared" si="329"/>
        <v/>
      </c>
      <c r="AB1896" s="66" t="str">
        <f>IFERROR((IF(AND($G1895&lt;(VLOOKUP($J1896,'Medians, Hi-Lo SDs'!$B:$F,5,FALSE)),$G1896&gt;=(VLOOKUP($J1896,'Medians, Hi-Lo SDs'!$B:$F,5,FALSE))),(VLOOKUP($J1896,'Medians, Hi-Lo SDs'!$B:$F,5,FALSE))-$G1895,""))/($F1896)*($C1896-$C1895)+($C1895),"")</f>
        <v/>
      </c>
      <c r="AC1896" s="65" t="str">
        <f t="shared" si="336"/>
        <v/>
      </c>
      <c r="AD1896" s="65" t="str">
        <f>IF(AC1896="","",AC1896/VLOOKUP(VLOOKUP($J1896,'Medians, Hi-Lo SDs'!$B:$F,5,FALSE),$H:$I,2,FALSE))</f>
        <v/>
      </c>
      <c r="AE1896" s="59" t="s">
        <v>88</v>
      </c>
      <c r="AF1896" s="60" t="s">
        <v>88</v>
      </c>
    </row>
    <row r="1897" spans="10:32" x14ac:dyDescent="0.2">
      <c r="J1897" s="64" t="str">
        <f t="shared" si="330"/>
        <v>a1721</v>
      </c>
      <c r="K1897" s="71">
        <f t="shared" si="331"/>
        <v>2.1505376344086025</v>
      </c>
      <c r="L1897" s="65" t="str">
        <f>IFERROR((IF(AND($G1896&lt;(VLOOKUP($J1897,'Medians, Hi-Lo SDs'!$B:$F,2,FALSE)),$G1897&gt;=(VLOOKUP($J1897,'Medians, Hi-Lo SDs'!$B:$F,2,FALSE))),(VLOOKUP($J1897,'Medians, Hi-Lo SDs'!$B:$F,2,FALSE))-$G1896,""))/($F1897)*($C1897-$C1896)+($C1896),"")</f>
        <v/>
      </c>
      <c r="M1897" s="65" t="str">
        <f t="shared" si="333"/>
        <v/>
      </c>
      <c r="N1897" s="65" t="str">
        <f>IF(M1897="","",M1897/VLOOKUP(VLOOKUP($J1897,'Medians, Hi-Lo SDs'!$B:$F,2,FALSE),$H:$I,2,FALSE))</f>
        <v/>
      </c>
      <c r="O1897" s="59" t="s">
        <v>88</v>
      </c>
      <c r="P1897" s="60" t="s">
        <v>88</v>
      </c>
      <c r="Q1897" s="66" t="str">
        <f>IFERROR((IF(AND($G1896&lt;(VLOOKUP($J1897,'Medians, Hi-Lo SDs'!$B:$F,3,FALSE)),$G1897&gt;=(VLOOKUP($J1897,'Medians, Hi-Lo SDs'!$B:$F,3,FALSE))),(VLOOKUP($J1897,'Medians, Hi-Lo SDs'!$B:$F,3,FALSE))-$G1896,""))/($F1897)*($C1897-$C1896)+($C1896),"")</f>
        <v/>
      </c>
      <c r="R1897" s="65" t="str">
        <f t="shared" si="334"/>
        <v/>
      </c>
      <c r="S1897" s="65" t="str">
        <f>IF(R1897="","",R1897/VLOOKUP(VLOOKUP($J1897,'Medians, Hi-Lo SDs'!$B:$F,3,FALSE),$H:$I,2,FALSE))</f>
        <v/>
      </c>
      <c r="T1897" s="70" t="str">
        <f t="shared" si="326"/>
        <v/>
      </c>
      <c r="U1897" s="68" t="str">
        <f t="shared" si="327"/>
        <v/>
      </c>
      <c r="V1897" s="69" t="str">
        <f t="shared" si="332"/>
        <v/>
      </c>
      <c r="W1897" s="66" t="str">
        <f>IFERROR((IF(AND($G1896&lt;(VLOOKUP($J1897,'Medians, Hi-Lo SDs'!$B:$F,4,FALSE)),$G1897&gt;=(VLOOKUP($J1897,'Medians, Hi-Lo SDs'!$B:$F,4,FALSE))),(VLOOKUP($J1897,'Medians, Hi-Lo SDs'!$B:$F,4,FALSE))-$G1896,""))/($F1897)*($C1897-$C1896)+($C1896),"")</f>
        <v/>
      </c>
      <c r="X1897" s="65" t="str">
        <f t="shared" si="335"/>
        <v/>
      </c>
      <c r="Y1897" s="65" t="str">
        <f>IF(X1897="","",X1897/VLOOKUP(VLOOKUP($J1897,'Medians, Hi-Lo SDs'!$B:$F,4,FALSE),$H:$I,2,FALSE))</f>
        <v/>
      </c>
      <c r="Z1897" s="70" t="str">
        <f t="shared" si="328"/>
        <v/>
      </c>
      <c r="AA1897" s="68" t="str">
        <f t="shared" si="329"/>
        <v/>
      </c>
      <c r="AB1897" s="66" t="str">
        <f>IFERROR((IF(AND($G1896&lt;(VLOOKUP($J1897,'Medians, Hi-Lo SDs'!$B:$F,5,FALSE)),$G1897&gt;=(VLOOKUP($J1897,'Medians, Hi-Lo SDs'!$B:$F,5,FALSE))),(VLOOKUP($J1897,'Medians, Hi-Lo SDs'!$B:$F,5,FALSE))-$G1896,""))/($F1897)*($C1897-$C1896)+($C1896),"")</f>
        <v/>
      </c>
      <c r="AC1897" s="65" t="str">
        <f t="shared" si="336"/>
        <v/>
      </c>
      <c r="AD1897" s="65" t="str">
        <f>IF(AC1897="","",AC1897/VLOOKUP(VLOOKUP($J1897,'Medians, Hi-Lo SDs'!$B:$F,5,FALSE),$H:$I,2,FALSE))</f>
        <v/>
      </c>
      <c r="AE1897" s="59" t="s">
        <v>88</v>
      </c>
      <c r="AF1897" s="60" t="s">
        <v>88</v>
      </c>
    </row>
    <row r="1898" spans="10:32" x14ac:dyDescent="0.2">
      <c r="J1898" s="64" t="str">
        <f t="shared" si="330"/>
        <v>a1721</v>
      </c>
      <c r="K1898" s="71">
        <f t="shared" si="331"/>
        <v>2.1505376344086025</v>
      </c>
      <c r="L1898" s="65" t="str">
        <f>IFERROR((IF(AND($G1897&lt;(VLOOKUP($J1898,'Medians, Hi-Lo SDs'!$B:$F,2,FALSE)),$G1898&gt;=(VLOOKUP($J1898,'Medians, Hi-Lo SDs'!$B:$F,2,FALSE))),(VLOOKUP($J1898,'Medians, Hi-Lo SDs'!$B:$F,2,FALSE))-$G1897,""))/($F1898)*($C1898-$C1897)+($C1897),"")</f>
        <v/>
      </c>
      <c r="M1898" s="65" t="str">
        <f t="shared" si="333"/>
        <v/>
      </c>
      <c r="N1898" s="65" t="str">
        <f>IF(M1898="","",M1898/VLOOKUP(VLOOKUP($J1898,'Medians, Hi-Lo SDs'!$B:$F,2,FALSE),$H:$I,2,FALSE))</f>
        <v/>
      </c>
      <c r="O1898" s="59" t="s">
        <v>88</v>
      </c>
      <c r="P1898" s="60" t="s">
        <v>88</v>
      </c>
      <c r="Q1898" s="66" t="str">
        <f>IFERROR((IF(AND($G1897&lt;(VLOOKUP($J1898,'Medians, Hi-Lo SDs'!$B:$F,3,FALSE)),$G1898&gt;=(VLOOKUP($J1898,'Medians, Hi-Lo SDs'!$B:$F,3,FALSE))),(VLOOKUP($J1898,'Medians, Hi-Lo SDs'!$B:$F,3,FALSE))-$G1897,""))/($F1898)*($C1898-$C1897)+($C1897),"")</f>
        <v/>
      </c>
      <c r="R1898" s="65" t="str">
        <f t="shared" si="334"/>
        <v/>
      </c>
      <c r="S1898" s="65" t="str">
        <f>IF(R1898="","",R1898/VLOOKUP(VLOOKUP($J1898,'Medians, Hi-Lo SDs'!$B:$F,3,FALSE),$H:$I,2,FALSE))</f>
        <v/>
      </c>
      <c r="T1898" s="70" t="str">
        <f t="shared" si="326"/>
        <v/>
      </c>
      <c r="U1898" s="68" t="str">
        <f t="shared" si="327"/>
        <v/>
      </c>
      <c r="V1898" s="69" t="str">
        <f t="shared" si="332"/>
        <v/>
      </c>
      <c r="W1898" s="66" t="str">
        <f>IFERROR((IF(AND($G1897&lt;(VLOOKUP($J1898,'Medians, Hi-Lo SDs'!$B:$F,4,FALSE)),$G1898&gt;=(VLOOKUP($J1898,'Medians, Hi-Lo SDs'!$B:$F,4,FALSE))),(VLOOKUP($J1898,'Medians, Hi-Lo SDs'!$B:$F,4,FALSE))-$G1897,""))/($F1898)*($C1898-$C1897)+($C1897),"")</f>
        <v/>
      </c>
      <c r="X1898" s="65" t="str">
        <f t="shared" si="335"/>
        <v/>
      </c>
      <c r="Y1898" s="65" t="str">
        <f>IF(X1898="","",X1898/VLOOKUP(VLOOKUP($J1898,'Medians, Hi-Lo SDs'!$B:$F,4,FALSE),$H:$I,2,FALSE))</f>
        <v/>
      </c>
      <c r="Z1898" s="70" t="str">
        <f t="shared" si="328"/>
        <v/>
      </c>
      <c r="AA1898" s="68" t="str">
        <f t="shared" si="329"/>
        <v/>
      </c>
      <c r="AB1898" s="66" t="str">
        <f>IFERROR((IF(AND($G1897&lt;(VLOOKUP($J1898,'Medians, Hi-Lo SDs'!$B:$F,5,FALSE)),$G1898&gt;=(VLOOKUP($J1898,'Medians, Hi-Lo SDs'!$B:$F,5,FALSE))),(VLOOKUP($J1898,'Medians, Hi-Lo SDs'!$B:$F,5,FALSE))-$G1897,""))/($F1898)*($C1898-$C1897)+($C1897),"")</f>
        <v/>
      </c>
      <c r="AC1898" s="65" t="str">
        <f t="shared" si="336"/>
        <v/>
      </c>
      <c r="AD1898" s="65" t="str">
        <f>IF(AC1898="","",AC1898/VLOOKUP(VLOOKUP($J1898,'Medians, Hi-Lo SDs'!$B:$F,5,FALSE),$H:$I,2,FALSE))</f>
        <v/>
      </c>
      <c r="AE1898" s="59" t="s">
        <v>88</v>
      </c>
      <c r="AF1898" s="60" t="s">
        <v>88</v>
      </c>
    </row>
    <row r="1899" spans="10:32" x14ac:dyDescent="0.2">
      <c r="J1899" s="64" t="str">
        <f t="shared" si="330"/>
        <v>a1721</v>
      </c>
      <c r="K1899" s="71">
        <f t="shared" si="331"/>
        <v>2.1505376344086025</v>
      </c>
      <c r="L1899" s="65" t="str">
        <f>IFERROR((IF(AND($G1898&lt;(VLOOKUP($J1899,'Medians, Hi-Lo SDs'!$B:$F,2,FALSE)),$G1899&gt;=(VLOOKUP($J1899,'Medians, Hi-Lo SDs'!$B:$F,2,FALSE))),(VLOOKUP($J1899,'Medians, Hi-Lo SDs'!$B:$F,2,FALSE))-$G1898,""))/($F1899)*($C1899-$C1898)+($C1898),"")</f>
        <v/>
      </c>
      <c r="M1899" s="65" t="str">
        <f t="shared" si="333"/>
        <v/>
      </c>
      <c r="N1899" s="65" t="str">
        <f>IF(M1899="","",M1899/VLOOKUP(VLOOKUP($J1899,'Medians, Hi-Lo SDs'!$B:$F,2,FALSE),$H:$I,2,FALSE))</f>
        <v/>
      </c>
      <c r="O1899" s="59" t="s">
        <v>88</v>
      </c>
      <c r="P1899" s="60" t="s">
        <v>88</v>
      </c>
      <c r="Q1899" s="66" t="str">
        <f>IFERROR((IF(AND($G1898&lt;(VLOOKUP($J1899,'Medians, Hi-Lo SDs'!$B:$F,3,FALSE)),$G1899&gt;=(VLOOKUP($J1899,'Medians, Hi-Lo SDs'!$B:$F,3,FALSE))),(VLOOKUP($J1899,'Medians, Hi-Lo SDs'!$B:$F,3,FALSE))-$G1898,""))/($F1899)*($C1899-$C1898)+($C1898),"")</f>
        <v/>
      </c>
      <c r="R1899" s="65" t="str">
        <f t="shared" si="334"/>
        <v/>
      </c>
      <c r="S1899" s="65" t="str">
        <f>IF(R1899="","",R1899/VLOOKUP(VLOOKUP($J1899,'Medians, Hi-Lo SDs'!$B:$F,3,FALSE),$H:$I,2,FALSE))</f>
        <v/>
      </c>
      <c r="T1899" s="70" t="str">
        <f t="shared" si="326"/>
        <v/>
      </c>
      <c r="U1899" s="68" t="str">
        <f t="shared" si="327"/>
        <v/>
      </c>
      <c r="V1899" s="69" t="str">
        <f t="shared" si="332"/>
        <v/>
      </c>
      <c r="W1899" s="66" t="str">
        <f>IFERROR((IF(AND($G1898&lt;(VLOOKUP($J1899,'Medians, Hi-Lo SDs'!$B:$F,4,FALSE)),$G1899&gt;=(VLOOKUP($J1899,'Medians, Hi-Lo SDs'!$B:$F,4,FALSE))),(VLOOKUP($J1899,'Medians, Hi-Lo SDs'!$B:$F,4,FALSE))-$G1898,""))/($F1899)*($C1899-$C1898)+($C1898),"")</f>
        <v/>
      </c>
      <c r="X1899" s="65" t="str">
        <f t="shared" si="335"/>
        <v/>
      </c>
      <c r="Y1899" s="65" t="str">
        <f>IF(X1899="","",X1899/VLOOKUP(VLOOKUP($J1899,'Medians, Hi-Lo SDs'!$B:$F,4,FALSE),$H:$I,2,FALSE))</f>
        <v/>
      </c>
      <c r="Z1899" s="70" t="str">
        <f t="shared" si="328"/>
        <v/>
      </c>
      <c r="AA1899" s="68" t="str">
        <f t="shared" si="329"/>
        <v/>
      </c>
      <c r="AB1899" s="66" t="str">
        <f>IFERROR((IF(AND($G1898&lt;(VLOOKUP($J1899,'Medians, Hi-Lo SDs'!$B:$F,5,FALSE)),$G1899&gt;=(VLOOKUP($J1899,'Medians, Hi-Lo SDs'!$B:$F,5,FALSE))),(VLOOKUP($J1899,'Medians, Hi-Lo SDs'!$B:$F,5,FALSE))-$G1898,""))/($F1899)*($C1899-$C1898)+($C1898),"")</f>
        <v/>
      </c>
      <c r="AC1899" s="65" t="str">
        <f t="shared" si="336"/>
        <v/>
      </c>
      <c r="AD1899" s="65" t="str">
        <f>IF(AC1899="","",AC1899/VLOOKUP(VLOOKUP($J1899,'Medians, Hi-Lo SDs'!$B:$F,5,FALSE),$H:$I,2,FALSE))</f>
        <v/>
      </c>
      <c r="AE1899" s="59" t="s">
        <v>88</v>
      </c>
      <c r="AF1899" s="60" t="s">
        <v>88</v>
      </c>
    </row>
    <row r="1900" spans="10:32" x14ac:dyDescent="0.2">
      <c r="J1900" s="64" t="str">
        <f t="shared" si="330"/>
        <v>a1721</v>
      </c>
      <c r="K1900" s="71">
        <f t="shared" si="331"/>
        <v>2.1505376344086025</v>
      </c>
      <c r="L1900" s="65" t="str">
        <f>IFERROR((IF(AND($G1899&lt;(VLOOKUP($J1900,'Medians, Hi-Lo SDs'!$B:$F,2,FALSE)),$G1900&gt;=(VLOOKUP($J1900,'Medians, Hi-Lo SDs'!$B:$F,2,FALSE))),(VLOOKUP($J1900,'Medians, Hi-Lo SDs'!$B:$F,2,FALSE))-$G1899,""))/($F1900)*($C1900-$C1899)+($C1899),"")</f>
        <v/>
      </c>
      <c r="M1900" s="65" t="str">
        <f t="shared" si="333"/>
        <v/>
      </c>
      <c r="N1900" s="65" t="str">
        <f>IF(M1900="","",M1900/VLOOKUP(VLOOKUP($J1900,'Medians, Hi-Lo SDs'!$B:$F,2,FALSE),$H:$I,2,FALSE))</f>
        <v/>
      </c>
      <c r="O1900" s="59" t="s">
        <v>88</v>
      </c>
      <c r="P1900" s="60" t="s">
        <v>88</v>
      </c>
      <c r="Q1900" s="66" t="str">
        <f>IFERROR((IF(AND($G1899&lt;(VLOOKUP($J1900,'Medians, Hi-Lo SDs'!$B:$F,3,FALSE)),$G1900&gt;=(VLOOKUP($J1900,'Medians, Hi-Lo SDs'!$B:$F,3,FALSE))),(VLOOKUP($J1900,'Medians, Hi-Lo SDs'!$B:$F,3,FALSE))-$G1899,""))/($F1900)*($C1900-$C1899)+($C1899),"")</f>
        <v/>
      </c>
      <c r="R1900" s="65" t="str">
        <f t="shared" si="334"/>
        <v/>
      </c>
      <c r="S1900" s="65" t="str">
        <f>IF(R1900="","",R1900/VLOOKUP(VLOOKUP($J1900,'Medians, Hi-Lo SDs'!$B:$F,3,FALSE),$H:$I,2,FALSE))</f>
        <v/>
      </c>
      <c r="T1900" s="70" t="str">
        <f t="shared" ref="T1900:T1963" si="337">IF(S1900="","",IF(SUMIF($J:$J,$J1900,N:N)=0,1/0,(SUMIF($J:$J,$J1900,N:N)+SUMIF($J:$J,$J1900,S:S))/2))</f>
        <v/>
      </c>
      <c r="U1900" s="68" t="str">
        <f t="shared" ref="U1900:U1963" si="338">N1900</f>
        <v/>
      </c>
      <c r="V1900" s="69" t="str">
        <f t="shared" si="332"/>
        <v/>
      </c>
      <c r="W1900" s="66" t="str">
        <f>IFERROR((IF(AND($G1899&lt;(VLOOKUP($J1900,'Medians, Hi-Lo SDs'!$B:$F,4,FALSE)),$G1900&gt;=(VLOOKUP($J1900,'Medians, Hi-Lo SDs'!$B:$F,4,FALSE))),(VLOOKUP($J1900,'Medians, Hi-Lo SDs'!$B:$F,4,FALSE))-$G1899,""))/($F1900)*($C1900-$C1899)+($C1899),"")</f>
        <v/>
      </c>
      <c r="X1900" s="65" t="str">
        <f t="shared" si="335"/>
        <v/>
      </c>
      <c r="Y1900" s="65" t="str">
        <f>IF(X1900="","",X1900/VLOOKUP(VLOOKUP($J1900,'Medians, Hi-Lo SDs'!$B:$F,4,FALSE),$H:$I,2,FALSE))</f>
        <v/>
      </c>
      <c r="Z1900" s="70" t="str">
        <f t="shared" ref="Z1900:Z1963" si="339">IF(Y1900="","",(SUMIF($J:$J,$J1900,Y:Y)+SUMIF($J:$J,$J1900,AD:AD))/2)</f>
        <v/>
      </c>
      <c r="AA1900" s="68" t="str">
        <f t="shared" ref="AA1900:AA1963" si="340">AD1900</f>
        <v/>
      </c>
      <c r="AB1900" s="66" t="str">
        <f>IFERROR((IF(AND($G1899&lt;(VLOOKUP($J1900,'Medians, Hi-Lo SDs'!$B:$F,5,FALSE)),$G1900&gt;=(VLOOKUP($J1900,'Medians, Hi-Lo SDs'!$B:$F,5,FALSE))),(VLOOKUP($J1900,'Medians, Hi-Lo SDs'!$B:$F,5,FALSE))-$G1899,""))/($F1900)*($C1900-$C1899)+($C1899),"")</f>
        <v/>
      </c>
      <c r="AC1900" s="65" t="str">
        <f t="shared" si="336"/>
        <v/>
      </c>
      <c r="AD1900" s="65" t="str">
        <f>IF(AC1900="","",AC1900/VLOOKUP(VLOOKUP($J1900,'Medians, Hi-Lo SDs'!$B:$F,5,FALSE),$H:$I,2,FALSE))</f>
        <v/>
      </c>
      <c r="AE1900" s="59" t="s">
        <v>88</v>
      </c>
      <c r="AF1900" s="60" t="s">
        <v>88</v>
      </c>
    </row>
    <row r="1901" spans="10:32" x14ac:dyDescent="0.2">
      <c r="J1901" s="64" t="str">
        <f t="shared" si="330"/>
        <v>a1721</v>
      </c>
      <c r="K1901" s="71">
        <f t="shared" si="331"/>
        <v>2.1505376344086025</v>
      </c>
      <c r="L1901" s="65" t="str">
        <f>IFERROR((IF(AND($G1900&lt;(VLOOKUP($J1901,'Medians, Hi-Lo SDs'!$B:$F,2,FALSE)),$G1901&gt;=(VLOOKUP($J1901,'Medians, Hi-Lo SDs'!$B:$F,2,FALSE))),(VLOOKUP($J1901,'Medians, Hi-Lo SDs'!$B:$F,2,FALSE))-$G1900,""))/($F1901)*($C1901-$C1900)+($C1900),"")</f>
        <v/>
      </c>
      <c r="M1901" s="65" t="str">
        <f t="shared" si="333"/>
        <v/>
      </c>
      <c r="N1901" s="65" t="str">
        <f>IF(M1901="","",M1901/VLOOKUP(VLOOKUP($J1901,'Medians, Hi-Lo SDs'!$B:$F,2,FALSE),$H:$I,2,FALSE))</f>
        <v/>
      </c>
      <c r="O1901" s="59" t="s">
        <v>88</v>
      </c>
      <c r="P1901" s="60" t="s">
        <v>88</v>
      </c>
      <c r="Q1901" s="66" t="str">
        <f>IFERROR((IF(AND($G1900&lt;(VLOOKUP($J1901,'Medians, Hi-Lo SDs'!$B:$F,3,FALSE)),$G1901&gt;=(VLOOKUP($J1901,'Medians, Hi-Lo SDs'!$B:$F,3,FALSE))),(VLOOKUP($J1901,'Medians, Hi-Lo SDs'!$B:$F,3,FALSE))-$G1900,""))/($F1901)*($C1901-$C1900)+($C1900),"")</f>
        <v/>
      </c>
      <c r="R1901" s="65" t="str">
        <f t="shared" si="334"/>
        <v/>
      </c>
      <c r="S1901" s="65" t="str">
        <f>IF(R1901="","",R1901/VLOOKUP(VLOOKUP($J1901,'Medians, Hi-Lo SDs'!$B:$F,3,FALSE),$H:$I,2,FALSE))</f>
        <v/>
      </c>
      <c r="T1901" s="70" t="str">
        <f t="shared" si="337"/>
        <v/>
      </c>
      <c r="U1901" s="68" t="str">
        <f t="shared" si="338"/>
        <v/>
      </c>
      <c r="V1901" s="69" t="str">
        <f t="shared" si="332"/>
        <v/>
      </c>
      <c r="W1901" s="66" t="str">
        <f>IFERROR((IF(AND($G1900&lt;(VLOOKUP($J1901,'Medians, Hi-Lo SDs'!$B:$F,4,FALSE)),$G1901&gt;=(VLOOKUP($J1901,'Medians, Hi-Lo SDs'!$B:$F,4,FALSE))),(VLOOKUP($J1901,'Medians, Hi-Lo SDs'!$B:$F,4,FALSE))-$G1900,""))/($F1901)*($C1901-$C1900)+($C1900),"")</f>
        <v/>
      </c>
      <c r="X1901" s="65" t="str">
        <f t="shared" si="335"/>
        <v/>
      </c>
      <c r="Y1901" s="65" t="str">
        <f>IF(X1901="","",X1901/VLOOKUP(VLOOKUP($J1901,'Medians, Hi-Lo SDs'!$B:$F,4,FALSE),$H:$I,2,FALSE))</f>
        <v/>
      </c>
      <c r="Z1901" s="70" t="str">
        <f t="shared" si="339"/>
        <v/>
      </c>
      <c r="AA1901" s="68" t="str">
        <f t="shared" si="340"/>
        <v/>
      </c>
      <c r="AB1901" s="66" t="str">
        <f>IFERROR((IF(AND($G1900&lt;(VLOOKUP($J1901,'Medians, Hi-Lo SDs'!$B:$F,5,FALSE)),$G1901&gt;=(VLOOKUP($J1901,'Medians, Hi-Lo SDs'!$B:$F,5,FALSE))),(VLOOKUP($J1901,'Medians, Hi-Lo SDs'!$B:$F,5,FALSE))-$G1900,""))/($F1901)*($C1901-$C1900)+($C1900),"")</f>
        <v/>
      </c>
      <c r="AC1901" s="65" t="str">
        <f t="shared" si="336"/>
        <v/>
      </c>
      <c r="AD1901" s="65" t="str">
        <f>IF(AC1901="","",AC1901/VLOOKUP(VLOOKUP($J1901,'Medians, Hi-Lo SDs'!$B:$F,5,FALSE),$H:$I,2,FALSE))</f>
        <v/>
      </c>
      <c r="AE1901" s="59" t="s">
        <v>88</v>
      </c>
      <c r="AF1901" s="60" t="s">
        <v>88</v>
      </c>
    </row>
    <row r="1902" spans="10:32" x14ac:dyDescent="0.2">
      <c r="J1902" s="64" t="str">
        <f t="shared" si="330"/>
        <v>a1721</v>
      </c>
      <c r="K1902" s="71">
        <f t="shared" si="331"/>
        <v>2.1505376344086025</v>
      </c>
      <c r="L1902" s="65" t="str">
        <f>IFERROR((IF(AND($G1901&lt;(VLOOKUP($J1902,'Medians, Hi-Lo SDs'!$B:$F,2,FALSE)),$G1902&gt;=(VLOOKUP($J1902,'Medians, Hi-Lo SDs'!$B:$F,2,FALSE))),(VLOOKUP($J1902,'Medians, Hi-Lo SDs'!$B:$F,2,FALSE))-$G1901,""))/($F1902)*($C1902-$C1901)+($C1901),"")</f>
        <v/>
      </c>
      <c r="M1902" s="65" t="str">
        <f t="shared" si="333"/>
        <v/>
      </c>
      <c r="N1902" s="65" t="str">
        <f>IF(M1902="","",M1902/VLOOKUP(VLOOKUP($J1902,'Medians, Hi-Lo SDs'!$B:$F,2,FALSE),$H:$I,2,FALSE))</f>
        <v/>
      </c>
      <c r="O1902" s="59" t="s">
        <v>88</v>
      </c>
      <c r="P1902" s="60" t="s">
        <v>88</v>
      </c>
      <c r="Q1902" s="66" t="str">
        <f>IFERROR((IF(AND($G1901&lt;(VLOOKUP($J1902,'Medians, Hi-Lo SDs'!$B:$F,3,FALSE)),$G1902&gt;=(VLOOKUP($J1902,'Medians, Hi-Lo SDs'!$B:$F,3,FALSE))),(VLOOKUP($J1902,'Medians, Hi-Lo SDs'!$B:$F,3,FALSE))-$G1901,""))/($F1902)*($C1902-$C1901)+($C1901),"")</f>
        <v/>
      </c>
      <c r="R1902" s="65" t="str">
        <f t="shared" si="334"/>
        <v/>
      </c>
      <c r="S1902" s="65" t="str">
        <f>IF(R1902="","",R1902/VLOOKUP(VLOOKUP($J1902,'Medians, Hi-Lo SDs'!$B:$F,3,FALSE),$H:$I,2,FALSE))</f>
        <v/>
      </c>
      <c r="T1902" s="70" t="str">
        <f t="shared" si="337"/>
        <v/>
      </c>
      <c r="U1902" s="68" t="str">
        <f t="shared" si="338"/>
        <v/>
      </c>
      <c r="V1902" s="69" t="str">
        <f t="shared" si="332"/>
        <v/>
      </c>
      <c r="W1902" s="66" t="str">
        <f>IFERROR((IF(AND($G1901&lt;(VLOOKUP($J1902,'Medians, Hi-Lo SDs'!$B:$F,4,FALSE)),$G1902&gt;=(VLOOKUP($J1902,'Medians, Hi-Lo SDs'!$B:$F,4,FALSE))),(VLOOKUP($J1902,'Medians, Hi-Lo SDs'!$B:$F,4,FALSE))-$G1901,""))/($F1902)*($C1902-$C1901)+($C1901),"")</f>
        <v/>
      </c>
      <c r="X1902" s="65" t="str">
        <f t="shared" si="335"/>
        <v/>
      </c>
      <c r="Y1902" s="65" t="str">
        <f>IF(X1902="","",X1902/VLOOKUP(VLOOKUP($J1902,'Medians, Hi-Lo SDs'!$B:$F,4,FALSE),$H:$I,2,FALSE))</f>
        <v/>
      </c>
      <c r="Z1902" s="70" t="str">
        <f t="shared" si="339"/>
        <v/>
      </c>
      <c r="AA1902" s="68" t="str">
        <f t="shared" si="340"/>
        <v/>
      </c>
      <c r="AB1902" s="66" t="str">
        <f>IFERROR((IF(AND($G1901&lt;(VLOOKUP($J1902,'Medians, Hi-Lo SDs'!$B:$F,5,FALSE)),$G1902&gt;=(VLOOKUP($J1902,'Medians, Hi-Lo SDs'!$B:$F,5,FALSE))),(VLOOKUP($J1902,'Medians, Hi-Lo SDs'!$B:$F,5,FALSE))-$G1901,""))/($F1902)*($C1902-$C1901)+($C1901),"")</f>
        <v/>
      </c>
      <c r="AC1902" s="65" t="str">
        <f t="shared" si="336"/>
        <v/>
      </c>
      <c r="AD1902" s="65" t="str">
        <f>IF(AC1902="","",AC1902/VLOOKUP(VLOOKUP($J1902,'Medians, Hi-Lo SDs'!$B:$F,5,FALSE),$H:$I,2,FALSE))</f>
        <v/>
      </c>
      <c r="AE1902" s="59" t="s">
        <v>88</v>
      </c>
      <c r="AF1902" s="60" t="s">
        <v>88</v>
      </c>
    </row>
    <row r="1903" spans="10:32" x14ac:dyDescent="0.2">
      <c r="J1903" s="64" t="str">
        <f t="shared" si="330"/>
        <v>a1721</v>
      </c>
      <c r="K1903" s="71">
        <f t="shared" si="331"/>
        <v>2.1505376344086025</v>
      </c>
      <c r="L1903" s="65" t="str">
        <f>IFERROR((IF(AND($G1902&lt;(VLOOKUP($J1903,'Medians, Hi-Lo SDs'!$B:$F,2,FALSE)),$G1903&gt;=(VLOOKUP($J1903,'Medians, Hi-Lo SDs'!$B:$F,2,FALSE))),(VLOOKUP($J1903,'Medians, Hi-Lo SDs'!$B:$F,2,FALSE))-$G1902,""))/($F1903)*($C1903-$C1902)+($C1902),"")</f>
        <v/>
      </c>
      <c r="M1903" s="65" t="str">
        <f t="shared" si="333"/>
        <v/>
      </c>
      <c r="N1903" s="65" t="str">
        <f>IF(M1903="","",M1903/VLOOKUP(VLOOKUP($J1903,'Medians, Hi-Lo SDs'!$B:$F,2,FALSE),$H:$I,2,FALSE))</f>
        <v/>
      </c>
      <c r="O1903" s="59" t="s">
        <v>88</v>
      </c>
      <c r="P1903" s="60" t="s">
        <v>88</v>
      </c>
      <c r="Q1903" s="66" t="str">
        <f>IFERROR((IF(AND($G1902&lt;(VLOOKUP($J1903,'Medians, Hi-Lo SDs'!$B:$F,3,FALSE)),$G1903&gt;=(VLOOKUP($J1903,'Medians, Hi-Lo SDs'!$B:$F,3,FALSE))),(VLOOKUP($J1903,'Medians, Hi-Lo SDs'!$B:$F,3,FALSE))-$G1902,""))/($F1903)*($C1903-$C1902)+($C1902),"")</f>
        <v/>
      </c>
      <c r="R1903" s="65" t="str">
        <f t="shared" si="334"/>
        <v/>
      </c>
      <c r="S1903" s="65" t="str">
        <f>IF(R1903="","",R1903/VLOOKUP(VLOOKUP($J1903,'Medians, Hi-Lo SDs'!$B:$F,3,FALSE),$H:$I,2,FALSE))</f>
        <v/>
      </c>
      <c r="T1903" s="70" t="str">
        <f t="shared" si="337"/>
        <v/>
      </c>
      <c r="U1903" s="68" t="str">
        <f t="shared" si="338"/>
        <v/>
      </c>
      <c r="V1903" s="69" t="str">
        <f t="shared" si="332"/>
        <v/>
      </c>
      <c r="W1903" s="66" t="str">
        <f>IFERROR((IF(AND($G1902&lt;(VLOOKUP($J1903,'Medians, Hi-Lo SDs'!$B:$F,4,FALSE)),$G1903&gt;=(VLOOKUP($J1903,'Medians, Hi-Lo SDs'!$B:$F,4,FALSE))),(VLOOKUP($J1903,'Medians, Hi-Lo SDs'!$B:$F,4,FALSE))-$G1902,""))/($F1903)*($C1903-$C1902)+($C1902),"")</f>
        <v/>
      </c>
      <c r="X1903" s="65" t="str">
        <f t="shared" si="335"/>
        <v/>
      </c>
      <c r="Y1903" s="65" t="str">
        <f>IF(X1903="","",X1903/VLOOKUP(VLOOKUP($J1903,'Medians, Hi-Lo SDs'!$B:$F,4,FALSE),$H:$I,2,FALSE))</f>
        <v/>
      </c>
      <c r="Z1903" s="70" t="str">
        <f t="shared" si="339"/>
        <v/>
      </c>
      <c r="AA1903" s="68" t="str">
        <f t="shared" si="340"/>
        <v/>
      </c>
      <c r="AB1903" s="66" t="str">
        <f>IFERROR((IF(AND($G1902&lt;(VLOOKUP($J1903,'Medians, Hi-Lo SDs'!$B:$F,5,FALSE)),$G1903&gt;=(VLOOKUP($J1903,'Medians, Hi-Lo SDs'!$B:$F,5,FALSE))),(VLOOKUP($J1903,'Medians, Hi-Lo SDs'!$B:$F,5,FALSE))-$G1902,""))/($F1903)*($C1903-$C1902)+($C1902),"")</f>
        <v/>
      </c>
      <c r="AC1903" s="65" t="str">
        <f t="shared" si="336"/>
        <v/>
      </c>
      <c r="AD1903" s="65" t="str">
        <f>IF(AC1903="","",AC1903/VLOOKUP(VLOOKUP($J1903,'Medians, Hi-Lo SDs'!$B:$F,5,FALSE),$H:$I,2,FALSE))</f>
        <v/>
      </c>
      <c r="AE1903" s="59" t="s">
        <v>88</v>
      </c>
      <c r="AF1903" s="60" t="s">
        <v>88</v>
      </c>
    </row>
    <row r="1904" spans="10:32" x14ac:dyDescent="0.2">
      <c r="J1904" s="64" t="str">
        <f t="shared" si="330"/>
        <v>a1721</v>
      </c>
      <c r="K1904" s="71">
        <f t="shared" si="331"/>
        <v>2.1505376344086025</v>
      </c>
      <c r="L1904" s="65" t="str">
        <f>IFERROR((IF(AND($G1903&lt;(VLOOKUP($J1904,'Medians, Hi-Lo SDs'!$B:$F,2,FALSE)),$G1904&gt;=(VLOOKUP($J1904,'Medians, Hi-Lo SDs'!$B:$F,2,FALSE))),(VLOOKUP($J1904,'Medians, Hi-Lo SDs'!$B:$F,2,FALSE))-$G1903,""))/($F1904)*($C1904-$C1903)+($C1903),"")</f>
        <v/>
      </c>
      <c r="M1904" s="65" t="str">
        <f t="shared" si="333"/>
        <v/>
      </c>
      <c r="N1904" s="65" t="str">
        <f>IF(M1904="","",M1904/VLOOKUP(VLOOKUP($J1904,'Medians, Hi-Lo SDs'!$B:$F,2,FALSE),$H:$I,2,FALSE))</f>
        <v/>
      </c>
      <c r="O1904" s="59" t="s">
        <v>88</v>
      </c>
      <c r="P1904" s="60" t="s">
        <v>88</v>
      </c>
      <c r="Q1904" s="66" t="str">
        <f>IFERROR((IF(AND($G1903&lt;(VLOOKUP($J1904,'Medians, Hi-Lo SDs'!$B:$F,3,FALSE)),$G1904&gt;=(VLOOKUP($J1904,'Medians, Hi-Lo SDs'!$B:$F,3,FALSE))),(VLOOKUP($J1904,'Medians, Hi-Lo SDs'!$B:$F,3,FALSE))-$G1903,""))/($F1904)*($C1904-$C1903)+($C1903),"")</f>
        <v/>
      </c>
      <c r="R1904" s="65" t="str">
        <f t="shared" si="334"/>
        <v/>
      </c>
      <c r="S1904" s="65" t="str">
        <f>IF(R1904="","",R1904/VLOOKUP(VLOOKUP($J1904,'Medians, Hi-Lo SDs'!$B:$F,3,FALSE),$H:$I,2,FALSE))</f>
        <v/>
      </c>
      <c r="T1904" s="70" t="str">
        <f t="shared" si="337"/>
        <v/>
      </c>
      <c r="U1904" s="68" t="str">
        <f t="shared" si="338"/>
        <v/>
      </c>
      <c r="V1904" s="69" t="str">
        <f t="shared" si="332"/>
        <v/>
      </c>
      <c r="W1904" s="66" t="str">
        <f>IFERROR((IF(AND($G1903&lt;(VLOOKUP($J1904,'Medians, Hi-Lo SDs'!$B:$F,4,FALSE)),$G1904&gt;=(VLOOKUP($J1904,'Medians, Hi-Lo SDs'!$B:$F,4,FALSE))),(VLOOKUP($J1904,'Medians, Hi-Lo SDs'!$B:$F,4,FALSE))-$G1903,""))/($F1904)*($C1904-$C1903)+($C1903),"")</f>
        <v/>
      </c>
      <c r="X1904" s="65" t="str">
        <f t="shared" si="335"/>
        <v/>
      </c>
      <c r="Y1904" s="65" t="str">
        <f>IF(X1904="","",X1904/VLOOKUP(VLOOKUP($J1904,'Medians, Hi-Lo SDs'!$B:$F,4,FALSE),$H:$I,2,FALSE))</f>
        <v/>
      </c>
      <c r="Z1904" s="70" t="str">
        <f t="shared" si="339"/>
        <v/>
      </c>
      <c r="AA1904" s="68" t="str">
        <f t="shared" si="340"/>
        <v/>
      </c>
      <c r="AB1904" s="66" t="str">
        <f>IFERROR((IF(AND($G1903&lt;(VLOOKUP($J1904,'Medians, Hi-Lo SDs'!$B:$F,5,FALSE)),$G1904&gt;=(VLOOKUP($J1904,'Medians, Hi-Lo SDs'!$B:$F,5,FALSE))),(VLOOKUP($J1904,'Medians, Hi-Lo SDs'!$B:$F,5,FALSE))-$G1903,""))/($F1904)*($C1904-$C1903)+($C1903),"")</f>
        <v/>
      </c>
      <c r="AC1904" s="65" t="str">
        <f t="shared" si="336"/>
        <v/>
      </c>
      <c r="AD1904" s="65" t="str">
        <f>IF(AC1904="","",AC1904/VLOOKUP(VLOOKUP($J1904,'Medians, Hi-Lo SDs'!$B:$F,5,FALSE),$H:$I,2,FALSE))</f>
        <v/>
      </c>
      <c r="AE1904" s="59" t="s">
        <v>88</v>
      </c>
      <c r="AF1904" s="60" t="s">
        <v>88</v>
      </c>
    </row>
    <row r="1905" spans="10:32" x14ac:dyDescent="0.2">
      <c r="J1905" s="64" t="str">
        <f t="shared" si="330"/>
        <v>a1721</v>
      </c>
      <c r="K1905" s="71">
        <f t="shared" si="331"/>
        <v>2.1505376344086025</v>
      </c>
      <c r="L1905" s="65" t="str">
        <f>IFERROR((IF(AND($G1904&lt;(VLOOKUP($J1905,'Medians, Hi-Lo SDs'!$B:$F,2,FALSE)),$G1905&gt;=(VLOOKUP($J1905,'Medians, Hi-Lo SDs'!$B:$F,2,FALSE))),(VLOOKUP($J1905,'Medians, Hi-Lo SDs'!$B:$F,2,FALSE))-$G1904,""))/($F1905)*($C1905-$C1904)+($C1904),"")</f>
        <v/>
      </c>
      <c r="M1905" s="65" t="str">
        <f t="shared" si="333"/>
        <v/>
      </c>
      <c r="N1905" s="65" t="str">
        <f>IF(M1905="","",M1905/VLOOKUP(VLOOKUP($J1905,'Medians, Hi-Lo SDs'!$B:$F,2,FALSE),$H:$I,2,FALSE))</f>
        <v/>
      </c>
      <c r="O1905" s="59" t="s">
        <v>88</v>
      </c>
      <c r="P1905" s="60" t="s">
        <v>88</v>
      </c>
      <c r="Q1905" s="66" t="str">
        <f>IFERROR((IF(AND($G1904&lt;(VLOOKUP($J1905,'Medians, Hi-Lo SDs'!$B:$F,3,FALSE)),$G1905&gt;=(VLOOKUP($J1905,'Medians, Hi-Lo SDs'!$B:$F,3,FALSE))),(VLOOKUP($J1905,'Medians, Hi-Lo SDs'!$B:$F,3,FALSE))-$G1904,""))/($F1905)*($C1905-$C1904)+($C1904),"")</f>
        <v/>
      </c>
      <c r="R1905" s="65" t="str">
        <f t="shared" si="334"/>
        <v/>
      </c>
      <c r="S1905" s="65" t="str">
        <f>IF(R1905="","",R1905/VLOOKUP(VLOOKUP($J1905,'Medians, Hi-Lo SDs'!$B:$F,3,FALSE),$H:$I,2,FALSE))</f>
        <v/>
      </c>
      <c r="T1905" s="70" t="str">
        <f t="shared" si="337"/>
        <v/>
      </c>
      <c r="U1905" s="68" t="str">
        <f t="shared" si="338"/>
        <v/>
      </c>
      <c r="V1905" s="69" t="str">
        <f t="shared" si="332"/>
        <v/>
      </c>
      <c r="W1905" s="66" t="str">
        <f>IFERROR((IF(AND($G1904&lt;(VLOOKUP($J1905,'Medians, Hi-Lo SDs'!$B:$F,4,FALSE)),$G1905&gt;=(VLOOKUP($J1905,'Medians, Hi-Lo SDs'!$B:$F,4,FALSE))),(VLOOKUP($J1905,'Medians, Hi-Lo SDs'!$B:$F,4,FALSE))-$G1904,""))/($F1905)*($C1905-$C1904)+($C1904),"")</f>
        <v/>
      </c>
      <c r="X1905" s="65" t="str">
        <f t="shared" si="335"/>
        <v/>
      </c>
      <c r="Y1905" s="65" t="str">
        <f>IF(X1905="","",X1905/VLOOKUP(VLOOKUP($J1905,'Medians, Hi-Lo SDs'!$B:$F,4,FALSE),$H:$I,2,FALSE))</f>
        <v/>
      </c>
      <c r="Z1905" s="70" t="str">
        <f t="shared" si="339"/>
        <v/>
      </c>
      <c r="AA1905" s="68" t="str">
        <f t="shared" si="340"/>
        <v/>
      </c>
      <c r="AB1905" s="66" t="str">
        <f>IFERROR((IF(AND($G1904&lt;(VLOOKUP($J1905,'Medians, Hi-Lo SDs'!$B:$F,5,FALSE)),$G1905&gt;=(VLOOKUP($J1905,'Medians, Hi-Lo SDs'!$B:$F,5,FALSE))),(VLOOKUP($J1905,'Medians, Hi-Lo SDs'!$B:$F,5,FALSE))-$G1904,""))/($F1905)*($C1905-$C1904)+($C1904),"")</f>
        <v/>
      </c>
      <c r="AC1905" s="65" t="str">
        <f t="shared" si="336"/>
        <v/>
      </c>
      <c r="AD1905" s="65" t="str">
        <f>IF(AC1905="","",AC1905/VLOOKUP(VLOOKUP($J1905,'Medians, Hi-Lo SDs'!$B:$F,5,FALSE),$H:$I,2,FALSE))</f>
        <v/>
      </c>
      <c r="AE1905" s="59" t="s">
        <v>88</v>
      </c>
      <c r="AF1905" s="60" t="s">
        <v>88</v>
      </c>
    </row>
    <row r="1906" spans="10:32" x14ac:dyDescent="0.2">
      <c r="J1906" s="64" t="str">
        <f t="shared" si="330"/>
        <v>a1721</v>
      </c>
      <c r="K1906" s="71">
        <f t="shared" si="331"/>
        <v>2.1505376344086025</v>
      </c>
      <c r="L1906" s="65" t="str">
        <f>IFERROR((IF(AND($G1905&lt;(VLOOKUP($J1906,'Medians, Hi-Lo SDs'!$B:$F,2,FALSE)),$G1906&gt;=(VLOOKUP($J1906,'Medians, Hi-Lo SDs'!$B:$F,2,FALSE))),(VLOOKUP($J1906,'Medians, Hi-Lo SDs'!$B:$F,2,FALSE))-$G1905,""))/($F1906)*($C1906-$C1905)+($C1905),"")</f>
        <v/>
      </c>
      <c r="M1906" s="65" t="str">
        <f t="shared" si="333"/>
        <v/>
      </c>
      <c r="N1906" s="65" t="str">
        <f>IF(M1906="","",M1906/VLOOKUP(VLOOKUP($J1906,'Medians, Hi-Lo SDs'!$B:$F,2,FALSE),$H:$I,2,FALSE))</f>
        <v/>
      </c>
      <c r="O1906" s="59" t="s">
        <v>88</v>
      </c>
      <c r="P1906" s="60" t="s">
        <v>88</v>
      </c>
      <c r="Q1906" s="66" t="str">
        <f>IFERROR((IF(AND($G1905&lt;(VLOOKUP($J1906,'Medians, Hi-Lo SDs'!$B:$F,3,FALSE)),$G1906&gt;=(VLOOKUP($J1906,'Medians, Hi-Lo SDs'!$B:$F,3,FALSE))),(VLOOKUP($J1906,'Medians, Hi-Lo SDs'!$B:$F,3,FALSE))-$G1905,""))/($F1906)*($C1906-$C1905)+($C1905),"")</f>
        <v/>
      </c>
      <c r="R1906" s="65" t="str">
        <f t="shared" si="334"/>
        <v/>
      </c>
      <c r="S1906" s="65" t="str">
        <f>IF(R1906="","",R1906/VLOOKUP(VLOOKUP($J1906,'Medians, Hi-Lo SDs'!$B:$F,3,FALSE),$H:$I,2,FALSE))</f>
        <v/>
      </c>
      <c r="T1906" s="70" t="str">
        <f t="shared" si="337"/>
        <v/>
      </c>
      <c r="U1906" s="68" t="str">
        <f t="shared" si="338"/>
        <v/>
      </c>
      <c r="V1906" s="69" t="str">
        <f t="shared" si="332"/>
        <v/>
      </c>
      <c r="W1906" s="66" t="str">
        <f>IFERROR((IF(AND($G1905&lt;(VLOOKUP($J1906,'Medians, Hi-Lo SDs'!$B:$F,4,FALSE)),$G1906&gt;=(VLOOKUP($J1906,'Medians, Hi-Lo SDs'!$B:$F,4,FALSE))),(VLOOKUP($J1906,'Medians, Hi-Lo SDs'!$B:$F,4,FALSE))-$G1905,""))/($F1906)*($C1906-$C1905)+($C1905),"")</f>
        <v/>
      </c>
      <c r="X1906" s="65" t="str">
        <f t="shared" si="335"/>
        <v/>
      </c>
      <c r="Y1906" s="65" t="str">
        <f>IF(X1906="","",X1906/VLOOKUP(VLOOKUP($J1906,'Medians, Hi-Lo SDs'!$B:$F,4,FALSE),$H:$I,2,FALSE))</f>
        <v/>
      </c>
      <c r="Z1906" s="70" t="str">
        <f t="shared" si="339"/>
        <v/>
      </c>
      <c r="AA1906" s="68" t="str">
        <f t="shared" si="340"/>
        <v/>
      </c>
      <c r="AB1906" s="66" t="str">
        <f>IFERROR((IF(AND($G1905&lt;(VLOOKUP($J1906,'Medians, Hi-Lo SDs'!$B:$F,5,FALSE)),$G1906&gt;=(VLOOKUP($J1906,'Medians, Hi-Lo SDs'!$B:$F,5,FALSE))),(VLOOKUP($J1906,'Medians, Hi-Lo SDs'!$B:$F,5,FALSE))-$G1905,""))/($F1906)*($C1906-$C1905)+($C1905),"")</f>
        <v/>
      </c>
      <c r="AC1906" s="65" t="str">
        <f t="shared" si="336"/>
        <v/>
      </c>
      <c r="AD1906" s="65" t="str">
        <f>IF(AC1906="","",AC1906/VLOOKUP(VLOOKUP($J1906,'Medians, Hi-Lo SDs'!$B:$F,5,FALSE),$H:$I,2,FALSE))</f>
        <v/>
      </c>
      <c r="AE1906" s="59" t="s">
        <v>88</v>
      </c>
      <c r="AF1906" s="60" t="s">
        <v>88</v>
      </c>
    </row>
    <row r="1907" spans="10:32" x14ac:dyDescent="0.2">
      <c r="J1907" s="64" t="str">
        <f t="shared" si="330"/>
        <v>a1721</v>
      </c>
      <c r="K1907" s="71">
        <f t="shared" si="331"/>
        <v>2.1505376344086025</v>
      </c>
      <c r="L1907" s="65" t="str">
        <f>IFERROR((IF(AND($G1906&lt;(VLOOKUP($J1907,'Medians, Hi-Lo SDs'!$B:$F,2,FALSE)),$G1907&gt;=(VLOOKUP($J1907,'Medians, Hi-Lo SDs'!$B:$F,2,FALSE))),(VLOOKUP($J1907,'Medians, Hi-Lo SDs'!$B:$F,2,FALSE))-$G1906,""))/($F1907)*($C1907-$C1906)+($C1906),"")</f>
        <v/>
      </c>
      <c r="M1907" s="65" t="str">
        <f t="shared" si="333"/>
        <v/>
      </c>
      <c r="N1907" s="65" t="str">
        <f>IF(M1907="","",M1907/VLOOKUP(VLOOKUP($J1907,'Medians, Hi-Lo SDs'!$B:$F,2,FALSE),$H:$I,2,FALSE))</f>
        <v/>
      </c>
      <c r="O1907" s="59" t="s">
        <v>88</v>
      </c>
      <c r="P1907" s="60" t="s">
        <v>88</v>
      </c>
      <c r="Q1907" s="66" t="str">
        <f>IFERROR((IF(AND($G1906&lt;(VLOOKUP($J1907,'Medians, Hi-Lo SDs'!$B:$F,3,FALSE)),$G1907&gt;=(VLOOKUP($J1907,'Medians, Hi-Lo SDs'!$B:$F,3,FALSE))),(VLOOKUP($J1907,'Medians, Hi-Lo SDs'!$B:$F,3,FALSE))-$G1906,""))/($F1907)*($C1907-$C1906)+($C1906),"")</f>
        <v/>
      </c>
      <c r="R1907" s="65" t="str">
        <f t="shared" si="334"/>
        <v/>
      </c>
      <c r="S1907" s="65" t="str">
        <f>IF(R1907="","",R1907/VLOOKUP(VLOOKUP($J1907,'Medians, Hi-Lo SDs'!$B:$F,3,FALSE),$H:$I,2,FALSE))</f>
        <v/>
      </c>
      <c r="T1907" s="70" t="str">
        <f t="shared" si="337"/>
        <v/>
      </c>
      <c r="U1907" s="68" t="str">
        <f t="shared" si="338"/>
        <v/>
      </c>
      <c r="V1907" s="69" t="str">
        <f t="shared" si="332"/>
        <v/>
      </c>
      <c r="W1907" s="66" t="str">
        <f>IFERROR((IF(AND($G1906&lt;(VLOOKUP($J1907,'Medians, Hi-Lo SDs'!$B:$F,4,FALSE)),$G1907&gt;=(VLOOKUP($J1907,'Medians, Hi-Lo SDs'!$B:$F,4,FALSE))),(VLOOKUP($J1907,'Medians, Hi-Lo SDs'!$B:$F,4,FALSE))-$G1906,""))/($F1907)*($C1907-$C1906)+($C1906),"")</f>
        <v/>
      </c>
      <c r="X1907" s="65" t="str">
        <f t="shared" si="335"/>
        <v/>
      </c>
      <c r="Y1907" s="65" t="str">
        <f>IF(X1907="","",X1907/VLOOKUP(VLOOKUP($J1907,'Medians, Hi-Lo SDs'!$B:$F,4,FALSE),$H:$I,2,FALSE))</f>
        <v/>
      </c>
      <c r="Z1907" s="70" t="str">
        <f t="shared" si="339"/>
        <v/>
      </c>
      <c r="AA1907" s="68" t="str">
        <f t="shared" si="340"/>
        <v/>
      </c>
      <c r="AB1907" s="66" t="str">
        <f>IFERROR((IF(AND($G1906&lt;(VLOOKUP($J1907,'Medians, Hi-Lo SDs'!$B:$F,5,FALSE)),$G1907&gt;=(VLOOKUP($J1907,'Medians, Hi-Lo SDs'!$B:$F,5,FALSE))),(VLOOKUP($J1907,'Medians, Hi-Lo SDs'!$B:$F,5,FALSE))-$G1906,""))/($F1907)*($C1907-$C1906)+($C1906),"")</f>
        <v/>
      </c>
      <c r="AC1907" s="65" t="str">
        <f t="shared" si="336"/>
        <v/>
      </c>
      <c r="AD1907" s="65" t="str">
        <f>IF(AC1907="","",AC1907/VLOOKUP(VLOOKUP($J1907,'Medians, Hi-Lo SDs'!$B:$F,5,FALSE),$H:$I,2,FALSE))</f>
        <v/>
      </c>
      <c r="AE1907" s="59" t="s">
        <v>88</v>
      </c>
      <c r="AF1907" s="60" t="s">
        <v>88</v>
      </c>
    </row>
    <row r="1908" spans="10:32" x14ac:dyDescent="0.2">
      <c r="J1908" s="64" t="str">
        <f t="shared" si="330"/>
        <v>a1721</v>
      </c>
      <c r="K1908" s="71">
        <f t="shared" si="331"/>
        <v>2.1505376344086025</v>
      </c>
      <c r="L1908" s="65" t="str">
        <f>IFERROR((IF(AND($G1907&lt;(VLOOKUP($J1908,'Medians, Hi-Lo SDs'!$B:$F,2,FALSE)),$G1908&gt;=(VLOOKUP($J1908,'Medians, Hi-Lo SDs'!$B:$F,2,FALSE))),(VLOOKUP($J1908,'Medians, Hi-Lo SDs'!$B:$F,2,FALSE))-$G1907,""))/($F1908)*($C1908-$C1907)+($C1907),"")</f>
        <v/>
      </c>
      <c r="M1908" s="65" t="str">
        <f t="shared" si="333"/>
        <v/>
      </c>
      <c r="N1908" s="65" t="str">
        <f>IF(M1908="","",M1908/VLOOKUP(VLOOKUP($J1908,'Medians, Hi-Lo SDs'!$B:$F,2,FALSE),$H:$I,2,FALSE))</f>
        <v/>
      </c>
      <c r="O1908" s="59" t="s">
        <v>88</v>
      </c>
      <c r="P1908" s="60" t="s">
        <v>88</v>
      </c>
      <c r="Q1908" s="66" t="str">
        <f>IFERROR((IF(AND($G1907&lt;(VLOOKUP($J1908,'Medians, Hi-Lo SDs'!$B:$F,3,FALSE)),$G1908&gt;=(VLOOKUP($J1908,'Medians, Hi-Lo SDs'!$B:$F,3,FALSE))),(VLOOKUP($J1908,'Medians, Hi-Lo SDs'!$B:$F,3,FALSE))-$G1907,""))/($F1908)*($C1908-$C1907)+($C1907),"")</f>
        <v/>
      </c>
      <c r="R1908" s="65" t="str">
        <f t="shared" si="334"/>
        <v/>
      </c>
      <c r="S1908" s="65" t="str">
        <f>IF(R1908="","",R1908/VLOOKUP(VLOOKUP($J1908,'Medians, Hi-Lo SDs'!$B:$F,3,FALSE),$H:$I,2,FALSE))</f>
        <v/>
      </c>
      <c r="T1908" s="70" t="str">
        <f t="shared" si="337"/>
        <v/>
      </c>
      <c r="U1908" s="68" t="str">
        <f t="shared" si="338"/>
        <v/>
      </c>
      <c r="V1908" s="69" t="str">
        <f t="shared" si="332"/>
        <v/>
      </c>
      <c r="W1908" s="66" t="str">
        <f>IFERROR((IF(AND($G1907&lt;(VLOOKUP($J1908,'Medians, Hi-Lo SDs'!$B:$F,4,FALSE)),$G1908&gt;=(VLOOKUP($J1908,'Medians, Hi-Lo SDs'!$B:$F,4,FALSE))),(VLOOKUP($J1908,'Medians, Hi-Lo SDs'!$B:$F,4,FALSE))-$G1907,""))/($F1908)*($C1908-$C1907)+($C1907),"")</f>
        <v/>
      </c>
      <c r="X1908" s="65" t="str">
        <f t="shared" si="335"/>
        <v/>
      </c>
      <c r="Y1908" s="65" t="str">
        <f>IF(X1908="","",X1908/VLOOKUP(VLOOKUP($J1908,'Medians, Hi-Lo SDs'!$B:$F,4,FALSE),$H:$I,2,FALSE))</f>
        <v/>
      </c>
      <c r="Z1908" s="70" t="str">
        <f t="shared" si="339"/>
        <v/>
      </c>
      <c r="AA1908" s="68" t="str">
        <f t="shared" si="340"/>
        <v/>
      </c>
      <c r="AB1908" s="66" t="str">
        <f>IFERROR((IF(AND($G1907&lt;(VLOOKUP($J1908,'Medians, Hi-Lo SDs'!$B:$F,5,FALSE)),$G1908&gt;=(VLOOKUP($J1908,'Medians, Hi-Lo SDs'!$B:$F,5,FALSE))),(VLOOKUP($J1908,'Medians, Hi-Lo SDs'!$B:$F,5,FALSE))-$G1907,""))/($F1908)*($C1908-$C1907)+($C1907),"")</f>
        <v/>
      </c>
      <c r="AC1908" s="65" t="str">
        <f t="shared" si="336"/>
        <v/>
      </c>
      <c r="AD1908" s="65" t="str">
        <f>IF(AC1908="","",AC1908/VLOOKUP(VLOOKUP($J1908,'Medians, Hi-Lo SDs'!$B:$F,5,FALSE),$H:$I,2,FALSE))</f>
        <v/>
      </c>
      <c r="AE1908" s="59" t="s">
        <v>88</v>
      </c>
      <c r="AF1908" s="60" t="s">
        <v>88</v>
      </c>
    </row>
    <row r="1909" spans="10:32" x14ac:dyDescent="0.2">
      <c r="J1909" s="64" t="str">
        <f t="shared" si="330"/>
        <v>a1721</v>
      </c>
      <c r="K1909" s="71">
        <f t="shared" si="331"/>
        <v>2.1505376344086025</v>
      </c>
      <c r="L1909" s="65" t="str">
        <f>IFERROR((IF(AND($G1908&lt;(VLOOKUP($J1909,'Medians, Hi-Lo SDs'!$B:$F,2,FALSE)),$G1909&gt;=(VLOOKUP($J1909,'Medians, Hi-Lo SDs'!$B:$F,2,FALSE))),(VLOOKUP($J1909,'Medians, Hi-Lo SDs'!$B:$F,2,FALSE))-$G1908,""))/($F1909)*($C1909-$C1908)+($C1908),"")</f>
        <v/>
      </c>
      <c r="M1909" s="65" t="str">
        <f t="shared" si="333"/>
        <v/>
      </c>
      <c r="N1909" s="65" t="str">
        <f>IF(M1909="","",M1909/VLOOKUP(VLOOKUP($J1909,'Medians, Hi-Lo SDs'!$B:$F,2,FALSE),$H:$I,2,FALSE))</f>
        <v/>
      </c>
      <c r="O1909" s="59" t="s">
        <v>88</v>
      </c>
      <c r="P1909" s="60" t="s">
        <v>88</v>
      </c>
      <c r="Q1909" s="66" t="str">
        <f>IFERROR((IF(AND($G1908&lt;(VLOOKUP($J1909,'Medians, Hi-Lo SDs'!$B:$F,3,FALSE)),$G1909&gt;=(VLOOKUP($J1909,'Medians, Hi-Lo SDs'!$B:$F,3,FALSE))),(VLOOKUP($J1909,'Medians, Hi-Lo SDs'!$B:$F,3,FALSE))-$G1908,""))/($F1909)*($C1909-$C1908)+($C1908),"")</f>
        <v/>
      </c>
      <c r="R1909" s="65" t="str">
        <f t="shared" si="334"/>
        <v/>
      </c>
      <c r="S1909" s="65" t="str">
        <f>IF(R1909="","",R1909/VLOOKUP(VLOOKUP($J1909,'Medians, Hi-Lo SDs'!$B:$F,3,FALSE),$H:$I,2,FALSE))</f>
        <v/>
      </c>
      <c r="T1909" s="70" t="str">
        <f t="shared" si="337"/>
        <v/>
      </c>
      <c r="U1909" s="68" t="str">
        <f t="shared" si="338"/>
        <v/>
      </c>
      <c r="V1909" s="69" t="str">
        <f t="shared" si="332"/>
        <v/>
      </c>
      <c r="W1909" s="66" t="str">
        <f>IFERROR((IF(AND($G1908&lt;(VLOOKUP($J1909,'Medians, Hi-Lo SDs'!$B:$F,4,FALSE)),$G1909&gt;=(VLOOKUP($J1909,'Medians, Hi-Lo SDs'!$B:$F,4,FALSE))),(VLOOKUP($J1909,'Medians, Hi-Lo SDs'!$B:$F,4,FALSE))-$G1908,""))/($F1909)*($C1909-$C1908)+($C1908),"")</f>
        <v/>
      </c>
      <c r="X1909" s="65" t="str">
        <f t="shared" si="335"/>
        <v/>
      </c>
      <c r="Y1909" s="65" t="str">
        <f>IF(X1909="","",X1909/VLOOKUP(VLOOKUP($J1909,'Medians, Hi-Lo SDs'!$B:$F,4,FALSE),$H:$I,2,FALSE))</f>
        <v/>
      </c>
      <c r="Z1909" s="70" t="str">
        <f t="shared" si="339"/>
        <v/>
      </c>
      <c r="AA1909" s="68" t="str">
        <f t="shared" si="340"/>
        <v/>
      </c>
      <c r="AB1909" s="66" t="str">
        <f>IFERROR((IF(AND($G1908&lt;(VLOOKUP($J1909,'Medians, Hi-Lo SDs'!$B:$F,5,FALSE)),$G1909&gt;=(VLOOKUP($J1909,'Medians, Hi-Lo SDs'!$B:$F,5,FALSE))),(VLOOKUP($J1909,'Medians, Hi-Lo SDs'!$B:$F,5,FALSE))-$G1908,""))/($F1909)*($C1909-$C1908)+($C1908),"")</f>
        <v/>
      </c>
      <c r="AC1909" s="65" t="str">
        <f t="shared" si="336"/>
        <v/>
      </c>
      <c r="AD1909" s="65" t="str">
        <f>IF(AC1909="","",AC1909/VLOOKUP(VLOOKUP($J1909,'Medians, Hi-Lo SDs'!$B:$F,5,FALSE),$H:$I,2,FALSE))</f>
        <v/>
      </c>
      <c r="AE1909" s="59" t="s">
        <v>88</v>
      </c>
      <c r="AF1909" s="60" t="s">
        <v>88</v>
      </c>
    </row>
    <row r="1910" spans="10:32" x14ac:dyDescent="0.2">
      <c r="J1910" s="64" t="str">
        <f t="shared" si="330"/>
        <v>a1721</v>
      </c>
      <c r="K1910" s="71">
        <f t="shared" si="331"/>
        <v>2.1505376344086025</v>
      </c>
      <c r="L1910" s="65" t="str">
        <f>IFERROR((IF(AND($G1909&lt;(VLOOKUP($J1910,'Medians, Hi-Lo SDs'!$B:$F,2,FALSE)),$G1910&gt;=(VLOOKUP($J1910,'Medians, Hi-Lo SDs'!$B:$F,2,FALSE))),(VLOOKUP($J1910,'Medians, Hi-Lo SDs'!$B:$F,2,FALSE))-$G1909,""))/($F1910)*($C1910-$C1909)+($C1909),"")</f>
        <v/>
      </c>
      <c r="M1910" s="65" t="str">
        <f t="shared" si="333"/>
        <v/>
      </c>
      <c r="N1910" s="65" t="str">
        <f>IF(M1910="","",M1910/VLOOKUP(VLOOKUP($J1910,'Medians, Hi-Lo SDs'!$B:$F,2,FALSE),$H:$I,2,FALSE))</f>
        <v/>
      </c>
      <c r="O1910" s="59" t="s">
        <v>88</v>
      </c>
      <c r="P1910" s="60" t="s">
        <v>88</v>
      </c>
      <c r="Q1910" s="66" t="str">
        <f>IFERROR((IF(AND($G1909&lt;(VLOOKUP($J1910,'Medians, Hi-Lo SDs'!$B:$F,3,FALSE)),$G1910&gt;=(VLOOKUP($J1910,'Medians, Hi-Lo SDs'!$B:$F,3,FALSE))),(VLOOKUP($J1910,'Medians, Hi-Lo SDs'!$B:$F,3,FALSE))-$G1909,""))/($F1910)*($C1910-$C1909)+($C1909),"")</f>
        <v/>
      </c>
      <c r="R1910" s="65" t="str">
        <f t="shared" si="334"/>
        <v/>
      </c>
      <c r="S1910" s="65" t="str">
        <f>IF(R1910="","",R1910/VLOOKUP(VLOOKUP($J1910,'Medians, Hi-Lo SDs'!$B:$F,3,FALSE),$H:$I,2,FALSE))</f>
        <v/>
      </c>
      <c r="T1910" s="70" t="str">
        <f t="shared" si="337"/>
        <v/>
      </c>
      <c r="U1910" s="68" t="str">
        <f t="shared" si="338"/>
        <v/>
      </c>
      <c r="V1910" s="69" t="str">
        <f t="shared" si="332"/>
        <v/>
      </c>
      <c r="W1910" s="66" t="str">
        <f>IFERROR((IF(AND($G1909&lt;(VLOOKUP($J1910,'Medians, Hi-Lo SDs'!$B:$F,4,FALSE)),$G1910&gt;=(VLOOKUP($J1910,'Medians, Hi-Lo SDs'!$B:$F,4,FALSE))),(VLOOKUP($J1910,'Medians, Hi-Lo SDs'!$B:$F,4,FALSE))-$G1909,""))/($F1910)*($C1910-$C1909)+($C1909),"")</f>
        <v/>
      </c>
      <c r="X1910" s="65" t="str">
        <f t="shared" si="335"/>
        <v/>
      </c>
      <c r="Y1910" s="65" t="str">
        <f>IF(X1910="","",X1910/VLOOKUP(VLOOKUP($J1910,'Medians, Hi-Lo SDs'!$B:$F,4,FALSE),$H:$I,2,FALSE))</f>
        <v/>
      </c>
      <c r="Z1910" s="70" t="str">
        <f t="shared" si="339"/>
        <v/>
      </c>
      <c r="AA1910" s="68" t="str">
        <f t="shared" si="340"/>
        <v/>
      </c>
      <c r="AB1910" s="66" t="str">
        <f>IFERROR((IF(AND($G1909&lt;(VLOOKUP($J1910,'Medians, Hi-Lo SDs'!$B:$F,5,FALSE)),$G1910&gt;=(VLOOKUP($J1910,'Medians, Hi-Lo SDs'!$B:$F,5,FALSE))),(VLOOKUP($J1910,'Medians, Hi-Lo SDs'!$B:$F,5,FALSE))-$G1909,""))/($F1910)*($C1910-$C1909)+($C1909),"")</f>
        <v/>
      </c>
      <c r="AC1910" s="65" t="str">
        <f t="shared" si="336"/>
        <v/>
      </c>
      <c r="AD1910" s="65" t="str">
        <f>IF(AC1910="","",AC1910/VLOOKUP(VLOOKUP($J1910,'Medians, Hi-Lo SDs'!$B:$F,5,FALSE),$H:$I,2,FALSE))</f>
        <v/>
      </c>
      <c r="AE1910" s="59" t="s">
        <v>88</v>
      </c>
      <c r="AF1910" s="60" t="s">
        <v>88</v>
      </c>
    </row>
    <row r="1911" spans="10:32" x14ac:dyDescent="0.2">
      <c r="J1911" s="64" t="str">
        <f t="shared" si="330"/>
        <v>a1721</v>
      </c>
      <c r="K1911" s="71">
        <f t="shared" si="331"/>
        <v>2.1505376344086025</v>
      </c>
      <c r="L1911" s="65" t="str">
        <f>IFERROR((IF(AND($G1910&lt;(VLOOKUP($J1911,'Medians, Hi-Lo SDs'!$B:$F,2,FALSE)),$G1911&gt;=(VLOOKUP($J1911,'Medians, Hi-Lo SDs'!$B:$F,2,FALSE))),(VLOOKUP($J1911,'Medians, Hi-Lo SDs'!$B:$F,2,FALSE))-$G1910,""))/($F1911)*($C1911-$C1910)+($C1910),"")</f>
        <v/>
      </c>
      <c r="M1911" s="65" t="str">
        <f t="shared" si="333"/>
        <v/>
      </c>
      <c r="N1911" s="65" t="str">
        <f>IF(M1911="","",M1911/VLOOKUP(VLOOKUP($J1911,'Medians, Hi-Lo SDs'!$B:$F,2,FALSE),$H:$I,2,FALSE))</f>
        <v/>
      </c>
      <c r="O1911" s="59" t="s">
        <v>88</v>
      </c>
      <c r="P1911" s="60" t="s">
        <v>88</v>
      </c>
      <c r="Q1911" s="66" t="str">
        <f>IFERROR((IF(AND($G1910&lt;(VLOOKUP($J1911,'Medians, Hi-Lo SDs'!$B:$F,3,FALSE)),$G1911&gt;=(VLOOKUP($J1911,'Medians, Hi-Lo SDs'!$B:$F,3,FALSE))),(VLOOKUP($J1911,'Medians, Hi-Lo SDs'!$B:$F,3,FALSE))-$G1910,""))/($F1911)*($C1911-$C1910)+($C1910),"")</f>
        <v/>
      </c>
      <c r="R1911" s="65" t="str">
        <f t="shared" si="334"/>
        <v/>
      </c>
      <c r="S1911" s="65" t="str">
        <f>IF(R1911="","",R1911/VLOOKUP(VLOOKUP($J1911,'Medians, Hi-Lo SDs'!$B:$F,3,FALSE),$H:$I,2,FALSE))</f>
        <v/>
      </c>
      <c r="T1911" s="70" t="str">
        <f t="shared" si="337"/>
        <v/>
      </c>
      <c r="U1911" s="68" t="str">
        <f t="shared" si="338"/>
        <v/>
      </c>
      <c r="V1911" s="69" t="str">
        <f t="shared" si="332"/>
        <v/>
      </c>
      <c r="W1911" s="66" t="str">
        <f>IFERROR((IF(AND($G1910&lt;(VLOOKUP($J1911,'Medians, Hi-Lo SDs'!$B:$F,4,FALSE)),$G1911&gt;=(VLOOKUP($J1911,'Medians, Hi-Lo SDs'!$B:$F,4,FALSE))),(VLOOKUP($J1911,'Medians, Hi-Lo SDs'!$B:$F,4,FALSE))-$G1910,""))/($F1911)*($C1911-$C1910)+($C1910),"")</f>
        <v/>
      </c>
      <c r="X1911" s="65" t="str">
        <f t="shared" si="335"/>
        <v/>
      </c>
      <c r="Y1911" s="65" t="str">
        <f>IF(X1911="","",X1911/VLOOKUP(VLOOKUP($J1911,'Medians, Hi-Lo SDs'!$B:$F,4,FALSE),$H:$I,2,FALSE))</f>
        <v/>
      </c>
      <c r="Z1911" s="70" t="str">
        <f t="shared" si="339"/>
        <v/>
      </c>
      <c r="AA1911" s="68" t="str">
        <f t="shared" si="340"/>
        <v/>
      </c>
      <c r="AB1911" s="66" t="str">
        <f>IFERROR((IF(AND($G1910&lt;(VLOOKUP($J1911,'Medians, Hi-Lo SDs'!$B:$F,5,FALSE)),$G1911&gt;=(VLOOKUP($J1911,'Medians, Hi-Lo SDs'!$B:$F,5,FALSE))),(VLOOKUP($J1911,'Medians, Hi-Lo SDs'!$B:$F,5,FALSE))-$G1910,""))/($F1911)*($C1911-$C1910)+($C1910),"")</f>
        <v/>
      </c>
      <c r="AC1911" s="65" t="str">
        <f t="shared" si="336"/>
        <v/>
      </c>
      <c r="AD1911" s="65" t="str">
        <f>IF(AC1911="","",AC1911/VLOOKUP(VLOOKUP($J1911,'Medians, Hi-Lo SDs'!$B:$F,5,FALSE),$H:$I,2,FALSE))</f>
        <v/>
      </c>
      <c r="AE1911" s="59" t="s">
        <v>88</v>
      </c>
      <c r="AF1911" s="60" t="s">
        <v>88</v>
      </c>
    </row>
    <row r="1912" spans="10:32" x14ac:dyDescent="0.2">
      <c r="J1912" s="64" t="str">
        <f t="shared" si="330"/>
        <v>a1721</v>
      </c>
      <c r="K1912" s="71">
        <f t="shared" si="331"/>
        <v>2.1505376344086025</v>
      </c>
      <c r="L1912" s="65" t="str">
        <f>IFERROR((IF(AND($G1911&lt;(VLOOKUP($J1912,'Medians, Hi-Lo SDs'!$B:$F,2,FALSE)),$G1912&gt;=(VLOOKUP($J1912,'Medians, Hi-Lo SDs'!$B:$F,2,FALSE))),(VLOOKUP($J1912,'Medians, Hi-Lo SDs'!$B:$F,2,FALSE))-$G1911,""))/($F1912)*($C1912-$C1911)+($C1911),"")</f>
        <v/>
      </c>
      <c r="M1912" s="65" t="str">
        <f t="shared" si="333"/>
        <v/>
      </c>
      <c r="N1912" s="65" t="str">
        <f>IF(M1912="","",M1912/VLOOKUP(VLOOKUP($J1912,'Medians, Hi-Lo SDs'!$B:$F,2,FALSE),$H:$I,2,FALSE))</f>
        <v/>
      </c>
      <c r="O1912" s="59" t="s">
        <v>88</v>
      </c>
      <c r="P1912" s="60" t="s">
        <v>88</v>
      </c>
      <c r="Q1912" s="66" t="str">
        <f>IFERROR((IF(AND($G1911&lt;(VLOOKUP($J1912,'Medians, Hi-Lo SDs'!$B:$F,3,FALSE)),$G1912&gt;=(VLOOKUP($J1912,'Medians, Hi-Lo SDs'!$B:$F,3,FALSE))),(VLOOKUP($J1912,'Medians, Hi-Lo SDs'!$B:$F,3,FALSE))-$G1911,""))/($F1912)*($C1912-$C1911)+($C1911),"")</f>
        <v/>
      </c>
      <c r="R1912" s="65" t="str">
        <f t="shared" si="334"/>
        <v/>
      </c>
      <c r="S1912" s="65" t="str">
        <f>IF(R1912="","",R1912/VLOOKUP(VLOOKUP($J1912,'Medians, Hi-Lo SDs'!$B:$F,3,FALSE),$H:$I,2,FALSE))</f>
        <v/>
      </c>
      <c r="T1912" s="70" t="str">
        <f t="shared" si="337"/>
        <v/>
      </c>
      <c r="U1912" s="68" t="str">
        <f t="shared" si="338"/>
        <v/>
      </c>
      <c r="V1912" s="69" t="str">
        <f t="shared" si="332"/>
        <v/>
      </c>
      <c r="W1912" s="66" t="str">
        <f>IFERROR((IF(AND($G1911&lt;(VLOOKUP($J1912,'Medians, Hi-Lo SDs'!$B:$F,4,FALSE)),$G1912&gt;=(VLOOKUP($J1912,'Medians, Hi-Lo SDs'!$B:$F,4,FALSE))),(VLOOKUP($J1912,'Medians, Hi-Lo SDs'!$B:$F,4,FALSE))-$G1911,""))/($F1912)*($C1912-$C1911)+($C1911),"")</f>
        <v/>
      </c>
      <c r="X1912" s="65" t="str">
        <f t="shared" si="335"/>
        <v/>
      </c>
      <c r="Y1912" s="65" t="str">
        <f>IF(X1912="","",X1912/VLOOKUP(VLOOKUP($J1912,'Medians, Hi-Lo SDs'!$B:$F,4,FALSE),$H:$I,2,FALSE))</f>
        <v/>
      </c>
      <c r="Z1912" s="70" t="str">
        <f t="shared" si="339"/>
        <v/>
      </c>
      <c r="AA1912" s="68" t="str">
        <f t="shared" si="340"/>
        <v/>
      </c>
      <c r="AB1912" s="66" t="str">
        <f>IFERROR((IF(AND($G1911&lt;(VLOOKUP($J1912,'Medians, Hi-Lo SDs'!$B:$F,5,FALSE)),$G1912&gt;=(VLOOKUP($J1912,'Medians, Hi-Lo SDs'!$B:$F,5,FALSE))),(VLOOKUP($J1912,'Medians, Hi-Lo SDs'!$B:$F,5,FALSE))-$G1911,""))/($F1912)*($C1912-$C1911)+($C1911),"")</f>
        <v/>
      </c>
      <c r="AC1912" s="65" t="str">
        <f t="shared" si="336"/>
        <v/>
      </c>
      <c r="AD1912" s="65" t="str">
        <f>IF(AC1912="","",AC1912/VLOOKUP(VLOOKUP($J1912,'Medians, Hi-Lo SDs'!$B:$F,5,FALSE),$H:$I,2,FALSE))</f>
        <v/>
      </c>
      <c r="AE1912" s="59" t="s">
        <v>88</v>
      </c>
      <c r="AF1912" s="60" t="s">
        <v>88</v>
      </c>
    </row>
    <row r="1913" spans="10:32" x14ac:dyDescent="0.2">
      <c r="J1913" s="64" t="str">
        <f t="shared" si="330"/>
        <v>a1721</v>
      </c>
      <c r="K1913" s="71">
        <f t="shared" si="331"/>
        <v>2.1505376344086025</v>
      </c>
      <c r="L1913" s="65" t="str">
        <f>IFERROR((IF(AND($G1912&lt;(VLOOKUP($J1913,'Medians, Hi-Lo SDs'!$B:$F,2,FALSE)),$G1913&gt;=(VLOOKUP($J1913,'Medians, Hi-Lo SDs'!$B:$F,2,FALSE))),(VLOOKUP($J1913,'Medians, Hi-Lo SDs'!$B:$F,2,FALSE))-$G1912,""))/($F1913)*($C1913-$C1912)+($C1912),"")</f>
        <v/>
      </c>
      <c r="M1913" s="65" t="str">
        <f t="shared" si="333"/>
        <v/>
      </c>
      <c r="N1913" s="65" t="str">
        <f>IF(M1913="","",M1913/VLOOKUP(VLOOKUP($J1913,'Medians, Hi-Lo SDs'!$B:$F,2,FALSE),$H:$I,2,FALSE))</f>
        <v/>
      </c>
      <c r="O1913" s="59" t="s">
        <v>88</v>
      </c>
      <c r="P1913" s="60" t="s">
        <v>88</v>
      </c>
      <c r="Q1913" s="66" t="str">
        <f>IFERROR((IF(AND($G1912&lt;(VLOOKUP($J1913,'Medians, Hi-Lo SDs'!$B:$F,3,FALSE)),$G1913&gt;=(VLOOKUP($J1913,'Medians, Hi-Lo SDs'!$B:$F,3,FALSE))),(VLOOKUP($J1913,'Medians, Hi-Lo SDs'!$B:$F,3,FALSE))-$G1912,""))/($F1913)*($C1913-$C1912)+($C1912),"")</f>
        <v/>
      </c>
      <c r="R1913" s="65" t="str">
        <f t="shared" si="334"/>
        <v/>
      </c>
      <c r="S1913" s="65" t="str">
        <f>IF(R1913="","",R1913/VLOOKUP(VLOOKUP($J1913,'Medians, Hi-Lo SDs'!$B:$F,3,FALSE),$H:$I,2,FALSE))</f>
        <v/>
      </c>
      <c r="T1913" s="70" t="str">
        <f t="shared" si="337"/>
        <v/>
      </c>
      <c r="U1913" s="68" t="str">
        <f t="shared" si="338"/>
        <v/>
      </c>
      <c r="V1913" s="69" t="str">
        <f t="shared" si="332"/>
        <v/>
      </c>
      <c r="W1913" s="66" t="str">
        <f>IFERROR((IF(AND($G1912&lt;(VLOOKUP($J1913,'Medians, Hi-Lo SDs'!$B:$F,4,FALSE)),$G1913&gt;=(VLOOKUP($J1913,'Medians, Hi-Lo SDs'!$B:$F,4,FALSE))),(VLOOKUP($J1913,'Medians, Hi-Lo SDs'!$B:$F,4,FALSE))-$G1912,""))/($F1913)*($C1913-$C1912)+($C1912),"")</f>
        <v/>
      </c>
      <c r="X1913" s="65" t="str">
        <f t="shared" si="335"/>
        <v/>
      </c>
      <c r="Y1913" s="65" t="str">
        <f>IF(X1913="","",X1913/VLOOKUP(VLOOKUP($J1913,'Medians, Hi-Lo SDs'!$B:$F,4,FALSE),$H:$I,2,FALSE))</f>
        <v/>
      </c>
      <c r="Z1913" s="70" t="str">
        <f t="shared" si="339"/>
        <v/>
      </c>
      <c r="AA1913" s="68" t="str">
        <f t="shared" si="340"/>
        <v/>
      </c>
      <c r="AB1913" s="66" t="str">
        <f>IFERROR((IF(AND($G1912&lt;(VLOOKUP($J1913,'Medians, Hi-Lo SDs'!$B:$F,5,FALSE)),$G1913&gt;=(VLOOKUP($J1913,'Medians, Hi-Lo SDs'!$B:$F,5,FALSE))),(VLOOKUP($J1913,'Medians, Hi-Lo SDs'!$B:$F,5,FALSE))-$G1912,""))/($F1913)*($C1913-$C1912)+($C1912),"")</f>
        <v/>
      </c>
      <c r="AC1913" s="65" t="str">
        <f t="shared" si="336"/>
        <v/>
      </c>
      <c r="AD1913" s="65" t="str">
        <f>IF(AC1913="","",AC1913/VLOOKUP(VLOOKUP($J1913,'Medians, Hi-Lo SDs'!$B:$F,5,FALSE),$H:$I,2,FALSE))</f>
        <v/>
      </c>
      <c r="AE1913" s="59" t="s">
        <v>88</v>
      </c>
      <c r="AF1913" s="60" t="s">
        <v>88</v>
      </c>
    </row>
    <row r="1914" spans="10:32" x14ac:dyDescent="0.2">
      <c r="J1914" s="64" t="str">
        <f t="shared" si="330"/>
        <v>a1721</v>
      </c>
      <c r="K1914" s="71">
        <f t="shared" si="331"/>
        <v>2.1505376344086025</v>
      </c>
      <c r="L1914" s="65" t="str">
        <f>IFERROR((IF(AND($G1913&lt;(VLOOKUP($J1914,'Medians, Hi-Lo SDs'!$B:$F,2,FALSE)),$G1914&gt;=(VLOOKUP($J1914,'Medians, Hi-Lo SDs'!$B:$F,2,FALSE))),(VLOOKUP($J1914,'Medians, Hi-Lo SDs'!$B:$F,2,FALSE))-$G1913,""))/($F1914)*($C1914-$C1913)+($C1913),"")</f>
        <v/>
      </c>
      <c r="M1914" s="65" t="str">
        <f t="shared" si="333"/>
        <v/>
      </c>
      <c r="N1914" s="65" t="str">
        <f>IF(M1914="","",M1914/VLOOKUP(VLOOKUP($J1914,'Medians, Hi-Lo SDs'!$B:$F,2,FALSE),$H:$I,2,FALSE))</f>
        <v/>
      </c>
      <c r="O1914" s="59" t="s">
        <v>88</v>
      </c>
      <c r="P1914" s="60" t="s">
        <v>88</v>
      </c>
      <c r="Q1914" s="66" t="str">
        <f>IFERROR((IF(AND($G1913&lt;(VLOOKUP($J1914,'Medians, Hi-Lo SDs'!$B:$F,3,FALSE)),$G1914&gt;=(VLOOKUP($J1914,'Medians, Hi-Lo SDs'!$B:$F,3,FALSE))),(VLOOKUP($J1914,'Medians, Hi-Lo SDs'!$B:$F,3,FALSE))-$G1913,""))/($F1914)*($C1914-$C1913)+($C1913),"")</f>
        <v/>
      </c>
      <c r="R1914" s="65" t="str">
        <f t="shared" si="334"/>
        <v/>
      </c>
      <c r="S1914" s="65" t="str">
        <f>IF(R1914="","",R1914/VLOOKUP(VLOOKUP($J1914,'Medians, Hi-Lo SDs'!$B:$F,3,FALSE),$H:$I,2,FALSE))</f>
        <v/>
      </c>
      <c r="T1914" s="70" t="str">
        <f t="shared" si="337"/>
        <v/>
      </c>
      <c r="U1914" s="68" t="str">
        <f t="shared" si="338"/>
        <v/>
      </c>
      <c r="V1914" s="69" t="str">
        <f t="shared" si="332"/>
        <v/>
      </c>
      <c r="W1914" s="66" t="str">
        <f>IFERROR((IF(AND($G1913&lt;(VLOOKUP($J1914,'Medians, Hi-Lo SDs'!$B:$F,4,FALSE)),$G1914&gt;=(VLOOKUP($J1914,'Medians, Hi-Lo SDs'!$B:$F,4,FALSE))),(VLOOKUP($J1914,'Medians, Hi-Lo SDs'!$B:$F,4,FALSE))-$G1913,""))/($F1914)*($C1914-$C1913)+($C1913),"")</f>
        <v/>
      </c>
      <c r="X1914" s="65" t="str">
        <f t="shared" si="335"/>
        <v/>
      </c>
      <c r="Y1914" s="65" t="str">
        <f>IF(X1914="","",X1914/VLOOKUP(VLOOKUP($J1914,'Medians, Hi-Lo SDs'!$B:$F,4,FALSE),$H:$I,2,FALSE))</f>
        <v/>
      </c>
      <c r="Z1914" s="70" t="str">
        <f t="shared" si="339"/>
        <v/>
      </c>
      <c r="AA1914" s="68" t="str">
        <f t="shared" si="340"/>
        <v/>
      </c>
      <c r="AB1914" s="66" t="str">
        <f>IFERROR((IF(AND($G1913&lt;(VLOOKUP($J1914,'Medians, Hi-Lo SDs'!$B:$F,5,FALSE)),$G1914&gt;=(VLOOKUP($J1914,'Medians, Hi-Lo SDs'!$B:$F,5,FALSE))),(VLOOKUP($J1914,'Medians, Hi-Lo SDs'!$B:$F,5,FALSE))-$G1913,""))/($F1914)*($C1914-$C1913)+($C1913),"")</f>
        <v/>
      </c>
      <c r="AC1914" s="65" t="str">
        <f t="shared" si="336"/>
        <v/>
      </c>
      <c r="AD1914" s="65" t="str">
        <f>IF(AC1914="","",AC1914/VLOOKUP(VLOOKUP($J1914,'Medians, Hi-Lo SDs'!$B:$F,5,FALSE),$H:$I,2,FALSE))</f>
        <v/>
      </c>
      <c r="AE1914" s="59" t="s">
        <v>88</v>
      </c>
      <c r="AF1914" s="60" t="s">
        <v>88</v>
      </c>
    </row>
    <row r="1915" spans="10:32" x14ac:dyDescent="0.2">
      <c r="J1915" s="64" t="str">
        <f t="shared" si="330"/>
        <v>a1721</v>
      </c>
      <c r="K1915" s="71">
        <f t="shared" si="331"/>
        <v>2.1505376344086025</v>
      </c>
      <c r="L1915" s="65" t="str">
        <f>IFERROR((IF(AND($G1914&lt;(VLOOKUP($J1915,'Medians, Hi-Lo SDs'!$B:$F,2,FALSE)),$G1915&gt;=(VLOOKUP($J1915,'Medians, Hi-Lo SDs'!$B:$F,2,FALSE))),(VLOOKUP($J1915,'Medians, Hi-Lo SDs'!$B:$F,2,FALSE))-$G1914,""))/($F1915)*($C1915-$C1914)+($C1914),"")</f>
        <v/>
      </c>
      <c r="M1915" s="65" t="str">
        <f t="shared" si="333"/>
        <v/>
      </c>
      <c r="N1915" s="65" t="str">
        <f>IF(M1915="","",M1915/VLOOKUP(VLOOKUP($J1915,'Medians, Hi-Lo SDs'!$B:$F,2,FALSE),$H:$I,2,FALSE))</f>
        <v/>
      </c>
      <c r="O1915" s="59" t="s">
        <v>88</v>
      </c>
      <c r="P1915" s="60" t="s">
        <v>88</v>
      </c>
      <c r="Q1915" s="66" t="str">
        <f>IFERROR((IF(AND($G1914&lt;(VLOOKUP($J1915,'Medians, Hi-Lo SDs'!$B:$F,3,FALSE)),$G1915&gt;=(VLOOKUP($J1915,'Medians, Hi-Lo SDs'!$B:$F,3,FALSE))),(VLOOKUP($J1915,'Medians, Hi-Lo SDs'!$B:$F,3,FALSE))-$G1914,""))/($F1915)*($C1915-$C1914)+($C1914),"")</f>
        <v/>
      </c>
      <c r="R1915" s="65" t="str">
        <f t="shared" si="334"/>
        <v/>
      </c>
      <c r="S1915" s="65" t="str">
        <f>IF(R1915="","",R1915/VLOOKUP(VLOOKUP($J1915,'Medians, Hi-Lo SDs'!$B:$F,3,FALSE),$H:$I,2,FALSE))</f>
        <v/>
      </c>
      <c r="T1915" s="70" t="str">
        <f t="shared" si="337"/>
        <v/>
      </c>
      <c r="U1915" s="68" t="str">
        <f t="shared" si="338"/>
        <v/>
      </c>
      <c r="V1915" s="69" t="str">
        <f t="shared" si="332"/>
        <v/>
      </c>
      <c r="W1915" s="66" t="str">
        <f>IFERROR((IF(AND($G1914&lt;(VLOOKUP($J1915,'Medians, Hi-Lo SDs'!$B:$F,4,FALSE)),$G1915&gt;=(VLOOKUP($J1915,'Medians, Hi-Lo SDs'!$B:$F,4,FALSE))),(VLOOKUP($J1915,'Medians, Hi-Lo SDs'!$B:$F,4,FALSE))-$G1914,""))/($F1915)*($C1915-$C1914)+($C1914),"")</f>
        <v/>
      </c>
      <c r="X1915" s="65" t="str">
        <f t="shared" si="335"/>
        <v/>
      </c>
      <c r="Y1915" s="65" t="str">
        <f>IF(X1915="","",X1915/VLOOKUP(VLOOKUP($J1915,'Medians, Hi-Lo SDs'!$B:$F,4,FALSE),$H:$I,2,FALSE))</f>
        <v/>
      </c>
      <c r="Z1915" s="70" t="str">
        <f t="shared" si="339"/>
        <v/>
      </c>
      <c r="AA1915" s="68" t="str">
        <f t="shared" si="340"/>
        <v/>
      </c>
      <c r="AB1915" s="66" t="str">
        <f>IFERROR((IF(AND($G1914&lt;(VLOOKUP($J1915,'Medians, Hi-Lo SDs'!$B:$F,5,FALSE)),$G1915&gt;=(VLOOKUP($J1915,'Medians, Hi-Lo SDs'!$B:$F,5,FALSE))),(VLOOKUP($J1915,'Medians, Hi-Lo SDs'!$B:$F,5,FALSE))-$G1914,""))/($F1915)*($C1915-$C1914)+($C1914),"")</f>
        <v/>
      </c>
      <c r="AC1915" s="65" t="str">
        <f t="shared" si="336"/>
        <v/>
      </c>
      <c r="AD1915" s="65" t="str">
        <f>IF(AC1915="","",AC1915/VLOOKUP(VLOOKUP($J1915,'Medians, Hi-Lo SDs'!$B:$F,5,FALSE),$H:$I,2,FALSE))</f>
        <v/>
      </c>
      <c r="AE1915" s="59" t="s">
        <v>88</v>
      </c>
      <c r="AF1915" s="60" t="s">
        <v>88</v>
      </c>
    </row>
    <row r="1916" spans="10:32" x14ac:dyDescent="0.2">
      <c r="J1916" s="64" t="str">
        <f t="shared" si="330"/>
        <v>a1721</v>
      </c>
      <c r="K1916" s="71">
        <f t="shared" si="331"/>
        <v>2.1505376344086025</v>
      </c>
      <c r="L1916" s="65" t="str">
        <f>IFERROR((IF(AND($G1915&lt;(VLOOKUP($J1916,'Medians, Hi-Lo SDs'!$B:$F,2,FALSE)),$G1916&gt;=(VLOOKUP($J1916,'Medians, Hi-Lo SDs'!$B:$F,2,FALSE))),(VLOOKUP($J1916,'Medians, Hi-Lo SDs'!$B:$F,2,FALSE))-$G1915,""))/($F1916)*($C1916-$C1915)+($C1915),"")</f>
        <v/>
      </c>
      <c r="M1916" s="65" t="str">
        <f t="shared" si="333"/>
        <v/>
      </c>
      <c r="N1916" s="65" t="str">
        <f>IF(M1916="","",M1916/VLOOKUP(VLOOKUP($J1916,'Medians, Hi-Lo SDs'!$B:$F,2,FALSE),$H:$I,2,FALSE))</f>
        <v/>
      </c>
      <c r="O1916" s="59" t="s">
        <v>88</v>
      </c>
      <c r="P1916" s="60" t="s">
        <v>88</v>
      </c>
      <c r="Q1916" s="66" t="str">
        <f>IFERROR((IF(AND($G1915&lt;(VLOOKUP($J1916,'Medians, Hi-Lo SDs'!$B:$F,3,FALSE)),$G1916&gt;=(VLOOKUP($J1916,'Medians, Hi-Lo SDs'!$B:$F,3,FALSE))),(VLOOKUP($J1916,'Medians, Hi-Lo SDs'!$B:$F,3,FALSE))-$G1915,""))/($F1916)*($C1916-$C1915)+($C1915),"")</f>
        <v/>
      </c>
      <c r="R1916" s="65" t="str">
        <f t="shared" si="334"/>
        <v/>
      </c>
      <c r="S1916" s="65" t="str">
        <f>IF(R1916="","",R1916/VLOOKUP(VLOOKUP($J1916,'Medians, Hi-Lo SDs'!$B:$F,3,FALSE),$H:$I,2,FALSE))</f>
        <v/>
      </c>
      <c r="T1916" s="70" t="str">
        <f t="shared" si="337"/>
        <v/>
      </c>
      <c r="U1916" s="68" t="str">
        <f t="shared" si="338"/>
        <v/>
      </c>
      <c r="V1916" s="69" t="str">
        <f t="shared" si="332"/>
        <v/>
      </c>
      <c r="W1916" s="66" t="str">
        <f>IFERROR((IF(AND($G1915&lt;(VLOOKUP($J1916,'Medians, Hi-Lo SDs'!$B:$F,4,FALSE)),$G1916&gt;=(VLOOKUP($J1916,'Medians, Hi-Lo SDs'!$B:$F,4,FALSE))),(VLOOKUP($J1916,'Medians, Hi-Lo SDs'!$B:$F,4,FALSE))-$G1915,""))/($F1916)*($C1916-$C1915)+($C1915),"")</f>
        <v/>
      </c>
      <c r="X1916" s="65" t="str">
        <f t="shared" si="335"/>
        <v/>
      </c>
      <c r="Y1916" s="65" t="str">
        <f>IF(X1916="","",X1916/VLOOKUP(VLOOKUP($J1916,'Medians, Hi-Lo SDs'!$B:$F,4,FALSE),$H:$I,2,FALSE))</f>
        <v/>
      </c>
      <c r="Z1916" s="70" t="str">
        <f t="shared" si="339"/>
        <v/>
      </c>
      <c r="AA1916" s="68" t="str">
        <f t="shared" si="340"/>
        <v/>
      </c>
      <c r="AB1916" s="66" t="str">
        <f>IFERROR((IF(AND($G1915&lt;(VLOOKUP($J1916,'Medians, Hi-Lo SDs'!$B:$F,5,FALSE)),$G1916&gt;=(VLOOKUP($J1916,'Medians, Hi-Lo SDs'!$B:$F,5,FALSE))),(VLOOKUP($J1916,'Medians, Hi-Lo SDs'!$B:$F,5,FALSE))-$G1915,""))/($F1916)*($C1916-$C1915)+($C1915),"")</f>
        <v/>
      </c>
      <c r="AC1916" s="65" t="str">
        <f t="shared" si="336"/>
        <v/>
      </c>
      <c r="AD1916" s="65" t="str">
        <f>IF(AC1916="","",AC1916/VLOOKUP(VLOOKUP($J1916,'Medians, Hi-Lo SDs'!$B:$F,5,FALSE),$H:$I,2,FALSE))</f>
        <v/>
      </c>
      <c r="AE1916" s="59" t="s">
        <v>88</v>
      </c>
      <c r="AF1916" s="60" t="s">
        <v>88</v>
      </c>
    </row>
    <row r="1917" spans="10:32" x14ac:dyDescent="0.2">
      <c r="J1917" s="64" t="str">
        <f t="shared" si="330"/>
        <v>a1721</v>
      </c>
      <c r="K1917" s="71">
        <f t="shared" si="331"/>
        <v>2.1505376344086025</v>
      </c>
      <c r="L1917" s="65" t="str">
        <f>IFERROR((IF(AND($G1916&lt;(VLOOKUP($J1917,'Medians, Hi-Lo SDs'!$B:$F,2,FALSE)),$G1917&gt;=(VLOOKUP($J1917,'Medians, Hi-Lo SDs'!$B:$F,2,FALSE))),(VLOOKUP($J1917,'Medians, Hi-Lo SDs'!$B:$F,2,FALSE))-$G1916,""))/($F1917)*($C1917-$C1916)+($C1916),"")</f>
        <v/>
      </c>
      <c r="M1917" s="65" t="str">
        <f t="shared" si="333"/>
        <v/>
      </c>
      <c r="N1917" s="65" t="str">
        <f>IF(M1917="","",M1917/VLOOKUP(VLOOKUP($J1917,'Medians, Hi-Lo SDs'!$B:$F,2,FALSE),$H:$I,2,FALSE))</f>
        <v/>
      </c>
      <c r="O1917" s="59" t="s">
        <v>88</v>
      </c>
      <c r="P1917" s="60" t="s">
        <v>88</v>
      </c>
      <c r="Q1917" s="66" t="str">
        <f>IFERROR((IF(AND($G1916&lt;(VLOOKUP($J1917,'Medians, Hi-Lo SDs'!$B:$F,3,FALSE)),$G1917&gt;=(VLOOKUP($J1917,'Medians, Hi-Lo SDs'!$B:$F,3,FALSE))),(VLOOKUP($J1917,'Medians, Hi-Lo SDs'!$B:$F,3,FALSE))-$G1916,""))/($F1917)*($C1917-$C1916)+($C1916),"")</f>
        <v/>
      </c>
      <c r="R1917" s="65" t="str">
        <f t="shared" si="334"/>
        <v/>
      </c>
      <c r="S1917" s="65" t="str">
        <f>IF(R1917="","",R1917/VLOOKUP(VLOOKUP($J1917,'Medians, Hi-Lo SDs'!$B:$F,3,FALSE),$H:$I,2,FALSE))</f>
        <v/>
      </c>
      <c r="T1917" s="70" t="str">
        <f t="shared" si="337"/>
        <v/>
      </c>
      <c r="U1917" s="68" t="str">
        <f t="shared" si="338"/>
        <v/>
      </c>
      <c r="V1917" s="69" t="str">
        <f t="shared" si="332"/>
        <v/>
      </c>
      <c r="W1917" s="66" t="str">
        <f>IFERROR((IF(AND($G1916&lt;(VLOOKUP($J1917,'Medians, Hi-Lo SDs'!$B:$F,4,FALSE)),$G1917&gt;=(VLOOKUP($J1917,'Medians, Hi-Lo SDs'!$B:$F,4,FALSE))),(VLOOKUP($J1917,'Medians, Hi-Lo SDs'!$B:$F,4,FALSE))-$G1916,""))/($F1917)*($C1917-$C1916)+($C1916),"")</f>
        <v/>
      </c>
      <c r="X1917" s="65" t="str">
        <f t="shared" si="335"/>
        <v/>
      </c>
      <c r="Y1917" s="65" t="str">
        <f>IF(X1917="","",X1917/VLOOKUP(VLOOKUP($J1917,'Medians, Hi-Lo SDs'!$B:$F,4,FALSE),$H:$I,2,FALSE))</f>
        <v/>
      </c>
      <c r="Z1917" s="70" t="str">
        <f t="shared" si="339"/>
        <v/>
      </c>
      <c r="AA1917" s="68" t="str">
        <f t="shared" si="340"/>
        <v/>
      </c>
      <c r="AB1917" s="66" t="str">
        <f>IFERROR((IF(AND($G1916&lt;(VLOOKUP($J1917,'Medians, Hi-Lo SDs'!$B:$F,5,FALSE)),$G1917&gt;=(VLOOKUP($J1917,'Medians, Hi-Lo SDs'!$B:$F,5,FALSE))),(VLOOKUP($J1917,'Medians, Hi-Lo SDs'!$B:$F,5,FALSE))-$G1916,""))/($F1917)*($C1917-$C1916)+($C1916),"")</f>
        <v/>
      </c>
      <c r="AC1917" s="65" t="str">
        <f t="shared" si="336"/>
        <v/>
      </c>
      <c r="AD1917" s="65" t="str">
        <f>IF(AC1917="","",AC1917/VLOOKUP(VLOOKUP($J1917,'Medians, Hi-Lo SDs'!$B:$F,5,FALSE),$H:$I,2,FALSE))</f>
        <v/>
      </c>
      <c r="AE1917" s="59" t="s">
        <v>88</v>
      </c>
      <c r="AF1917" s="60" t="s">
        <v>88</v>
      </c>
    </row>
    <row r="1918" spans="10:32" x14ac:dyDescent="0.2">
      <c r="J1918" s="64" t="str">
        <f t="shared" si="330"/>
        <v>a1721</v>
      </c>
      <c r="K1918" s="71">
        <f t="shared" si="331"/>
        <v>2.1505376344086025</v>
      </c>
      <c r="L1918" s="65" t="str">
        <f>IFERROR((IF(AND($G1917&lt;(VLOOKUP($J1918,'Medians, Hi-Lo SDs'!$B:$F,2,FALSE)),$G1918&gt;=(VLOOKUP($J1918,'Medians, Hi-Lo SDs'!$B:$F,2,FALSE))),(VLOOKUP($J1918,'Medians, Hi-Lo SDs'!$B:$F,2,FALSE))-$G1917,""))/($F1918)*($C1918-$C1917)+($C1917),"")</f>
        <v/>
      </c>
      <c r="M1918" s="65" t="str">
        <f t="shared" si="333"/>
        <v/>
      </c>
      <c r="N1918" s="65" t="str">
        <f>IF(M1918="","",M1918/VLOOKUP(VLOOKUP($J1918,'Medians, Hi-Lo SDs'!$B:$F,2,FALSE),$H:$I,2,FALSE))</f>
        <v/>
      </c>
      <c r="O1918" s="59" t="s">
        <v>88</v>
      </c>
      <c r="P1918" s="60" t="s">
        <v>88</v>
      </c>
      <c r="Q1918" s="66" t="str">
        <f>IFERROR((IF(AND($G1917&lt;(VLOOKUP($J1918,'Medians, Hi-Lo SDs'!$B:$F,3,FALSE)),$G1918&gt;=(VLOOKUP($J1918,'Medians, Hi-Lo SDs'!$B:$F,3,FALSE))),(VLOOKUP($J1918,'Medians, Hi-Lo SDs'!$B:$F,3,FALSE))-$G1917,""))/($F1918)*($C1918-$C1917)+($C1917),"")</f>
        <v/>
      </c>
      <c r="R1918" s="65" t="str">
        <f t="shared" si="334"/>
        <v/>
      </c>
      <c r="S1918" s="65" t="str">
        <f>IF(R1918="","",R1918/VLOOKUP(VLOOKUP($J1918,'Medians, Hi-Lo SDs'!$B:$F,3,FALSE),$H:$I,2,FALSE))</f>
        <v/>
      </c>
      <c r="T1918" s="70" t="str">
        <f t="shared" si="337"/>
        <v/>
      </c>
      <c r="U1918" s="68" t="str">
        <f t="shared" si="338"/>
        <v/>
      </c>
      <c r="V1918" s="69" t="str">
        <f t="shared" si="332"/>
        <v/>
      </c>
      <c r="W1918" s="66" t="str">
        <f>IFERROR((IF(AND($G1917&lt;(VLOOKUP($J1918,'Medians, Hi-Lo SDs'!$B:$F,4,FALSE)),$G1918&gt;=(VLOOKUP($J1918,'Medians, Hi-Lo SDs'!$B:$F,4,FALSE))),(VLOOKUP($J1918,'Medians, Hi-Lo SDs'!$B:$F,4,FALSE))-$G1917,""))/($F1918)*($C1918-$C1917)+($C1917),"")</f>
        <v/>
      </c>
      <c r="X1918" s="65" t="str">
        <f t="shared" si="335"/>
        <v/>
      </c>
      <c r="Y1918" s="65" t="str">
        <f>IF(X1918="","",X1918/VLOOKUP(VLOOKUP($J1918,'Medians, Hi-Lo SDs'!$B:$F,4,FALSE),$H:$I,2,FALSE))</f>
        <v/>
      </c>
      <c r="Z1918" s="70" t="str">
        <f t="shared" si="339"/>
        <v/>
      </c>
      <c r="AA1918" s="68" t="str">
        <f t="shared" si="340"/>
        <v/>
      </c>
      <c r="AB1918" s="66" t="str">
        <f>IFERROR((IF(AND($G1917&lt;(VLOOKUP($J1918,'Medians, Hi-Lo SDs'!$B:$F,5,FALSE)),$G1918&gt;=(VLOOKUP($J1918,'Medians, Hi-Lo SDs'!$B:$F,5,FALSE))),(VLOOKUP($J1918,'Medians, Hi-Lo SDs'!$B:$F,5,FALSE))-$G1917,""))/($F1918)*($C1918-$C1917)+($C1917),"")</f>
        <v/>
      </c>
      <c r="AC1918" s="65" t="str">
        <f t="shared" si="336"/>
        <v/>
      </c>
      <c r="AD1918" s="65" t="str">
        <f>IF(AC1918="","",AC1918/VLOOKUP(VLOOKUP($J1918,'Medians, Hi-Lo SDs'!$B:$F,5,FALSE),$H:$I,2,FALSE))</f>
        <v/>
      </c>
      <c r="AE1918" s="59" t="s">
        <v>88</v>
      </c>
      <c r="AF1918" s="60" t="s">
        <v>88</v>
      </c>
    </row>
    <row r="1919" spans="10:32" x14ac:dyDescent="0.2">
      <c r="J1919" s="64" t="str">
        <f t="shared" si="330"/>
        <v>a1721</v>
      </c>
      <c r="K1919" s="71">
        <f t="shared" si="331"/>
        <v>2.1505376344086025</v>
      </c>
      <c r="L1919" s="65" t="str">
        <f>IFERROR((IF(AND($G1918&lt;(VLOOKUP($J1919,'Medians, Hi-Lo SDs'!$B:$F,2,FALSE)),$G1919&gt;=(VLOOKUP($J1919,'Medians, Hi-Lo SDs'!$B:$F,2,FALSE))),(VLOOKUP($J1919,'Medians, Hi-Lo SDs'!$B:$F,2,FALSE))-$G1918,""))/($F1919)*($C1919-$C1918)+($C1918),"")</f>
        <v/>
      </c>
      <c r="M1919" s="65" t="str">
        <f t="shared" si="333"/>
        <v/>
      </c>
      <c r="N1919" s="65" t="str">
        <f>IF(M1919="","",M1919/VLOOKUP(VLOOKUP($J1919,'Medians, Hi-Lo SDs'!$B:$F,2,FALSE),$H:$I,2,FALSE))</f>
        <v/>
      </c>
      <c r="O1919" s="59" t="s">
        <v>88</v>
      </c>
      <c r="P1919" s="60" t="s">
        <v>88</v>
      </c>
      <c r="Q1919" s="66" t="str">
        <f>IFERROR((IF(AND($G1918&lt;(VLOOKUP($J1919,'Medians, Hi-Lo SDs'!$B:$F,3,FALSE)),$G1919&gt;=(VLOOKUP($J1919,'Medians, Hi-Lo SDs'!$B:$F,3,FALSE))),(VLOOKUP($J1919,'Medians, Hi-Lo SDs'!$B:$F,3,FALSE))-$G1918,""))/($F1919)*($C1919-$C1918)+($C1918),"")</f>
        <v/>
      </c>
      <c r="R1919" s="65" t="str">
        <f t="shared" si="334"/>
        <v/>
      </c>
      <c r="S1919" s="65" t="str">
        <f>IF(R1919="","",R1919/VLOOKUP(VLOOKUP($J1919,'Medians, Hi-Lo SDs'!$B:$F,3,FALSE),$H:$I,2,FALSE))</f>
        <v/>
      </c>
      <c r="T1919" s="70" t="str">
        <f t="shared" si="337"/>
        <v/>
      </c>
      <c r="U1919" s="68" t="str">
        <f t="shared" si="338"/>
        <v/>
      </c>
      <c r="V1919" s="69" t="str">
        <f t="shared" si="332"/>
        <v/>
      </c>
      <c r="W1919" s="66" t="str">
        <f>IFERROR((IF(AND($G1918&lt;(VLOOKUP($J1919,'Medians, Hi-Lo SDs'!$B:$F,4,FALSE)),$G1919&gt;=(VLOOKUP($J1919,'Medians, Hi-Lo SDs'!$B:$F,4,FALSE))),(VLOOKUP($J1919,'Medians, Hi-Lo SDs'!$B:$F,4,FALSE))-$G1918,""))/($F1919)*($C1919-$C1918)+($C1918),"")</f>
        <v/>
      </c>
      <c r="X1919" s="65" t="str">
        <f t="shared" si="335"/>
        <v/>
      </c>
      <c r="Y1919" s="65" t="str">
        <f>IF(X1919="","",X1919/VLOOKUP(VLOOKUP($J1919,'Medians, Hi-Lo SDs'!$B:$F,4,FALSE),$H:$I,2,FALSE))</f>
        <v/>
      </c>
      <c r="Z1919" s="70" t="str">
        <f t="shared" si="339"/>
        <v/>
      </c>
      <c r="AA1919" s="68" t="str">
        <f t="shared" si="340"/>
        <v/>
      </c>
      <c r="AB1919" s="66" t="str">
        <f>IFERROR((IF(AND($G1918&lt;(VLOOKUP($J1919,'Medians, Hi-Lo SDs'!$B:$F,5,FALSE)),$G1919&gt;=(VLOOKUP($J1919,'Medians, Hi-Lo SDs'!$B:$F,5,FALSE))),(VLOOKUP($J1919,'Medians, Hi-Lo SDs'!$B:$F,5,FALSE))-$G1918,""))/($F1919)*($C1919-$C1918)+($C1918),"")</f>
        <v/>
      </c>
      <c r="AC1919" s="65" t="str">
        <f t="shared" si="336"/>
        <v/>
      </c>
      <c r="AD1919" s="65" t="str">
        <f>IF(AC1919="","",AC1919/VLOOKUP(VLOOKUP($J1919,'Medians, Hi-Lo SDs'!$B:$F,5,FALSE),$H:$I,2,FALSE))</f>
        <v/>
      </c>
      <c r="AE1919" s="59" t="s">
        <v>88</v>
      </c>
      <c r="AF1919" s="60" t="s">
        <v>88</v>
      </c>
    </row>
    <row r="1920" spans="10:32" x14ac:dyDescent="0.2">
      <c r="J1920" s="64" t="str">
        <f t="shared" si="330"/>
        <v>a1721</v>
      </c>
      <c r="K1920" s="71">
        <f t="shared" si="331"/>
        <v>2.1505376344086025</v>
      </c>
      <c r="L1920" s="65" t="str">
        <f>IFERROR((IF(AND($G1919&lt;(VLOOKUP($J1920,'Medians, Hi-Lo SDs'!$B:$F,2,FALSE)),$G1920&gt;=(VLOOKUP($J1920,'Medians, Hi-Lo SDs'!$B:$F,2,FALSE))),(VLOOKUP($J1920,'Medians, Hi-Lo SDs'!$B:$F,2,FALSE))-$G1919,""))/($F1920)*($C1920-$C1919)+($C1919),"")</f>
        <v/>
      </c>
      <c r="M1920" s="65" t="str">
        <f t="shared" si="333"/>
        <v/>
      </c>
      <c r="N1920" s="65" t="str">
        <f>IF(M1920="","",M1920/VLOOKUP(VLOOKUP($J1920,'Medians, Hi-Lo SDs'!$B:$F,2,FALSE),$H:$I,2,FALSE))</f>
        <v/>
      </c>
      <c r="O1920" s="59" t="s">
        <v>88</v>
      </c>
      <c r="P1920" s="60" t="s">
        <v>88</v>
      </c>
      <c r="Q1920" s="66" t="str">
        <f>IFERROR((IF(AND($G1919&lt;(VLOOKUP($J1920,'Medians, Hi-Lo SDs'!$B:$F,3,FALSE)),$G1920&gt;=(VLOOKUP($J1920,'Medians, Hi-Lo SDs'!$B:$F,3,FALSE))),(VLOOKUP($J1920,'Medians, Hi-Lo SDs'!$B:$F,3,FALSE))-$G1919,""))/($F1920)*($C1920-$C1919)+($C1919),"")</f>
        <v/>
      </c>
      <c r="R1920" s="65" t="str">
        <f t="shared" si="334"/>
        <v/>
      </c>
      <c r="S1920" s="65" t="str">
        <f>IF(R1920="","",R1920/VLOOKUP(VLOOKUP($J1920,'Medians, Hi-Lo SDs'!$B:$F,3,FALSE),$H:$I,2,FALSE))</f>
        <v/>
      </c>
      <c r="T1920" s="70" t="str">
        <f t="shared" si="337"/>
        <v/>
      </c>
      <c r="U1920" s="68" t="str">
        <f t="shared" si="338"/>
        <v/>
      </c>
      <c r="V1920" s="69" t="str">
        <f t="shared" si="332"/>
        <v/>
      </c>
      <c r="W1920" s="66" t="str">
        <f>IFERROR((IF(AND($G1919&lt;(VLOOKUP($J1920,'Medians, Hi-Lo SDs'!$B:$F,4,FALSE)),$G1920&gt;=(VLOOKUP($J1920,'Medians, Hi-Lo SDs'!$B:$F,4,FALSE))),(VLOOKUP($J1920,'Medians, Hi-Lo SDs'!$B:$F,4,FALSE))-$G1919,""))/($F1920)*($C1920-$C1919)+($C1919),"")</f>
        <v/>
      </c>
      <c r="X1920" s="65" t="str">
        <f t="shared" si="335"/>
        <v/>
      </c>
      <c r="Y1920" s="65" t="str">
        <f>IF(X1920="","",X1920/VLOOKUP(VLOOKUP($J1920,'Medians, Hi-Lo SDs'!$B:$F,4,FALSE),$H:$I,2,FALSE))</f>
        <v/>
      </c>
      <c r="Z1920" s="70" t="str">
        <f t="shared" si="339"/>
        <v/>
      </c>
      <c r="AA1920" s="68" t="str">
        <f t="shared" si="340"/>
        <v/>
      </c>
      <c r="AB1920" s="66" t="str">
        <f>IFERROR((IF(AND($G1919&lt;(VLOOKUP($J1920,'Medians, Hi-Lo SDs'!$B:$F,5,FALSE)),$G1920&gt;=(VLOOKUP($J1920,'Medians, Hi-Lo SDs'!$B:$F,5,FALSE))),(VLOOKUP($J1920,'Medians, Hi-Lo SDs'!$B:$F,5,FALSE))-$G1919,""))/($F1920)*($C1920-$C1919)+($C1919),"")</f>
        <v/>
      </c>
      <c r="AC1920" s="65" t="str">
        <f t="shared" si="336"/>
        <v/>
      </c>
      <c r="AD1920" s="65" t="str">
        <f>IF(AC1920="","",AC1920/VLOOKUP(VLOOKUP($J1920,'Medians, Hi-Lo SDs'!$B:$F,5,FALSE),$H:$I,2,FALSE))</f>
        <v/>
      </c>
      <c r="AE1920" s="59" t="s">
        <v>88</v>
      </c>
      <c r="AF1920" s="60" t="s">
        <v>88</v>
      </c>
    </row>
    <row r="1921" spans="10:32" x14ac:dyDescent="0.2">
      <c r="J1921" s="64" t="str">
        <f t="shared" si="330"/>
        <v>a1721</v>
      </c>
      <c r="K1921" s="71">
        <f t="shared" si="331"/>
        <v>2.1505376344086025</v>
      </c>
      <c r="L1921" s="65" t="str">
        <f>IFERROR((IF(AND($G1920&lt;(VLOOKUP($J1921,'Medians, Hi-Lo SDs'!$B:$F,2,FALSE)),$G1921&gt;=(VLOOKUP($J1921,'Medians, Hi-Lo SDs'!$B:$F,2,FALSE))),(VLOOKUP($J1921,'Medians, Hi-Lo SDs'!$B:$F,2,FALSE))-$G1920,""))/($F1921)*($C1921-$C1920)+($C1920),"")</f>
        <v/>
      </c>
      <c r="M1921" s="65" t="str">
        <f t="shared" si="333"/>
        <v/>
      </c>
      <c r="N1921" s="65" t="str">
        <f>IF(M1921="","",M1921/VLOOKUP(VLOOKUP($J1921,'Medians, Hi-Lo SDs'!$B:$F,2,FALSE),$H:$I,2,FALSE))</f>
        <v/>
      </c>
      <c r="O1921" s="59" t="s">
        <v>88</v>
      </c>
      <c r="P1921" s="60" t="s">
        <v>88</v>
      </c>
      <c r="Q1921" s="66" t="str">
        <f>IFERROR((IF(AND($G1920&lt;(VLOOKUP($J1921,'Medians, Hi-Lo SDs'!$B:$F,3,FALSE)),$G1921&gt;=(VLOOKUP($J1921,'Medians, Hi-Lo SDs'!$B:$F,3,FALSE))),(VLOOKUP($J1921,'Medians, Hi-Lo SDs'!$B:$F,3,FALSE))-$G1920,""))/($F1921)*($C1921-$C1920)+($C1920),"")</f>
        <v/>
      </c>
      <c r="R1921" s="65" t="str">
        <f t="shared" si="334"/>
        <v/>
      </c>
      <c r="S1921" s="65" t="str">
        <f>IF(R1921="","",R1921/VLOOKUP(VLOOKUP($J1921,'Medians, Hi-Lo SDs'!$B:$F,3,FALSE),$H:$I,2,FALSE))</f>
        <v/>
      </c>
      <c r="T1921" s="70" t="str">
        <f t="shared" si="337"/>
        <v/>
      </c>
      <c r="U1921" s="68" t="str">
        <f t="shared" si="338"/>
        <v/>
      </c>
      <c r="V1921" s="69" t="str">
        <f t="shared" si="332"/>
        <v/>
      </c>
      <c r="W1921" s="66" t="str">
        <f>IFERROR((IF(AND($G1920&lt;(VLOOKUP($J1921,'Medians, Hi-Lo SDs'!$B:$F,4,FALSE)),$G1921&gt;=(VLOOKUP($J1921,'Medians, Hi-Lo SDs'!$B:$F,4,FALSE))),(VLOOKUP($J1921,'Medians, Hi-Lo SDs'!$B:$F,4,FALSE))-$G1920,""))/($F1921)*($C1921-$C1920)+($C1920),"")</f>
        <v/>
      </c>
      <c r="X1921" s="65" t="str">
        <f t="shared" si="335"/>
        <v/>
      </c>
      <c r="Y1921" s="65" t="str">
        <f>IF(X1921="","",X1921/VLOOKUP(VLOOKUP($J1921,'Medians, Hi-Lo SDs'!$B:$F,4,FALSE),$H:$I,2,FALSE))</f>
        <v/>
      </c>
      <c r="Z1921" s="70" t="str">
        <f t="shared" si="339"/>
        <v/>
      </c>
      <c r="AA1921" s="68" t="str">
        <f t="shared" si="340"/>
        <v/>
      </c>
      <c r="AB1921" s="66" t="str">
        <f>IFERROR((IF(AND($G1920&lt;(VLOOKUP($J1921,'Medians, Hi-Lo SDs'!$B:$F,5,FALSE)),$G1921&gt;=(VLOOKUP($J1921,'Medians, Hi-Lo SDs'!$B:$F,5,FALSE))),(VLOOKUP($J1921,'Medians, Hi-Lo SDs'!$B:$F,5,FALSE))-$G1920,""))/($F1921)*($C1921-$C1920)+($C1920),"")</f>
        <v/>
      </c>
      <c r="AC1921" s="65" t="str">
        <f t="shared" si="336"/>
        <v/>
      </c>
      <c r="AD1921" s="65" t="str">
        <f>IF(AC1921="","",AC1921/VLOOKUP(VLOOKUP($J1921,'Medians, Hi-Lo SDs'!$B:$F,5,FALSE),$H:$I,2,FALSE))</f>
        <v/>
      </c>
      <c r="AE1921" s="59" t="s">
        <v>88</v>
      </c>
      <c r="AF1921" s="60" t="s">
        <v>88</v>
      </c>
    </row>
    <row r="1922" spans="10:32" x14ac:dyDescent="0.2">
      <c r="J1922" s="64" t="str">
        <f t="shared" si="330"/>
        <v>a1721</v>
      </c>
      <c r="K1922" s="71">
        <f t="shared" si="331"/>
        <v>2.1505376344086025</v>
      </c>
      <c r="L1922" s="65" t="str">
        <f>IFERROR((IF(AND($G1921&lt;(VLOOKUP($J1922,'Medians, Hi-Lo SDs'!$B:$F,2,FALSE)),$G1922&gt;=(VLOOKUP($J1922,'Medians, Hi-Lo SDs'!$B:$F,2,FALSE))),(VLOOKUP($J1922,'Medians, Hi-Lo SDs'!$B:$F,2,FALSE))-$G1921,""))/($F1922)*($C1922-$C1921)+($C1921),"")</f>
        <v/>
      </c>
      <c r="M1922" s="65" t="str">
        <f t="shared" si="333"/>
        <v/>
      </c>
      <c r="N1922" s="65" t="str">
        <f>IF(M1922="","",M1922/VLOOKUP(VLOOKUP($J1922,'Medians, Hi-Lo SDs'!$B:$F,2,FALSE),$H:$I,2,FALSE))</f>
        <v/>
      </c>
      <c r="O1922" s="59" t="s">
        <v>88</v>
      </c>
      <c r="P1922" s="60" t="s">
        <v>88</v>
      </c>
      <c r="Q1922" s="66" t="str">
        <f>IFERROR((IF(AND($G1921&lt;(VLOOKUP($J1922,'Medians, Hi-Lo SDs'!$B:$F,3,FALSE)),$G1922&gt;=(VLOOKUP($J1922,'Medians, Hi-Lo SDs'!$B:$F,3,FALSE))),(VLOOKUP($J1922,'Medians, Hi-Lo SDs'!$B:$F,3,FALSE))-$G1921,""))/($F1922)*($C1922-$C1921)+($C1921),"")</f>
        <v/>
      </c>
      <c r="R1922" s="65" t="str">
        <f t="shared" si="334"/>
        <v/>
      </c>
      <c r="S1922" s="65" t="str">
        <f>IF(R1922="","",R1922/VLOOKUP(VLOOKUP($J1922,'Medians, Hi-Lo SDs'!$B:$F,3,FALSE),$H:$I,2,FALSE))</f>
        <v/>
      </c>
      <c r="T1922" s="70" t="str">
        <f t="shared" si="337"/>
        <v/>
      </c>
      <c r="U1922" s="68" t="str">
        <f t="shared" si="338"/>
        <v/>
      </c>
      <c r="V1922" s="69" t="str">
        <f t="shared" si="332"/>
        <v/>
      </c>
      <c r="W1922" s="66" t="str">
        <f>IFERROR((IF(AND($G1921&lt;(VLOOKUP($J1922,'Medians, Hi-Lo SDs'!$B:$F,4,FALSE)),$G1922&gt;=(VLOOKUP($J1922,'Medians, Hi-Lo SDs'!$B:$F,4,FALSE))),(VLOOKUP($J1922,'Medians, Hi-Lo SDs'!$B:$F,4,FALSE))-$G1921,""))/($F1922)*($C1922-$C1921)+($C1921),"")</f>
        <v/>
      </c>
      <c r="X1922" s="65" t="str">
        <f t="shared" si="335"/>
        <v/>
      </c>
      <c r="Y1922" s="65" t="str">
        <f>IF(X1922="","",X1922/VLOOKUP(VLOOKUP($J1922,'Medians, Hi-Lo SDs'!$B:$F,4,FALSE),$H:$I,2,FALSE))</f>
        <v/>
      </c>
      <c r="Z1922" s="70" t="str">
        <f t="shared" si="339"/>
        <v/>
      </c>
      <c r="AA1922" s="68" t="str">
        <f t="shared" si="340"/>
        <v/>
      </c>
      <c r="AB1922" s="66" t="str">
        <f>IFERROR((IF(AND($G1921&lt;(VLOOKUP($J1922,'Medians, Hi-Lo SDs'!$B:$F,5,FALSE)),$G1922&gt;=(VLOOKUP($J1922,'Medians, Hi-Lo SDs'!$B:$F,5,FALSE))),(VLOOKUP($J1922,'Medians, Hi-Lo SDs'!$B:$F,5,FALSE))-$G1921,""))/($F1922)*($C1922-$C1921)+($C1921),"")</f>
        <v/>
      </c>
      <c r="AC1922" s="65" t="str">
        <f t="shared" si="336"/>
        <v/>
      </c>
      <c r="AD1922" s="65" t="str">
        <f>IF(AC1922="","",AC1922/VLOOKUP(VLOOKUP($J1922,'Medians, Hi-Lo SDs'!$B:$F,5,FALSE),$H:$I,2,FALSE))</f>
        <v/>
      </c>
      <c r="AE1922" s="59" t="s">
        <v>88</v>
      </c>
      <c r="AF1922" s="60" t="s">
        <v>88</v>
      </c>
    </row>
    <row r="1923" spans="10:32" x14ac:dyDescent="0.2">
      <c r="J1923" s="64" t="str">
        <f t="shared" si="330"/>
        <v>a1721</v>
      </c>
      <c r="K1923" s="71">
        <f t="shared" si="331"/>
        <v>2.1505376344086025</v>
      </c>
      <c r="L1923" s="65" t="str">
        <f>IFERROR((IF(AND($G1922&lt;(VLOOKUP($J1923,'Medians, Hi-Lo SDs'!$B:$F,2,FALSE)),$G1923&gt;=(VLOOKUP($J1923,'Medians, Hi-Lo SDs'!$B:$F,2,FALSE))),(VLOOKUP($J1923,'Medians, Hi-Lo SDs'!$B:$F,2,FALSE))-$G1922,""))/($F1923)*($C1923-$C1922)+($C1922),"")</f>
        <v/>
      </c>
      <c r="M1923" s="65" t="str">
        <f t="shared" si="333"/>
        <v/>
      </c>
      <c r="N1923" s="65" t="str">
        <f>IF(M1923="","",M1923/VLOOKUP(VLOOKUP($J1923,'Medians, Hi-Lo SDs'!$B:$F,2,FALSE),$H:$I,2,FALSE))</f>
        <v/>
      </c>
      <c r="O1923" s="59" t="s">
        <v>88</v>
      </c>
      <c r="P1923" s="60" t="s">
        <v>88</v>
      </c>
      <c r="Q1923" s="66" t="str">
        <f>IFERROR((IF(AND($G1922&lt;(VLOOKUP($J1923,'Medians, Hi-Lo SDs'!$B:$F,3,FALSE)),$G1923&gt;=(VLOOKUP($J1923,'Medians, Hi-Lo SDs'!$B:$F,3,FALSE))),(VLOOKUP($J1923,'Medians, Hi-Lo SDs'!$B:$F,3,FALSE))-$G1922,""))/($F1923)*($C1923-$C1922)+($C1922),"")</f>
        <v/>
      </c>
      <c r="R1923" s="65" t="str">
        <f t="shared" si="334"/>
        <v/>
      </c>
      <c r="S1923" s="65" t="str">
        <f>IF(R1923="","",R1923/VLOOKUP(VLOOKUP($J1923,'Medians, Hi-Lo SDs'!$B:$F,3,FALSE),$H:$I,2,FALSE))</f>
        <v/>
      </c>
      <c r="T1923" s="70" t="str">
        <f t="shared" si="337"/>
        <v/>
      </c>
      <c r="U1923" s="68" t="str">
        <f t="shared" si="338"/>
        <v/>
      </c>
      <c r="V1923" s="69" t="str">
        <f t="shared" si="332"/>
        <v/>
      </c>
      <c r="W1923" s="66" t="str">
        <f>IFERROR((IF(AND($G1922&lt;(VLOOKUP($J1923,'Medians, Hi-Lo SDs'!$B:$F,4,FALSE)),$G1923&gt;=(VLOOKUP($J1923,'Medians, Hi-Lo SDs'!$B:$F,4,FALSE))),(VLOOKUP($J1923,'Medians, Hi-Lo SDs'!$B:$F,4,FALSE))-$G1922,""))/($F1923)*($C1923-$C1922)+($C1922),"")</f>
        <v/>
      </c>
      <c r="X1923" s="65" t="str">
        <f t="shared" si="335"/>
        <v/>
      </c>
      <c r="Y1923" s="65" t="str">
        <f>IF(X1923="","",X1923/VLOOKUP(VLOOKUP($J1923,'Medians, Hi-Lo SDs'!$B:$F,4,FALSE),$H:$I,2,FALSE))</f>
        <v/>
      </c>
      <c r="Z1923" s="70" t="str">
        <f t="shared" si="339"/>
        <v/>
      </c>
      <c r="AA1923" s="68" t="str">
        <f t="shared" si="340"/>
        <v/>
      </c>
      <c r="AB1923" s="66" t="str">
        <f>IFERROR((IF(AND($G1922&lt;(VLOOKUP($J1923,'Medians, Hi-Lo SDs'!$B:$F,5,FALSE)),$G1923&gt;=(VLOOKUP($J1923,'Medians, Hi-Lo SDs'!$B:$F,5,FALSE))),(VLOOKUP($J1923,'Medians, Hi-Lo SDs'!$B:$F,5,FALSE))-$G1922,""))/($F1923)*($C1923-$C1922)+($C1922),"")</f>
        <v/>
      </c>
      <c r="AC1923" s="65" t="str">
        <f t="shared" si="336"/>
        <v/>
      </c>
      <c r="AD1923" s="65" t="str">
        <f>IF(AC1923="","",AC1923/VLOOKUP(VLOOKUP($J1923,'Medians, Hi-Lo SDs'!$B:$F,5,FALSE),$H:$I,2,FALSE))</f>
        <v/>
      </c>
      <c r="AE1923" s="59" t="s">
        <v>88</v>
      </c>
      <c r="AF1923" s="60" t="s">
        <v>88</v>
      </c>
    </row>
    <row r="1924" spans="10:32" x14ac:dyDescent="0.2">
      <c r="J1924" s="64" t="str">
        <f t="shared" si="330"/>
        <v>a1721</v>
      </c>
      <c r="K1924" s="71">
        <f t="shared" si="331"/>
        <v>2.1505376344086025</v>
      </c>
      <c r="L1924" s="65" t="str">
        <f>IFERROR((IF(AND($G1923&lt;(VLOOKUP($J1924,'Medians, Hi-Lo SDs'!$B:$F,2,FALSE)),$G1924&gt;=(VLOOKUP($J1924,'Medians, Hi-Lo SDs'!$B:$F,2,FALSE))),(VLOOKUP($J1924,'Medians, Hi-Lo SDs'!$B:$F,2,FALSE))-$G1923,""))/($F1924)*($C1924-$C1923)+($C1923),"")</f>
        <v/>
      </c>
      <c r="M1924" s="65" t="str">
        <f t="shared" si="333"/>
        <v/>
      </c>
      <c r="N1924" s="65" t="str">
        <f>IF(M1924="","",M1924/VLOOKUP(VLOOKUP($J1924,'Medians, Hi-Lo SDs'!$B:$F,2,FALSE),$H:$I,2,FALSE))</f>
        <v/>
      </c>
      <c r="O1924" s="59" t="s">
        <v>88</v>
      </c>
      <c r="P1924" s="60" t="s">
        <v>88</v>
      </c>
      <c r="Q1924" s="66" t="str">
        <f>IFERROR((IF(AND($G1923&lt;(VLOOKUP($J1924,'Medians, Hi-Lo SDs'!$B:$F,3,FALSE)),$G1924&gt;=(VLOOKUP($J1924,'Medians, Hi-Lo SDs'!$B:$F,3,FALSE))),(VLOOKUP($J1924,'Medians, Hi-Lo SDs'!$B:$F,3,FALSE))-$G1923,""))/($F1924)*($C1924-$C1923)+($C1923),"")</f>
        <v/>
      </c>
      <c r="R1924" s="65" t="str">
        <f t="shared" si="334"/>
        <v/>
      </c>
      <c r="S1924" s="65" t="str">
        <f>IF(R1924="","",R1924/VLOOKUP(VLOOKUP($J1924,'Medians, Hi-Lo SDs'!$B:$F,3,FALSE),$H:$I,2,FALSE))</f>
        <v/>
      </c>
      <c r="T1924" s="70" t="str">
        <f t="shared" si="337"/>
        <v/>
      </c>
      <c r="U1924" s="68" t="str">
        <f t="shared" si="338"/>
        <v/>
      </c>
      <c r="V1924" s="69" t="str">
        <f t="shared" si="332"/>
        <v/>
      </c>
      <c r="W1924" s="66" t="str">
        <f>IFERROR((IF(AND($G1923&lt;(VLOOKUP($J1924,'Medians, Hi-Lo SDs'!$B:$F,4,FALSE)),$G1924&gt;=(VLOOKUP($J1924,'Medians, Hi-Lo SDs'!$B:$F,4,FALSE))),(VLOOKUP($J1924,'Medians, Hi-Lo SDs'!$B:$F,4,FALSE))-$G1923,""))/($F1924)*($C1924-$C1923)+($C1923),"")</f>
        <v/>
      </c>
      <c r="X1924" s="65" t="str">
        <f t="shared" si="335"/>
        <v/>
      </c>
      <c r="Y1924" s="65" t="str">
        <f>IF(X1924="","",X1924/VLOOKUP(VLOOKUP($J1924,'Medians, Hi-Lo SDs'!$B:$F,4,FALSE),$H:$I,2,FALSE))</f>
        <v/>
      </c>
      <c r="Z1924" s="70" t="str">
        <f t="shared" si="339"/>
        <v/>
      </c>
      <c r="AA1924" s="68" t="str">
        <f t="shared" si="340"/>
        <v/>
      </c>
      <c r="AB1924" s="66" t="str">
        <f>IFERROR((IF(AND($G1923&lt;(VLOOKUP($J1924,'Medians, Hi-Lo SDs'!$B:$F,5,FALSE)),$G1924&gt;=(VLOOKUP($J1924,'Medians, Hi-Lo SDs'!$B:$F,5,FALSE))),(VLOOKUP($J1924,'Medians, Hi-Lo SDs'!$B:$F,5,FALSE))-$G1923,""))/($F1924)*($C1924-$C1923)+($C1923),"")</f>
        <v/>
      </c>
      <c r="AC1924" s="65" t="str">
        <f t="shared" si="336"/>
        <v/>
      </c>
      <c r="AD1924" s="65" t="str">
        <f>IF(AC1924="","",AC1924/VLOOKUP(VLOOKUP($J1924,'Medians, Hi-Lo SDs'!$B:$F,5,FALSE),$H:$I,2,FALSE))</f>
        <v/>
      </c>
      <c r="AE1924" s="59" t="s">
        <v>88</v>
      </c>
      <c r="AF1924" s="60" t="s">
        <v>88</v>
      </c>
    </row>
    <row r="1925" spans="10:32" x14ac:dyDescent="0.2">
      <c r="J1925" s="64" t="str">
        <f t="shared" si="330"/>
        <v>a1721</v>
      </c>
      <c r="K1925" s="71">
        <f t="shared" si="331"/>
        <v>2.1505376344086025</v>
      </c>
      <c r="L1925" s="65" t="str">
        <f>IFERROR((IF(AND($G1924&lt;(VLOOKUP($J1925,'Medians, Hi-Lo SDs'!$B:$F,2,FALSE)),$G1925&gt;=(VLOOKUP($J1925,'Medians, Hi-Lo SDs'!$B:$F,2,FALSE))),(VLOOKUP($J1925,'Medians, Hi-Lo SDs'!$B:$F,2,FALSE))-$G1924,""))/($F1925)*($C1925-$C1924)+($C1924),"")</f>
        <v/>
      </c>
      <c r="M1925" s="65" t="str">
        <f t="shared" si="333"/>
        <v/>
      </c>
      <c r="N1925" s="65" t="str">
        <f>IF(M1925="","",M1925/VLOOKUP(VLOOKUP($J1925,'Medians, Hi-Lo SDs'!$B:$F,2,FALSE),$H:$I,2,FALSE))</f>
        <v/>
      </c>
      <c r="O1925" s="59" t="s">
        <v>88</v>
      </c>
      <c r="P1925" s="60" t="s">
        <v>88</v>
      </c>
      <c r="Q1925" s="66" t="str">
        <f>IFERROR((IF(AND($G1924&lt;(VLOOKUP($J1925,'Medians, Hi-Lo SDs'!$B:$F,3,FALSE)),$G1925&gt;=(VLOOKUP($J1925,'Medians, Hi-Lo SDs'!$B:$F,3,FALSE))),(VLOOKUP($J1925,'Medians, Hi-Lo SDs'!$B:$F,3,FALSE))-$G1924,""))/($F1925)*($C1925-$C1924)+($C1924),"")</f>
        <v/>
      </c>
      <c r="R1925" s="65" t="str">
        <f t="shared" si="334"/>
        <v/>
      </c>
      <c r="S1925" s="65" t="str">
        <f>IF(R1925="","",R1925/VLOOKUP(VLOOKUP($J1925,'Medians, Hi-Lo SDs'!$B:$F,3,FALSE),$H:$I,2,FALSE))</f>
        <v/>
      </c>
      <c r="T1925" s="70" t="str">
        <f t="shared" si="337"/>
        <v/>
      </c>
      <c r="U1925" s="68" t="str">
        <f t="shared" si="338"/>
        <v/>
      </c>
      <c r="V1925" s="69" t="str">
        <f t="shared" si="332"/>
        <v/>
      </c>
      <c r="W1925" s="66" t="str">
        <f>IFERROR((IF(AND($G1924&lt;(VLOOKUP($J1925,'Medians, Hi-Lo SDs'!$B:$F,4,FALSE)),$G1925&gt;=(VLOOKUP($J1925,'Medians, Hi-Lo SDs'!$B:$F,4,FALSE))),(VLOOKUP($J1925,'Medians, Hi-Lo SDs'!$B:$F,4,FALSE))-$G1924,""))/($F1925)*($C1925-$C1924)+($C1924),"")</f>
        <v/>
      </c>
      <c r="X1925" s="65" t="str">
        <f t="shared" si="335"/>
        <v/>
      </c>
      <c r="Y1925" s="65" t="str">
        <f>IF(X1925="","",X1925/VLOOKUP(VLOOKUP($J1925,'Medians, Hi-Lo SDs'!$B:$F,4,FALSE),$H:$I,2,FALSE))</f>
        <v/>
      </c>
      <c r="Z1925" s="70" t="str">
        <f t="shared" si="339"/>
        <v/>
      </c>
      <c r="AA1925" s="68" t="str">
        <f t="shared" si="340"/>
        <v/>
      </c>
      <c r="AB1925" s="66" t="str">
        <f>IFERROR((IF(AND($G1924&lt;(VLOOKUP($J1925,'Medians, Hi-Lo SDs'!$B:$F,5,FALSE)),$G1925&gt;=(VLOOKUP($J1925,'Medians, Hi-Lo SDs'!$B:$F,5,FALSE))),(VLOOKUP($J1925,'Medians, Hi-Lo SDs'!$B:$F,5,FALSE))-$G1924,""))/($F1925)*($C1925-$C1924)+($C1924),"")</f>
        <v/>
      </c>
      <c r="AC1925" s="65" t="str">
        <f t="shared" si="336"/>
        <v/>
      </c>
      <c r="AD1925" s="65" t="str">
        <f>IF(AC1925="","",AC1925/VLOOKUP(VLOOKUP($J1925,'Medians, Hi-Lo SDs'!$B:$F,5,FALSE),$H:$I,2,FALSE))</f>
        <v/>
      </c>
      <c r="AE1925" s="59" t="s">
        <v>88</v>
      </c>
      <c r="AF1925" s="60" t="s">
        <v>88</v>
      </c>
    </row>
    <row r="1926" spans="10:32" x14ac:dyDescent="0.2">
      <c r="J1926" s="64" t="str">
        <f t="shared" si="330"/>
        <v>a1721</v>
      </c>
      <c r="K1926" s="71">
        <f t="shared" si="331"/>
        <v>2.1505376344086025</v>
      </c>
      <c r="L1926" s="65" t="str">
        <f>IFERROR((IF(AND($G1925&lt;(VLOOKUP($J1926,'Medians, Hi-Lo SDs'!$B:$F,2,FALSE)),$G1926&gt;=(VLOOKUP($J1926,'Medians, Hi-Lo SDs'!$B:$F,2,FALSE))),(VLOOKUP($J1926,'Medians, Hi-Lo SDs'!$B:$F,2,FALSE))-$G1925,""))/($F1926)*($C1926-$C1925)+($C1925),"")</f>
        <v/>
      </c>
      <c r="M1926" s="65" t="str">
        <f t="shared" si="333"/>
        <v/>
      </c>
      <c r="N1926" s="65" t="str">
        <f>IF(M1926="","",M1926/VLOOKUP(VLOOKUP($J1926,'Medians, Hi-Lo SDs'!$B:$F,2,FALSE),$H:$I,2,FALSE))</f>
        <v/>
      </c>
      <c r="O1926" s="59" t="s">
        <v>88</v>
      </c>
      <c r="P1926" s="60" t="s">
        <v>88</v>
      </c>
      <c r="Q1926" s="66" t="str">
        <f>IFERROR((IF(AND($G1925&lt;(VLOOKUP($J1926,'Medians, Hi-Lo SDs'!$B:$F,3,FALSE)),$G1926&gt;=(VLOOKUP($J1926,'Medians, Hi-Lo SDs'!$B:$F,3,FALSE))),(VLOOKUP($J1926,'Medians, Hi-Lo SDs'!$B:$F,3,FALSE))-$G1925,""))/($F1926)*($C1926-$C1925)+($C1925),"")</f>
        <v/>
      </c>
      <c r="R1926" s="65" t="str">
        <f t="shared" si="334"/>
        <v/>
      </c>
      <c r="S1926" s="65" t="str">
        <f>IF(R1926="","",R1926/VLOOKUP(VLOOKUP($J1926,'Medians, Hi-Lo SDs'!$B:$F,3,FALSE),$H:$I,2,FALSE))</f>
        <v/>
      </c>
      <c r="T1926" s="70" t="str">
        <f t="shared" si="337"/>
        <v/>
      </c>
      <c r="U1926" s="68" t="str">
        <f t="shared" si="338"/>
        <v/>
      </c>
      <c r="V1926" s="69" t="str">
        <f t="shared" si="332"/>
        <v/>
      </c>
      <c r="W1926" s="66" t="str">
        <f>IFERROR((IF(AND($G1925&lt;(VLOOKUP($J1926,'Medians, Hi-Lo SDs'!$B:$F,4,FALSE)),$G1926&gt;=(VLOOKUP($J1926,'Medians, Hi-Lo SDs'!$B:$F,4,FALSE))),(VLOOKUP($J1926,'Medians, Hi-Lo SDs'!$B:$F,4,FALSE))-$G1925,""))/($F1926)*($C1926-$C1925)+($C1925),"")</f>
        <v/>
      </c>
      <c r="X1926" s="65" t="str">
        <f t="shared" si="335"/>
        <v/>
      </c>
      <c r="Y1926" s="65" t="str">
        <f>IF(X1926="","",X1926/VLOOKUP(VLOOKUP($J1926,'Medians, Hi-Lo SDs'!$B:$F,4,FALSE),$H:$I,2,FALSE))</f>
        <v/>
      </c>
      <c r="Z1926" s="70" t="str">
        <f t="shared" si="339"/>
        <v/>
      </c>
      <c r="AA1926" s="68" t="str">
        <f t="shared" si="340"/>
        <v/>
      </c>
      <c r="AB1926" s="66" t="str">
        <f>IFERROR((IF(AND($G1925&lt;(VLOOKUP($J1926,'Medians, Hi-Lo SDs'!$B:$F,5,FALSE)),$G1926&gt;=(VLOOKUP($J1926,'Medians, Hi-Lo SDs'!$B:$F,5,FALSE))),(VLOOKUP($J1926,'Medians, Hi-Lo SDs'!$B:$F,5,FALSE))-$G1925,""))/($F1926)*($C1926-$C1925)+($C1925),"")</f>
        <v/>
      </c>
      <c r="AC1926" s="65" t="str">
        <f t="shared" si="336"/>
        <v/>
      </c>
      <c r="AD1926" s="65" t="str">
        <f>IF(AC1926="","",AC1926/VLOOKUP(VLOOKUP($J1926,'Medians, Hi-Lo SDs'!$B:$F,5,FALSE),$H:$I,2,FALSE))</f>
        <v/>
      </c>
      <c r="AE1926" s="59" t="s">
        <v>88</v>
      </c>
      <c r="AF1926" s="60" t="s">
        <v>88</v>
      </c>
    </row>
    <row r="1927" spans="10:32" x14ac:dyDescent="0.2">
      <c r="J1927" s="64" t="str">
        <f t="shared" si="330"/>
        <v>a1721</v>
      </c>
      <c r="K1927" s="71">
        <f t="shared" si="331"/>
        <v>2.1505376344086025</v>
      </c>
      <c r="L1927" s="65" t="str">
        <f>IFERROR((IF(AND($G1926&lt;(VLOOKUP($J1927,'Medians, Hi-Lo SDs'!$B:$F,2,FALSE)),$G1927&gt;=(VLOOKUP($J1927,'Medians, Hi-Lo SDs'!$B:$F,2,FALSE))),(VLOOKUP($J1927,'Medians, Hi-Lo SDs'!$B:$F,2,FALSE))-$G1926,""))/($F1927)*($C1927-$C1926)+($C1926),"")</f>
        <v/>
      </c>
      <c r="M1927" s="65" t="str">
        <f t="shared" si="333"/>
        <v/>
      </c>
      <c r="N1927" s="65" t="str">
        <f>IF(M1927="","",M1927/VLOOKUP(VLOOKUP($J1927,'Medians, Hi-Lo SDs'!$B:$F,2,FALSE),$H:$I,2,FALSE))</f>
        <v/>
      </c>
      <c r="O1927" s="59" t="s">
        <v>88</v>
      </c>
      <c r="P1927" s="60" t="s">
        <v>88</v>
      </c>
      <c r="Q1927" s="66" t="str">
        <f>IFERROR((IF(AND($G1926&lt;(VLOOKUP($J1927,'Medians, Hi-Lo SDs'!$B:$F,3,FALSE)),$G1927&gt;=(VLOOKUP($J1927,'Medians, Hi-Lo SDs'!$B:$F,3,FALSE))),(VLOOKUP($J1927,'Medians, Hi-Lo SDs'!$B:$F,3,FALSE))-$G1926,""))/($F1927)*($C1927-$C1926)+($C1926),"")</f>
        <v/>
      </c>
      <c r="R1927" s="65" t="str">
        <f t="shared" si="334"/>
        <v/>
      </c>
      <c r="S1927" s="65" t="str">
        <f>IF(R1927="","",R1927/VLOOKUP(VLOOKUP($J1927,'Medians, Hi-Lo SDs'!$B:$F,3,FALSE),$H:$I,2,FALSE))</f>
        <v/>
      </c>
      <c r="T1927" s="70" t="str">
        <f t="shared" si="337"/>
        <v/>
      </c>
      <c r="U1927" s="68" t="str">
        <f t="shared" si="338"/>
        <v/>
      </c>
      <c r="V1927" s="69" t="str">
        <f t="shared" si="332"/>
        <v/>
      </c>
      <c r="W1927" s="66" t="str">
        <f>IFERROR((IF(AND($G1926&lt;(VLOOKUP($J1927,'Medians, Hi-Lo SDs'!$B:$F,4,FALSE)),$G1927&gt;=(VLOOKUP($J1927,'Medians, Hi-Lo SDs'!$B:$F,4,FALSE))),(VLOOKUP($J1927,'Medians, Hi-Lo SDs'!$B:$F,4,FALSE))-$G1926,""))/($F1927)*($C1927-$C1926)+($C1926),"")</f>
        <v/>
      </c>
      <c r="X1927" s="65" t="str">
        <f t="shared" si="335"/>
        <v/>
      </c>
      <c r="Y1927" s="65" t="str">
        <f>IF(X1927="","",X1927/VLOOKUP(VLOOKUP($J1927,'Medians, Hi-Lo SDs'!$B:$F,4,FALSE),$H:$I,2,FALSE))</f>
        <v/>
      </c>
      <c r="Z1927" s="70" t="str">
        <f t="shared" si="339"/>
        <v/>
      </c>
      <c r="AA1927" s="68" t="str">
        <f t="shared" si="340"/>
        <v/>
      </c>
      <c r="AB1927" s="66" t="str">
        <f>IFERROR((IF(AND($G1926&lt;(VLOOKUP($J1927,'Medians, Hi-Lo SDs'!$B:$F,5,FALSE)),$G1927&gt;=(VLOOKUP($J1927,'Medians, Hi-Lo SDs'!$B:$F,5,FALSE))),(VLOOKUP($J1927,'Medians, Hi-Lo SDs'!$B:$F,5,FALSE))-$G1926,""))/($F1927)*($C1927-$C1926)+($C1926),"")</f>
        <v/>
      </c>
      <c r="AC1927" s="65" t="str">
        <f t="shared" si="336"/>
        <v/>
      </c>
      <c r="AD1927" s="65" t="str">
        <f>IF(AC1927="","",AC1927/VLOOKUP(VLOOKUP($J1927,'Medians, Hi-Lo SDs'!$B:$F,5,FALSE),$H:$I,2,FALSE))</f>
        <v/>
      </c>
      <c r="AE1927" s="59" t="s">
        <v>88</v>
      </c>
      <c r="AF1927" s="60" t="s">
        <v>88</v>
      </c>
    </row>
    <row r="1928" spans="10:32" x14ac:dyDescent="0.2">
      <c r="J1928" s="64" t="str">
        <f t="shared" si="330"/>
        <v>a1721</v>
      </c>
      <c r="K1928" s="71">
        <f t="shared" si="331"/>
        <v>2.1505376344086025</v>
      </c>
      <c r="L1928" s="65" t="str">
        <f>IFERROR((IF(AND($G1927&lt;(VLOOKUP($J1928,'Medians, Hi-Lo SDs'!$B:$F,2,FALSE)),$G1928&gt;=(VLOOKUP($J1928,'Medians, Hi-Lo SDs'!$B:$F,2,FALSE))),(VLOOKUP($J1928,'Medians, Hi-Lo SDs'!$B:$F,2,FALSE))-$G1927,""))/($F1928)*($C1928-$C1927)+($C1927),"")</f>
        <v/>
      </c>
      <c r="M1928" s="65" t="str">
        <f t="shared" si="333"/>
        <v/>
      </c>
      <c r="N1928" s="65" t="str">
        <f>IF(M1928="","",M1928/VLOOKUP(VLOOKUP($J1928,'Medians, Hi-Lo SDs'!$B:$F,2,FALSE),$H:$I,2,FALSE))</f>
        <v/>
      </c>
      <c r="O1928" s="59" t="s">
        <v>88</v>
      </c>
      <c r="P1928" s="60" t="s">
        <v>88</v>
      </c>
      <c r="Q1928" s="66" t="str">
        <f>IFERROR((IF(AND($G1927&lt;(VLOOKUP($J1928,'Medians, Hi-Lo SDs'!$B:$F,3,FALSE)),$G1928&gt;=(VLOOKUP($J1928,'Medians, Hi-Lo SDs'!$B:$F,3,FALSE))),(VLOOKUP($J1928,'Medians, Hi-Lo SDs'!$B:$F,3,FALSE))-$G1927,""))/($F1928)*($C1928-$C1927)+($C1927),"")</f>
        <v/>
      </c>
      <c r="R1928" s="65" t="str">
        <f t="shared" si="334"/>
        <v/>
      </c>
      <c r="S1928" s="65" t="str">
        <f>IF(R1928="","",R1928/VLOOKUP(VLOOKUP($J1928,'Medians, Hi-Lo SDs'!$B:$F,3,FALSE),$H:$I,2,FALSE))</f>
        <v/>
      </c>
      <c r="T1928" s="70" t="str">
        <f t="shared" si="337"/>
        <v/>
      </c>
      <c r="U1928" s="68" t="str">
        <f t="shared" si="338"/>
        <v/>
      </c>
      <c r="V1928" s="69" t="str">
        <f t="shared" si="332"/>
        <v/>
      </c>
      <c r="W1928" s="66" t="str">
        <f>IFERROR((IF(AND($G1927&lt;(VLOOKUP($J1928,'Medians, Hi-Lo SDs'!$B:$F,4,FALSE)),$G1928&gt;=(VLOOKUP($J1928,'Medians, Hi-Lo SDs'!$B:$F,4,FALSE))),(VLOOKUP($J1928,'Medians, Hi-Lo SDs'!$B:$F,4,FALSE))-$G1927,""))/($F1928)*($C1928-$C1927)+($C1927),"")</f>
        <v/>
      </c>
      <c r="X1928" s="65" t="str">
        <f t="shared" si="335"/>
        <v/>
      </c>
      <c r="Y1928" s="65" t="str">
        <f>IF(X1928="","",X1928/VLOOKUP(VLOOKUP($J1928,'Medians, Hi-Lo SDs'!$B:$F,4,FALSE),$H:$I,2,FALSE))</f>
        <v/>
      </c>
      <c r="Z1928" s="70" t="str">
        <f t="shared" si="339"/>
        <v/>
      </c>
      <c r="AA1928" s="68" t="str">
        <f t="shared" si="340"/>
        <v/>
      </c>
      <c r="AB1928" s="66" t="str">
        <f>IFERROR((IF(AND($G1927&lt;(VLOOKUP($J1928,'Medians, Hi-Lo SDs'!$B:$F,5,FALSE)),$G1928&gt;=(VLOOKUP($J1928,'Medians, Hi-Lo SDs'!$B:$F,5,FALSE))),(VLOOKUP($J1928,'Medians, Hi-Lo SDs'!$B:$F,5,FALSE))-$G1927,""))/($F1928)*($C1928-$C1927)+($C1927),"")</f>
        <v/>
      </c>
      <c r="AC1928" s="65" t="str">
        <f t="shared" si="336"/>
        <v/>
      </c>
      <c r="AD1928" s="65" t="str">
        <f>IF(AC1928="","",AC1928/VLOOKUP(VLOOKUP($J1928,'Medians, Hi-Lo SDs'!$B:$F,5,FALSE),$H:$I,2,FALSE))</f>
        <v/>
      </c>
      <c r="AE1928" s="59" t="s">
        <v>88</v>
      </c>
      <c r="AF1928" s="60" t="s">
        <v>88</v>
      </c>
    </row>
    <row r="1929" spans="10:32" x14ac:dyDescent="0.2">
      <c r="J1929" s="64" t="str">
        <f t="shared" si="330"/>
        <v>a1721</v>
      </c>
      <c r="K1929" s="71">
        <f t="shared" si="331"/>
        <v>2.1505376344086025</v>
      </c>
      <c r="L1929" s="65" t="str">
        <f>IFERROR((IF(AND($G1928&lt;(VLOOKUP($J1929,'Medians, Hi-Lo SDs'!$B:$F,2,FALSE)),$G1929&gt;=(VLOOKUP($J1929,'Medians, Hi-Lo SDs'!$B:$F,2,FALSE))),(VLOOKUP($J1929,'Medians, Hi-Lo SDs'!$B:$F,2,FALSE))-$G1928,""))/($F1929)*($C1929-$C1928)+($C1928),"")</f>
        <v/>
      </c>
      <c r="M1929" s="65" t="str">
        <f t="shared" si="333"/>
        <v/>
      </c>
      <c r="N1929" s="65" t="str">
        <f>IF(M1929="","",M1929/VLOOKUP(VLOOKUP($J1929,'Medians, Hi-Lo SDs'!$B:$F,2,FALSE),$H:$I,2,FALSE))</f>
        <v/>
      </c>
      <c r="O1929" s="59" t="s">
        <v>88</v>
      </c>
      <c r="P1929" s="60" t="s">
        <v>88</v>
      </c>
      <c r="Q1929" s="66" t="str">
        <f>IFERROR((IF(AND($G1928&lt;(VLOOKUP($J1929,'Medians, Hi-Lo SDs'!$B:$F,3,FALSE)),$G1929&gt;=(VLOOKUP($J1929,'Medians, Hi-Lo SDs'!$B:$F,3,FALSE))),(VLOOKUP($J1929,'Medians, Hi-Lo SDs'!$B:$F,3,FALSE))-$G1928,""))/($F1929)*($C1929-$C1928)+($C1928),"")</f>
        <v/>
      </c>
      <c r="R1929" s="65" t="str">
        <f t="shared" si="334"/>
        <v/>
      </c>
      <c r="S1929" s="65" t="str">
        <f>IF(R1929="","",R1929/VLOOKUP(VLOOKUP($J1929,'Medians, Hi-Lo SDs'!$B:$F,3,FALSE),$H:$I,2,FALSE))</f>
        <v/>
      </c>
      <c r="T1929" s="70" t="str">
        <f t="shared" si="337"/>
        <v/>
      </c>
      <c r="U1929" s="68" t="str">
        <f t="shared" si="338"/>
        <v/>
      </c>
      <c r="V1929" s="69" t="str">
        <f t="shared" si="332"/>
        <v/>
      </c>
      <c r="W1929" s="66" t="str">
        <f>IFERROR((IF(AND($G1928&lt;(VLOOKUP($J1929,'Medians, Hi-Lo SDs'!$B:$F,4,FALSE)),$G1929&gt;=(VLOOKUP($J1929,'Medians, Hi-Lo SDs'!$B:$F,4,FALSE))),(VLOOKUP($J1929,'Medians, Hi-Lo SDs'!$B:$F,4,FALSE))-$G1928,""))/($F1929)*($C1929-$C1928)+($C1928),"")</f>
        <v/>
      </c>
      <c r="X1929" s="65" t="str">
        <f t="shared" si="335"/>
        <v/>
      </c>
      <c r="Y1929" s="65" t="str">
        <f>IF(X1929="","",X1929/VLOOKUP(VLOOKUP($J1929,'Medians, Hi-Lo SDs'!$B:$F,4,FALSE),$H:$I,2,FALSE))</f>
        <v/>
      </c>
      <c r="Z1929" s="70" t="str">
        <f t="shared" si="339"/>
        <v/>
      </c>
      <c r="AA1929" s="68" t="str">
        <f t="shared" si="340"/>
        <v/>
      </c>
      <c r="AB1929" s="66" t="str">
        <f>IFERROR((IF(AND($G1928&lt;(VLOOKUP($J1929,'Medians, Hi-Lo SDs'!$B:$F,5,FALSE)),$G1929&gt;=(VLOOKUP($J1929,'Medians, Hi-Lo SDs'!$B:$F,5,FALSE))),(VLOOKUP($J1929,'Medians, Hi-Lo SDs'!$B:$F,5,FALSE))-$G1928,""))/($F1929)*($C1929-$C1928)+($C1928),"")</f>
        <v/>
      </c>
      <c r="AC1929" s="65" t="str">
        <f t="shared" si="336"/>
        <v/>
      </c>
      <c r="AD1929" s="65" t="str">
        <f>IF(AC1929="","",AC1929/VLOOKUP(VLOOKUP($J1929,'Medians, Hi-Lo SDs'!$B:$F,5,FALSE),$H:$I,2,FALSE))</f>
        <v/>
      </c>
      <c r="AE1929" s="59" t="s">
        <v>88</v>
      </c>
      <c r="AF1929" s="60" t="s">
        <v>88</v>
      </c>
    </row>
    <row r="1930" spans="10:32" x14ac:dyDescent="0.2">
      <c r="J1930" s="64" t="str">
        <f t="shared" si="330"/>
        <v>a1721</v>
      </c>
      <c r="K1930" s="71">
        <f t="shared" si="331"/>
        <v>2.1505376344086025</v>
      </c>
      <c r="L1930" s="65" t="str">
        <f>IFERROR((IF(AND($G1929&lt;(VLOOKUP($J1930,'Medians, Hi-Lo SDs'!$B:$F,2,FALSE)),$G1930&gt;=(VLOOKUP($J1930,'Medians, Hi-Lo SDs'!$B:$F,2,FALSE))),(VLOOKUP($J1930,'Medians, Hi-Lo SDs'!$B:$F,2,FALSE))-$G1929,""))/($F1930)*($C1930-$C1929)+($C1929),"")</f>
        <v/>
      </c>
      <c r="M1930" s="65" t="str">
        <f t="shared" si="333"/>
        <v/>
      </c>
      <c r="N1930" s="65" t="str">
        <f>IF(M1930="","",M1930/VLOOKUP(VLOOKUP($J1930,'Medians, Hi-Lo SDs'!$B:$F,2,FALSE),$H:$I,2,FALSE))</f>
        <v/>
      </c>
      <c r="O1930" s="59" t="s">
        <v>88</v>
      </c>
      <c r="P1930" s="60" t="s">
        <v>88</v>
      </c>
      <c r="Q1930" s="66" t="str">
        <f>IFERROR((IF(AND($G1929&lt;(VLOOKUP($J1930,'Medians, Hi-Lo SDs'!$B:$F,3,FALSE)),$G1930&gt;=(VLOOKUP($J1930,'Medians, Hi-Lo SDs'!$B:$F,3,FALSE))),(VLOOKUP($J1930,'Medians, Hi-Lo SDs'!$B:$F,3,FALSE))-$G1929,""))/($F1930)*($C1930-$C1929)+($C1929),"")</f>
        <v/>
      </c>
      <c r="R1930" s="65" t="str">
        <f t="shared" si="334"/>
        <v/>
      </c>
      <c r="S1930" s="65" t="str">
        <f>IF(R1930="","",R1930/VLOOKUP(VLOOKUP($J1930,'Medians, Hi-Lo SDs'!$B:$F,3,FALSE),$H:$I,2,FALSE))</f>
        <v/>
      </c>
      <c r="T1930" s="70" t="str">
        <f t="shared" si="337"/>
        <v/>
      </c>
      <c r="U1930" s="68" t="str">
        <f t="shared" si="338"/>
        <v/>
      </c>
      <c r="V1930" s="69" t="str">
        <f t="shared" si="332"/>
        <v/>
      </c>
      <c r="W1930" s="66" t="str">
        <f>IFERROR((IF(AND($G1929&lt;(VLOOKUP($J1930,'Medians, Hi-Lo SDs'!$B:$F,4,FALSE)),$G1930&gt;=(VLOOKUP($J1930,'Medians, Hi-Lo SDs'!$B:$F,4,FALSE))),(VLOOKUP($J1930,'Medians, Hi-Lo SDs'!$B:$F,4,FALSE))-$G1929,""))/($F1930)*($C1930-$C1929)+($C1929),"")</f>
        <v/>
      </c>
      <c r="X1930" s="65" t="str">
        <f t="shared" si="335"/>
        <v/>
      </c>
      <c r="Y1930" s="65" t="str">
        <f>IF(X1930="","",X1930/VLOOKUP(VLOOKUP($J1930,'Medians, Hi-Lo SDs'!$B:$F,4,FALSE),$H:$I,2,FALSE))</f>
        <v/>
      </c>
      <c r="Z1930" s="70" t="str">
        <f t="shared" si="339"/>
        <v/>
      </c>
      <c r="AA1930" s="68" t="str">
        <f t="shared" si="340"/>
        <v/>
      </c>
      <c r="AB1930" s="66" t="str">
        <f>IFERROR((IF(AND($G1929&lt;(VLOOKUP($J1930,'Medians, Hi-Lo SDs'!$B:$F,5,FALSE)),$G1930&gt;=(VLOOKUP($J1930,'Medians, Hi-Lo SDs'!$B:$F,5,FALSE))),(VLOOKUP($J1930,'Medians, Hi-Lo SDs'!$B:$F,5,FALSE))-$G1929,""))/($F1930)*($C1930-$C1929)+($C1929),"")</f>
        <v/>
      </c>
      <c r="AC1930" s="65" t="str">
        <f t="shared" si="336"/>
        <v/>
      </c>
      <c r="AD1930" s="65" t="str">
        <f>IF(AC1930="","",AC1930/VLOOKUP(VLOOKUP($J1930,'Medians, Hi-Lo SDs'!$B:$F,5,FALSE),$H:$I,2,FALSE))</f>
        <v/>
      </c>
      <c r="AE1930" s="59" t="s">
        <v>88</v>
      </c>
      <c r="AF1930" s="60" t="s">
        <v>88</v>
      </c>
    </row>
    <row r="1931" spans="10:32" x14ac:dyDescent="0.2">
      <c r="J1931" s="64" t="str">
        <f t="shared" si="330"/>
        <v>a1721</v>
      </c>
      <c r="K1931" s="71">
        <f t="shared" si="331"/>
        <v>2.1505376344086025</v>
      </c>
      <c r="L1931" s="65" t="str">
        <f>IFERROR((IF(AND($G1930&lt;(VLOOKUP($J1931,'Medians, Hi-Lo SDs'!$B:$F,2,FALSE)),$G1931&gt;=(VLOOKUP($J1931,'Medians, Hi-Lo SDs'!$B:$F,2,FALSE))),(VLOOKUP($J1931,'Medians, Hi-Lo SDs'!$B:$F,2,FALSE))-$G1930,""))/($F1931)*($C1931-$C1930)+($C1930),"")</f>
        <v/>
      </c>
      <c r="M1931" s="65" t="str">
        <f t="shared" si="333"/>
        <v/>
      </c>
      <c r="N1931" s="65" t="str">
        <f>IF(M1931="","",M1931/VLOOKUP(VLOOKUP($J1931,'Medians, Hi-Lo SDs'!$B:$F,2,FALSE),$H:$I,2,FALSE))</f>
        <v/>
      </c>
      <c r="O1931" s="59" t="s">
        <v>88</v>
      </c>
      <c r="P1931" s="60" t="s">
        <v>88</v>
      </c>
      <c r="Q1931" s="66" t="str">
        <f>IFERROR((IF(AND($G1930&lt;(VLOOKUP($J1931,'Medians, Hi-Lo SDs'!$B:$F,3,FALSE)),$G1931&gt;=(VLOOKUP($J1931,'Medians, Hi-Lo SDs'!$B:$F,3,FALSE))),(VLOOKUP($J1931,'Medians, Hi-Lo SDs'!$B:$F,3,FALSE))-$G1930,""))/($F1931)*($C1931-$C1930)+($C1930),"")</f>
        <v/>
      </c>
      <c r="R1931" s="65" t="str">
        <f t="shared" si="334"/>
        <v/>
      </c>
      <c r="S1931" s="65" t="str">
        <f>IF(R1931="","",R1931/VLOOKUP(VLOOKUP($J1931,'Medians, Hi-Lo SDs'!$B:$F,3,FALSE),$H:$I,2,FALSE))</f>
        <v/>
      </c>
      <c r="T1931" s="70" t="str">
        <f t="shared" si="337"/>
        <v/>
      </c>
      <c r="U1931" s="68" t="str">
        <f t="shared" si="338"/>
        <v/>
      </c>
      <c r="V1931" s="69" t="str">
        <f t="shared" si="332"/>
        <v/>
      </c>
      <c r="W1931" s="66" t="str">
        <f>IFERROR((IF(AND($G1930&lt;(VLOOKUP($J1931,'Medians, Hi-Lo SDs'!$B:$F,4,FALSE)),$G1931&gt;=(VLOOKUP($J1931,'Medians, Hi-Lo SDs'!$B:$F,4,FALSE))),(VLOOKUP($J1931,'Medians, Hi-Lo SDs'!$B:$F,4,FALSE))-$G1930,""))/($F1931)*($C1931-$C1930)+($C1930),"")</f>
        <v/>
      </c>
      <c r="X1931" s="65" t="str">
        <f t="shared" si="335"/>
        <v/>
      </c>
      <c r="Y1931" s="65" t="str">
        <f>IF(X1931="","",X1931/VLOOKUP(VLOOKUP($J1931,'Medians, Hi-Lo SDs'!$B:$F,4,FALSE),$H:$I,2,FALSE))</f>
        <v/>
      </c>
      <c r="Z1931" s="70" t="str">
        <f t="shared" si="339"/>
        <v/>
      </c>
      <c r="AA1931" s="68" t="str">
        <f t="shared" si="340"/>
        <v/>
      </c>
      <c r="AB1931" s="66" t="str">
        <f>IFERROR((IF(AND($G1930&lt;(VLOOKUP($J1931,'Medians, Hi-Lo SDs'!$B:$F,5,FALSE)),$G1931&gt;=(VLOOKUP($J1931,'Medians, Hi-Lo SDs'!$B:$F,5,FALSE))),(VLOOKUP($J1931,'Medians, Hi-Lo SDs'!$B:$F,5,FALSE))-$G1930,""))/($F1931)*($C1931-$C1930)+($C1930),"")</f>
        <v/>
      </c>
      <c r="AC1931" s="65" t="str">
        <f t="shared" si="336"/>
        <v/>
      </c>
      <c r="AD1931" s="65" t="str">
        <f>IF(AC1931="","",AC1931/VLOOKUP(VLOOKUP($J1931,'Medians, Hi-Lo SDs'!$B:$F,5,FALSE),$H:$I,2,FALSE))</f>
        <v/>
      </c>
      <c r="AE1931" s="59" t="s">
        <v>88</v>
      </c>
      <c r="AF1931" s="60" t="s">
        <v>88</v>
      </c>
    </row>
    <row r="1932" spans="10:32" x14ac:dyDescent="0.2">
      <c r="J1932" s="64" t="str">
        <f t="shared" si="330"/>
        <v>a1721</v>
      </c>
      <c r="K1932" s="71">
        <f t="shared" si="331"/>
        <v>2.1505376344086025</v>
      </c>
      <c r="L1932" s="65" t="str">
        <f>IFERROR((IF(AND($G1931&lt;(VLOOKUP($J1932,'Medians, Hi-Lo SDs'!$B:$F,2,FALSE)),$G1932&gt;=(VLOOKUP($J1932,'Medians, Hi-Lo SDs'!$B:$F,2,FALSE))),(VLOOKUP($J1932,'Medians, Hi-Lo SDs'!$B:$F,2,FALSE))-$G1931,""))/($F1932)*($C1932-$C1931)+($C1931),"")</f>
        <v/>
      </c>
      <c r="M1932" s="65" t="str">
        <f t="shared" si="333"/>
        <v/>
      </c>
      <c r="N1932" s="65" t="str">
        <f>IF(M1932="","",M1932/VLOOKUP(VLOOKUP($J1932,'Medians, Hi-Lo SDs'!$B:$F,2,FALSE),$H:$I,2,FALSE))</f>
        <v/>
      </c>
      <c r="O1932" s="59" t="s">
        <v>88</v>
      </c>
      <c r="P1932" s="60" t="s">
        <v>88</v>
      </c>
      <c r="Q1932" s="66" t="str">
        <f>IFERROR((IF(AND($G1931&lt;(VLOOKUP($J1932,'Medians, Hi-Lo SDs'!$B:$F,3,FALSE)),$G1932&gt;=(VLOOKUP($J1932,'Medians, Hi-Lo SDs'!$B:$F,3,FALSE))),(VLOOKUP($J1932,'Medians, Hi-Lo SDs'!$B:$F,3,FALSE))-$G1931,""))/($F1932)*($C1932-$C1931)+($C1931),"")</f>
        <v/>
      </c>
      <c r="R1932" s="65" t="str">
        <f t="shared" si="334"/>
        <v/>
      </c>
      <c r="S1932" s="65" t="str">
        <f>IF(R1932="","",R1932/VLOOKUP(VLOOKUP($J1932,'Medians, Hi-Lo SDs'!$B:$F,3,FALSE),$H:$I,2,FALSE))</f>
        <v/>
      </c>
      <c r="T1932" s="70" t="str">
        <f t="shared" si="337"/>
        <v/>
      </c>
      <c r="U1932" s="68" t="str">
        <f t="shared" si="338"/>
        <v/>
      </c>
      <c r="V1932" s="69" t="str">
        <f t="shared" si="332"/>
        <v/>
      </c>
      <c r="W1932" s="66" t="str">
        <f>IFERROR((IF(AND($G1931&lt;(VLOOKUP($J1932,'Medians, Hi-Lo SDs'!$B:$F,4,FALSE)),$G1932&gt;=(VLOOKUP($J1932,'Medians, Hi-Lo SDs'!$B:$F,4,FALSE))),(VLOOKUP($J1932,'Medians, Hi-Lo SDs'!$B:$F,4,FALSE))-$G1931,""))/($F1932)*($C1932-$C1931)+($C1931),"")</f>
        <v/>
      </c>
      <c r="X1932" s="65" t="str">
        <f t="shared" si="335"/>
        <v/>
      </c>
      <c r="Y1932" s="65" t="str">
        <f>IF(X1932="","",X1932/VLOOKUP(VLOOKUP($J1932,'Medians, Hi-Lo SDs'!$B:$F,4,FALSE),$H:$I,2,FALSE))</f>
        <v/>
      </c>
      <c r="Z1932" s="70" t="str">
        <f t="shared" si="339"/>
        <v/>
      </c>
      <c r="AA1932" s="68" t="str">
        <f t="shared" si="340"/>
        <v/>
      </c>
      <c r="AB1932" s="66" t="str">
        <f>IFERROR((IF(AND($G1931&lt;(VLOOKUP($J1932,'Medians, Hi-Lo SDs'!$B:$F,5,FALSE)),$G1932&gt;=(VLOOKUP($J1932,'Medians, Hi-Lo SDs'!$B:$F,5,FALSE))),(VLOOKUP($J1932,'Medians, Hi-Lo SDs'!$B:$F,5,FALSE))-$G1931,""))/($F1932)*($C1932-$C1931)+($C1931),"")</f>
        <v/>
      </c>
      <c r="AC1932" s="65" t="str">
        <f t="shared" si="336"/>
        <v/>
      </c>
      <c r="AD1932" s="65" t="str">
        <f>IF(AC1932="","",AC1932/VLOOKUP(VLOOKUP($J1932,'Medians, Hi-Lo SDs'!$B:$F,5,FALSE),$H:$I,2,FALSE))</f>
        <v/>
      </c>
      <c r="AE1932" s="59" t="s">
        <v>88</v>
      </c>
      <c r="AF1932" s="60" t="s">
        <v>88</v>
      </c>
    </row>
    <row r="1933" spans="10:32" x14ac:dyDescent="0.2">
      <c r="J1933" s="64" t="str">
        <f t="shared" ref="J1933:J2000" si="341">IF(LEFT(A1932,1)="a",A1932,J1932)</f>
        <v>a1721</v>
      </c>
      <c r="K1933" s="71">
        <f t="shared" ref="K1933:K1996" si="342">INDEX(G:G,MATCH(J1933,J:J,0))</f>
        <v>2.1505376344086025</v>
      </c>
      <c r="L1933" s="65" t="str">
        <f>IFERROR((IF(AND($G1932&lt;(VLOOKUP($J1933,'Medians, Hi-Lo SDs'!$B:$F,2,FALSE)),$G1933&gt;=(VLOOKUP($J1933,'Medians, Hi-Lo SDs'!$B:$F,2,FALSE))),(VLOOKUP($J1933,'Medians, Hi-Lo SDs'!$B:$F,2,FALSE))-$G1932,""))/($F1933)*($C1933-$C1932)+($C1932),"")</f>
        <v/>
      </c>
      <c r="M1933" s="65" t="str">
        <f t="shared" si="333"/>
        <v/>
      </c>
      <c r="N1933" s="65" t="str">
        <f>IF(M1933="","",M1933/VLOOKUP(VLOOKUP($J1933,'Medians, Hi-Lo SDs'!$B:$F,2,FALSE),$H:$I,2,FALSE))</f>
        <v/>
      </c>
      <c r="O1933" s="59" t="s">
        <v>88</v>
      </c>
      <c r="P1933" s="60" t="s">
        <v>88</v>
      </c>
      <c r="Q1933" s="66" t="str">
        <f>IFERROR((IF(AND($G1932&lt;(VLOOKUP($J1933,'Medians, Hi-Lo SDs'!$B:$F,3,FALSE)),$G1933&gt;=(VLOOKUP($J1933,'Medians, Hi-Lo SDs'!$B:$F,3,FALSE))),(VLOOKUP($J1933,'Medians, Hi-Lo SDs'!$B:$F,3,FALSE))-$G1932,""))/($F1933)*($C1933-$C1932)+($C1932),"")</f>
        <v/>
      </c>
      <c r="R1933" s="65" t="str">
        <f t="shared" si="334"/>
        <v/>
      </c>
      <c r="S1933" s="65" t="str">
        <f>IF(R1933="","",R1933/VLOOKUP(VLOOKUP($J1933,'Medians, Hi-Lo SDs'!$B:$F,3,FALSE),$H:$I,2,FALSE))</f>
        <v/>
      </c>
      <c r="T1933" s="70" t="str">
        <f t="shared" si="337"/>
        <v/>
      </c>
      <c r="U1933" s="68" t="str">
        <f t="shared" si="338"/>
        <v/>
      </c>
      <c r="V1933" s="69" t="str">
        <f t="shared" ref="V1933:V1942" si="343">IFERROR((IF(AND(G1932&lt;(50),G1933&gt;=(50)),(50)-G1932,""))/(F1933)*(C1933-C1932)+(C1932),"")</f>
        <v/>
      </c>
      <c r="W1933" s="66" t="str">
        <f>IFERROR((IF(AND($G1932&lt;(VLOOKUP($J1933,'Medians, Hi-Lo SDs'!$B:$F,4,FALSE)),$G1933&gt;=(VLOOKUP($J1933,'Medians, Hi-Lo SDs'!$B:$F,4,FALSE))),(VLOOKUP($J1933,'Medians, Hi-Lo SDs'!$B:$F,4,FALSE))-$G1932,""))/($F1933)*($C1933-$C1932)+($C1932),"")</f>
        <v/>
      </c>
      <c r="X1933" s="65" t="str">
        <f t="shared" si="335"/>
        <v/>
      </c>
      <c r="Y1933" s="65" t="str">
        <f>IF(X1933="","",X1933/VLOOKUP(VLOOKUP($J1933,'Medians, Hi-Lo SDs'!$B:$F,4,FALSE),$H:$I,2,FALSE))</f>
        <v/>
      </c>
      <c r="Z1933" s="70" t="str">
        <f t="shared" si="339"/>
        <v/>
      </c>
      <c r="AA1933" s="68" t="str">
        <f t="shared" si="340"/>
        <v/>
      </c>
      <c r="AB1933" s="66" t="str">
        <f>IFERROR((IF(AND($G1932&lt;(VLOOKUP($J1933,'Medians, Hi-Lo SDs'!$B:$F,5,FALSE)),$G1933&gt;=(VLOOKUP($J1933,'Medians, Hi-Lo SDs'!$B:$F,5,FALSE))),(VLOOKUP($J1933,'Medians, Hi-Lo SDs'!$B:$F,5,FALSE))-$G1932,""))/($F1933)*($C1933-$C1932)+($C1932),"")</f>
        <v/>
      </c>
      <c r="AC1933" s="65" t="str">
        <f t="shared" si="336"/>
        <v/>
      </c>
      <c r="AD1933" s="65" t="str">
        <f>IF(AC1933="","",AC1933/VLOOKUP(VLOOKUP($J1933,'Medians, Hi-Lo SDs'!$B:$F,5,FALSE),$H:$I,2,FALSE))</f>
        <v/>
      </c>
      <c r="AE1933" s="59" t="s">
        <v>88</v>
      </c>
      <c r="AF1933" s="60" t="s">
        <v>88</v>
      </c>
    </row>
    <row r="1934" spans="10:32" x14ac:dyDescent="0.2">
      <c r="J1934" s="64" t="str">
        <f t="shared" si="341"/>
        <v>a1721</v>
      </c>
      <c r="K1934" s="71">
        <f t="shared" si="342"/>
        <v>2.1505376344086025</v>
      </c>
      <c r="L1934" s="65" t="str">
        <f>IFERROR((IF(AND($G1933&lt;(VLOOKUP($J1934,'Medians, Hi-Lo SDs'!$B:$F,2,FALSE)),$G1934&gt;=(VLOOKUP($J1934,'Medians, Hi-Lo SDs'!$B:$F,2,FALSE))),(VLOOKUP($J1934,'Medians, Hi-Lo SDs'!$B:$F,2,FALSE))-$G1933,""))/($F1934)*($C1934-$C1933)+($C1933),"")</f>
        <v/>
      </c>
      <c r="M1934" s="65" t="str">
        <f t="shared" ref="M1934:M1997" si="344">IF(L1934="","",SUMIF($J:$J,$J1934,$V:$V)-L1934)</f>
        <v/>
      </c>
      <c r="N1934" s="65" t="str">
        <f>IF(M1934="","",M1934/VLOOKUP(VLOOKUP($J1934,'Medians, Hi-Lo SDs'!$B:$F,2,FALSE),$H:$I,2,FALSE))</f>
        <v/>
      </c>
      <c r="O1934" s="59" t="s">
        <v>88</v>
      </c>
      <c r="P1934" s="60" t="s">
        <v>88</v>
      </c>
      <c r="Q1934" s="66" t="str">
        <f>IFERROR((IF(AND($G1933&lt;(VLOOKUP($J1934,'Medians, Hi-Lo SDs'!$B:$F,3,FALSE)),$G1934&gt;=(VLOOKUP($J1934,'Medians, Hi-Lo SDs'!$B:$F,3,FALSE))),(VLOOKUP($J1934,'Medians, Hi-Lo SDs'!$B:$F,3,FALSE))-$G1933,""))/($F1934)*($C1934-$C1933)+($C1933),"")</f>
        <v/>
      </c>
      <c r="R1934" s="65" t="str">
        <f t="shared" ref="R1934:R1997" si="345">IF(Q1934="","",SUMIF($J:$J,$J1934,$V:$V)-Q1934)</f>
        <v/>
      </c>
      <c r="S1934" s="65" t="str">
        <f>IF(R1934="","",R1934/VLOOKUP(VLOOKUP($J1934,'Medians, Hi-Lo SDs'!$B:$F,3,FALSE),$H:$I,2,FALSE))</f>
        <v/>
      </c>
      <c r="T1934" s="70" t="str">
        <f t="shared" si="337"/>
        <v/>
      </c>
      <c r="U1934" s="68" t="str">
        <f t="shared" si="338"/>
        <v/>
      </c>
      <c r="V1934" s="69" t="str">
        <f t="shared" si="343"/>
        <v/>
      </c>
      <c r="W1934" s="66" t="str">
        <f>IFERROR((IF(AND($G1933&lt;(VLOOKUP($J1934,'Medians, Hi-Lo SDs'!$B:$F,4,FALSE)),$G1934&gt;=(VLOOKUP($J1934,'Medians, Hi-Lo SDs'!$B:$F,4,FALSE))),(VLOOKUP($J1934,'Medians, Hi-Lo SDs'!$B:$F,4,FALSE))-$G1933,""))/($F1934)*($C1934-$C1933)+($C1933),"")</f>
        <v/>
      </c>
      <c r="X1934" s="65" t="str">
        <f t="shared" ref="X1934:X1997" si="346">IF(W1934="","",W1934-SUMIF($J:$J,$J1934,$V:$V))</f>
        <v/>
      </c>
      <c r="Y1934" s="65" t="str">
        <f>IF(X1934="","",X1934/VLOOKUP(VLOOKUP($J1934,'Medians, Hi-Lo SDs'!$B:$F,4,FALSE),$H:$I,2,FALSE))</f>
        <v/>
      </c>
      <c r="Z1934" s="70" t="str">
        <f t="shared" si="339"/>
        <v/>
      </c>
      <c r="AA1934" s="68" t="str">
        <f t="shared" si="340"/>
        <v/>
      </c>
      <c r="AB1934" s="66" t="str">
        <f>IFERROR((IF(AND($G1933&lt;(VLOOKUP($J1934,'Medians, Hi-Lo SDs'!$B:$F,5,FALSE)),$G1934&gt;=(VLOOKUP($J1934,'Medians, Hi-Lo SDs'!$B:$F,5,FALSE))),(VLOOKUP($J1934,'Medians, Hi-Lo SDs'!$B:$F,5,FALSE))-$G1933,""))/($F1934)*($C1934-$C1933)+($C1933),"")</f>
        <v/>
      </c>
      <c r="AC1934" s="65" t="str">
        <f t="shared" ref="AC1934:AC1997" si="347">IF(AB1934="","",AB1934-SUMIF($J:$J,$J1934,$V:$V))</f>
        <v/>
      </c>
      <c r="AD1934" s="65" t="str">
        <f>IF(AC1934="","",AC1934/VLOOKUP(VLOOKUP($J1934,'Medians, Hi-Lo SDs'!$B:$F,5,FALSE),$H:$I,2,FALSE))</f>
        <v/>
      </c>
      <c r="AE1934" s="59" t="s">
        <v>88</v>
      </c>
      <c r="AF1934" s="60" t="s">
        <v>88</v>
      </c>
    </row>
    <row r="1935" spans="10:32" x14ac:dyDescent="0.2">
      <c r="J1935" s="64" t="str">
        <f t="shared" si="341"/>
        <v>a1721</v>
      </c>
      <c r="K1935" s="71">
        <f t="shared" si="342"/>
        <v>2.1505376344086025</v>
      </c>
      <c r="L1935" s="65" t="str">
        <f>IFERROR((IF(AND($G1934&lt;(VLOOKUP($J1935,'Medians, Hi-Lo SDs'!$B:$F,2,FALSE)),$G1935&gt;=(VLOOKUP($J1935,'Medians, Hi-Lo SDs'!$B:$F,2,FALSE))),(VLOOKUP($J1935,'Medians, Hi-Lo SDs'!$B:$F,2,FALSE))-$G1934,""))/($F1935)*($C1935-$C1934)+($C1934),"")</f>
        <v/>
      </c>
      <c r="M1935" s="65" t="str">
        <f t="shared" si="344"/>
        <v/>
      </c>
      <c r="N1935" s="65" t="str">
        <f>IF(M1935="","",M1935/VLOOKUP(VLOOKUP($J1935,'Medians, Hi-Lo SDs'!$B:$F,2,FALSE),$H:$I,2,FALSE))</f>
        <v/>
      </c>
      <c r="O1935" s="59" t="s">
        <v>88</v>
      </c>
      <c r="P1935" s="60" t="s">
        <v>88</v>
      </c>
      <c r="Q1935" s="66" t="str">
        <f>IFERROR((IF(AND($G1934&lt;(VLOOKUP($J1935,'Medians, Hi-Lo SDs'!$B:$F,3,FALSE)),$G1935&gt;=(VLOOKUP($J1935,'Medians, Hi-Lo SDs'!$B:$F,3,FALSE))),(VLOOKUP($J1935,'Medians, Hi-Lo SDs'!$B:$F,3,FALSE))-$G1934,""))/($F1935)*($C1935-$C1934)+($C1934),"")</f>
        <v/>
      </c>
      <c r="R1935" s="65" t="str">
        <f t="shared" si="345"/>
        <v/>
      </c>
      <c r="S1935" s="65" t="str">
        <f>IF(R1935="","",R1935/VLOOKUP(VLOOKUP($J1935,'Medians, Hi-Lo SDs'!$B:$F,3,FALSE),$H:$I,2,FALSE))</f>
        <v/>
      </c>
      <c r="T1935" s="70" t="str">
        <f t="shared" si="337"/>
        <v/>
      </c>
      <c r="U1935" s="68" t="str">
        <f t="shared" si="338"/>
        <v/>
      </c>
      <c r="V1935" s="69" t="str">
        <f t="shared" si="343"/>
        <v/>
      </c>
      <c r="W1935" s="66" t="str">
        <f>IFERROR((IF(AND($G1934&lt;(VLOOKUP($J1935,'Medians, Hi-Lo SDs'!$B:$F,4,FALSE)),$G1935&gt;=(VLOOKUP($J1935,'Medians, Hi-Lo SDs'!$B:$F,4,FALSE))),(VLOOKUP($J1935,'Medians, Hi-Lo SDs'!$B:$F,4,FALSE))-$G1934,""))/($F1935)*($C1935-$C1934)+($C1934),"")</f>
        <v/>
      </c>
      <c r="X1935" s="65" t="str">
        <f t="shared" si="346"/>
        <v/>
      </c>
      <c r="Y1935" s="65" t="str">
        <f>IF(X1935="","",X1935/VLOOKUP(VLOOKUP($J1935,'Medians, Hi-Lo SDs'!$B:$F,4,FALSE),$H:$I,2,FALSE))</f>
        <v/>
      </c>
      <c r="Z1935" s="70" t="str">
        <f t="shared" si="339"/>
        <v/>
      </c>
      <c r="AA1935" s="68" t="str">
        <f t="shared" si="340"/>
        <v/>
      </c>
      <c r="AB1935" s="66" t="str">
        <f>IFERROR((IF(AND($G1934&lt;(VLOOKUP($J1935,'Medians, Hi-Lo SDs'!$B:$F,5,FALSE)),$G1935&gt;=(VLOOKUP($J1935,'Medians, Hi-Lo SDs'!$B:$F,5,FALSE))),(VLOOKUP($J1935,'Medians, Hi-Lo SDs'!$B:$F,5,FALSE))-$G1934,""))/($F1935)*($C1935-$C1934)+($C1934),"")</f>
        <v/>
      </c>
      <c r="AC1935" s="65" t="str">
        <f t="shared" si="347"/>
        <v/>
      </c>
      <c r="AD1935" s="65" t="str">
        <f>IF(AC1935="","",AC1935/VLOOKUP(VLOOKUP($J1935,'Medians, Hi-Lo SDs'!$B:$F,5,FALSE),$H:$I,2,FALSE))</f>
        <v/>
      </c>
      <c r="AE1935" s="59" t="s">
        <v>88</v>
      </c>
      <c r="AF1935" s="60" t="s">
        <v>88</v>
      </c>
    </row>
    <row r="1936" spans="10:32" x14ac:dyDescent="0.2">
      <c r="J1936" s="64" t="str">
        <f t="shared" si="341"/>
        <v>a1721</v>
      </c>
      <c r="K1936" s="71">
        <f t="shared" si="342"/>
        <v>2.1505376344086025</v>
      </c>
      <c r="L1936" s="65" t="str">
        <f>IFERROR((IF(AND($G1935&lt;(VLOOKUP($J1936,'Medians, Hi-Lo SDs'!$B:$F,2,FALSE)),$G1936&gt;=(VLOOKUP($J1936,'Medians, Hi-Lo SDs'!$B:$F,2,FALSE))),(VLOOKUP($J1936,'Medians, Hi-Lo SDs'!$B:$F,2,FALSE))-$G1935,""))/($F1936)*($C1936-$C1935)+($C1935),"")</f>
        <v/>
      </c>
      <c r="M1936" s="65" t="str">
        <f t="shared" si="344"/>
        <v/>
      </c>
      <c r="N1936" s="65" t="str">
        <f>IF(M1936="","",M1936/VLOOKUP(VLOOKUP($J1936,'Medians, Hi-Lo SDs'!$B:$F,2,FALSE),$H:$I,2,FALSE))</f>
        <v/>
      </c>
      <c r="O1936" s="59" t="s">
        <v>88</v>
      </c>
      <c r="P1936" s="60" t="s">
        <v>88</v>
      </c>
      <c r="Q1936" s="66" t="str">
        <f>IFERROR((IF(AND($G1935&lt;(VLOOKUP($J1936,'Medians, Hi-Lo SDs'!$B:$F,3,FALSE)),$G1936&gt;=(VLOOKUP($J1936,'Medians, Hi-Lo SDs'!$B:$F,3,FALSE))),(VLOOKUP($J1936,'Medians, Hi-Lo SDs'!$B:$F,3,FALSE))-$G1935,""))/($F1936)*($C1936-$C1935)+($C1935),"")</f>
        <v/>
      </c>
      <c r="R1936" s="65" t="str">
        <f t="shared" si="345"/>
        <v/>
      </c>
      <c r="S1936" s="65" t="str">
        <f>IF(R1936="","",R1936/VLOOKUP(VLOOKUP($J1936,'Medians, Hi-Lo SDs'!$B:$F,3,FALSE),$H:$I,2,FALSE))</f>
        <v/>
      </c>
      <c r="T1936" s="70" t="str">
        <f t="shared" si="337"/>
        <v/>
      </c>
      <c r="U1936" s="68" t="str">
        <f t="shared" si="338"/>
        <v/>
      </c>
      <c r="V1936" s="69" t="str">
        <f t="shared" si="343"/>
        <v/>
      </c>
      <c r="W1936" s="66" t="str">
        <f>IFERROR((IF(AND($G1935&lt;(VLOOKUP($J1936,'Medians, Hi-Lo SDs'!$B:$F,4,FALSE)),$G1936&gt;=(VLOOKUP($J1936,'Medians, Hi-Lo SDs'!$B:$F,4,FALSE))),(VLOOKUP($J1936,'Medians, Hi-Lo SDs'!$B:$F,4,FALSE))-$G1935,""))/($F1936)*($C1936-$C1935)+($C1935),"")</f>
        <v/>
      </c>
      <c r="X1936" s="65" t="str">
        <f t="shared" si="346"/>
        <v/>
      </c>
      <c r="Y1936" s="65" t="str">
        <f>IF(X1936="","",X1936/VLOOKUP(VLOOKUP($J1936,'Medians, Hi-Lo SDs'!$B:$F,4,FALSE),$H:$I,2,FALSE))</f>
        <v/>
      </c>
      <c r="Z1936" s="70" t="str">
        <f t="shared" si="339"/>
        <v/>
      </c>
      <c r="AA1936" s="68" t="str">
        <f t="shared" si="340"/>
        <v/>
      </c>
      <c r="AB1936" s="66" t="str">
        <f>IFERROR((IF(AND($G1935&lt;(VLOOKUP($J1936,'Medians, Hi-Lo SDs'!$B:$F,5,FALSE)),$G1936&gt;=(VLOOKUP($J1936,'Medians, Hi-Lo SDs'!$B:$F,5,FALSE))),(VLOOKUP($J1936,'Medians, Hi-Lo SDs'!$B:$F,5,FALSE))-$G1935,""))/($F1936)*($C1936-$C1935)+($C1935),"")</f>
        <v/>
      </c>
      <c r="AC1936" s="65" t="str">
        <f t="shared" si="347"/>
        <v/>
      </c>
      <c r="AD1936" s="65" t="str">
        <f>IF(AC1936="","",AC1936/VLOOKUP(VLOOKUP($J1936,'Medians, Hi-Lo SDs'!$B:$F,5,FALSE),$H:$I,2,FALSE))</f>
        <v/>
      </c>
      <c r="AE1936" s="59" t="s">
        <v>88</v>
      </c>
      <c r="AF1936" s="60" t="s">
        <v>88</v>
      </c>
    </row>
    <row r="1937" spans="10:32" x14ac:dyDescent="0.2">
      <c r="J1937" s="64" t="str">
        <f t="shared" si="341"/>
        <v>a1721</v>
      </c>
      <c r="K1937" s="71">
        <f t="shared" si="342"/>
        <v>2.1505376344086025</v>
      </c>
      <c r="L1937" s="65" t="str">
        <f>IFERROR((IF(AND($G1936&lt;(VLOOKUP($J1937,'Medians, Hi-Lo SDs'!$B:$F,2,FALSE)),$G1937&gt;=(VLOOKUP($J1937,'Medians, Hi-Lo SDs'!$B:$F,2,FALSE))),(VLOOKUP($J1937,'Medians, Hi-Lo SDs'!$B:$F,2,FALSE))-$G1936,""))/($F1937)*($C1937-$C1936)+($C1936),"")</f>
        <v/>
      </c>
      <c r="M1937" s="65" t="str">
        <f t="shared" si="344"/>
        <v/>
      </c>
      <c r="N1937" s="65" t="str">
        <f>IF(M1937="","",M1937/VLOOKUP(VLOOKUP($J1937,'Medians, Hi-Lo SDs'!$B:$F,2,FALSE),$H:$I,2,FALSE))</f>
        <v/>
      </c>
      <c r="O1937" s="59" t="s">
        <v>88</v>
      </c>
      <c r="P1937" s="60" t="s">
        <v>88</v>
      </c>
      <c r="Q1937" s="66" t="str">
        <f>IFERROR((IF(AND($G1936&lt;(VLOOKUP($J1937,'Medians, Hi-Lo SDs'!$B:$F,3,FALSE)),$G1937&gt;=(VLOOKUP($J1937,'Medians, Hi-Lo SDs'!$B:$F,3,FALSE))),(VLOOKUP($J1937,'Medians, Hi-Lo SDs'!$B:$F,3,FALSE))-$G1936,""))/($F1937)*($C1937-$C1936)+($C1936),"")</f>
        <v/>
      </c>
      <c r="R1937" s="65" t="str">
        <f t="shared" si="345"/>
        <v/>
      </c>
      <c r="S1937" s="65" t="str">
        <f>IF(R1937="","",R1937/VLOOKUP(VLOOKUP($J1937,'Medians, Hi-Lo SDs'!$B:$F,3,FALSE),$H:$I,2,FALSE))</f>
        <v/>
      </c>
      <c r="T1937" s="70" t="str">
        <f t="shared" si="337"/>
        <v/>
      </c>
      <c r="U1937" s="68" t="str">
        <f t="shared" si="338"/>
        <v/>
      </c>
      <c r="V1937" s="69" t="str">
        <f t="shared" si="343"/>
        <v/>
      </c>
      <c r="W1937" s="66" t="str">
        <f>IFERROR((IF(AND($G1936&lt;(VLOOKUP($J1937,'Medians, Hi-Lo SDs'!$B:$F,4,FALSE)),$G1937&gt;=(VLOOKUP($J1937,'Medians, Hi-Lo SDs'!$B:$F,4,FALSE))),(VLOOKUP($J1937,'Medians, Hi-Lo SDs'!$B:$F,4,FALSE))-$G1936,""))/($F1937)*($C1937-$C1936)+($C1936),"")</f>
        <v/>
      </c>
      <c r="X1937" s="65" t="str">
        <f t="shared" si="346"/>
        <v/>
      </c>
      <c r="Y1937" s="65" t="str">
        <f>IF(X1937="","",X1937/VLOOKUP(VLOOKUP($J1937,'Medians, Hi-Lo SDs'!$B:$F,4,FALSE),$H:$I,2,FALSE))</f>
        <v/>
      </c>
      <c r="Z1937" s="70" t="str">
        <f t="shared" si="339"/>
        <v/>
      </c>
      <c r="AA1937" s="68" t="str">
        <f t="shared" si="340"/>
        <v/>
      </c>
      <c r="AB1937" s="66" t="str">
        <f>IFERROR((IF(AND($G1936&lt;(VLOOKUP($J1937,'Medians, Hi-Lo SDs'!$B:$F,5,FALSE)),$G1937&gt;=(VLOOKUP($J1937,'Medians, Hi-Lo SDs'!$B:$F,5,FALSE))),(VLOOKUP($J1937,'Medians, Hi-Lo SDs'!$B:$F,5,FALSE))-$G1936,""))/($F1937)*($C1937-$C1936)+($C1936),"")</f>
        <v/>
      </c>
      <c r="AC1937" s="65" t="str">
        <f t="shared" si="347"/>
        <v/>
      </c>
      <c r="AD1937" s="65" t="str">
        <f>IF(AC1937="","",AC1937/VLOOKUP(VLOOKUP($J1937,'Medians, Hi-Lo SDs'!$B:$F,5,FALSE),$H:$I,2,FALSE))</f>
        <v/>
      </c>
      <c r="AE1937" s="59" t="s">
        <v>88</v>
      </c>
      <c r="AF1937" s="60" t="s">
        <v>88</v>
      </c>
    </row>
    <row r="1938" spans="10:32" x14ac:dyDescent="0.2">
      <c r="J1938" s="64" t="str">
        <f t="shared" si="341"/>
        <v>a1721</v>
      </c>
      <c r="K1938" s="71">
        <f t="shared" si="342"/>
        <v>2.1505376344086025</v>
      </c>
      <c r="L1938" s="65" t="str">
        <f>IFERROR((IF(AND($G1937&lt;(VLOOKUP($J1938,'Medians, Hi-Lo SDs'!$B:$F,2,FALSE)),$G1938&gt;=(VLOOKUP($J1938,'Medians, Hi-Lo SDs'!$B:$F,2,FALSE))),(VLOOKUP($J1938,'Medians, Hi-Lo SDs'!$B:$F,2,FALSE))-$G1937,""))/($F1938)*($C1938-$C1937)+($C1937),"")</f>
        <v/>
      </c>
      <c r="M1938" s="65" t="str">
        <f t="shared" si="344"/>
        <v/>
      </c>
      <c r="N1938" s="65" t="str">
        <f>IF(M1938="","",M1938/VLOOKUP(VLOOKUP($J1938,'Medians, Hi-Lo SDs'!$B:$F,2,FALSE),$H:$I,2,FALSE))</f>
        <v/>
      </c>
      <c r="O1938" s="59" t="s">
        <v>88</v>
      </c>
      <c r="P1938" s="60" t="s">
        <v>88</v>
      </c>
      <c r="Q1938" s="66" t="str">
        <f>IFERROR((IF(AND($G1937&lt;(VLOOKUP($J1938,'Medians, Hi-Lo SDs'!$B:$F,3,FALSE)),$G1938&gt;=(VLOOKUP($J1938,'Medians, Hi-Lo SDs'!$B:$F,3,FALSE))),(VLOOKUP($J1938,'Medians, Hi-Lo SDs'!$B:$F,3,FALSE))-$G1937,""))/($F1938)*($C1938-$C1937)+($C1937),"")</f>
        <v/>
      </c>
      <c r="R1938" s="65" t="str">
        <f t="shared" si="345"/>
        <v/>
      </c>
      <c r="S1938" s="65" t="str">
        <f>IF(R1938="","",R1938/VLOOKUP(VLOOKUP($J1938,'Medians, Hi-Lo SDs'!$B:$F,3,FALSE),$H:$I,2,FALSE))</f>
        <v/>
      </c>
      <c r="T1938" s="70" t="str">
        <f t="shared" si="337"/>
        <v/>
      </c>
      <c r="U1938" s="68" t="str">
        <f t="shared" si="338"/>
        <v/>
      </c>
      <c r="V1938" s="69" t="str">
        <f t="shared" si="343"/>
        <v/>
      </c>
      <c r="W1938" s="66" t="str">
        <f>IFERROR((IF(AND($G1937&lt;(VLOOKUP($J1938,'Medians, Hi-Lo SDs'!$B:$F,4,FALSE)),$G1938&gt;=(VLOOKUP($J1938,'Medians, Hi-Lo SDs'!$B:$F,4,FALSE))),(VLOOKUP($J1938,'Medians, Hi-Lo SDs'!$B:$F,4,FALSE))-$G1937,""))/($F1938)*($C1938-$C1937)+($C1937),"")</f>
        <v/>
      </c>
      <c r="X1938" s="65" t="str">
        <f t="shared" si="346"/>
        <v/>
      </c>
      <c r="Y1938" s="65" t="str">
        <f>IF(X1938="","",X1938/VLOOKUP(VLOOKUP($J1938,'Medians, Hi-Lo SDs'!$B:$F,4,FALSE),$H:$I,2,FALSE))</f>
        <v/>
      </c>
      <c r="Z1938" s="70" t="str">
        <f t="shared" si="339"/>
        <v/>
      </c>
      <c r="AA1938" s="68" t="str">
        <f t="shared" si="340"/>
        <v/>
      </c>
      <c r="AB1938" s="66" t="str">
        <f>IFERROR((IF(AND($G1937&lt;(VLOOKUP($J1938,'Medians, Hi-Lo SDs'!$B:$F,5,FALSE)),$G1938&gt;=(VLOOKUP($J1938,'Medians, Hi-Lo SDs'!$B:$F,5,FALSE))),(VLOOKUP($J1938,'Medians, Hi-Lo SDs'!$B:$F,5,FALSE))-$G1937,""))/($F1938)*($C1938-$C1937)+($C1937),"")</f>
        <v/>
      </c>
      <c r="AC1938" s="65" t="str">
        <f t="shared" si="347"/>
        <v/>
      </c>
      <c r="AD1938" s="65" t="str">
        <f>IF(AC1938="","",AC1938/VLOOKUP(VLOOKUP($J1938,'Medians, Hi-Lo SDs'!$B:$F,5,FALSE),$H:$I,2,FALSE))</f>
        <v/>
      </c>
      <c r="AE1938" s="59" t="s">
        <v>88</v>
      </c>
      <c r="AF1938" s="60" t="s">
        <v>88</v>
      </c>
    </row>
    <row r="1939" spans="10:32" x14ac:dyDescent="0.2">
      <c r="J1939" s="64" t="str">
        <f t="shared" si="341"/>
        <v>a1721</v>
      </c>
      <c r="K1939" s="71">
        <f t="shared" si="342"/>
        <v>2.1505376344086025</v>
      </c>
      <c r="L1939" s="65" t="str">
        <f>IFERROR((IF(AND($G1938&lt;(VLOOKUP($J1939,'Medians, Hi-Lo SDs'!$B:$F,2,FALSE)),$G1939&gt;=(VLOOKUP($J1939,'Medians, Hi-Lo SDs'!$B:$F,2,FALSE))),(VLOOKUP($J1939,'Medians, Hi-Lo SDs'!$B:$F,2,FALSE))-$G1938,""))/($F1939)*($C1939-$C1938)+($C1938),"")</f>
        <v/>
      </c>
      <c r="M1939" s="65" t="str">
        <f t="shared" si="344"/>
        <v/>
      </c>
      <c r="N1939" s="65" t="str">
        <f>IF(M1939="","",M1939/VLOOKUP(VLOOKUP($J1939,'Medians, Hi-Lo SDs'!$B:$F,2,FALSE),$H:$I,2,FALSE))</f>
        <v/>
      </c>
      <c r="O1939" s="59" t="s">
        <v>88</v>
      </c>
      <c r="P1939" s="60" t="s">
        <v>88</v>
      </c>
      <c r="Q1939" s="66" t="str">
        <f>IFERROR((IF(AND($G1938&lt;(VLOOKUP($J1939,'Medians, Hi-Lo SDs'!$B:$F,3,FALSE)),$G1939&gt;=(VLOOKUP($J1939,'Medians, Hi-Lo SDs'!$B:$F,3,FALSE))),(VLOOKUP($J1939,'Medians, Hi-Lo SDs'!$B:$F,3,FALSE))-$G1938,""))/($F1939)*($C1939-$C1938)+($C1938),"")</f>
        <v/>
      </c>
      <c r="R1939" s="65" t="str">
        <f t="shared" si="345"/>
        <v/>
      </c>
      <c r="S1939" s="65" t="str">
        <f>IF(R1939="","",R1939/VLOOKUP(VLOOKUP($J1939,'Medians, Hi-Lo SDs'!$B:$F,3,FALSE),$H:$I,2,FALSE))</f>
        <v/>
      </c>
      <c r="T1939" s="70" t="str">
        <f t="shared" si="337"/>
        <v/>
      </c>
      <c r="U1939" s="68" t="str">
        <f t="shared" si="338"/>
        <v/>
      </c>
      <c r="V1939" s="69" t="str">
        <f t="shared" si="343"/>
        <v/>
      </c>
      <c r="W1939" s="66" t="str">
        <f>IFERROR((IF(AND($G1938&lt;(VLOOKUP($J1939,'Medians, Hi-Lo SDs'!$B:$F,4,FALSE)),$G1939&gt;=(VLOOKUP($J1939,'Medians, Hi-Lo SDs'!$B:$F,4,FALSE))),(VLOOKUP($J1939,'Medians, Hi-Lo SDs'!$B:$F,4,FALSE))-$G1938,""))/($F1939)*($C1939-$C1938)+($C1938),"")</f>
        <v/>
      </c>
      <c r="X1939" s="65" t="str">
        <f t="shared" si="346"/>
        <v/>
      </c>
      <c r="Y1939" s="65" t="str">
        <f>IF(X1939="","",X1939/VLOOKUP(VLOOKUP($J1939,'Medians, Hi-Lo SDs'!$B:$F,4,FALSE),$H:$I,2,FALSE))</f>
        <v/>
      </c>
      <c r="Z1939" s="70" t="str">
        <f t="shared" si="339"/>
        <v/>
      </c>
      <c r="AA1939" s="68" t="str">
        <f t="shared" si="340"/>
        <v/>
      </c>
      <c r="AB1939" s="66" t="str">
        <f>IFERROR((IF(AND($G1938&lt;(VLOOKUP($J1939,'Medians, Hi-Lo SDs'!$B:$F,5,FALSE)),$G1939&gt;=(VLOOKUP($J1939,'Medians, Hi-Lo SDs'!$B:$F,5,FALSE))),(VLOOKUP($J1939,'Medians, Hi-Lo SDs'!$B:$F,5,FALSE))-$G1938,""))/($F1939)*($C1939-$C1938)+($C1938),"")</f>
        <v/>
      </c>
      <c r="AC1939" s="65" t="str">
        <f t="shared" si="347"/>
        <v/>
      </c>
      <c r="AD1939" s="65" t="str">
        <f>IF(AC1939="","",AC1939/VLOOKUP(VLOOKUP($J1939,'Medians, Hi-Lo SDs'!$B:$F,5,FALSE),$H:$I,2,FALSE))</f>
        <v/>
      </c>
      <c r="AE1939" s="59" t="s">
        <v>88</v>
      </c>
      <c r="AF1939" s="60" t="s">
        <v>88</v>
      </c>
    </row>
    <row r="1940" spans="10:32" x14ac:dyDescent="0.2">
      <c r="J1940" s="64" t="str">
        <f t="shared" si="341"/>
        <v>a1721</v>
      </c>
      <c r="K1940" s="71">
        <f t="shared" si="342"/>
        <v>2.1505376344086025</v>
      </c>
      <c r="L1940" s="65" t="str">
        <f>IFERROR((IF(AND($G1939&lt;(VLOOKUP($J1940,'Medians, Hi-Lo SDs'!$B:$F,2,FALSE)),$G1940&gt;=(VLOOKUP($J1940,'Medians, Hi-Lo SDs'!$B:$F,2,FALSE))),(VLOOKUP($J1940,'Medians, Hi-Lo SDs'!$B:$F,2,FALSE))-$G1939,""))/($F1940)*($C1940-$C1939)+($C1939),"")</f>
        <v/>
      </c>
      <c r="M1940" s="65" t="str">
        <f t="shared" si="344"/>
        <v/>
      </c>
      <c r="N1940" s="65" t="str">
        <f>IF(M1940="","",M1940/VLOOKUP(VLOOKUP($J1940,'Medians, Hi-Lo SDs'!$B:$F,2,FALSE),$H:$I,2,FALSE))</f>
        <v/>
      </c>
      <c r="O1940" s="59" t="s">
        <v>88</v>
      </c>
      <c r="P1940" s="60" t="s">
        <v>88</v>
      </c>
      <c r="Q1940" s="66" t="str">
        <f>IFERROR((IF(AND($G1939&lt;(VLOOKUP($J1940,'Medians, Hi-Lo SDs'!$B:$F,3,FALSE)),$G1940&gt;=(VLOOKUP($J1940,'Medians, Hi-Lo SDs'!$B:$F,3,FALSE))),(VLOOKUP($J1940,'Medians, Hi-Lo SDs'!$B:$F,3,FALSE))-$G1939,""))/($F1940)*($C1940-$C1939)+($C1939),"")</f>
        <v/>
      </c>
      <c r="R1940" s="65" t="str">
        <f t="shared" si="345"/>
        <v/>
      </c>
      <c r="S1940" s="65" t="str">
        <f>IF(R1940="","",R1940/VLOOKUP(VLOOKUP($J1940,'Medians, Hi-Lo SDs'!$B:$F,3,FALSE),$H:$I,2,FALSE))</f>
        <v/>
      </c>
      <c r="T1940" s="70" t="str">
        <f t="shared" si="337"/>
        <v/>
      </c>
      <c r="U1940" s="68" t="str">
        <f t="shared" si="338"/>
        <v/>
      </c>
      <c r="V1940" s="69" t="str">
        <f t="shared" si="343"/>
        <v/>
      </c>
      <c r="W1940" s="66" t="str">
        <f>IFERROR((IF(AND($G1939&lt;(VLOOKUP($J1940,'Medians, Hi-Lo SDs'!$B:$F,4,FALSE)),$G1940&gt;=(VLOOKUP($J1940,'Medians, Hi-Lo SDs'!$B:$F,4,FALSE))),(VLOOKUP($J1940,'Medians, Hi-Lo SDs'!$B:$F,4,FALSE))-$G1939,""))/($F1940)*($C1940-$C1939)+($C1939),"")</f>
        <v/>
      </c>
      <c r="X1940" s="65" t="str">
        <f t="shared" si="346"/>
        <v/>
      </c>
      <c r="Y1940" s="65" t="str">
        <f>IF(X1940="","",X1940/VLOOKUP(VLOOKUP($J1940,'Medians, Hi-Lo SDs'!$B:$F,4,FALSE),$H:$I,2,FALSE))</f>
        <v/>
      </c>
      <c r="Z1940" s="70" t="str">
        <f t="shared" si="339"/>
        <v/>
      </c>
      <c r="AA1940" s="68" t="str">
        <f t="shared" si="340"/>
        <v/>
      </c>
      <c r="AB1940" s="66" t="str">
        <f>IFERROR((IF(AND($G1939&lt;(VLOOKUP($J1940,'Medians, Hi-Lo SDs'!$B:$F,5,FALSE)),$G1940&gt;=(VLOOKUP($J1940,'Medians, Hi-Lo SDs'!$B:$F,5,FALSE))),(VLOOKUP($J1940,'Medians, Hi-Lo SDs'!$B:$F,5,FALSE))-$G1939,""))/($F1940)*($C1940-$C1939)+($C1939),"")</f>
        <v/>
      </c>
      <c r="AC1940" s="65" t="str">
        <f t="shared" si="347"/>
        <v/>
      </c>
      <c r="AD1940" s="65" t="str">
        <f>IF(AC1940="","",AC1940/VLOOKUP(VLOOKUP($J1940,'Medians, Hi-Lo SDs'!$B:$F,5,FALSE),$H:$I,2,FALSE))</f>
        <v/>
      </c>
      <c r="AE1940" s="59" t="s">
        <v>88</v>
      </c>
      <c r="AF1940" s="60" t="s">
        <v>88</v>
      </c>
    </row>
    <row r="1941" spans="10:32" x14ac:dyDescent="0.2">
      <c r="J1941" s="64" t="str">
        <f t="shared" si="341"/>
        <v>a1721</v>
      </c>
      <c r="K1941" s="71">
        <f t="shared" si="342"/>
        <v>2.1505376344086025</v>
      </c>
      <c r="L1941" s="65" t="str">
        <f>IFERROR((IF(AND($G1940&lt;(VLOOKUP($J1941,'Medians, Hi-Lo SDs'!$B:$F,2,FALSE)),$G1941&gt;=(VLOOKUP($J1941,'Medians, Hi-Lo SDs'!$B:$F,2,FALSE))),(VLOOKUP($J1941,'Medians, Hi-Lo SDs'!$B:$F,2,FALSE))-$G1940,""))/($F1941)*($C1941-$C1940)+($C1940),"")</f>
        <v/>
      </c>
      <c r="M1941" s="65" t="str">
        <f t="shared" si="344"/>
        <v/>
      </c>
      <c r="N1941" s="65" t="str">
        <f>IF(M1941="","",M1941/VLOOKUP(VLOOKUP($J1941,'Medians, Hi-Lo SDs'!$B:$F,2,FALSE),$H:$I,2,FALSE))</f>
        <v/>
      </c>
      <c r="O1941" s="59" t="s">
        <v>88</v>
      </c>
      <c r="P1941" s="60" t="s">
        <v>88</v>
      </c>
      <c r="Q1941" s="66" t="str">
        <f>IFERROR((IF(AND($G1940&lt;(VLOOKUP($J1941,'Medians, Hi-Lo SDs'!$B:$F,3,FALSE)),$G1941&gt;=(VLOOKUP($J1941,'Medians, Hi-Lo SDs'!$B:$F,3,FALSE))),(VLOOKUP($J1941,'Medians, Hi-Lo SDs'!$B:$F,3,FALSE))-$G1940,""))/($F1941)*($C1941-$C1940)+($C1940),"")</f>
        <v/>
      </c>
      <c r="R1941" s="65" t="str">
        <f t="shared" si="345"/>
        <v/>
      </c>
      <c r="S1941" s="65" t="str">
        <f>IF(R1941="","",R1941/VLOOKUP(VLOOKUP($J1941,'Medians, Hi-Lo SDs'!$B:$F,3,FALSE),$H:$I,2,FALSE))</f>
        <v/>
      </c>
      <c r="T1941" s="70" t="str">
        <f t="shared" si="337"/>
        <v/>
      </c>
      <c r="U1941" s="68" t="str">
        <f t="shared" si="338"/>
        <v/>
      </c>
      <c r="V1941" s="69" t="str">
        <f t="shared" si="343"/>
        <v/>
      </c>
      <c r="W1941" s="66" t="str">
        <f>IFERROR((IF(AND($G1940&lt;(VLOOKUP($J1941,'Medians, Hi-Lo SDs'!$B:$F,4,FALSE)),$G1941&gt;=(VLOOKUP($J1941,'Medians, Hi-Lo SDs'!$B:$F,4,FALSE))),(VLOOKUP($J1941,'Medians, Hi-Lo SDs'!$B:$F,4,FALSE))-$G1940,""))/($F1941)*($C1941-$C1940)+($C1940),"")</f>
        <v/>
      </c>
      <c r="X1941" s="65" t="str">
        <f t="shared" si="346"/>
        <v/>
      </c>
      <c r="Y1941" s="65" t="str">
        <f>IF(X1941="","",X1941/VLOOKUP(VLOOKUP($J1941,'Medians, Hi-Lo SDs'!$B:$F,4,FALSE),$H:$I,2,FALSE))</f>
        <v/>
      </c>
      <c r="Z1941" s="70" t="str">
        <f t="shared" si="339"/>
        <v/>
      </c>
      <c r="AA1941" s="68" t="str">
        <f t="shared" si="340"/>
        <v/>
      </c>
      <c r="AB1941" s="66" t="str">
        <f>IFERROR((IF(AND($G1940&lt;(VLOOKUP($J1941,'Medians, Hi-Lo SDs'!$B:$F,5,FALSE)),$G1941&gt;=(VLOOKUP($J1941,'Medians, Hi-Lo SDs'!$B:$F,5,FALSE))),(VLOOKUP($J1941,'Medians, Hi-Lo SDs'!$B:$F,5,FALSE))-$G1940,""))/($F1941)*($C1941-$C1940)+($C1940),"")</f>
        <v/>
      </c>
      <c r="AC1941" s="65" t="str">
        <f t="shared" si="347"/>
        <v/>
      </c>
      <c r="AD1941" s="65" t="str">
        <f>IF(AC1941="","",AC1941/VLOOKUP(VLOOKUP($J1941,'Medians, Hi-Lo SDs'!$B:$F,5,FALSE),$H:$I,2,FALSE))</f>
        <v/>
      </c>
      <c r="AE1941" s="59" t="s">
        <v>88</v>
      </c>
      <c r="AF1941" s="60" t="s">
        <v>88</v>
      </c>
    </row>
    <row r="1942" spans="10:32" x14ac:dyDescent="0.2">
      <c r="J1942" s="64" t="str">
        <f t="shared" si="341"/>
        <v>a1721</v>
      </c>
      <c r="K1942" s="71">
        <f t="shared" si="342"/>
        <v>2.1505376344086025</v>
      </c>
      <c r="L1942" s="65" t="str">
        <f>IFERROR((IF(AND($G1941&lt;(VLOOKUP($J1942,'Medians, Hi-Lo SDs'!$B:$F,2,FALSE)),$G1942&gt;=(VLOOKUP($J1942,'Medians, Hi-Lo SDs'!$B:$F,2,FALSE))),(VLOOKUP($J1942,'Medians, Hi-Lo SDs'!$B:$F,2,FALSE))-$G1941,""))/($F1942)*($C1942-$C1941)+($C1941),"")</f>
        <v/>
      </c>
      <c r="M1942" s="65" t="str">
        <f t="shared" si="344"/>
        <v/>
      </c>
      <c r="N1942" s="65" t="str">
        <f>IF(M1942="","",M1942/VLOOKUP(VLOOKUP($J1942,'Medians, Hi-Lo SDs'!$B:$F,2,FALSE),$H:$I,2,FALSE))</f>
        <v/>
      </c>
      <c r="O1942" s="59" t="s">
        <v>88</v>
      </c>
      <c r="P1942" s="60" t="s">
        <v>88</v>
      </c>
      <c r="Q1942" s="66" t="str">
        <f>IFERROR((IF(AND($G1941&lt;(VLOOKUP($J1942,'Medians, Hi-Lo SDs'!$B:$F,3,FALSE)),$G1942&gt;=(VLOOKUP($J1942,'Medians, Hi-Lo SDs'!$B:$F,3,FALSE))),(VLOOKUP($J1942,'Medians, Hi-Lo SDs'!$B:$F,3,FALSE))-$G1941,""))/($F1942)*($C1942-$C1941)+($C1941),"")</f>
        <v/>
      </c>
      <c r="R1942" s="65" t="str">
        <f t="shared" si="345"/>
        <v/>
      </c>
      <c r="S1942" s="65" t="str">
        <f>IF(R1942="","",R1942/VLOOKUP(VLOOKUP($J1942,'Medians, Hi-Lo SDs'!$B:$F,3,FALSE),$H:$I,2,FALSE))</f>
        <v/>
      </c>
      <c r="T1942" s="70" t="str">
        <f t="shared" si="337"/>
        <v/>
      </c>
      <c r="U1942" s="68" t="str">
        <f t="shared" si="338"/>
        <v/>
      </c>
      <c r="V1942" s="69" t="str">
        <f t="shared" si="343"/>
        <v/>
      </c>
      <c r="W1942" s="66" t="str">
        <f>IFERROR((IF(AND($G1941&lt;(VLOOKUP($J1942,'Medians, Hi-Lo SDs'!$B:$F,4,FALSE)),$G1942&gt;=(VLOOKUP($J1942,'Medians, Hi-Lo SDs'!$B:$F,4,FALSE))),(VLOOKUP($J1942,'Medians, Hi-Lo SDs'!$B:$F,4,FALSE))-$G1941,""))/($F1942)*($C1942-$C1941)+($C1941),"")</f>
        <v/>
      </c>
      <c r="X1942" s="65" t="str">
        <f t="shared" si="346"/>
        <v/>
      </c>
      <c r="Y1942" s="65" t="str">
        <f>IF(X1942="","",X1942/VLOOKUP(VLOOKUP($J1942,'Medians, Hi-Lo SDs'!$B:$F,4,FALSE),$H:$I,2,FALSE))</f>
        <v/>
      </c>
      <c r="Z1942" s="70" t="str">
        <f t="shared" si="339"/>
        <v/>
      </c>
      <c r="AA1942" s="68" t="str">
        <f t="shared" si="340"/>
        <v/>
      </c>
      <c r="AB1942" s="66" t="str">
        <f>IFERROR((IF(AND($G1941&lt;(VLOOKUP($J1942,'Medians, Hi-Lo SDs'!$B:$F,5,FALSE)),$G1942&gt;=(VLOOKUP($J1942,'Medians, Hi-Lo SDs'!$B:$F,5,FALSE))),(VLOOKUP($J1942,'Medians, Hi-Lo SDs'!$B:$F,5,FALSE))-$G1941,""))/($F1942)*($C1942-$C1941)+($C1941),"")</f>
        <v/>
      </c>
      <c r="AC1942" s="65" t="str">
        <f t="shared" si="347"/>
        <v/>
      </c>
      <c r="AD1942" s="65" t="str">
        <f>IF(AC1942="","",AC1942/VLOOKUP(VLOOKUP($J1942,'Medians, Hi-Lo SDs'!$B:$F,5,FALSE),$H:$I,2,FALSE))</f>
        <v/>
      </c>
      <c r="AE1942" s="59" t="s">
        <v>88</v>
      </c>
      <c r="AF1942" s="60" t="s">
        <v>88</v>
      </c>
    </row>
    <row r="1943" spans="10:32" x14ac:dyDescent="0.2">
      <c r="J1943" s="64" t="str">
        <f t="shared" si="341"/>
        <v>a1721</v>
      </c>
      <c r="K1943" s="71">
        <f t="shared" si="342"/>
        <v>2.1505376344086025</v>
      </c>
      <c r="L1943" s="65" t="str">
        <f>IFERROR((IF(AND($G1942&lt;(VLOOKUP($J1943,'Medians, Hi-Lo SDs'!$B:$F,2,FALSE)),$G1943&gt;=(VLOOKUP($J1943,'Medians, Hi-Lo SDs'!$B:$F,2,FALSE))),(VLOOKUP($J1943,'Medians, Hi-Lo SDs'!$B:$F,2,FALSE))-$G1942,""))/($F1943)*($C1943-$C1942)+($C1942),"")</f>
        <v/>
      </c>
      <c r="M1943" s="65" t="str">
        <f t="shared" si="344"/>
        <v/>
      </c>
      <c r="N1943" s="65" t="str">
        <f>IF(M1943="","",M1943/VLOOKUP(VLOOKUP($J1943,'Medians, Hi-Lo SDs'!$B:$F,2,FALSE),$H:$I,2,FALSE))</f>
        <v/>
      </c>
      <c r="O1943" s="59" t="s">
        <v>88</v>
      </c>
      <c r="P1943" s="60" t="s">
        <v>88</v>
      </c>
      <c r="Q1943" s="66" t="str">
        <f>IFERROR((IF(AND($G1942&lt;(VLOOKUP($J1943,'Medians, Hi-Lo SDs'!$B:$F,3,FALSE)),$G1943&gt;=(VLOOKUP($J1943,'Medians, Hi-Lo SDs'!$B:$F,3,FALSE))),(VLOOKUP($J1943,'Medians, Hi-Lo SDs'!$B:$F,3,FALSE))-$G1942,""))/($F1943)*($C1943-$C1942)+($C1942),"")</f>
        <v/>
      </c>
      <c r="R1943" s="65" t="str">
        <f t="shared" si="345"/>
        <v/>
      </c>
      <c r="S1943" s="65" t="str">
        <f>IF(R1943="","",R1943/VLOOKUP(VLOOKUP($J1943,'Medians, Hi-Lo SDs'!$B:$F,3,FALSE),$H:$I,2,FALSE))</f>
        <v/>
      </c>
      <c r="T1943" s="70" t="str">
        <f t="shared" si="337"/>
        <v/>
      </c>
      <c r="U1943" s="68" t="str">
        <f t="shared" si="338"/>
        <v/>
      </c>
      <c r="V1943" s="69" t="str">
        <f t="shared" ref="V1943:V2000" si="348">IFERROR((IF(AND(G1942&lt;(50),G1943&gt;=(50)),(50)-G1942,""))/(F1943)*(C1943-C1942)+(C1942),"")</f>
        <v/>
      </c>
      <c r="W1943" s="66" t="str">
        <f>IFERROR((IF(AND($G1942&lt;(VLOOKUP($J1943,'Medians, Hi-Lo SDs'!$B:$F,4,FALSE)),$G1943&gt;=(VLOOKUP($J1943,'Medians, Hi-Lo SDs'!$B:$F,4,FALSE))),(VLOOKUP($J1943,'Medians, Hi-Lo SDs'!$B:$F,4,FALSE))-$G1942,""))/($F1943)*($C1943-$C1942)+($C1942),"")</f>
        <v/>
      </c>
      <c r="X1943" s="65" t="str">
        <f t="shared" si="346"/>
        <v/>
      </c>
      <c r="Y1943" s="65" t="str">
        <f>IF(X1943="","",X1943/VLOOKUP(VLOOKUP($J1943,'Medians, Hi-Lo SDs'!$B:$F,4,FALSE),$H:$I,2,FALSE))</f>
        <v/>
      </c>
      <c r="Z1943" s="70" t="str">
        <f t="shared" si="339"/>
        <v/>
      </c>
      <c r="AA1943" s="68" t="str">
        <f t="shared" si="340"/>
        <v/>
      </c>
      <c r="AB1943" s="66" t="str">
        <f>IFERROR((IF(AND($G1942&lt;(VLOOKUP($J1943,'Medians, Hi-Lo SDs'!$B:$F,5,FALSE)),$G1943&gt;=(VLOOKUP($J1943,'Medians, Hi-Lo SDs'!$B:$F,5,FALSE))),(VLOOKUP($J1943,'Medians, Hi-Lo SDs'!$B:$F,5,FALSE))-$G1942,""))/($F1943)*($C1943-$C1942)+($C1942),"")</f>
        <v/>
      </c>
      <c r="AC1943" s="65" t="str">
        <f t="shared" si="347"/>
        <v/>
      </c>
      <c r="AD1943" s="65" t="str">
        <f>IF(AC1943="","",AC1943/VLOOKUP(VLOOKUP($J1943,'Medians, Hi-Lo SDs'!$B:$F,5,FALSE),$H:$I,2,FALSE))</f>
        <v/>
      </c>
      <c r="AE1943" s="59" t="s">
        <v>88</v>
      </c>
      <c r="AF1943" s="60" t="s">
        <v>88</v>
      </c>
    </row>
    <row r="1944" spans="10:32" x14ac:dyDescent="0.2">
      <c r="J1944" s="64" t="str">
        <f t="shared" si="341"/>
        <v>a1721</v>
      </c>
      <c r="K1944" s="71">
        <f t="shared" si="342"/>
        <v>2.1505376344086025</v>
      </c>
      <c r="L1944" s="65" t="str">
        <f>IFERROR((IF(AND($G1943&lt;(VLOOKUP($J1944,'Medians, Hi-Lo SDs'!$B:$F,2,FALSE)),$G1944&gt;=(VLOOKUP($J1944,'Medians, Hi-Lo SDs'!$B:$F,2,FALSE))),(VLOOKUP($J1944,'Medians, Hi-Lo SDs'!$B:$F,2,FALSE))-$G1943,""))/($F1944)*($C1944-$C1943)+($C1943),"")</f>
        <v/>
      </c>
      <c r="M1944" s="65" t="str">
        <f t="shared" si="344"/>
        <v/>
      </c>
      <c r="N1944" s="65" t="str">
        <f>IF(M1944="","",M1944/VLOOKUP(VLOOKUP($J1944,'Medians, Hi-Lo SDs'!$B:$F,2,FALSE),$H:$I,2,FALSE))</f>
        <v/>
      </c>
      <c r="O1944" s="59" t="s">
        <v>88</v>
      </c>
      <c r="P1944" s="60" t="s">
        <v>88</v>
      </c>
      <c r="Q1944" s="66" t="str">
        <f>IFERROR((IF(AND($G1943&lt;(VLOOKUP($J1944,'Medians, Hi-Lo SDs'!$B:$F,3,FALSE)),$G1944&gt;=(VLOOKUP($J1944,'Medians, Hi-Lo SDs'!$B:$F,3,FALSE))),(VLOOKUP($J1944,'Medians, Hi-Lo SDs'!$B:$F,3,FALSE))-$G1943,""))/($F1944)*($C1944-$C1943)+($C1943),"")</f>
        <v/>
      </c>
      <c r="R1944" s="65" t="str">
        <f t="shared" si="345"/>
        <v/>
      </c>
      <c r="S1944" s="65" t="str">
        <f>IF(R1944="","",R1944/VLOOKUP(VLOOKUP($J1944,'Medians, Hi-Lo SDs'!$B:$F,3,FALSE),$H:$I,2,FALSE))</f>
        <v/>
      </c>
      <c r="T1944" s="70" t="str">
        <f t="shared" si="337"/>
        <v/>
      </c>
      <c r="U1944" s="68" t="str">
        <f t="shared" si="338"/>
        <v/>
      </c>
      <c r="V1944" s="69" t="str">
        <f t="shared" si="348"/>
        <v/>
      </c>
      <c r="W1944" s="66" t="str">
        <f>IFERROR((IF(AND($G1943&lt;(VLOOKUP($J1944,'Medians, Hi-Lo SDs'!$B:$F,4,FALSE)),$G1944&gt;=(VLOOKUP($J1944,'Medians, Hi-Lo SDs'!$B:$F,4,FALSE))),(VLOOKUP($J1944,'Medians, Hi-Lo SDs'!$B:$F,4,FALSE))-$G1943,""))/($F1944)*($C1944-$C1943)+($C1943),"")</f>
        <v/>
      </c>
      <c r="X1944" s="65" t="str">
        <f t="shared" si="346"/>
        <v/>
      </c>
      <c r="Y1944" s="65" t="str">
        <f>IF(X1944="","",X1944/VLOOKUP(VLOOKUP($J1944,'Medians, Hi-Lo SDs'!$B:$F,4,FALSE),$H:$I,2,FALSE))</f>
        <v/>
      </c>
      <c r="Z1944" s="70" t="str">
        <f t="shared" si="339"/>
        <v/>
      </c>
      <c r="AA1944" s="68" t="str">
        <f t="shared" si="340"/>
        <v/>
      </c>
      <c r="AB1944" s="66" t="str">
        <f>IFERROR((IF(AND($G1943&lt;(VLOOKUP($J1944,'Medians, Hi-Lo SDs'!$B:$F,5,FALSE)),$G1944&gt;=(VLOOKUP($J1944,'Medians, Hi-Lo SDs'!$B:$F,5,FALSE))),(VLOOKUP($J1944,'Medians, Hi-Lo SDs'!$B:$F,5,FALSE))-$G1943,""))/($F1944)*($C1944-$C1943)+($C1943),"")</f>
        <v/>
      </c>
      <c r="AC1944" s="65" t="str">
        <f t="shared" si="347"/>
        <v/>
      </c>
      <c r="AD1944" s="65" t="str">
        <f>IF(AC1944="","",AC1944/VLOOKUP(VLOOKUP($J1944,'Medians, Hi-Lo SDs'!$B:$F,5,FALSE),$H:$I,2,FALSE))</f>
        <v/>
      </c>
      <c r="AE1944" s="59" t="s">
        <v>88</v>
      </c>
      <c r="AF1944" s="60" t="s">
        <v>88</v>
      </c>
    </row>
    <row r="1945" spans="10:32" x14ac:dyDescent="0.2">
      <c r="J1945" s="64" t="str">
        <f t="shared" si="341"/>
        <v>a1721</v>
      </c>
      <c r="K1945" s="71">
        <f t="shared" si="342"/>
        <v>2.1505376344086025</v>
      </c>
      <c r="L1945" s="65" t="str">
        <f>IFERROR((IF(AND($G1944&lt;(VLOOKUP($J1945,'Medians, Hi-Lo SDs'!$B:$F,2,FALSE)),$G1945&gt;=(VLOOKUP($J1945,'Medians, Hi-Lo SDs'!$B:$F,2,FALSE))),(VLOOKUP($J1945,'Medians, Hi-Lo SDs'!$B:$F,2,FALSE))-$G1944,""))/($F1945)*($C1945-$C1944)+($C1944),"")</f>
        <v/>
      </c>
      <c r="M1945" s="65" t="str">
        <f t="shared" si="344"/>
        <v/>
      </c>
      <c r="N1945" s="65" t="str">
        <f>IF(M1945="","",M1945/VLOOKUP(VLOOKUP($J1945,'Medians, Hi-Lo SDs'!$B:$F,2,FALSE),$H:$I,2,FALSE))</f>
        <v/>
      </c>
      <c r="O1945" s="59" t="s">
        <v>88</v>
      </c>
      <c r="P1945" s="60" t="s">
        <v>88</v>
      </c>
      <c r="Q1945" s="66" t="str">
        <f>IFERROR((IF(AND($G1944&lt;(VLOOKUP($J1945,'Medians, Hi-Lo SDs'!$B:$F,3,FALSE)),$G1945&gt;=(VLOOKUP($J1945,'Medians, Hi-Lo SDs'!$B:$F,3,FALSE))),(VLOOKUP($J1945,'Medians, Hi-Lo SDs'!$B:$F,3,FALSE))-$G1944,""))/($F1945)*($C1945-$C1944)+($C1944),"")</f>
        <v/>
      </c>
      <c r="R1945" s="65" t="str">
        <f t="shared" si="345"/>
        <v/>
      </c>
      <c r="S1945" s="65" t="str">
        <f>IF(R1945="","",R1945/VLOOKUP(VLOOKUP($J1945,'Medians, Hi-Lo SDs'!$B:$F,3,FALSE),$H:$I,2,FALSE))</f>
        <v/>
      </c>
      <c r="T1945" s="70" t="str">
        <f t="shared" si="337"/>
        <v/>
      </c>
      <c r="U1945" s="68" t="str">
        <f t="shared" si="338"/>
        <v/>
      </c>
      <c r="V1945" s="69" t="str">
        <f t="shared" si="348"/>
        <v/>
      </c>
      <c r="W1945" s="66" t="str">
        <f>IFERROR((IF(AND($G1944&lt;(VLOOKUP($J1945,'Medians, Hi-Lo SDs'!$B:$F,4,FALSE)),$G1945&gt;=(VLOOKUP($J1945,'Medians, Hi-Lo SDs'!$B:$F,4,FALSE))),(VLOOKUP($J1945,'Medians, Hi-Lo SDs'!$B:$F,4,FALSE))-$G1944,""))/($F1945)*($C1945-$C1944)+($C1944),"")</f>
        <v/>
      </c>
      <c r="X1945" s="65" t="str">
        <f t="shared" si="346"/>
        <v/>
      </c>
      <c r="Y1945" s="65" t="str">
        <f>IF(X1945="","",X1945/VLOOKUP(VLOOKUP($J1945,'Medians, Hi-Lo SDs'!$B:$F,4,FALSE),$H:$I,2,FALSE))</f>
        <v/>
      </c>
      <c r="Z1945" s="70" t="str">
        <f t="shared" si="339"/>
        <v/>
      </c>
      <c r="AA1945" s="68" t="str">
        <f t="shared" si="340"/>
        <v/>
      </c>
      <c r="AB1945" s="66" t="str">
        <f>IFERROR((IF(AND($G1944&lt;(VLOOKUP($J1945,'Medians, Hi-Lo SDs'!$B:$F,5,FALSE)),$G1945&gt;=(VLOOKUP($J1945,'Medians, Hi-Lo SDs'!$B:$F,5,FALSE))),(VLOOKUP($J1945,'Medians, Hi-Lo SDs'!$B:$F,5,FALSE))-$G1944,""))/($F1945)*($C1945-$C1944)+($C1944),"")</f>
        <v/>
      </c>
      <c r="AC1945" s="65" t="str">
        <f t="shared" si="347"/>
        <v/>
      </c>
      <c r="AD1945" s="65" t="str">
        <f>IF(AC1945="","",AC1945/VLOOKUP(VLOOKUP($J1945,'Medians, Hi-Lo SDs'!$B:$F,5,FALSE),$H:$I,2,FALSE))</f>
        <v/>
      </c>
      <c r="AE1945" s="59" t="s">
        <v>88</v>
      </c>
      <c r="AF1945" s="60" t="s">
        <v>88</v>
      </c>
    </row>
    <row r="1946" spans="10:32" x14ac:dyDescent="0.2">
      <c r="J1946" s="64" t="str">
        <f t="shared" si="341"/>
        <v>a1721</v>
      </c>
      <c r="K1946" s="71">
        <f t="shared" si="342"/>
        <v>2.1505376344086025</v>
      </c>
      <c r="L1946" s="65" t="str">
        <f>IFERROR((IF(AND($G1945&lt;(VLOOKUP($J1946,'Medians, Hi-Lo SDs'!$B:$F,2,FALSE)),$G1946&gt;=(VLOOKUP($J1946,'Medians, Hi-Lo SDs'!$B:$F,2,FALSE))),(VLOOKUP($J1946,'Medians, Hi-Lo SDs'!$B:$F,2,FALSE))-$G1945,""))/($F1946)*($C1946-$C1945)+($C1945),"")</f>
        <v/>
      </c>
      <c r="M1946" s="65" t="str">
        <f t="shared" si="344"/>
        <v/>
      </c>
      <c r="N1946" s="65" t="str">
        <f>IF(M1946="","",M1946/VLOOKUP(VLOOKUP($J1946,'Medians, Hi-Lo SDs'!$B:$F,2,FALSE),$H:$I,2,FALSE))</f>
        <v/>
      </c>
      <c r="O1946" s="59" t="s">
        <v>88</v>
      </c>
      <c r="P1946" s="60" t="s">
        <v>88</v>
      </c>
      <c r="Q1946" s="66" t="str">
        <f>IFERROR((IF(AND($G1945&lt;(VLOOKUP($J1946,'Medians, Hi-Lo SDs'!$B:$F,3,FALSE)),$G1946&gt;=(VLOOKUP($J1946,'Medians, Hi-Lo SDs'!$B:$F,3,FALSE))),(VLOOKUP($J1946,'Medians, Hi-Lo SDs'!$B:$F,3,FALSE))-$G1945,""))/($F1946)*($C1946-$C1945)+($C1945),"")</f>
        <v/>
      </c>
      <c r="R1946" s="65" t="str">
        <f t="shared" si="345"/>
        <v/>
      </c>
      <c r="S1946" s="65" t="str">
        <f>IF(R1946="","",R1946/VLOOKUP(VLOOKUP($J1946,'Medians, Hi-Lo SDs'!$B:$F,3,FALSE),$H:$I,2,FALSE))</f>
        <v/>
      </c>
      <c r="T1946" s="70" t="str">
        <f t="shared" si="337"/>
        <v/>
      </c>
      <c r="U1946" s="68" t="str">
        <f t="shared" si="338"/>
        <v/>
      </c>
      <c r="V1946" s="69" t="str">
        <f t="shared" si="348"/>
        <v/>
      </c>
      <c r="W1946" s="66" t="str">
        <f>IFERROR((IF(AND($G1945&lt;(VLOOKUP($J1946,'Medians, Hi-Lo SDs'!$B:$F,4,FALSE)),$G1946&gt;=(VLOOKUP($J1946,'Medians, Hi-Lo SDs'!$B:$F,4,FALSE))),(VLOOKUP($J1946,'Medians, Hi-Lo SDs'!$B:$F,4,FALSE))-$G1945,""))/($F1946)*($C1946-$C1945)+($C1945),"")</f>
        <v/>
      </c>
      <c r="X1946" s="65" t="str">
        <f t="shared" si="346"/>
        <v/>
      </c>
      <c r="Y1946" s="65" t="str">
        <f>IF(X1946="","",X1946/VLOOKUP(VLOOKUP($J1946,'Medians, Hi-Lo SDs'!$B:$F,4,FALSE),$H:$I,2,FALSE))</f>
        <v/>
      </c>
      <c r="Z1946" s="70" t="str">
        <f t="shared" si="339"/>
        <v/>
      </c>
      <c r="AA1946" s="68" t="str">
        <f t="shared" si="340"/>
        <v/>
      </c>
      <c r="AB1946" s="66" t="str">
        <f>IFERROR((IF(AND($G1945&lt;(VLOOKUP($J1946,'Medians, Hi-Lo SDs'!$B:$F,5,FALSE)),$G1946&gt;=(VLOOKUP($J1946,'Medians, Hi-Lo SDs'!$B:$F,5,FALSE))),(VLOOKUP($J1946,'Medians, Hi-Lo SDs'!$B:$F,5,FALSE))-$G1945,""))/($F1946)*($C1946-$C1945)+($C1945),"")</f>
        <v/>
      </c>
      <c r="AC1946" s="65" t="str">
        <f t="shared" si="347"/>
        <v/>
      </c>
      <c r="AD1946" s="65" t="str">
        <f>IF(AC1946="","",AC1946/VLOOKUP(VLOOKUP($J1946,'Medians, Hi-Lo SDs'!$B:$F,5,FALSE),$H:$I,2,FALSE))</f>
        <v/>
      </c>
      <c r="AE1946" s="59" t="s">
        <v>88</v>
      </c>
      <c r="AF1946" s="60" t="s">
        <v>88</v>
      </c>
    </row>
    <row r="1947" spans="10:32" x14ac:dyDescent="0.2">
      <c r="J1947" s="64" t="str">
        <f t="shared" si="341"/>
        <v>a1721</v>
      </c>
      <c r="K1947" s="71">
        <f t="shared" si="342"/>
        <v>2.1505376344086025</v>
      </c>
      <c r="L1947" s="65" t="str">
        <f>IFERROR((IF(AND($G1946&lt;(VLOOKUP($J1947,'Medians, Hi-Lo SDs'!$B:$F,2,FALSE)),$G1947&gt;=(VLOOKUP($J1947,'Medians, Hi-Lo SDs'!$B:$F,2,FALSE))),(VLOOKUP($J1947,'Medians, Hi-Lo SDs'!$B:$F,2,FALSE))-$G1946,""))/($F1947)*($C1947-$C1946)+($C1946),"")</f>
        <v/>
      </c>
      <c r="M1947" s="65" t="str">
        <f t="shared" si="344"/>
        <v/>
      </c>
      <c r="N1947" s="65" t="str">
        <f>IF(M1947="","",M1947/VLOOKUP(VLOOKUP($J1947,'Medians, Hi-Lo SDs'!$B:$F,2,FALSE),$H:$I,2,FALSE))</f>
        <v/>
      </c>
      <c r="O1947" s="59" t="s">
        <v>88</v>
      </c>
      <c r="P1947" s="60" t="s">
        <v>88</v>
      </c>
      <c r="Q1947" s="66" t="str">
        <f>IFERROR((IF(AND($G1946&lt;(VLOOKUP($J1947,'Medians, Hi-Lo SDs'!$B:$F,3,FALSE)),$G1947&gt;=(VLOOKUP($J1947,'Medians, Hi-Lo SDs'!$B:$F,3,FALSE))),(VLOOKUP($J1947,'Medians, Hi-Lo SDs'!$B:$F,3,FALSE))-$G1946,""))/($F1947)*($C1947-$C1946)+($C1946),"")</f>
        <v/>
      </c>
      <c r="R1947" s="65" t="str">
        <f t="shared" si="345"/>
        <v/>
      </c>
      <c r="S1947" s="65" t="str">
        <f>IF(R1947="","",R1947/VLOOKUP(VLOOKUP($J1947,'Medians, Hi-Lo SDs'!$B:$F,3,FALSE),$H:$I,2,FALSE))</f>
        <v/>
      </c>
      <c r="T1947" s="70" t="str">
        <f t="shared" si="337"/>
        <v/>
      </c>
      <c r="U1947" s="68" t="str">
        <f t="shared" si="338"/>
        <v/>
      </c>
      <c r="V1947" s="69" t="str">
        <f t="shared" si="348"/>
        <v/>
      </c>
      <c r="W1947" s="66" t="str">
        <f>IFERROR((IF(AND($G1946&lt;(VLOOKUP($J1947,'Medians, Hi-Lo SDs'!$B:$F,4,FALSE)),$G1947&gt;=(VLOOKUP($J1947,'Medians, Hi-Lo SDs'!$B:$F,4,FALSE))),(VLOOKUP($J1947,'Medians, Hi-Lo SDs'!$B:$F,4,FALSE))-$G1946,""))/($F1947)*($C1947-$C1946)+($C1946),"")</f>
        <v/>
      </c>
      <c r="X1947" s="65" t="str">
        <f t="shared" si="346"/>
        <v/>
      </c>
      <c r="Y1947" s="65" t="str">
        <f>IF(X1947="","",X1947/VLOOKUP(VLOOKUP($J1947,'Medians, Hi-Lo SDs'!$B:$F,4,FALSE),$H:$I,2,FALSE))</f>
        <v/>
      </c>
      <c r="Z1947" s="70" t="str">
        <f t="shared" si="339"/>
        <v/>
      </c>
      <c r="AA1947" s="68" t="str">
        <f t="shared" si="340"/>
        <v/>
      </c>
      <c r="AB1947" s="66" t="str">
        <f>IFERROR((IF(AND($G1946&lt;(VLOOKUP($J1947,'Medians, Hi-Lo SDs'!$B:$F,5,FALSE)),$G1947&gt;=(VLOOKUP($J1947,'Medians, Hi-Lo SDs'!$B:$F,5,FALSE))),(VLOOKUP($J1947,'Medians, Hi-Lo SDs'!$B:$F,5,FALSE))-$G1946,""))/($F1947)*($C1947-$C1946)+($C1946),"")</f>
        <v/>
      </c>
      <c r="AC1947" s="65" t="str">
        <f t="shared" si="347"/>
        <v/>
      </c>
      <c r="AD1947" s="65" t="str">
        <f>IF(AC1947="","",AC1947/VLOOKUP(VLOOKUP($J1947,'Medians, Hi-Lo SDs'!$B:$F,5,FALSE),$H:$I,2,FALSE))</f>
        <v/>
      </c>
      <c r="AE1947" s="59" t="s">
        <v>88</v>
      </c>
      <c r="AF1947" s="60" t="s">
        <v>88</v>
      </c>
    </row>
    <row r="1948" spans="10:32" x14ac:dyDescent="0.2">
      <c r="J1948" s="64" t="str">
        <f t="shared" si="341"/>
        <v>a1721</v>
      </c>
      <c r="K1948" s="71">
        <f t="shared" si="342"/>
        <v>2.1505376344086025</v>
      </c>
      <c r="L1948" s="65" t="str">
        <f>IFERROR((IF(AND($G1947&lt;(VLOOKUP($J1948,'Medians, Hi-Lo SDs'!$B:$F,2,FALSE)),$G1948&gt;=(VLOOKUP($J1948,'Medians, Hi-Lo SDs'!$B:$F,2,FALSE))),(VLOOKUP($J1948,'Medians, Hi-Lo SDs'!$B:$F,2,FALSE))-$G1947,""))/($F1948)*($C1948-$C1947)+($C1947),"")</f>
        <v/>
      </c>
      <c r="M1948" s="65" t="str">
        <f t="shared" si="344"/>
        <v/>
      </c>
      <c r="N1948" s="65" t="str">
        <f>IF(M1948="","",M1948/VLOOKUP(VLOOKUP($J1948,'Medians, Hi-Lo SDs'!$B:$F,2,FALSE),$H:$I,2,FALSE))</f>
        <v/>
      </c>
      <c r="O1948" s="59" t="s">
        <v>88</v>
      </c>
      <c r="P1948" s="60" t="s">
        <v>88</v>
      </c>
      <c r="Q1948" s="66" t="str">
        <f>IFERROR((IF(AND($G1947&lt;(VLOOKUP($J1948,'Medians, Hi-Lo SDs'!$B:$F,3,FALSE)),$G1948&gt;=(VLOOKUP($J1948,'Medians, Hi-Lo SDs'!$B:$F,3,FALSE))),(VLOOKUP($J1948,'Medians, Hi-Lo SDs'!$B:$F,3,FALSE))-$G1947,""))/($F1948)*($C1948-$C1947)+($C1947),"")</f>
        <v/>
      </c>
      <c r="R1948" s="65" t="str">
        <f t="shared" si="345"/>
        <v/>
      </c>
      <c r="S1948" s="65" t="str">
        <f>IF(R1948="","",R1948/VLOOKUP(VLOOKUP($J1948,'Medians, Hi-Lo SDs'!$B:$F,3,FALSE),$H:$I,2,FALSE))</f>
        <v/>
      </c>
      <c r="T1948" s="70" t="str">
        <f t="shared" si="337"/>
        <v/>
      </c>
      <c r="U1948" s="68" t="str">
        <f t="shared" si="338"/>
        <v/>
      </c>
      <c r="V1948" s="69" t="str">
        <f t="shared" si="348"/>
        <v/>
      </c>
      <c r="W1948" s="66" t="str">
        <f>IFERROR((IF(AND($G1947&lt;(VLOOKUP($J1948,'Medians, Hi-Lo SDs'!$B:$F,4,FALSE)),$G1948&gt;=(VLOOKUP($J1948,'Medians, Hi-Lo SDs'!$B:$F,4,FALSE))),(VLOOKUP($J1948,'Medians, Hi-Lo SDs'!$B:$F,4,FALSE))-$G1947,""))/($F1948)*($C1948-$C1947)+($C1947),"")</f>
        <v/>
      </c>
      <c r="X1948" s="65" t="str">
        <f t="shared" si="346"/>
        <v/>
      </c>
      <c r="Y1948" s="65" t="str">
        <f>IF(X1948="","",X1948/VLOOKUP(VLOOKUP($J1948,'Medians, Hi-Lo SDs'!$B:$F,4,FALSE),$H:$I,2,FALSE))</f>
        <v/>
      </c>
      <c r="Z1948" s="70" t="str">
        <f t="shared" si="339"/>
        <v/>
      </c>
      <c r="AA1948" s="68" t="str">
        <f t="shared" si="340"/>
        <v/>
      </c>
      <c r="AB1948" s="66" t="str">
        <f>IFERROR((IF(AND($G1947&lt;(VLOOKUP($J1948,'Medians, Hi-Lo SDs'!$B:$F,5,FALSE)),$G1948&gt;=(VLOOKUP($J1948,'Medians, Hi-Lo SDs'!$B:$F,5,FALSE))),(VLOOKUP($J1948,'Medians, Hi-Lo SDs'!$B:$F,5,FALSE))-$G1947,""))/($F1948)*($C1948-$C1947)+($C1947),"")</f>
        <v/>
      </c>
      <c r="AC1948" s="65" t="str">
        <f t="shared" si="347"/>
        <v/>
      </c>
      <c r="AD1948" s="65" t="str">
        <f>IF(AC1948="","",AC1948/VLOOKUP(VLOOKUP($J1948,'Medians, Hi-Lo SDs'!$B:$F,5,FALSE),$H:$I,2,FALSE))</f>
        <v/>
      </c>
      <c r="AE1948" s="59" t="s">
        <v>88</v>
      </c>
      <c r="AF1948" s="60" t="s">
        <v>88</v>
      </c>
    </row>
    <row r="1949" spans="10:32" x14ac:dyDescent="0.2">
      <c r="J1949" s="64" t="str">
        <f t="shared" si="341"/>
        <v>a1721</v>
      </c>
      <c r="K1949" s="71">
        <f t="shared" si="342"/>
        <v>2.1505376344086025</v>
      </c>
      <c r="L1949" s="65" t="str">
        <f>IFERROR((IF(AND($G1948&lt;(VLOOKUP($J1949,'Medians, Hi-Lo SDs'!$B:$F,2,FALSE)),$G1949&gt;=(VLOOKUP($J1949,'Medians, Hi-Lo SDs'!$B:$F,2,FALSE))),(VLOOKUP($J1949,'Medians, Hi-Lo SDs'!$B:$F,2,FALSE))-$G1948,""))/($F1949)*($C1949-$C1948)+($C1948),"")</f>
        <v/>
      </c>
      <c r="M1949" s="65" t="str">
        <f t="shared" si="344"/>
        <v/>
      </c>
      <c r="N1949" s="65" t="str">
        <f>IF(M1949="","",M1949/VLOOKUP(VLOOKUP($J1949,'Medians, Hi-Lo SDs'!$B:$F,2,FALSE),$H:$I,2,FALSE))</f>
        <v/>
      </c>
      <c r="O1949" s="59" t="s">
        <v>88</v>
      </c>
      <c r="P1949" s="60" t="s">
        <v>88</v>
      </c>
      <c r="Q1949" s="66" t="str">
        <f>IFERROR((IF(AND($G1948&lt;(VLOOKUP($J1949,'Medians, Hi-Lo SDs'!$B:$F,3,FALSE)),$G1949&gt;=(VLOOKUP($J1949,'Medians, Hi-Lo SDs'!$B:$F,3,FALSE))),(VLOOKUP($J1949,'Medians, Hi-Lo SDs'!$B:$F,3,FALSE))-$G1948,""))/($F1949)*($C1949-$C1948)+($C1948),"")</f>
        <v/>
      </c>
      <c r="R1949" s="65" t="str">
        <f t="shared" si="345"/>
        <v/>
      </c>
      <c r="S1949" s="65" t="str">
        <f>IF(R1949="","",R1949/VLOOKUP(VLOOKUP($J1949,'Medians, Hi-Lo SDs'!$B:$F,3,FALSE),$H:$I,2,FALSE))</f>
        <v/>
      </c>
      <c r="T1949" s="70" t="str">
        <f t="shared" si="337"/>
        <v/>
      </c>
      <c r="U1949" s="68" t="str">
        <f t="shared" si="338"/>
        <v/>
      </c>
      <c r="V1949" s="69" t="str">
        <f t="shared" si="348"/>
        <v/>
      </c>
      <c r="W1949" s="66" t="str">
        <f>IFERROR((IF(AND($G1948&lt;(VLOOKUP($J1949,'Medians, Hi-Lo SDs'!$B:$F,4,FALSE)),$G1949&gt;=(VLOOKUP($J1949,'Medians, Hi-Lo SDs'!$B:$F,4,FALSE))),(VLOOKUP($J1949,'Medians, Hi-Lo SDs'!$B:$F,4,FALSE))-$G1948,""))/($F1949)*($C1949-$C1948)+($C1948),"")</f>
        <v/>
      </c>
      <c r="X1949" s="65" t="str">
        <f t="shared" si="346"/>
        <v/>
      </c>
      <c r="Y1949" s="65" t="str">
        <f>IF(X1949="","",X1949/VLOOKUP(VLOOKUP($J1949,'Medians, Hi-Lo SDs'!$B:$F,4,FALSE),$H:$I,2,FALSE))</f>
        <v/>
      </c>
      <c r="Z1949" s="70" t="str">
        <f t="shared" si="339"/>
        <v/>
      </c>
      <c r="AA1949" s="68" t="str">
        <f t="shared" si="340"/>
        <v/>
      </c>
      <c r="AB1949" s="66" t="str">
        <f>IFERROR((IF(AND($G1948&lt;(VLOOKUP($J1949,'Medians, Hi-Lo SDs'!$B:$F,5,FALSE)),$G1949&gt;=(VLOOKUP($J1949,'Medians, Hi-Lo SDs'!$B:$F,5,FALSE))),(VLOOKUP($J1949,'Medians, Hi-Lo SDs'!$B:$F,5,FALSE))-$G1948,""))/($F1949)*($C1949-$C1948)+($C1948),"")</f>
        <v/>
      </c>
      <c r="AC1949" s="65" t="str">
        <f t="shared" si="347"/>
        <v/>
      </c>
      <c r="AD1949" s="65" t="str">
        <f>IF(AC1949="","",AC1949/VLOOKUP(VLOOKUP($J1949,'Medians, Hi-Lo SDs'!$B:$F,5,FALSE),$H:$I,2,FALSE))</f>
        <v/>
      </c>
      <c r="AE1949" s="59" t="s">
        <v>88</v>
      </c>
      <c r="AF1949" s="60" t="s">
        <v>88</v>
      </c>
    </row>
    <row r="1950" spans="10:32" x14ac:dyDescent="0.2">
      <c r="J1950" s="64" t="str">
        <f t="shared" si="341"/>
        <v>a1721</v>
      </c>
      <c r="K1950" s="71">
        <f t="shared" si="342"/>
        <v>2.1505376344086025</v>
      </c>
      <c r="L1950" s="65" t="str">
        <f>IFERROR((IF(AND($G1949&lt;(VLOOKUP($J1950,'Medians, Hi-Lo SDs'!$B:$F,2,FALSE)),$G1950&gt;=(VLOOKUP($J1950,'Medians, Hi-Lo SDs'!$B:$F,2,FALSE))),(VLOOKUP($J1950,'Medians, Hi-Lo SDs'!$B:$F,2,FALSE))-$G1949,""))/($F1950)*($C1950-$C1949)+($C1949),"")</f>
        <v/>
      </c>
      <c r="M1950" s="65" t="str">
        <f t="shared" si="344"/>
        <v/>
      </c>
      <c r="N1950" s="65" t="str">
        <f>IF(M1950="","",M1950/VLOOKUP(VLOOKUP($J1950,'Medians, Hi-Lo SDs'!$B:$F,2,FALSE),$H:$I,2,FALSE))</f>
        <v/>
      </c>
      <c r="O1950" s="59" t="s">
        <v>88</v>
      </c>
      <c r="P1950" s="60" t="s">
        <v>88</v>
      </c>
      <c r="Q1950" s="66" t="str">
        <f>IFERROR((IF(AND($G1949&lt;(VLOOKUP($J1950,'Medians, Hi-Lo SDs'!$B:$F,3,FALSE)),$G1950&gt;=(VLOOKUP($J1950,'Medians, Hi-Lo SDs'!$B:$F,3,FALSE))),(VLOOKUP($J1950,'Medians, Hi-Lo SDs'!$B:$F,3,FALSE))-$G1949,""))/($F1950)*($C1950-$C1949)+($C1949),"")</f>
        <v/>
      </c>
      <c r="R1950" s="65" t="str">
        <f t="shared" si="345"/>
        <v/>
      </c>
      <c r="S1950" s="65" t="str">
        <f>IF(R1950="","",R1950/VLOOKUP(VLOOKUP($J1950,'Medians, Hi-Lo SDs'!$B:$F,3,FALSE),$H:$I,2,FALSE))</f>
        <v/>
      </c>
      <c r="T1950" s="70" t="str">
        <f t="shared" si="337"/>
        <v/>
      </c>
      <c r="U1950" s="68" t="str">
        <f t="shared" si="338"/>
        <v/>
      </c>
      <c r="V1950" s="69" t="str">
        <f t="shared" si="348"/>
        <v/>
      </c>
      <c r="W1950" s="66" t="str">
        <f>IFERROR((IF(AND($G1949&lt;(VLOOKUP($J1950,'Medians, Hi-Lo SDs'!$B:$F,4,FALSE)),$G1950&gt;=(VLOOKUP($J1950,'Medians, Hi-Lo SDs'!$B:$F,4,FALSE))),(VLOOKUP($J1950,'Medians, Hi-Lo SDs'!$B:$F,4,FALSE))-$G1949,""))/($F1950)*($C1950-$C1949)+($C1949),"")</f>
        <v/>
      </c>
      <c r="X1950" s="65" t="str">
        <f t="shared" si="346"/>
        <v/>
      </c>
      <c r="Y1950" s="65" t="str">
        <f>IF(X1950="","",X1950/VLOOKUP(VLOOKUP($J1950,'Medians, Hi-Lo SDs'!$B:$F,4,FALSE),$H:$I,2,FALSE))</f>
        <v/>
      </c>
      <c r="Z1950" s="70" t="str">
        <f t="shared" si="339"/>
        <v/>
      </c>
      <c r="AA1950" s="68" t="str">
        <f t="shared" si="340"/>
        <v/>
      </c>
      <c r="AB1950" s="66" t="str">
        <f>IFERROR((IF(AND($G1949&lt;(VLOOKUP($J1950,'Medians, Hi-Lo SDs'!$B:$F,5,FALSE)),$G1950&gt;=(VLOOKUP($J1950,'Medians, Hi-Lo SDs'!$B:$F,5,FALSE))),(VLOOKUP($J1950,'Medians, Hi-Lo SDs'!$B:$F,5,FALSE))-$G1949,""))/($F1950)*($C1950-$C1949)+($C1949),"")</f>
        <v/>
      </c>
      <c r="AC1950" s="65" t="str">
        <f t="shared" si="347"/>
        <v/>
      </c>
      <c r="AD1950" s="65" t="str">
        <f>IF(AC1950="","",AC1950/VLOOKUP(VLOOKUP($J1950,'Medians, Hi-Lo SDs'!$B:$F,5,FALSE),$H:$I,2,FALSE))</f>
        <v/>
      </c>
      <c r="AE1950" s="59" t="s">
        <v>88</v>
      </c>
      <c r="AF1950" s="60" t="s">
        <v>88</v>
      </c>
    </row>
    <row r="1951" spans="10:32" x14ac:dyDescent="0.2">
      <c r="J1951" s="64" t="str">
        <f t="shared" si="341"/>
        <v>a1721</v>
      </c>
      <c r="K1951" s="71">
        <f t="shared" si="342"/>
        <v>2.1505376344086025</v>
      </c>
      <c r="L1951" s="65" t="str">
        <f>IFERROR((IF(AND($G1950&lt;(VLOOKUP($J1951,'Medians, Hi-Lo SDs'!$B:$F,2,FALSE)),$G1951&gt;=(VLOOKUP($J1951,'Medians, Hi-Lo SDs'!$B:$F,2,FALSE))),(VLOOKUP($J1951,'Medians, Hi-Lo SDs'!$B:$F,2,FALSE))-$G1950,""))/($F1951)*($C1951-$C1950)+($C1950),"")</f>
        <v/>
      </c>
      <c r="M1951" s="65" t="str">
        <f t="shared" si="344"/>
        <v/>
      </c>
      <c r="N1951" s="65" t="str">
        <f>IF(M1951="","",M1951/VLOOKUP(VLOOKUP($J1951,'Medians, Hi-Lo SDs'!$B:$F,2,FALSE),$H:$I,2,FALSE))</f>
        <v/>
      </c>
      <c r="O1951" s="59" t="s">
        <v>88</v>
      </c>
      <c r="P1951" s="60" t="s">
        <v>88</v>
      </c>
      <c r="Q1951" s="66" t="str">
        <f>IFERROR((IF(AND($G1950&lt;(VLOOKUP($J1951,'Medians, Hi-Lo SDs'!$B:$F,3,FALSE)),$G1951&gt;=(VLOOKUP($J1951,'Medians, Hi-Lo SDs'!$B:$F,3,FALSE))),(VLOOKUP($J1951,'Medians, Hi-Lo SDs'!$B:$F,3,FALSE))-$G1950,""))/($F1951)*($C1951-$C1950)+($C1950),"")</f>
        <v/>
      </c>
      <c r="R1951" s="65" t="str">
        <f t="shared" si="345"/>
        <v/>
      </c>
      <c r="S1951" s="65" t="str">
        <f>IF(R1951="","",R1951/VLOOKUP(VLOOKUP($J1951,'Medians, Hi-Lo SDs'!$B:$F,3,FALSE),$H:$I,2,FALSE))</f>
        <v/>
      </c>
      <c r="T1951" s="70" t="str">
        <f t="shared" si="337"/>
        <v/>
      </c>
      <c r="U1951" s="68" t="str">
        <f t="shared" si="338"/>
        <v/>
      </c>
      <c r="V1951" s="69" t="str">
        <f t="shared" si="348"/>
        <v/>
      </c>
      <c r="W1951" s="66" t="str">
        <f>IFERROR((IF(AND($G1950&lt;(VLOOKUP($J1951,'Medians, Hi-Lo SDs'!$B:$F,4,FALSE)),$G1951&gt;=(VLOOKUP($J1951,'Medians, Hi-Lo SDs'!$B:$F,4,FALSE))),(VLOOKUP($J1951,'Medians, Hi-Lo SDs'!$B:$F,4,FALSE))-$G1950,""))/($F1951)*($C1951-$C1950)+($C1950),"")</f>
        <v/>
      </c>
      <c r="X1951" s="65" t="str">
        <f t="shared" si="346"/>
        <v/>
      </c>
      <c r="Y1951" s="65" t="str">
        <f>IF(X1951="","",X1951/VLOOKUP(VLOOKUP($J1951,'Medians, Hi-Lo SDs'!$B:$F,4,FALSE),$H:$I,2,FALSE))</f>
        <v/>
      </c>
      <c r="Z1951" s="70" t="str">
        <f t="shared" si="339"/>
        <v/>
      </c>
      <c r="AA1951" s="68" t="str">
        <f t="shared" si="340"/>
        <v/>
      </c>
      <c r="AB1951" s="66" t="str">
        <f>IFERROR((IF(AND($G1950&lt;(VLOOKUP($J1951,'Medians, Hi-Lo SDs'!$B:$F,5,FALSE)),$G1951&gt;=(VLOOKUP($J1951,'Medians, Hi-Lo SDs'!$B:$F,5,FALSE))),(VLOOKUP($J1951,'Medians, Hi-Lo SDs'!$B:$F,5,FALSE))-$G1950,""))/($F1951)*($C1951-$C1950)+($C1950),"")</f>
        <v/>
      </c>
      <c r="AC1951" s="65" t="str">
        <f t="shared" si="347"/>
        <v/>
      </c>
      <c r="AD1951" s="65" t="str">
        <f>IF(AC1951="","",AC1951/VLOOKUP(VLOOKUP($J1951,'Medians, Hi-Lo SDs'!$B:$F,5,FALSE),$H:$I,2,FALSE))</f>
        <v/>
      </c>
      <c r="AE1951" s="59" t="s">
        <v>88</v>
      </c>
      <c r="AF1951" s="60" t="s">
        <v>88</v>
      </c>
    </row>
    <row r="1952" spans="10:32" x14ac:dyDescent="0.2">
      <c r="J1952" s="64" t="str">
        <f t="shared" si="341"/>
        <v>a1721</v>
      </c>
      <c r="K1952" s="71">
        <f t="shared" si="342"/>
        <v>2.1505376344086025</v>
      </c>
      <c r="L1952" s="65" t="str">
        <f>IFERROR((IF(AND($G1951&lt;(VLOOKUP($J1952,'Medians, Hi-Lo SDs'!$B:$F,2,FALSE)),$G1952&gt;=(VLOOKUP($J1952,'Medians, Hi-Lo SDs'!$B:$F,2,FALSE))),(VLOOKUP($J1952,'Medians, Hi-Lo SDs'!$B:$F,2,FALSE))-$G1951,""))/($F1952)*($C1952-$C1951)+($C1951),"")</f>
        <v/>
      </c>
      <c r="M1952" s="65" t="str">
        <f t="shared" si="344"/>
        <v/>
      </c>
      <c r="N1952" s="65" t="str">
        <f>IF(M1952="","",M1952/VLOOKUP(VLOOKUP($J1952,'Medians, Hi-Lo SDs'!$B:$F,2,FALSE),$H:$I,2,FALSE))</f>
        <v/>
      </c>
      <c r="O1952" s="59" t="s">
        <v>88</v>
      </c>
      <c r="P1952" s="60" t="s">
        <v>88</v>
      </c>
      <c r="Q1952" s="66" t="str">
        <f>IFERROR((IF(AND($G1951&lt;(VLOOKUP($J1952,'Medians, Hi-Lo SDs'!$B:$F,3,FALSE)),$G1952&gt;=(VLOOKUP($J1952,'Medians, Hi-Lo SDs'!$B:$F,3,FALSE))),(VLOOKUP($J1952,'Medians, Hi-Lo SDs'!$B:$F,3,FALSE))-$G1951,""))/($F1952)*($C1952-$C1951)+($C1951),"")</f>
        <v/>
      </c>
      <c r="R1952" s="65" t="str">
        <f t="shared" si="345"/>
        <v/>
      </c>
      <c r="S1952" s="65" t="str">
        <f>IF(R1952="","",R1952/VLOOKUP(VLOOKUP($J1952,'Medians, Hi-Lo SDs'!$B:$F,3,FALSE),$H:$I,2,FALSE))</f>
        <v/>
      </c>
      <c r="T1952" s="70" t="str">
        <f t="shared" si="337"/>
        <v/>
      </c>
      <c r="U1952" s="68" t="str">
        <f t="shared" si="338"/>
        <v/>
      </c>
      <c r="V1952" s="69" t="str">
        <f t="shared" si="348"/>
        <v/>
      </c>
      <c r="W1952" s="66" t="str">
        <f>IFERROR((IF(AND($G1951&lt;(VLOOKUP($J1952,'Medians, Hi-Lo SDs'!$B:$F,4,FALSE)),$G1952&gt;=(VLOOKUP($J1952,'Medians, Hi-Lo SDs'!$B:$F,4,FALSE))),(VLOOKUP($J1952,'Medians, Hi-Lo SDs'!$B:$F,4,FALSE))-$G1951,""))/($F1952)*($C1952-$C1951)+($C1951),"")</f>
        <v/>
      </c>
      <c r="X1952" s="65" t="str">
        <f t="shared" si="346"/>
        <v/>
      </c>
      <c r="Y1952" s="65" t="str">
        <f>IF(X1952="","",X1952/VLOOKUP(VLOOKUP($J1952,'Medians, Hi-Lo SDs'!$B:$F,4,FALSE),$H:$I,2,FALSE))</f>
        <v/>
      </c>
      <c r="Z1952" s="70" t="str">
        <f t="shared" si="339"/>
        <v/>
      </c>
      <c r="AA1952" s="68" t="str">
        <f t="shared" si="340"/>
        <v/>
      </c>
      <c r="AB1952" s="66" t="str">
        <f>IFERROR((IF(AND($G1951&lt;(VLOOKUP($J1952,'Medians, Hi-Lo SDs'!$B:$F,5,FALSE)),$G1952&gt;=(VLOOKUP($J1952,'Medians, Hi-Lo SDs'!$B:$F,5,FALSE))),(VLOOKUP($J1952,'Medians, Hi-Lo SDs'!$B:$F,5,FALSE))-$G1951,""))/($F1952)*($C1952-$C1951)+($C1951),"")</f>
        <v/>
      </c>
      <c r="AC1952" s="65" t="str">
        <f t="shared" si="347"/>
        <v/>
      </c>
      <c r="AD1952" s="65" t="str">
        <f>IF(AC1952="","",AC1952/VLOOKUP(VLOOKUP($J1952,'Medians, Hi-Lo SDs'!$B:$F,5,FALSE),$H:$I,2,FALSE))</f>
        <v/>
      </c>
      <c r="AE1952" s="59" t="s">
        <v>88</v>
      </c>
      <c r="AF1952" s="60" t="s">
        <v>88</v>
      </c>
    </row>
    <row r="1953" spans="10:32" x14ac:dyDescent="0.2">
      <c r="J1953" s="64" t="str">
        <f t="shared" si="341"/>
        <v>a1721</v>
      </c>
      <c r="K1953" s="71">
        <f t="shared" si="342"/>
        <v>2.1505376344086025</v>
      </c>
      <c r="L1953" s="65" t="str">
        <f>IFERROR((IF(AND($G1952&lt;(VLOOKUP($J1953,'Medians, Hi-Lo SDs'!$B:$F,2,FALSE)),$G1953&gt;=(VLOOKUP($J1953,'Medians, Hi-Lo SDs'!$B:$F,2,FALSE))),(VLOOKUP($J1953,'Medians, Hi-Lo SDs'!$B:$F,2,FALSE))-$G1952,""))/($F1953)*($C1953-$C1952)+($C1952),"")</f>
        <v/>
      </c>
      <c r="M1953" s="65" t="str">
        <f t="shared" si="344"/>
        <v/>
      </c>
      <c r="N1953" s="65" t="str">
        <f>IF(M1953="","",M1953/VLOOKUP(VLOOKUP($J1953,'Medians, Hi-Lo SDs'!$B:$F,2,FALSE),$H:$I,2,FALSE))</f>
        <v/>
      </c>
      <c r="O1953" s="59" t="s">
        <v>88</v>
      </c>
      <c r="P1953" s="60" t="s">
        <v>88</v>
      </c>
      <c r="Q1953" s="66" t="str">
        <f>IFERROR((IF(AND($G1952&lt;(VLOOKUP($J1953,'Medians, Hi-Lo SDs'!$B:$F,3,FALSE)),$G1953&gt;=(VLOOKUP($J1953,'Medians, Hi-Lo SDs'!$B:$F,3,FALSE))),(VLOOKUP($J1953,'Medians, Hi-Lo SDs'!$B:$F,3,FALSE))-$G1952,""))/($F1953)*($C1953-$C1952)+($C1952),"")</f>
        <v/>
      </c>
      <c r="R1953" s="65" t="str">
        <f t="shared" si="345"/>
        <v/>
      </c>
      <c r="S1953" s="65" t="str">
        <f>IF(R1953="","",R1953/VLOOKUP(VLOOKUP($J1953,'Medians, Hi-Lo SDs'!$B:$F,3,FALSE),$H:$I,2,FALSE))</f>
        <v/>
      </c>
      <c r="T1953" s="70" t="str">
        <f t="shared" si="337"/>
        <v/>
      </c>
      <c r="U1953" s="68" t="str">
        <f t="shared" si="338"/>
        <v/>
      </c>
      <c r="V1953" s="69" t="str">
        <f t="shared" si="348"/>
        <v/>
      </c>
      <c r="W1953" s="66" t="str">
        <f>IFERROR((IF(AND($G1952&lt;(VLOOKUP($J1953,'Medians, Hi-Lo SDs'!$B:$F,4,FALSE)),$G1953&gt;=(VLOOKUP($J1953,'Medians, Hi-Lo SDs'!$B:$F,4,FALSE))),(VLOOKUP($J1953,'Medians, Hi-Lo SDs'!$B:$F,4,FALSE))-$G1952,""))/($F1953)*($C1953-$C1952)+($C1952),"")</f>
        <v/>
      </c>
      <c r="X1953" s="65" t="str">
        <f t="shared" si="346"/>
        <v/>
      </c>
      <c r="Y1953" s="65" t="str">
        <f>IF(X1953="","",X1953/VLOOKUP(VLOOKUP($J1953,'Medians, Hi-Lo SDs'!$B:$F,4,FALSE),$H:$I,2,FALSE))</f>
        <v/>
      </c>
      <c r="Z1953" s="70" t="str">
        <f t="shared" si="339"/>
        <v/>
      </c>
      <c r="AA1953" s="68" t="str">
        <f t="shared" si="340"/>
        <v/>
      </c>
      <c r="AB1953" s="66" t="str">
        <f>IFERROR((IF(AND($G1952&lt;(VLOOKUP($J1953,'Medians, Hi-Lo SDs'!$B:$F,5,FALSE)),$G1953&gt;=(VLOOKUP($J1953,'Medians, Hi-Lo SDs'!$B:$F,5,FALSE))),(VLOOKUP($J1953,'Medians, Hi-Lo SDs'!$B:$F,5,FALSE))-$G1952,""))/($F1953)*($C1953-$C1952)+($C1952),"")</f>
        <v/>
      </c>
      <c r="AC1953" s="65" t="str">
        <f t="shared" si="347"/>
        <v/>
      </c>
      <c r="AD1953" s="65" t="str">
        <f>IF(AC1953="","",AC1953/VLOOKUP(VLOOKUP($J1953,'Medians, Hi-Lo SDs'!$B:$F,5,FALSE),$H:$I,2,FALSE))</f>
        <v/>
      </c>
      <c r="AE1953" s="59" t="s">
        <v>88</v>
      </c>
      <c r="AF1953" s="60" t="s">
        <v>88</v>
      </c>
    </row>
    <row r="1954" spans="10:32" x14ac:dyDescent="0.2">
      <c r="J1954" s="64" t="str">
        <f t="shared" si="341"/>
        <v>a1721</v>
      </c>
      <c r="K1954" s="71">
        <f t="shared" si="342"/>
        <v>2.1505376344086025</v>
      </c>
      <c r="L1954" s="65" t="str">
        <f>IFERROR((IF(AND($G1953&lt;(VLOOKUP($J1954,'Medians, Hi-Lo SDs'!$B:$F,2,FALSE)),$G1954&gt;=(VLOOKUP($J1954,'Medians, Hi-Lo SDs'!$B:$F,2,FALSE))),(VLOOKUP($J1954,'Medians, Hi-Lo SDs'!$B:$F,2,FALSE))-$G1953,""))/($F1954)*($C1954-$C1953)+($C1953),"")</f>
        <v/>
      </c>
      <c r="M1954" s="65" t="str">
        <f t="shared" si="344"/>
        <v/>
      </c>
      <c r="N1954" s="65" t="str">
        <f>IF(M1954="","",M1954/VLOOKUP(VLOOKUP($J1954,'Medians, Hi-Lo SDs'!$B:$F,2,FALSE),$H:$I,2,FALSE))</f>
        <v/>
      </c>
      <c r="O1954" s="59" t="s">
        <v>88</v>
      </c>
      <c r="P1954" s="60" t="s">
        <v>88</v>
      </c>
      <c r="Q1954" s="66" t="str">
        <f>IFERROR((IF(AND($G1953&lt;(VLOOKUP($J1954,'Medians, Hi-Lo SDs'!$B:$F,3,FALSE)),$G1954&gt;=(VLOOKUP($J1954,'Medians, Hi-Lo SDs'!$B:$F,3,FALSE))),(VLOOKUP($J1954,'Medians, Hi-Lo SDs'!$B:$F,3,FALSE))-$G1953,""))/($F1954)*($C1954-$C1953)+($C1953),"")</f>
        <v/>
      </c>
      <c r="R1954" s="65" t="str">
        <f t="shared" si="345"/>
        <v/>
      </c>
      <c r="S1954" s="65" t="str">
        <f>IF(R1954="","",R1954/VLOOKUP(VLOOKUP($J1954,'Medians, Hi-Lo SDs'!$B:$F,3,FALSE),$H:$I,2,FALSE))</f>
        <v/>
      </c>
      <c r="T1954" s="70" t="str">
        <f t="shared" si="337"/>
        <v/>
      </c>
      <c r="U1954" s="68" t="str">
        <f t="shared" si="338"/>
        <v/>
      </c>
      <c r="V1954" s="69" t="str">
        <f t="shared" si="348"/>
        <v/>
      </c>
      <c r="W1954" s="66" t="str">
        <f>IFERROR((IF(AND($G1953&lt;(VLOOKUP($J1954,'Medians, Hi-Lo SDs'!$B:$F,4,FALSE)),$G1954&gt;=(VLOOKUP($J1954,'Medians, Hi-Lo SDs'!$B:$F,4,FALSE))),(VLOOKUP($J1954,'Medians, Hi-Lo SDs'!$B:$F,4,FALSE))-$G1953,""))/($F1954)*($C1954-$C1953)+($C1953),"")</f>
        <v/>
      </c>
      <c r="X1954" s="65" t="str">
        <f t="shared" si="346"/>
        <v/>
      </c>
      <c r="Y1954" s="65" t="str">
        <f>IF(X1954="","",X1954/VLOOKUP(VLOOKUP($J1954,'Medians, Hi-Lo SDs'!$B:$F,4,FALSE),$H:$I,2,FALSE))</f>
        <v/>
      </c>
      <c r="Z1954" s="70" t="str">
        <f t="shared" si="339"/>
        <v/>
      </c>
      <c r="AA1954" s="68" t="str">
        <f t="shared" si="340"/>
        <v/>
      </c>
      <c r="AB1954" s="66" t="str">
        <f>IFERROR((IF(AND($G1953&lt;(VLOOKUP($J1954,'Medians, Hi-Lo SDs'!$B:$F,5,FALSE)),$G1954&gt;=(VLOOKUP($J1954,'Medians, Hi-Lo SDs'!$B:$F,5,FALSE))),(VLOOKUP($J1954,'Medians, Hi-Lo SDs'!$B:$F,5,FALSE))-$G1953,""))/($F1954)*($C1954-$C1953)+($C1953),"")</f>
        <v/>
      </c>
      <c r="AC1954" s="65" t="str">
        <f t="shared" si="347"/>
        <v/>
      </c>
      <c r="AD1954" s="65" t="str">
        <f>IF(AC1954="","",AC1954/VLOOKUP(VLOOKUP($J1954,'Medians, Hi-Lo SDs'!$B:$F,5,FALSE),$H:$I,2,FALSE))</f>
        <v/>
      </c>
      <c r="AE1954" s="59" t="s">
        <v>88</v>
      </c>
      <c r="AF1954" s="60" t="s">
        <v>88</v>
      </c>
    </row>
    <row r="1955" spans="10:32" x14ac:dyDescent="0.2">
      <c r="J1955" s="64" t="str">
        <f t="shared" si="341"/>
        <v>a1721</v>
      </c>
      <c r="K1955" s="71">
        <f t="shared" si="342"/>
        <v>2.1505376344086025</v>
      </c>
      <c r="L1955" s="65" t="str">
        <f>IFERROR((IF(AND($G1954&lt;(VLOOKUP($J1955,'Medians, Hi-Lo SDs'!$B:$F,2,FALSE)),$G1955&gt;=(VLOOKUP($J1955,'Medians, Hi-Lo SDs'!$B:$F,2,FALSE))),(VLOOKUP($J1955,'Medians, Hi-Lo SDs'!$B:$F,2,FALSE))-$G1954,""))/($F1955)*($C1955-$C1954)+($C1954),"")</f>
        <v/>
      </c>
      <c r="M1955" s="65" t="str">
        <f t="shared" si="344"/>
        <v/>
      </c>
      <c r="N1955" s="65" t="str">
        <f>IF(M1955="","",M1955/VLOOKUP(VLOOKUP($J1955,'Medians, Hi-Lo SDs'!$B:$F,2,FALSE),$H:$I,2,FALSE))</f>
        <v/>
      </c>
      <c r="O1955" s="59" t="s">
        <v>88</v>
      </c>
      <c r="P1955" s="60" t="s">
        <v>88</v>
      </c>
      <c r="Q1955" s="66" t="str">
        <f>IFERROR((IF(AND($G1954&lt;(VLOOKUP($J1955,'Medians, Hi-Lo SDs'!$B:$F,3,FALSE)),$G1955&gt;=(VLOOKUP($J1955,'Medians, Hi-Lo SDs'!$B:$F,3,FALSE))),(VLOOKUP($J1955,'Medians, Hi-Lo SDs'!$B:$F,3,FALSE))-$G1954,""))/($F1955)*($C1955-$C1954)+($C1954),"")</f>
        <v/>
      </c>
      <c r="R1955" s="65" t="str">
        <f t="shared" si="345"/>
        <v/>
      </c>
      <c r="S1955" s="65" t="str">
        <f>IF(R1955="","",R1955/VLOOKUP(VLOOKUP($J1955,'Medians, Hi-Lo SDs'!$B:$F,3,FALSE),$H:$I,2,FALSE))</f>
        <v/>
      </c>
      <c r="T1955" s="70" t="str">
        <f t="shared" si="337"/>
        <v/>
      </c>
      <c r="U1955" s="68" t="str">
        <f t="shared" si="338"/>
        <v/>
      </c>
      <c r="V1955" s="69" t="str">
        <f t="shared" si="348"/>
        <v/>
      </c>
      <c r="W1955" s="66" t="str">
        <f>IFERROR((IF(AND($G1954&lt;(VLOOKUP($J1955,'Medians, Hi-Lo SDs'!$B:$F,4,FALSE)),$G1955&gt;=(VLOOKUP($J1955,'Medians, Hi-Lo SDs'!$B:$F,4,FALSE))),(VLOOKUP($J1955,'Medians, Hi-Lo SDs'!$B:$F,4,FALSE))-$G1954,""))/($F1955)*($C1955-$C1954)+($C1954),"")</f>
        <v/>
      </c>
      <c r="X1955" s="65" t="str">
        <f t="shared" si="346"/>
        <v/>
      </c>
      <c r="Y1955" s="65" t="str">
        <f>IF(X1955="","",X1955/VLOOKUP(VLOOKUP($J1955,'Medians, Hi-Lo SDs'!$B:$F,4,FALSE),$H:$I,2,FALSE))</f>
        <v/>
      </c>
      <c r="Z1955" s="70" t="str">
        <f t="shared" si="339"/>
        <v/>
      </c>
      <c r="AA1955" s="68" t="str">
        <f t="shared" si="340"/>
        <v/>
      </c>
      <c r="AB1955" s="66" t="str">
        <f>IFERROR((IF(AND($G1954&lt;(VLOOKUP($J1955,'Medians, Hi-Lo SDs'!$B:$F,5,FALSE)),$G1955&gt;=(VLOOKUP($J1955,'Medians, Hi-Lo SDs'!$B:$F,5,FALSE))),(VLOOKUP($J1955,'Medians, Hi-Lo SDs'!$B:$F,5,FALSE))-$G1954,""))/($F1955)*($C1955-$C1954)+($C1954),"")</f>
        <v/>
      </c>
      <c r="AC1955" s="65" t="str">
        <f t="shared" si="347"/>
        <v/>
      </c>
      <c r="AD1955" s="65" t="str">
        <f>IF(AC1955="","",AC1955/VLOOKUP(VLOOKUP($J1955,'Medians, Hi-Lo SDs'!$B:$F,5,FALSE),$H:$I,2,FALSE))</f>
        <v/>
      </c>
      <c r="AE1955" s="59" t="s">
        <v>88</v>
      </c>
      <c r="AF1955" s="60" t="s">
        <v>88</v>
      </c>
    </row>
    <row r="1956" spans="10:32" x14ac:dyDescent="0.2">
      <c r="J1956" s="64" t="str">
        <f t="shared" si="341"/>
        <v>a1721</v>
      </c>
      <c r="K1956" s="71">
        <f t="shared" si="342"/>
        <v>2.1505376344086025</v>
      </c>
      <c r="L1956" s="65" t="str">
        <f>IFERROR((IF(AND($G1955&lt;(VLOOKUP($J1956,'Medians, Hi-Lo SDs'!$B:$F,2,FALSE)),$G1956&gt;=(VLOOKUP($J1956,'Medians, Hi-Lo SDs'!$B:$F,2,FALSE))),(VLOOKUP($J1956,'Medians, Hi-Lo SDs'!$B:$F,2,FALSE))-$G1955,""))/($F1956)*($C1956-$C1955)+($C1955),"")</f>
        <v/>
      </c>
      <c r="M1956" s="65" t="str">
        <f t="shared" si="344"/>
        <v/>
      </c>
      <c r="N1956" s="65" t="str">
        <f>IF(M1956="","",M1956/VLOOKUP(VLOOKUP($J1956,'Medians, Hi-Lo SDs'!$B:$F,2,FALSE),$H:$I,2,FALSE))</f>
        <v/>
      </c>
      <c r="O1956" s="59" t="s">
        <v>88</v>
      </c>
      <c r="P1956" s="60" t="s">
        <v>88</v>
      </c>
      <c r="Q1956" s="66" t="str">
        <f>IFERROR((IF(AND($G1955&lt;(VLOOKUP($J1956,'Medians, Hi-Lo SDs'!$B:$F,3,FALSE)),$G1956&gt;=(VLOOKUP($J1956,'Medians, Hi-Lo SDs'!$B:$F,3,FALSE))),(VLOOKUP($J1956,'Medians, Hi-Lo SDs'!$B:$F,3,FALSE))-$G1955,""))/($F1956)*($C1956-$C1955)+($C1955),"")</f>
        <v/>
      </c>
      <c r="R1956" s="65" t="str">
        <f t="shared" si="345"/>
        <v/>
      </c>
      <c r="S1956" s="65" t="str">
        <f>IF(R1956="","",R1956/VLOOKUP(VLOOKUP($J1956,'Medians, Hi-Lo SDs'!$B:$F,3,FALSE),$H:$I,2,FALSE))</f>
        <v/>
      </c>
      <c r="T1956" s="70" t="str">
        <f t="shared" si="337"/>
        <v/>
      </c>
      <c r="U1956" s="68" t="str">
        <f t="shared" si="338"/>
        <v/>
      </c>
      <c r="V1956" s="69" t="str">
        <f t="shared" si="348"/>
        <v/>
      </c>
      <c r="W1956" s="66" t="str">
        <f>IFERROR((IF(AND($G1955&lt;(VLOOKUP($J1956,'Medians, Hi-Lo SDs'!$B:$F,4,FALSE)),$G1956&gt;=(VLOOKUP($J1956,'Medians, Hi-Lo SDs'!$B:$F,4,FALSE))),(VLOOKUP($J1956,'Medians, Hi-Lo SDs'!$B:$F,4,FALSE))-$G1955,""))/($F1956)*($C1956-$C1955)+($C1955),"")</f>
        <v/>
      </c>
      <c r="X1956" s="65" t="str">
        <f t="shared" si="346"/>
        <v/>
      </c>
      <c r="Y1956" s="65" t="str">
        <f>IF(X1956="","",X1956/VLOOKUP(VLOOKUP($J1956,'Medians, Hi-Lo SDs'!$B:$F,4,FALSE),$H:$I,2,FALSE))</f>
        <v/>
      </c>
      <c r="Z1956" s="70" t="str">
        <f t="shared" si="339"/>
        <v/>
      </c>
      <c r="AA1956" s="68" t="str">
        <f t="shared" si="340"/>
        <v/>
      </c>
      <c r="AB1956" s="66" t="str">
        <f>IFERROR((IF(AND($G1955&lt;(VLOOKUP($J1956,'Medians, Hi-Lo SDs'!$B:$F,5,FALSE)),$G1956&gt;=(VLOOKUP($J1956,'Medians, Hi-Lo SDs'!$B:$F,5,FALSE))),(VLOOKUP($J1956,'Medians, Hi-Lo SDs'!$B:$F,5,FALSE))-$G1955,""))/($F1956)*($C1956-$C1955)+($C1955),"")</f>
        <v/>
      </c>
      <c r="AC1956" s="65" t="str">
        <f t="shared" si="347"/>
        <v/>
      </c>
      <c r="AD1956" s="65" t="str">
        <f>IF(AC1956="","",AC1956/VLOOKUP(VLOOKUP($J1956,'Medians, Hi-Lo SDs'!$B:$F,5,FALSE),$H:$I,2,FALSE))</f>
        <v/>
      </c>
      <c r="AE1956" s="59" t="s">
        <v>88</v>
      </c>
      <c r="AF1956" s="60" t="s">
        <v>88</v>
      </c>
    </row>
    <row r="1957" spans="10:32" x14ac:dyDescent="0.2">
      <c r="J1957" s="64" t="str">
        <f t="shared" si="341"/>
        <v>a1721</v>
      </c>
      <c r="K1957" s="71">
        <f t="shared" si="342"/>
        <v>2.1505376344086025</v>
      </c>
      <c r="L1957" s="65" t="str">
        <f>IFERROR((IF(AND($G1956&lt;(VLOOKUP($J1957,'Medians, Hi-Lo SDs'!$B:$F,2,FALSE)),$G1957&gt;=(VLOOKUP($J1957,'Medians, Hi-Lo SDs'!$B:$F,2,FALSE))),(VLOOKUP($J1957,'Medians, Hi-Lo SDs'!$B:$F,2,FALSE))-$G1956,""))/($F1957)*($C1957-$C1956)+($C1956),"")</f>
        <v/>
      </c>
      <c r="M1957" s="65" t="str">
        <f t="shared" si="344"/>
        <v/>
      </c>
      <c r="N1957" s="65" t="str">
        <f>IF(M1957="","",M1957/VLOOKUP(VLOOKUP($J1957,'Medians, Hi-Lo SDs'!$B:$F,2,FALSE),$H:$I,2,FALSE))</f>
        <v/>
      </c>
      <c r="O1957" s="59" t="s">
        <v>88</v>
      </c>
      <c r="P1957" s="60" t="s">
        <v>88</v>
      </c>
      <c r="Q1957" s="66" t="str">
        <f>IFERROR((IF(AND($G1956&lt;(VLOOKUP($J1957,'Medians, Hi-Lo SDs'!$B:$F,3,FALSE)),$G1957&gt;=(VLOOKUP($J1957,'Medians, Hi-Lo SDs'!$B:$F,3,FALSE))),(VLOOKUP($J1957,'Medians, Hi-Lo SDs'!$B:$F,3,FALSE))-$G1956,""))/($F1957)*($C1957-$C1956)+($C1956),"")</f>
        <v/>
      </c>
      <c r="R1957" s="65" t="str">
        <f t="shared" si="345"/>
        <v/>
      </c>
      <c r="S1957" s="65" t="str">
        <f>IF(R1957="","",R1957/VLOOKUP(VLOOKUP($J1957,'Medians, Hi-Lo SDs'!$B:$F,3,FALSE),$H:$I,2,FALSE))</f>
        <v/>
      </c>
      <c r="T1957" s="70" t="str">
        <f t="shared" si="337"/>
        <v/>
      </c>
      <c r="U1957" s="68" t="str">
        <f t="shared" si="338"/>
        <v/>
      </c>
      <c r="V1957" s="69" t="str">
        <f t="shared" si="348"/>
        <v/>
      </c>
      <c r="W1957" s="66" t="str">
        <f>IFERROR((IF(AND($G1956&lt;(VLOOKUP($J1957,'Medians, Hi-Lo SDs'!$B:$F,4,FALSE)),$G1957&gt;=(VLOOKUP($J1957,'Medians, Hi-Lo SDs'!$B:$F,4,FALSE))),(VLOOKUP($J1957,'Medians, Hi-Lo SDs'!$B:$F,4,FALSE))-$G1956,""))/($F1957)*($C1957-$C1956)+($C1956),"")</f>
        <v/>
      </c>
      <c r="X1957" s="65" t="str">
        <f t="shared" si="346"/>
        <v/>
      </c>
      <c r="Y1957" s="65" t="str">
        <f>IF(X1957="","",X1957/VLOOKUP(VLOOKUP($J1957,'Medians, Hi-Lo SDs'!$B:$F,4,FALSE),$H:$I,2,FALSE))</f>
        <v/>
      </c>
      <c r="Z1957" s="70" t="str">
        <f t="shared" si="339"/>
        <v/>
      </c>
      <c r="AA1957" s="68" t="str">
        <f t="shared" si="340"/>
        <v/>
      </c>
      <c r="AB1957" s="66" t="str">
        <f>IFERROR((IF(AND($G1956&lt;(VLOOKUP($J1957,'Medians, Hi-Lo SDs'!$B:$F,5,FALSE)),$G1957&gt;=(VLOOKUP($J1957,'Medians, Hi-Lo SDs'!$B:$F,5,FALSE))),(VLOOKUP($J1957,'Medians, Hi-Lo SDs'!$B:$F,5,FALSE))-$G1956,""))/($F1957)*($C1957-$C1956)+($C1956),"")</f>
        <v/>
      </c>
      <c r="AC1957" s="65" t="str">
        <f t="shared" si="347"/>
        <v/>
      </c>
      <c r="AD1957" s="65" t="str">
        <f>IF(AC1957="","",AC1957/VLOOKUP(VLOOKUP($J1957,'Medians, Hi-Lo SDs'!$B:$F,5,FALSE),$H:$I,2,FALSE))</f>
        <v/>
      </c>
      <c r="AE1957" s="59" t="s">
        <v>88</v>
      </c>
      <c r="AF1957" s="60" t="s">
        <v>88</v>
      </c>
    </row>
    <row r="1958" spans="10:32" x14ac:dyDescent="0.2">
      <c r="J1958" s="64" t="str">
        <f t="shared" si="341"/>
        <v>a1721</v>
      </c>
      <c r="K1958" s="71">
        <f t="shared" si="342"/>
        <v>2.1505376344086025</v>
      </c>
      <c r="L1958" s="65" t="str">
        <f>IFERROR((IF(AND($G1957&lt;(VLOOKUP($J1958,'Medians, Hi-Lo SDs'!$B:$F,2,FALSE)),$G1958&gt;=(VLOOKUP($J1958,'Medians, Hi-Lo SDs'!$B:$F,2,FALSE))),(VLOOKUP($J1958,'Medians, Hi-Lo SDs'!$B:$F,2,FALSE))-$G1957,""))/($F1958)*($C1958-$C1957)+($C1957),"")</f>
        <v/>
      </c>
      <c r="M1958" s="65" t="str">
        <f t="shared" si="344"/>
        <v/>
      </c>
      <c r="N1958" s="65" t="str">
        <f>IF(M1958="","",M1958/VLOOKUP(VLOOKUP($J1958,'Medians, Hi-Lo SDs'!$B:$F,2,FALSE),$H:$I,2,FALSE))</f>
        <v/>
      </c>
      <c r="O1958" s="59" t="s">
        <v>88</v>
      </c>
      <c r="P1958" s="60" t="s">
        <v>88</v>
      </c>
      <c r="Q1958" s="66" t="str">
        <f>IFERROR((IF(AND($G1957&lt;(VLOOKUP($J1958,'Medians, Hi-Lo SDs'!$B:$F,3,FALSE)),$G1958&gt;=(VLOOKUP($J1958,'Medians, Hi-Lo SDs'!$B:$F,3,FALSE))),(VLOOKUP($J1958,'Medians, Hi-Lo SDs'!$B:$F,3,FALSE))-$G1957,""))/($F1958)*($C1958-$C1957)+($C1957),"")</f>
        <v/>
      </c>
      <c r="R1958" s="65" t="str">
        <f t="shared" si="345"/>
        <v/>
      </c>
      <c r="S1958" s="65" t="str">
        <f>IF(R1958="","",R1958/VLOOKUP(VLOOKUP($J1958,'Medians, Hi-Lo SDs'!$B:$F,3,FALSE),$H:$I,2,FALSE))</f>
        <v/>
      </c>
      <c r="T1958" s="70" t="str">
        <f t="shared" si="337"/>
        <v/>
      </c>
      <c r="U1958" s="68" t="str">
        <f t="shared" si="338"/>
        <v/>
      </c>
      <c r="V1958" s="69" t="str">
        <f t="shared" si="348"/>
        <v/>
      </c>
      <c r="W1958" s="66" t="str">
        <f>IFERROR((IF(AND($G1957&lt;(VLOOKUP($J1958,'Medians, Hi-Lo SDs'!$B:$F,4,FALSE)),$G1958&gt;=(VLOOKUP($J1958,'Medians, Hi-Lo SDs'!$B:$F,4,FALSE))),(VLOOKUP($J1958,'Medians, Hi-Lo SDs'!$B:$F,4,FALSE))-$G1957,""))/($F1958)*($C1958-$C1957)+($C1957),"")</f>
        <v/>
      </c>
      <c r="X1958" s="65" t="str">
        <f t="shared" si="346"/>
        <v/>
      </c>
      <c r="Y1958" s="65" t="str">
        <f>IF(X1958="","",X1958/VLOOKUP(VLOOKUP($J1958,'Medians, Hi-Lo SDs'!$B:$F,4,FALSE),$H:$I,2,FALSE))</f>
        <v/>
      </c>
      <c r="Z1958" s="70" t="str">
        <f t="shared" si="339"/>
        <v/>
      </c>
      <c r="AA1958" s="68" t="str">
        <f t="shared" si="340"/>
        <v/>
      </c>
      <c r="AB1958" s="66" t="str">
        <f>IFERROR((IF(AND($G1957&lt;(VLOOKUP($J1958,'Medians, Hi-Lo SDs'!$B:$F,5,FALSE)),$G1958&gt;=(VLOOKUP($J1958,'Medians, Hi-Lo SDs'!$B:$F,5,FALSE))),(VLOOKUP($J1958,'Medians, Hi-Lo SDs'!$B:$F,5,FALSE))-$G1957,""))/($F1958)*($C1958-$C1957)+($C1957),"")</f>
        <v/>
      </c>
      <c r="AC1958" s="65" t="str">
        <f t="shared" si="347"/>
        <v/>
      </c>
      <c r="AD1958" s="65" t="str">
        <f>IF(AC1958="","",AC1958/VLOOKUP(VLOOKUP($J1958,'Medians, Hi-Lo SDs'!$B:$F,5,FALSE),$H:$I,2,FALSE))</f>
        <v/>
      </c>
      <c r="AE1958" s="59" t="s">
        <v>88</v>
      </c>
      <c r="AF1958" s="60" t="s">
        <v>88</v>
      </c>
    </row>
    <row r="1959" spans="10:32" x14ac:dyDescent="0.2">
      <c r="J1959" s="64" t="str">
        <f t="shared" si="341"/>
        <v>a1721</v>
      </c>
      <c r="K1959" s="71">
        <f t="shared" si="342"/>
        <v>2.1505376344086025</v>
      </c>
      <c r="L1959" s="65" t="str">
        <f>IFERROR((IF(AND($G1958&lt;(VLOOKUP($J1959,'Medians, Hi-Lo SDs'!$B:$F,2,FALSE)),$G1959&gt;=(VLOOKUP($J1959,'Medians, Hi-Lo SDs'!$B:$F,2,FALSE))),(VLOOKUP($J1959,'Medians, Hi-Lo SDs'!$B:$F,2,FALSE))-$G1958,""))/($F1959)*($C1959-$C1958)+($C1958),"")</f>
        <v/>
      </c>
      <c r="M1959" s="65" t="str">
        <f t="shared" si="344"/>
        <v/>
      </c>
      <c r="N1959" s="65" t="str">
        <f>IF(M1959="","",M1959/VLOOKUP(VLOOKUP($J1959,'Medians, Hi-Lo SDs'!$B:$F,2,FALSE),$H:$I,2,FALSE))</f>
        <v/>
      </c>
      <c r="O1959" s="59" t="s">
        <v>88</v>
      </c>
      <c r="P1959" s="60" t="s">
        <v>88</v>
      </c>
      <c r="Q1959" s="66" t="str">
        <f>IFERROR((IF(AND($G1958&lt;(VLOOKUP($J1959,'Medians, Hi-Lo SDs'!$B:$F,3,FALSE)),$G1959&gt;=(VLOOKUP($J1959,'Medians, Hi-Lo SDs'!$B:$F,3,FALSE))),(VLOOKUP($J1959,'Medians, Hi-Lo SDs'!$B:$F,3,FALSE))-$G1958,""))/($F1959)*($C1959-$C1958)+($C1958),"")</f>
        <v/>
      </c>
      <c r="R1959" s="65" t="str">
        <f t="shared" si="345"/>
        <v/>
      </c>
      <c r="S1959" s="65" t="str">
        <f>IF(R1959="","",R1959/VLOOKUP(VLOOKUP($J1959,'Medians, Hi-Lo SDs'!$B:$F,3,FALSE),$H:$I,2,FALSE))</f>
        <v/>
      </c>
      <c r="T1959" s="70" t="str">
        <f t="shared" si="337"/>
        <v/>
      </c>
      <c r="U1959" s="68" t="str">
        <f t="shared" si="338"/>
        <v/>
      </c>
      <c r="V1959" s="69" t="str">
        <f t="shared" si="348"/>
        <v/>
      </c>
      <c r="W1959" s="66" t="str">
        <f>IFERROR((IF(AND($G1958&lt;(VLOOKUP($J1959,'Medians, Hi-Lo SDs'!$B:$F,4,FALSE)),$G1959&gt;=(VLOOKUP($J1959,'Medians, Hi-Lo SDs'!$B:$F,4,FALSE))),(VLOOKUP($J1959,'Medians, Hi-Lo SDs'!$B:$F,4,FALSE))-$G1958,""))/($F1959)*($C1959-$C1958)+($C1958),"")</f>
        <v/>
      </c>
      <c r="X1959" s="65" t="str">
        <f t="shared" si="346"/>
        <v/>
      </c>
      <c r="Y1959" s="65" t="str">
        <f>IF(X1959="","",X1959/VLOOKUP(VLOOKUP($J1959,'Medians, Hi-Lo SDs'!$B:$F,4,FALSE),$H:$I,2,FALSE))</f>
        <v/>
      </c>
      <c r="Z1959" s="70" t="str">
        <f t="shared" si="339"/>
        <v/>
      </c>
      <c r="AA1959" s="68" t="str">
        <f t="shared" si="340"/>
        <v/>
      </c>
      <c r="AB1959" s="66" t="str">
        <f>IFERROR((IF(AND($G1958&lt;(VLOOKUP($J1959,'Medians, Hi-Lo SDs'!$B:$F,5,FALSE)),$G1959&gt;=(VLOOKUP($J1959,'Medians, Hi-Lo SDs'!$B:$F,5,FALSE))),(VLOOKUP($J1959,'Medians, Hi-Lo SDs'!$B:$F,5,FALSE))-$G1958,""))/($F1959)*($C1959-$C1958)+($C1958),"")</f>
        <v/>
      </c>
      <c r="AC1959" s="65" t="str">
        <f t="shared" si="347"/>
        <v/>
      </c>
      <c r="AD1959" s="65" t="str">
        <f>IF(AC1959="","",AC1959/VLOOKUP(VLOOKUP($J1959,'Medians, Hi-Lo SDs'!$B:$F,5,FALSE),$H:$I,2,FALSE))</f>
        <v/>
      </c>
      <c r="AE1959" s="59" t="s">
        <v>88</v>
      </c>
      <c r="AF1959" s="60" t="s">
        <v>88</v>
      </c>
    </row>
    <row r="1960" spans="10:32" x14ac:dyDescent="0.2">
      <c r="J1960" s="64" t="str">
        <f t="shared" si="341"/>
        <v>a1721</v>
      </c>
      <c r="K1960" s="71">
        <f t="shared" si="342"/>
        <v>2.1505376344086025</v>
      </c>
      <c r="L1960" s="65" t="str">
        <f>IFERROR((IF(AND($G1959&lt;(VLOOKUP($J1960,'Medians, Hi-Lo SDs'!$B:$F,2,FALSE)),$G1960&gt;=(VLOOKUP($J1960,'Medians, Hi-Lo SDs'!$B:$F,2,FALSE))),(VLOOKUP($J1960,'Medians, Hi-Lo SDs'!$B:$F,2,FALSE))-$G1959,""))/($F1960)*($C1960-$C1959)+($C1959),"")</f>
        <v/>
      </c>
      <c r="M1960" s="65" t="str">
        <f t="shared" si="344"/>
        <v/>
      </c>
      <c r="N1960" s="65" t="str">
        <f>IF(M1960="","",M1960/VLOOKUP(VLOOKUP($J1960,'Medians, Hi-Lo SDs'!$B:$F,2,FALSE),$H:$I,2,FALSE))</f>
        <v/>
      </c>
      <c r="O1960" s="59" t="s">
        <v>88</v>
      </c>
      <c r="P1960" s="60" t="s">
        <v>88</v>
      </c>
      <c r="Q1960" s="66" t="str">
        <f>IFERROR((IF(AND($G1959&lt;(VLOOKUP($J1960,'Medians, Hi-Lo SDs'!$B:$F,3,FALSE)),$G1960&gt;=(VLOOKUP($J1960,'Medians, Hi-Lo SDs'!$B:$F,3,FALSE))),(VLOOKUP($J1960,'Medians, Hi-Lo SDs'!$B:$F,3,FALSE))-$G1959,""))/($F1960)*($C1960-$C1959)+($C1959),"")</f>
        <v/>
      </c>
      <c r="R1960" s="65" t="str">
        <f t="shared" si="345"/>
        <v/>
      </c>
      <c r="S1960" s="65" t="str">
        <f>IF(R1960="","",R1960/VLOOKUP(VLOOKUP($J1960,'Medians, Hi-Lo SDs'!$B:$F,3,FALSE),$H:$I,2,FALSE))</f>
        <v/>
      </c>
      <c r="T1960" s="70" t="str">
        <f t="shared" si="337"/>
        <v/>
      </c>
      <c r="U1960" s="68" t="str">
        <f t="shared" si="338"/>
        <v/>
      </c>
      <c r="V1960" s="69" t="str">
        <f t="shared" si="348"/>
        <v/>
      </c>
      <c r="W1960" s="66" t="str">
        <f>IFERROR((IF(AND($G1959&lt;(VLOOKUP($J1960,'Medians, Hi-Lo SDs'!$B:$F,4,FALSE)),$G1960&gt;=(VLOOKUP($J1960,'Medians, Hi-Lo SDs'!$B:$F,4,FALSE))),(VLOOKUP($J1960,'Medians, Hi-Lo SDs'!$B:$F,4,FALSE))-$G1959,""))/($F1960)*($C1960-$C1959)+($C1959),"")</f>
        <v/>
      </c>
      <c r="X1960" s="65" t="str">
        <f t="shared" si="346"/>
        <v/>
      </c>
      <c r="Y1960" s="65" t="str">
        <f>IF(X1960="","",X1960/VLOOKUP(VLOOKUP($J1960,'Medians, Hi-Lo SDs'!$B:$F,4,FALSE),$H:$I,2,FALSE))</f>
        <v/>
      </c>
      <c r="Z1960" s="70" t="str">
        <f t="shared" si="339"/>
        <v/>
      </c>
      <c r="AA1960" s="68" t="str">
        <f t="shared" si="340"/>
        <v/>
      </c>
      <c r="AB1960" s="66" t="str">
        <f>IFERROR((IF(AND($G1959&lt;(VLOOKUP($J1960,'Medians, Hi-Lo SDs'!$B:$F,5,FALSE)),$G1960&gt;=(VLOOKUP($J1960,'Medians, Hi-Lo SDs'!$B:$F,5,FALSE))),(VLOOKUP($J1960,'Medians, Hi-Lo SDs'!$B:$F,5,FALSE))-$G1959,""))/($F1960)*($C1960-$C1959)+($C1959),"")</f>
        <v/>
      </c>
      <c r="AC1960" s="65" t="str">
        <f t="shared" si="347"/>
        <v/>
      </c>
      <c r="AD1960" s="65" t="str">
        <f>IF(AC1960="","",AC1960/VLOOKUP(VLOOKUP($J1960,'Medians, Hi-Lo SDs'!$B:$F,5,FALSE),$H:$I,2,FALSE))</f>
        <v/>
      </c>
      <c r="AE1960" s="59" t="s">
        <v>88</v>
      </c>
      <c r="AF1960" s="60" t="s">
        <v>88</v>
      </c>
    </row>
    <row r="1961" spans="10:32" x14ac:dyDescent="0.2">
      <c r="J1961" s="64" t="str">
        <f t="shared" si="341"/>
        <v>a1721</v>
      </c>
      <c r="K1961" s="71">
        <f t="shared" si="342"/>
        <v>2.1505376344086025</v>
      </c>
      <c r="L1961" s="65" t="str">
        <f>IFERROR((IF(AND($G1960&lt;(VLOOKUP($J1961,'Medians, Hi-Lo SDs'!$B:$F,2,FALSE)),$G1961&gt;=(VLOOKUP($J1961,'Medians, Hi-Lo SDs'!$B:$F,2,FALSE))),(VLOOKUP($J1961,'Medians, Hi-Lo SDs'!$B:$F,2,FALSE))-$G1960,""))/($F1961)*($C1961-$C1960)+($C1960),"")</f>
        <v/>
      </c>
      <c r="M1961" s="65" t="str">
        <f t="shared" si="344"/>
        <v/>
      </c>
      <c r="N1961" s="65" t="str">
        <f>IF(M1961="","",M1961/VLOOKUP(VLOOKUP($J1961,'Medians, Hi-Lo SDs'!$B:$F,2,FALSE),$H:$I,2,FALSE))</f>
        <v/>
      </c>
      <c r="O1961" s="59" t="s">
        <v>88</v>
      </c>
      <c r="P1961" s="60" t="s">
        <v>88</v>
      </c>
      <c r="Q1961" s="66" t="str">
        <f>IFERROR((IF(AND($G1960&lt;(VLOOKUP($J1961,'Medians, Hi-Lo SDs'!$B:$F,3,FALSE)),$G1961&gt;=(VLOOKUP($J1961,'Medians, Hi-Lo SDs'!$B:$F,3,FALSE))),(VLOOKUP($J1961,'Medians, Hi-Lo SDs'!$B:$F,3,FALSE))-$G1960,""))/($F1961)*($C1961-$C1960)+($C1960),"")</f>
        <v/>
      </c>
      <c r="R1961" s="65" t="str">
        <f t="shared" si="345"/>
        <v/>
      </c>
      <c r="S1961" s="65" t="str">
        <f>IF(R1961="","",R1961/VLOOKUP(VLOOKUP($J1961,'Medians, Hi-Lo SDs'!$B:$F,3,FALSE),$H:$I,2,FALSE))</f>
        <v/>
      </c>
      <c r="T1961" s="70" t="str">
        <f t="shared" si="337"/>
        <v/>
      </c>
      <c r="U1961" s="68" t="str">
        <f t="shared" si="338"/>
        <v/>
      </c>
      <c r="V1961" s="69" t="str">
        <f t="shared" si="348"/>
        <v/>
      </c>
      <c r="W1961" s="66" t="str">
        <f>IFERROR((IF(AND($G1960&lt;(VLOOKUP($J1961,'Medians, Hi-Lo SDs'!$B:$F,4,FALSE)),$G1961&gt;=(VLOOKUP($J1961,'Medians, Hi-Lo SDs'!$B:$F,4,FALSE))),(VLOOKUP($J1961,'Medians, Hi-Lo SDs'!$B:$F,4,FALSE))-$G1960,""))/($F1961)*($C1961-$C1960)+($C1960),"")</f>
        <v/>
      </c>
      <c r="X1961" s="65" t="str">
        <f t="shared" si="346"/>
        <v/>
      </c>
      <c r="Y1961" s="65" t="str">
        <f>IF(X1961="","",X1961/VLOOKUP(VLOOKUP($J1961,'Medians, Hi-Lo SDs'!$B:$F,4,FALSE),$H:$I,2,FALSE))</f>
        <v/>
      </c>
      <c r="Z1961" s="70" t="str">
        <f t="shared" si="339"/>
        <v/>
      </c>
      <c r="AA1961" s="68" t="str">
        <f t="shared" si="340"/>
        <v/>
      </c>
      <c r="AB1961" s="66" t="str">
        <f>IFERROR((IF(AND($G1960&lt;(VLOOKUP($J1961,'Medians, Hi-Lo SDs'!$B:$F,5,FALSE)),$G1961&gt;=(VLOOKUP($J1961,'Medians, Hi-Lo SDs'!$B:$F,5,FALSE))),(VLOOKUP($J1961,'Medians, Hi-Lo SDs'!$B:$F,5,FALSE))-$G1960,""))/($F1961)*($C1961-$C1960)+($C1960),"")</f>
        <v/>
      </c>
      <c r="AC1961" s="65" t="str">
        <f t="shared" si="347"/>
        <v/>
      </c>
      <c r="AD1961" s="65" t="str">
        <f>IF(AC1961="","",AC1961/VLOOKUP(VLOOKUP($J1961,'Medians, Hi-Lo SDs'!$B:$F,5,FALSE),$H:$I,2,FALSE))</f>
        <v/>
      </c>
      <c r="AE1961" s="59" t="s">
        <v>88</v>
      </c>
      <c r="AF1961" s="60" t="s">
        <v>88</v>
      </c>
    </row>
    <row r="1962" spans="10:32" x14ac:dyDescent="0.2">
      <c r="J1962" s="64" t="str">
        <f t="shared" si="341"/>
        <v>a1721</v>
      </c>
      <c r="K1962" s="71">
        <f t="shared" si="342"/>
        <v>2.1505376344086025</v>
      </c>
      <c r="L1962" s="65" t="str">
        <f>IFERROR((IF(AND($G1961&lt;(VLOOKUP($J1962,'Medians, Hi-Lo SDs'!$B:$F,2,FALSE)),$G1962&gt;=(VLOOKUP($J1962,'Medians, Hi-Lo SDs'!$B:$F,2,FALSE))),(VLOOKUP($J1962,'Medians, Hi-Lo SDs'!$B:$F,2,FALSE))-$G1961,""))/($F1962)*($C1962-$C1961)+($C1961),"")</f>
        <v/>
      </c>
      <c r="M1962" s="65" t="str">
        <f t="shared" si="344"/>
        <v/>
      </c>
      <c r="N1962" s="65" t="str">
        <f>IF(M1962="","",M1962/VLOOKUP(VLOOKUP($J1962,'Medians, Hi-Lo SDs'!$B:$F,2,FALSE),$H:$I,2,FALSE))</f>
        <v/>
      </c>
      <c r="O1962" s="59" t="s">
        <v>88</v>
      </c>
      <c r="P1962" s="60" t="s">
        <v>88</v>
      </c>
      <c r="Q1962" s="66" t="str">
        <f>IFERROR((IF(AND($G1961&lt;(VLOOKUP($J1962,'Medians, Hi-Lo SDs'!$B:$F,3,FALSE)),$G1962&gt;=(VLOOKUP($J1962,'Medians, Hi-Lo SDs'!$B:$F,3,FALSE))),(VLOOKUP($J1962,'Medians, Hi-Lo SDs'!$B:$F,3,FALSE))-$G1961,""))/($F1962)*($C1962-$C1961)+($C1961),"")</f>
        <v/>
      </c>
      <c r="R1962" s="65" t="str">
        <f t="shared" si="345"/>
        <v/>
      </c>
      <c r="S1962" s="65" t="str">
        <f>IF(R1962="","",R1962/VLOOKUP(VLOOKUP($J1962,'Medians, Hi-Lo SDs'!$B:$F,3,FALSE),$H:$I,2,FALSE))</f>
        <v/>
      </c>
      <c r="T1962" s="70" t="str">
        <f t="shared" si="337"/>
        <v/>
      </c>
      <c r="U1962" s="68" t="str">
        <f t="shared" si="338"/>
        <v/>
      </c>
      <c r="V1962" s="69" t="str">
        <f t="shared" si="348"/>
        <v/>
      </c>
      <c r="W1962" s="66" t="str">
        <f>IFERROR((IF(AND($G1961&lt;(VLOOKUP($J1962,'Medians, Hi-Lo SDs'!$B:$F,4,FALSE)),$G1962&gt;=(VLOOKUP($J1962,'Medians, Hi-Lo SDs'!$B:$F,4,FALSE))),(VLOOKUP($J1962,'Medians, Hi-Lo SDs'!$B:$F,4,FALSE))-$G1961,""))/($F1962)*($C1962-$C1961)+($C1961),"")</f>
        <v/>
      </c>
      <c r="X1962" s="65" t="str">
        <f t="shared" si="346"/>
        <v/>
      </c>
      <c r="Y1962" s="65" t="str">
        <f>IF(X1962="","",X1962/VLOOKUP(VLOOKUP($J1962,'Medians, Hi-Lo SDs'!$B:$F,4,FALSE),$H:$I,2,FALSE))</f>
        <v/>
      </c>
      <c r="Z1962" s="70" t="str">
        <f t="shared" si="339"/>
        <v/>
      </c>
      <c r="AA1962" s="68" t="str">
        <f t="shared" si="340"/>
        <v/>
      </c>
      <c r="AB1962" s="66" t="str">
        <f>IFERROR((IF(AND($G1961&lt;(VLOOKUP($J1962,'Medians, Hi-Lo SDs'!$B:$F,5,FALSE)),$G1962&gt;=(VLOOKUP($J1962,'Medians, Hi-Lo SDs'!$B:$F,5,FALSE))),(VLOOKUP($J1962,'Medians, Hi-Lo SDs'!$B:$F,5,FALSE))-$G1961,""))/($F1962)*($C1962-$C1961)+($C1961),"")</f>
        <v/>
      </c>
      <c r="AC1962" s="65" t="str">
        <f t="shared" si="347"/>
        <v/>
      </c>
      <c r="AD1962" s="65" t="str">
        <f>IF(AC1962="","",AC1962/VLOOKUP(VLOOKUP($J1962,'Medians, Hi-Lo SDs'!$B:$F,5,FALSE),$H:$I,2,FALSE))</f>
        <v/>
      </c>
      <c r="AE1962" s="59" t="s">
        <v>88</v>
      </c>
      <c r="AF1962" s="60" t="s">
        <v>88</v>
      </c>
    </row>
    <row r="1963" spans="10:32" x14ac:dyDescent="0.2">
      <c r="J1963" s="64" t="str">
        <f t="shared" si="341"/>
        <v>a1721</v>
      </c>
      <c r="K1963" s="71">
        <f t="shared" si="342"/>
        <v>2.1505376344086025</v>
      </c>
      <c r="L1963" s="65" t="str">
        <f>IFERROR((IF(AND($G1962&lt;(VLOOKUP($J1963,'Medians, Hi-Lo SDs'!$B:$F,2,FALSE)),$G1963&gt;=(VLOOKUP($J1963,'Medians, Hi-Lo SDs'!$B:$F,2,FALSE))),(VLOOKUP($J1963,'Medians, Hi-Lo SDs'!$B:$F,2,FALSE))-$G1962,""))/($F1963)*($C1963-$C1962)+($C1962),"")</f>
        <v/>
      </c>
      <c r="M1963" s="65" t="str">
        <f t="shared" si="344"/>
        <v/>
      </c>
      <c r="N1963" s="65" t="str">
        <f>IF(M1963="","",M1963/VLOOKUP(VLOOKUP($J1963,'Medians, Hi-Lo SDs'!$B:$F,2,FALSE),$H:$I,2,FALSE))</f>
        <v/>
      </c>
      <c r="O1963" s="59" t="s">
        <v>88</v>
      </c>
      <c r="P1963" s="60" t="s">
        <v>88</v>
      </c>
      <c r="Q1963" s="66" t="str">
        <f>IFERROR((IF(AND($G1962&lt;(VLOOKUP($J1963,'Medians, Hi-Lo SDs'!$B:$F,3,FALSE)),$G1963&gt;=(VLOOKUP($J1963,'Medians, Hi-Lo SDs'!$B:$F,3,FALSE))),(VLOOKUP($J1963,'Medians, Hi-Lo SDs'!$B:$F,3,FALSE))-$G1962,""))/($F1963)*($C1963-$C1962)+($C1962),"")</f>
        <v/>
      </c>
      <c r="R1963" s="65" t="str">
        <f t="shared" si="345"/>
        <v/>
      </c>
      <c r="S1963" s="65" t="str">
        <f>IF(R1963="","",R1963/VLOOKUP(VLOOKUP($J1963,'Medians, Hi-Lo SDs'!$B:$F,3,FALSE),$H:$I,2,FALSE))</f>
        <v/>
      </c>
      <c r="T1963" s="70" t="str">
        <f t="shared" si="337"/>
        <v/>
      </c>
      <c r="U1963" s="68" t="str">
        <f t="shared" si="338"/>
        <v/>
      </c>
      <c r="V1963" s="69" t="str">
        <f t="shared" si="348"/>
        <v/>
      </c>
      <c r="W1963" s="66" t="str">
        <f>IFERROR((IF(AND($G1962&lt;(VLOOKUP($J1963,'Medians, Hi-Lo SDs'!$B:$F,4,FALSE)),$G1963&gt;=(VLOOKUP($J1963,'Medians, Hi-Lo SDs'!$B:$F,4,FALSE))),(VLOOKUP($J1963,'Medians, Hi-Lo SDs'!$B:$F,4,FALSE))-$G1962,""))/($F1963)*($C1963-$C1962)+($C1962),"")</f>
        <v/>
      </c>
      <c r="X1963" s="65" t="str">
        <f t="shared" si="346"/>
        <v/>
      </c>
      <c r="Y1963" s="65" t="str">
        <f>IF(X1963="","",X1963/VLOOKUP(VLOOKUP($J1963,'Medians, Hi-Lo SDs'!$B:$F,4,FALSE),$H:$I,2,FALSE))</f>
        <v/>
      </c>
      <c r="Z1963" s="70" t="str">
        <f t="shared" si="339"/>
        <v/>
      </c>
      <c r="AA1963" s="68" t="str">
        <f t="shared" si="340"/>
        <v/>
      </c>
      <c r="AB1963" s="66" t="str">
        <f>IFERROR((IF(AND($G1962&lt;(VLOOKUP($J1963,'Medians, Hi-Lo SDs'!$B:$F,5,FALSE)),$G1963&gt;=(VLOOKUP($J1963,'Medians, Hi-Lo SDs'!$B:$F,5,FALSE))),(VLOOKUP($J1963,'Medians, Hi-Lo SDs'!$B:$F,5,FALSE))-$G1962,""))/($F1963)*($C1963-$C1962)+($C1962),"")</f>
        <v/>
      </c>
      <c r="AC1963" s="65" t="str">
        <f t="shared" si="347"/>
        <v/>
      </c>
      <c r="AD1963" s="65" t="str">
        <f>IF(AC1963="","",AC1963/VLOOKUP(VLOOKUP($J1963,'Medians, Hi-Lo SDs'!$B:$F,5,FALSE),$H:$I,2,FALSE))</f>
        <v/>
      </c>
      <c r="AE1963" s="59" t="s">
        <v>88</v>
      </c>
      <c r="AF1963" s="60" t="s">
        <v>88</v>
      </c>
    </row>
    <row r="1964" spans="10:32" x14ac:dyDescent="0.2">
      <c r="J1964" s="64" t="str">
        <f t="shared" si="341"/>
        <v>a1721</v>
      </c>
      <c r="K1964" s="71">
        <f t="shared" si="342"/>
        <v>2.1505376344086025</v>
      </c>
      <c r="L1964" s="65" t="str">
        <f>IFERROR((IF(AND($G1963&lt;(VLOOKUP($J1964,'Medians, Hi-Lo SDs'!$B:$F,2,FALSE)),$G1964&gt;=(VLOOKUP($J1964,'Medians, Hi-Lo SDs'!$B:$F,2,FALSE))),(VLOOKUP($J1964,'Medians, Hi-Lo SDs'!$B:$F,2,FALSE))-$G1963,""))/($F1964)*($C1964-$C1963)+($C1963),"")</f>
        <v/>
      </c>
      <c r="M1964" s="65" t="str">
        <f t="shared" si="344"/>
        <v/>
      </c>
      <c r="N1964" s="65" t="str">
        <f>IF(M1964="","",M1964/VLOOKUP(VLOOKUP($J1964,'Medians, Hi-Lo SDs'!$B:$F,2,FALSE),$H:$I,2,FALSE))</f>
        <v/>
      </c>
      <c r="O1964" s="59" t="s">
        <v>88</v>
      </c>
      <c r="P1964" s="60" t="s">
        <v>88</v>
      </c>
      <c r="Q1964" s="66" t="str">
        <f>IFERROR((IF(AND($G1963&lt;(VLOOKUP($J1964,'Medians, Hi-Lo SDs'!$B:$F,3,FALSE)),$G1964&gt;=(VLOOKUP($J1964,'Medians, Hi-Lo SDs'!$B:$F,3,FALSE))),(VLOOKUP($J1964,'Medians, Hi-Lo SDs'!$B:$F,3,FALSE))-$G1963,""))/($F1964)*($C1964-$C1963)+($C1963),"")</f>
        <v/>
      </c>
      <c r="R1964" s="65" t="str">
        <f t="shared" si="345"/>
        <v/>
      </c>
      <c r="S1964" s="65" t="str">
        <f>IF(R1964="","",R1964/VLOOKUP(VLOOKUP($J1964,'Medians, Hi-Lo SDs'!$B:$F,3,FALSE),$H:$I,2,FALSE))</f>
        <v/>
      </c>
      <c r="T1964" s="70" t="str">
        <f t="shared" ref="T1964:T2000" si="349">IF(S1964="","",IF(SUMIF($J:$J,$J1964,N:N)=0,1/0,(SUMIF($J:$J,$J1964,N:N)+SUMIF($J:$J,$J1964,S:S))/2))</f>
        <v/>
      </c>
      <c r="U1964" s="68" t="str">
        <f t="shared" ref="U1964:U2000" si="350">N1964</f>
        <v/>
      </c>
      <c r="V1964" s="69" t="str">
        <f t="shared" si="348"/>
        <v/>
      </c>
      <c r="W1964" s="66" t="str">
        <f>IFERROR((IF(AND($G1963&lt;(VLOOKUP($J1964,'Medians, Hi-Lo SDs'!$B:$F,4,FALSE)),$G1964&gt;=(VLOOKUP($J1964,'Medians, Hi-Lo SDs'!$B:$F,4,FALSE))),(VLOOKUP($J1964,'Medians, Hi-Lo SDs'!$B:$F,4,FALSE))-$G1963,""))/($F1964)*($C1964-$C1963)+($C1963),"")</f>
        <v/>
      </c>
      <c r="X1964" s="65" t="str">
        <f t="shared" si="346"/>
        <v/>
      </c>
      <c r="Y1964" s="65" t="str">
        <f>IF(X1964="","",X1964/VLOOKUP(VLOOKUP($J1964,'Medians, Hi-Lo SDs'!$B:$F,4,FALSE),$H:$I,2,FALSE))</f>
        <v/>
      </c>
      <c r="Z1964" s="70" t="str">
        <f t="shared" ref="Z1964:Z2000" si="351">IF(Y1964="","",(SUMIF($J:$J,$J1964,Y:Y)+SUMIF($J:$J,$J1964,AD:AD))/2)</f>
        <v/>
      </c>
      <c r="AA1964" s="68" t="str">
        <f t="shared" ref="AA1964:AA2000" si="352">AD1964</f>
        <v/>
      </c>
      <c r="AB1964" s="66" t="str">
        <f>IFERROR((IF(AND($G1963&lt;(VLOOKUP($J1964,'Medians, Hi-Lo SDs'!$B:$F,5,FALSE)),$G1964&gt;=(VLOOKUP($J1964,'Medians, Hi-Lo SDs'!$B:$F,5,FALSE))),(VLOOKUP($J1964,'Medians, Hi-Lo SDs'!$B:$F,5,FALSE))-$G1963,""))/($F1964)*($C1964-$C1963)+($C1963),"")</f>
        <v/>
      </c>
      <c r="AC1964" s="65" t="str">
        <f t="shared" si="347"/>
        <v/>
      </c>
      <c r="AD1964" s="65" t="str">
        <f>IF(AC1964="","",AC1964/VLOOKUP(VLOOKUP($J1964,'Medians, Hi-Lo SDs'!$B:$F,5,FALSE),$H:$I,2,FALSE))</f>
        <v/>
      </c>
      <c r="AE1964" s="59" t="s">
        <v>88</v>
      </c>
      <c r="AF1964" s="60" t="s">
        <v>88</v>
      </c>
    </row>
    <row r="1965" spans="10:32" x14ac:dyDescent="0.2">
      <c r="J1965" s="64" t="str">
        <f t="shared" si="341"/>
        <v>a1721</v>
      </c>
      <c r="K1965" s="71">
        <f t="shared" si="342"/>
        <v>2.1505376344086025</v>
      </c>
      <c r="L1965" s="65" t="str">
        <f>IFERROR((IF(AND($G1964&lt;(VLOOKUP($J1965,'Medians, Hi-Lo SDs'!$B:$F,2,FALSE)),$G1965&gt;=(VLOOKUP($J1965,'Medians, Hi-Lo SDs'!$B:$F,2,FALSE))),(VLOOKUP($J1965,'Medians, Hi-Lo SDs'!$B:$F,2,FALSE))-$G1964,""))/($F1965)*($C1965-$C1964)+($C1964),"")</f>
        <v/>
      </c>
      <c r="M1965" s="65" t="str">
        <f t="shared" si="344"/>
        <v/>
      </c>
      <c r="N1965" s="65" t="str">
        <f>IF(M1965="","",M1965/VLOOKUP(VLOOKUP($J1965,'Medians, Hi-Lo SDs'!$B:$F,2,FALSE),$H:$I,2,FALSE))</f>
        <v/>
      </c>
      <c r="O1965" s="59" t="s">
        <v>88</v>
      </c>
      <c r="P1965" s="60" t="s">
        <v>88</v>
      </c>
      <c r="Q1965" s="66" t="str">
        <f>IFERROR((IF(AND($G1964&lt;(VLOOKUP($J1965,'Medians, Hi-Lo SDs'!$B:$F,3,FALSE)),$G1965&gt;=(VLOOKUP($J1965,'Medians, Hi-Lo SDs'!$B:$F,3,FALSE))),(VLOOKUP($J1965,'Medians, Hi-Lo SDs'!$B:$F,3,FALSE))-$G1964,""))/($F1965)*($C1965-$C1964)+($C1964),"")</f>
        <v/>
      </c>
      <c r="R1965" s="65" t="str">
        <f t="shared" si="345"/>
        <v/>
      </c>
      <c r="S1965" s="65" t="str">
        <f>IF(R1965="","",R1965/VLOOKUP(VLOOKUP($J1965,'Medians, Hi-Lo SDs'!$B:$F,3,FALSE),$H:$I,2,FALSE))</f>
        <v/>
      </c>
      <c r="T1965" s="70" t="str">
        <f t="shared" si="349"/>
        <v/>
      </c>
      <c r="U1965" s="68" t="str">
        <f t="shared" si="350"/>
        <v/>
      </c>
      <c r="V1965" s="69" t="str">
        <f t="shared" si="348"/>
        <v/>
      </c>
      <c r="W1965" s="66" t="str">
        <f>IFERROR((IF(AND($G1964&lt;(VLOOKUP($J1965,'Medians, Hi-Lo SDs'!$B:$F,4,FALSE)),$G1965&gt;=(VLOOKUP($J1965,'Medians, Hi-Lo SDs'!$B:$F,4,FALSE))),(VLOOKUP($J1965,'Medians, Hi-Lo SDs'!$B:$F,4,FALSE))-$G1964,""))/($F1965)*($C1965-$C1964)+($C1964),"")</f>
        <v/>
      </c>
      <c r="X1965" s="65" t="str">
        <f t="shared" si="346"/>
        <v/>
      </c>
      <c r="Y1965" s="65" t="str">
        <f>IF(X1965="","",X1965/VLOOKUP(VLOOKUP($J1965,'Medians, Hi-Lo SDs'!$B:$F,4,FALSE),$H:$I,2,FALSE))</f>
        <v/>
      </c>
      <c r="Z1965" s="70" t="str">
        <f t="shared" si="351"/>
        <v/>
      </c>
      <c r="AA1965" s="68" t="str">
        <f t="shared" si="352"/>
        <v/>
      </c>
      <c r="AB1965" s="66" t="str">
        <f>IFERROR((IF(AND($G1964&lt;(VLOOKUP($J1965,'Medians, Hi-Lo SDs'!$B:$F,5,FALSE)),$G1965&gt;=(VLOOKUP($J1965,'Medians, Hi-Lo SDs'!$B:$F,5,FALSE))),(VLOOKUP($J1965,'Medians, Hi-Lo SDs'!$B:$F,5,FALSE))-$G1964,""))/($F1965)*($C1965-$C1964)+($C1964),"")</f>
        <v/>
      </c>
      <c r="AC1965" s="65" t="str">
        <f t="shared" si="347"/>
        <v/>
      </c>
      <c r="AD1965" s="65" t="str">
        <f>IF(AC1965="","",AC1965/VLOOKUP(VLOOKUP($J1965,'Medians, Hi-Lo SDs'!$B:$F,5,FALSE),$H:$I,2,FALSE))</f>
        <v/>
      </c>
      <c r="AE1965" s="59" t="s">
        <v>88</v>
      </c>
      <c r="AF1965" s="60" t="s">
        <v>88</v>
      </c>
    </row>
    <row r="1966" spans="10:32" x14ac:dyDescent="0.2">
      <c r="J1966" s="64" t="str">
        <f t="shared" si="341"/>
        <v>a1721</v>
      </c>
      <c r="K1966" s="71">
        <f t="shared" si="342"/>
        <v>2.1505376344086025</v>
      </c>
      <c r="L1966" s="65" t="str">
        <f>IFERROR((IF(AND($G1965&lt;(VLOOKUP($J1966,'Medians, Hi-Lo SDs'!$B:$F,2,FALSE)),$G1966&gt;=(VLOOKUP($J1966,'Medians, Hi-Lo SDs'!$B:$F,2,FALSE))),(VLOOKUP($J1966,'Medians, Hi-Lo SDs'!$B:$F,2,FALSE))-$G1965,""))/($F1966)*($C1966-$C1965)+($C1965),"")</f>
        <v/>
      </c>
      <c r="M1966" s="65" t="str">
        <f t="shared" si="344"/>
        <v/>
      </c>
      <c r="N1966" s="65" t="str">
        <f>IF(M1966="","",M1966/VLOOKUP(VLOOKUP($J1966,'Medians, Hi-Lo SDs'!$B:$F,2,FALSE),$H:$I,2,FALSE))</f>
        <v/>
      </c>
      <c r="O1966" s="59" t="s">
        <v>88</v>
      </c>
      <c r="P1966" s="60" t="s">
        <v>88</v>
      </c>
      <c r="Q1966" s="66" t="str">
        <f>IFERROR((IF(AND($G1965&lt;(VLOOKUP($J1966,'Medians, Hi-Lo SDs'!$B:$F,3,FALSE)),$G1966&gt;=(VLOOKUP($J1966,'Medians, Hi-Lo SDs'!$B:$F,3,FALSE))),(VLOOKUP($J1966,'Medians, Hi-Lo SDs'!$B:$F,3,FALSE))-$G1965,""))/($F1966)*($C1966-$C1965)+($C1965),"")</f>
        <v/>
      </c>
      <c r="R1966" s="65" t="str">
        <f t="shared" si="345"/>
        <v/>
      </c>
      <c r="S1966" s="65" t="str">
        <f>IF(R1966="","",R1966/VLOOKUP(VLOOKUP($J1966,'Medians, Hi-Lo SDs'!$B:$F,3,FALSE),$H:$I,2,FALSE))</f>
        <v/>
      </c>
      <c r="T1966" s="70" t="str">
        <f t="shared" si="349"/>
        <v/>
      </c>
      <c r="U1966" s="68" t="str">
        <f t="shared" si="350"/>
        <v/>
      </c>
      <c r="V1966" s="69" t="str">
        <f t="shared" si="348"/>
        <v/>
      </c>
      <c r="W1966" s="66" t="str">
        <f>IFERROR((IF(AND($G1965&lt;(VLOOKUP($J1966,'Medians, Hi-Lo SDs'!$B:$F,4,FALSE)),$G1966&gt;=(VLOOKUP($J1966,'Medians, Hi-Lo SDs'!$B:$F,4,FALSE))),(VLOOKUP($J1966,'Medians, Hi-Lo SDs'!$B:$F,4,FALSE))-$G1965,""))/($F1966)*($C1966-$C1965)+($C1965),"")</f>
        <v/>
      </c>
      <c r="X1966" s="65" t="str">
        <f t="shared" si="346"/>
        <v/>
      </c>
      <c r="Y1966" s="65" t="str">
        <f>IF(X1966="","",X1966/VLOOKUP(VLOOKUP($J1966,'Medians, Hi-Lo SDs'!$B:$F,4,FALSE),$H:$I,2,FALSE))</f>
        <v/>
      </c>
      <c r="Z1966" s="70" t="str">
        <f t="shared" si="351"/>
        <v/>
      </c>
      <c r="AA1966" s="68" t="str">
        <f t="shared" si="352"/>
        <v/>
      </c>
      <c r="AB1966" s="66" t="str">
        <f>IFERROR((IF(AND($G1965&lt;(VLOOKUP($J1966,'Medians, Hi-Lo SDs'!$B:$F,5,FALSE)),$G1966&gt;=(VLOOKUP($J1966,'Medians, Hi-Lo SDs'!$B:$F,5,FALSE))),(VLOOKUP($J1966,'Medians, Hi-Lo SDs'!$B:$F,5,FALSE))-$G1965,""))/($F1966)*($C1966-$C1965)+($C1965),"")</f>
        <v/>
      </c>
      <c r="AC1966" s="65" t="str">
        <f t="shared" si="347"/>
        <v/>
      </c>
      <c r="AD1966" s="65" t="str">
        <f>IF(AC1966="","",AC1966/VLOOKUP(VLOOKUP($J1966,'Medians, Hi-Lo SDs'!$B:$F,5,FALSE),$H:$I,2,FALSE))</f>
        <v/>
      </c>
      <c r="AE1966" s="59" t="s">
        <v>88</v>
      </c>
      <c r="AF1966" s="60" t="s">
        <v>88</v>
      </c>
    </row>
    <row r="1967" spans="10:32" x14ac:dyDescent="0.2">
      <c r="J1967" s="64" t="str">
        <f t="shared" si="341"/>
        <v>a1721</v>
      </c>
      <c r="K1967" s="71">
        <f t="shared" si="342"/>
        <v>2.1505376344086025</v>
      </c>
      <c r="L1967" s="65" t="str">
        <f>IFERROR((IF(AND($G1966&lt;(VLOOKUP($J1967,'Medians, Hi-Lo SDs'!$B:$F,2,FALSE)),$G1967&gt;=(VLOOKUP($J1967,'Medians, Hi-Lo SDs'!$B:$F,2,FALSE))),(VLOOKUP($J1967,'Medians, Hi-Lo SDs'!$B:$F,2,FALSE))-$G1966,""))/($F1967)*($C1967-$C1966)+($C1966),"")</f>
        <v/>
      </c>
      <c r="M1967" s="65" t="str">
        <f t="shared" si="344"/>
        <v/>
      </c>
      <c r="N1967" s="65" t="str">
        <f>IF(M1967="","",M1967/VLOOKUP(VLOOKUP($J1967,'Medians, Hi-Lo SDs'!$B:$F,2,FALSE),$H:$I,2,FALSE))</f>
        <v/>
      </c>
      <c r="O1967" s="59" t="s">
        <v>88</v>
      </c>
      <c r="P1967" s="60" t="s">
        <v>88</v>
      </c>
      <c r="Q1967" s="66" t="str">
        <f>IFERROR((IF(AND($G1966&lt;(VLOOKUP($J1967,'Medians, Hi-Lo SDs'!$B:$F,3,FALSE)),$G1967&gt;=(VLOOKUP($J1967,'Medians, Hi-Lo SDs'!$B:$F,3,FALSE))),(VLOOKUP($J1967,'Medians, Hi-Lo SDs'!$B:$F,3,FALSE))-$G1966,""))/($F1967)*($C1967-$C1966)+($C1966),"")</f>
        <v/>
      </c>
      <c r="R1967" s="65" t="str">
        <f t="shared" si="345"/>
        <v/>
      </c>
      <c r="S1967" s="65" t="str">
        <f>IF(R1967="","",R1967/VLOOKUP(VLOOKUP($J1967,'Medians, Hi-Lo SDs'!$B:$F,3,FALSE),$H:$I,2,FALSE))</f>
        <v/>
      </c>
      <c r="T1967" s="70" t="str">
        <f t="shared" si="349"/>
        <v/>
      </c>
      <c r="U1967" s="68" t="str">
        <f t="shared" si="350"/>
        <v/>
      </c>
      <c r="V1967" s="69" t="str">
        <f t="shared" si="348"/>
        <v/>
      </c>
      <c r="W1967" s="66" t="str">
        <f>IFERROR((IF(AND($G1966&lt;(VLOOKUP($J1967,'Medians, Hi-Lo SDs'!$B:$F,4,FALSE)),$G1967&gt;=(VLOOKUP($J1967,'Medians, Hi-Lo SDs'!$B:$F,4,FALSE))),(VLOOKUP($J1967,'Medians, Hi-Lo SDs'!$B:$F,4,FALSE))-$G1966,""))/($F1967)*($C1967-$C1966)+($C1966),"")</f>
        <v/>
      </c>
      <c r="X1967" s="65" t="str">
        <f t="shared" si="346"/>
        <v/>
      </c>
      <c r="Y1967" s="65" t="str">
        <f>IF(X1967="","",X1967/VLOOKUP(VLOOKUP($J1967,'Medians, Hi-Lo SDs'!$B:$F,4,FALSE),$H:$I,2,FALSE))</f>
        <v/>
      </c>
      <c r="Z1967" s="70" t="str">
        <f t="shared" si="351"/>
        <v/>
      </c>
      <c r="AA1967" s="68" t="str">
        <f t="shared" si="352"/>
        <v/>
      </c>
      <c r="AB1967" s="66" t="str">
        <f>IFERROR((IF(AND($G1966&lt;(VLOOKUP($J1967,'Medians, Hi-Lo SDs'!$B:$F,5,FALSE)),$G1967&gt;=(VLOOKUP($J1967,'Medians, Hi-Lo SDs'!$B:$F,5,FALSE))),(VLOOKUP($J1967,'Medians, Hi-Lo SDs'!$B:$F,5,FALSE))-$G1966,""))/($F1967)*($C1967-$C1966)+($C1966),"")</f>
        <v/>
      </c>
      <c r="AC1967" s="65" t="str">
        <f t="shared" si="347"/>
        <v/>
      </c>
      <c r="AD1967" s="65" t="str">
        <f>IF(AC1967="","",AC1967/VLOOKUP(VLOOKUP($J1967,'Medians, Hi-Lo SDs'!$B:$F,5,FALSE),$H:$I,2,FALSE))</f>
        <v/>
      </c>
      <c r="AE1967" s="59" t="s">
        <v>88</v>
      </c>
      <c r="AF1967" s="60" t="s">
        <v>88</v>
      </c>
    </row>
    <row r="1968" spans="10:32" x14ac:dyDescent="0.2">
      <c r="J1968" s="64" t="str">
        <f t="shared" si="341"/>
        <v>a1721</v>
      </c>
      <c r="K1968" s="71">
        <f t="shared" si="342"/>
        <v>2.1505376344086025</v>
      </c>
      <c r="L1968" s="65" t="str">
        <f>IFERROR((IF(AND($G1967&lt;(VLOOKUP($J1968,'Medians, Hi-Lo SDs'!$B:$F,2,FALSE)),$G1968&gt;=(VLOOKUP($J1968,'Medians, Hi-Lo SDs'!$B:$F,2,FALSE))),(VLOOKUP($J1968,'Medians, Hi-Lo SDs'!$B:$F,2,FALSE))-$G1967,""))/($F1968)*($C1968-$C1967)+($C1967),"")</f>
        <v/>
      </c>
      <c r="M1968" s="65" t="str">
        <f t="shared" si="344"/>
        <v/>
      </c>
      <c r="N1968" s="65" t="str">
        <f>IF(M1968="","",M1968/VLOOKUP(VLOOKUP($J1968,'Medians, Hi-Lo SDs'!$B:$F,2,FALSE),$H:$I,2,FALSE))</f>
        <v/>
      </c>
      <c r="O1968" s="59" t="s">
        <v>88</v>
      </c>
      <c r="P1968" s="60" t="s">
        <v>88</v>
      </c>
      <c r="Q1968" s="66" t="str">
        <f>IFERROR((IF(AND($G1967&lt;(VLOOKUP($J1968,'Medians, Hi-Lo SDs'!$B:$F,3,FALSE)),$G1968&gt;=(VLOOKUP($J1968,'Medians, Hi-Lo SDs'!$B:$F,3,FALSE))),(VLOOKUP($J1968,'Medians, Hi-Lo SDs'!$B:$F,3,FALSE))-$G1967,""))/($F1968)*($C1968-$C1967)+($C1967),"")</f>
        <v/>
      </c>
      <c r="R1968" s="65" t="str">
        <f t="shared" si="345"/>
        <v/>
      </c>
      <c r="S1968" s="65" t="str">
        <f>IF(R1968="","",R1968/VLOOKUP(VLOOKUP($J1968,'Medians, Hi-Lo SDs'!$B:$F,3,FALSE),$H:$I,2,FALSE))</f>
        <v/>
      </c>
      <c r="T1968" s="70" t="str">
        <f t="shared" si="349"/>
        <v/>
      </c>
      <c r="U1968" s="68" t="str">
        <f t="shared" si="350"/>
        <v/>
      </c>
      <c r="V1968" s="69" t="str">
        <f t="shared" si="348"/>
        <v/>
      </c>
      <c r="W1968" s="66" t="str">
        <f>IFERROR((IF(AND($G1967&lt;(VLOOKUP($J1968,'Medians, Hi-Lo SDs'!$B:$F,4,FALSE)),$G1968&gt;=(VLOOKUP($J1968,'Medians, Hi-Lo SDs'!$B:$F,4,FALSE))),(VLOOKUP($J1968,'Medians, Hi-Lo SDs'!$B:$F,4,FALSE))-$G1967,""))/($F1968)*($C1968-$C1967)+($C1967),"")</f>
        <v/>
      </c>
      <c r="X1968" s="65" t="str">
        <f t="shared" si="346"/>
        <v/>
      </c>
      <c r="Y1968" s="65" t="str">
        <f>IF(X1968="","",X1968/VLOOKUP(VLOOKUP($J1968,'Medians, Hi-Lo SDs'!$B:$F,4,FALSE),$H:$I,2,FALSE))</f>
        <v/>
      </c>
      <c r="Z1968" s="70" t="str">
        <f t="shared" si="351"/>
        <v/>
      </c>
      <c r="AA1968" s="68" t="str">
        <f t="shared" si="352"/>
        <v/>
      </c>
      <c r="AB1968" s="66" t="str">
        <f>IFERROR((IF(AND($G1967&lt;(VLOOKUP($J1968,'Medians, Hi-Lo SDs'!$B:$F,5,FALSE)),$G1968&gt;=(VLOOKUP($J1968,'Medians, Hi-Lo SDs'!$B:$F,5,FALSE))),(VLOOKUP($J1968,'Medians, Hi-Lo SDs'!$B:$F,5,FALSE))-$G1967,""))/($F1968)*($C1968-$C1967)+($C1967),"")</f>
        <v/>
      </c>
      <c r="AC1968" s="65" t="str">
        <f t="shared" si="347"/>
        <v/>
      </c>
      <c r="AD1968" s="65" t="str">
        <f>IF(AC1968="","",AC1968/VLOOKUP(VLOOKUP($J1968,'Medians, Hi-Lo SDs'!$B:$F,5,FALSE),$H:$I,2,FALSE))</f>
        <v/>
      </c>
      <c r="AE1968" s="59" t="s">
        <v>88</v>
      </c>
      <c r="AF1968" s="60" t="s">
        <v>88</v>
      </c>
    </row>
    <row r="1969" spans="10:32" x14ac:dyDescent="0.2">
      <c r="J1969" s="64" t="str">
        <f t="shared" si="341"/>
        <v>a1721</v>
      </c>
      <c r="K1969" s="71">
        <f t="shared" si="342"/>
        <v>2.1505376344086025</v>
      </c>
      <c r="L1969" s="65" t="str">
        <f>IFERROR((IF(AND($G1968&lt;(VLOOKUP($J1969,'Medians, Hi-Lo SDs'!$B:$F,2,FALSE)),$G1969&gt;=(VLOOKUP($J1969,'Medians, Hi-Lo SDs'!$B:$F,2,FALSE))),(VLOOKUP($J1969,'Medians, Hi-Lo SDs'!$B:$F,2,FALSE))-$G1968,""))/($F1969)*($C1969-$C1968)+($C1968),"")</f>
        <v/>
      </c>
      <c r="M1969" s="65" t="str">
        <f t="shared" si="344"/>
        <v/>
      </c>
      <c r="N1969" s="65" t="str">
        <f>IF(M1969="","",M1969/VLOOKUP(VLOOKUP($J1969,'Medians, Hi-Lo SDs'!$B:$F,2,FALSE),$H:$I,2,FALSE))</f>
        <v/>
      </c>
      <c r="O1969" s="59" t="s">
        <v>88</v>
      </c>
      <c r="P1969" s="60" t="s">
        <v>88</v>
      </c>
      <c r="Q1969" s="66" t="str">
        <f>IFERROR((IF(AND($G1968&lt;(VLOOKUP($J1969,'Medians, Hi-Lo SDs'!$B:$F,3,FALSE)),$G1969&gt;=(VLOOKUP($J1969,'Medians, Hi-Lo SDs'!$B:$F,3,FALSE))),(VLOOKUP($J1969,'Medians, Hi-Lo SDs'!$B:$F,3,FALSE))-$G1968,""))/($F1969)*($C1969-$C1968)+($C1968),"")</f>
        <v/>
      </c>
      <c r="R1969" s="65" t="str">
        <f t="shared" si="345"/>
        <v/>
      </c>
      <c r="S1969" s="65" t="str">
        <f>IF(R1969="","",R1969/VLOOKUP(VLOOKUP($J1969,'Medians, Hi-Lo SDs'!$B:$F,3,FALSE),$H:$I,2,FALSE))</f>
        <v/>
      </c>
      <c r="T1969" s="70" t="str">
        <f t="shared" si="349"/>
        <v/>
      </c>
      <c r="U1969" s="68" t="str">
        <f t="shared" si="350"/>
        <v/>
      </c>
      <c r="V1969" s="69" t="str">
        <f t="shared" si="348"/>
        <v/>
      </c>
      <c r="W1969" s="66" t="str">
        <f>IFERROR((IF(AND($G1968&lt;(VLOOKUP($J1969,'Medians, Hi-Lo SDs'!$B:$F,4,FALSE)),$G1969&gt;=(VLOOKUP($J1969,'Medians, Hi-Lo SDs'!$B:$F,4,FALSE))),(VLOOKUP($J1969,'Medians, Hi-Lo SDs'!$B:$F,4,FALSE))-$G1968,""))/($F1969)*($C1969-$C1968)+($C1968),"")</f>
        <v/>
      </c>
      <c r="X1969" s="65" t="str">
        <f t="shared" si="346"/>
        <v/>
      </c>
      <c r="Y1969" s="65" t="str">
        <f>IF(X1969="","",X1969/VLOOKUP(VLOOKUP($J1969,'Medians, Hi-Lo SDs'!$B:$F,4,FALSE),$H:$I,2,FALSE))</f>
        <v/>
      </c>
      <c r="Z1969" s="70" t="str">
        <f t="shared" si="351"/>
        <v/>
      </c>
      <c r="AA1969" s="68" t="str">
        <f t="shared" si="352"/>
        <v/>
      </c>
      <c r="AB1969" s="66" t="str">
        <f>IFERROR((IF(AND($G1968&lt;(VLOOKUP($J1969,'Medians, Hi-Lo SDs'!$B:$F,5,FALSE)),$G1969&gt;=(VLOOKUP($J1969,'Medians, Hi-Lo SDs'!$B:$F,5,FALSE))),(VLOOKUP($J1969,'Medians, Hi-Lo SDs'!$B:$F,5,FALSE))-$G1968,""))/($F1969)*($C1969-$C1968)+($C1968),"")</f>
        <v/>
      </c>
      <c r="AC1969" s="65" t="str">
        <f t="shared" si="347"/>
        <v/>
      </c>
      <c r="AD1969" s="65" t="str">
        <f>IF(AC1969="","",AC1969/VLOOKUP(VLOOKUP($J1969,'Medians, Hi-Lo SDs'!$B:$F,5,FALSE),$H:$I,2,FALSE))</f>
        <v/>
      </c>
      <c r="AE1969" s="59" t="s">
        <v>88</v>
      </c>
      <c r="AF1969" s="60" t="s">
        <v>88</v>
      </c>
    </row>
    <row r="1970" spans="10:32" x14ac:dyDescent="0.2">
      <c r="J1970" s="64" t="str">
        <f t="shared" si="341"/>
        <v>a1721</v>
      </c>
      <c r="K1970" s="71">
        <f t="shared" si="342"/>
        <v>2.1505376344086025</v>
      </c>
      <c r="L1970" s="65" t="str">
        <f>IFERROR((IF(AND($G1969&lt;(VLOOKUP($J1970,'Medians, Hi-Lo SDs'!$B:$F,2,FALSE)),$G1970&gt;=(VLOOKUP($J1970,'Medians, Hi-Lo SDs'!$B:$F,2,FALSE))),(VLOOKUP($J1970,'Medians, Hi-Lo SDs'!$B:$F,2,FALSE))-$G1969,""))/($F1970)*($C1970-$C1969)+($C1969),"")</f>
        <v/>
      </c>
      <c r="M1970" s="65" t="str">
        <f t="shared" si="344"/>
        <v/>
      </c>
      <c r="N1970" s="65" t="str">
        <f>IF(M1970="","",M1970/VLOOKUP(VLOOKUP($J1970,'Medians, Hi-Lo SDs'!$B:$F,2,FALSE),$H:$I,2,FALSE))</f>
        <v/>
      </c>
      <c r="O1970" s="59" t="s">
        <v>88</v>
      </c>
      <c r="P1970" s="60" t="s">
        <v>88</v>
      </c>
      <c r="Q1970" s="66" t="str">
        <f>IFERROR((IF(AND($G1969&lt;(VLOOKUP($J1970,'Medians, Hi-Lo SDs'!$B:$F,3,FALSE)),$G1970&gt;=(VLOOKUP($J1970,'Medians, Hi-Lo SDs'!$B:$F,3,FALSE))),(VLOOKUP($J1970,'Medians, Hi-Lo SDs'!$B:$F,3,FALSE))-$G1969,""))/($F1970)*($C1970-$C1969)+($C1969),"")</f>
        <v/>
      </c>
      <c r="R1970" s="65" t="str">
        <f t="shared" si="345"/>
        <v/>
      </c>
      <c r="S1970" s="65" t="str">
        <f>IF(R1970="","",R1970/VLOOKUP(VLOOKUP($J1970,'Medians, Hi-Lo SDs'!$B:$F,3,FALSE),$H:$I,2,FALSE))</f>
        <v/>
      </c>
      <c r="T1970" s="70" t="str">
        <f t="shared" si="349"/>
        <v/>
      </c>
      <c r="U1970" s="68" t="str">
        <f t="shared" si="350"/>
        <v/>
      </c>
      <c r="V1970" s="69" t="str">
        <f t="shared" si="348"/>
        <v/>
      </c>
      <c r="W1970" s="66" t="str">
        <f>IFERROR((IF(AND($G1969&lt;(VLOOKUP($J1970,'Medians, Hi-Lo SDs'!$B:$F,4,FALSE)),$G1970&gt;=(VLOOKUP($J1970,'Medians, Hi-Lo SDs'!$B:$F,4,FALSE))),(VLOOKUP($J1970,'Medians, Hi-Lo SDs'!$B:$F,4,FALSE))-$G1969,""))/($F1970)*($C1970-$C1969)+($C1969),"")</f>
        <v/>
      </c>
      <c r="X1970" s="65" t="str">
        <f t="shared" si="346"/>
        <v/>
      </c>
      <c r="Y1970" s="65" t="str">
        <f>IF(X1970="","",X1970/VLOOKUP(VLOOKUP($J1970,'Medians, Hi-Lo SDs'!$B:$F,4,FALSE),$H:$I,2,FALSE))</f>
        <v/>
      </c>
      <c r="Z1970" s="70" t="str">
        <f t="shared" si="351"/>
        <v/>
      </c>
      <c r="AA1970" s="68" t="str">
        <f t="shared" si="352"/>
        <v/>
      </c>
      <c r="AB1970" s="66" t="str">
        <f>IFERROR((IF(AND($G1969&lt;(VLOOKUP($J1970,'Medians, Hi-Lo SDs'!$B:$F,5,FALSE)),$G1970&gt;=(VLOOKUP($J1970,'Medians, Hi-Lo SDs'!$B:$F,5,FALSE))),(VLOOKUP($J1970,'Medians, Hi-Lo SDs'!$B:$F,5,FALSE))-$G1969,""))/($F1970)*($C1970-$C1969)+($C1969),"")</f>
        <v/>
      </c>
      <c r="AC1970" s="65" t="str">
        <f t="shared" si="347"/>
        <v/>
      </c>
      <c r="AD1970" s="65" t="str">
        <f>IF(AC1970="","",AC1970/VLOOKUP(VLOOKUP($J1970,'Medians, Hi-Lo SDs'!$B:$F,5,FALSE),$H:$I,2,FALSE))</f>
        <v/>
      </c>
      <c r="AE1970" s="59" t="s">
        <v>88</v>
      </c>
      <c r="AF1970" s="60" t="s">
        <v>88</v>
      </c>
    </row>
    <row r="1971" spans="10:32" x14ac:dyDescent="0.2">
      <c r="J1971" s="64" t="str">
        <f t="shared" si="341"/>
        <v>a1721</v>
      </c>
      <c r="K1971" s="71">
        <f t="shared" si="342"/>
        <v>2.1505376344086025</v>
      </c>
      <c r="L1971" s="65" t="str">
        <f>IFERROR((IF(AND($G1970&lt;(VLOOKUP($J1971,'Medians, Hi-Lo SDs'!$B:$F,2,FALSE)),$G1971&gt;=(VLOOKUP($J1971,'Medians, Hi-Lo SDs'!$B:$F,2,FALSE))),(VLOOKUP($J1971,'Medians, Hi-Lo SDs'!$B:$F,2,FALSE))-$G1970,""))/($F1971)*($C1971-$C1970)+($C1970),"")</f>
        <v/>
      </c>
      <c r="M1971" s="65" t="str">
        <f t="shared" si="344"/>
        <v/>
      </c>
      <c r="N1971" s="65" t="str">
        <f>IF(M1971="","",M1971/VLOOKUP(VLOOKUP($J1971,'Medians, Hi-Lo SDs'!$B:$F,2,FALSE),$H:$I,2,FALSE))</f>
        <v/>
      </c>
      <c r="O1971" s="59" t="s">
        <v>88</v>
      </c>
      <c r="P1971" s="60" t="s">
        <v>88</v>
      </c>
      <c r="Q1971" s="66" t="str">
        <f>IFERROR((IF(AND($G1970&lt;(VLOOKUP($J1971,'Medians, Hi-Lo SDs'!$B:$F,3,FALSE)),$G1971&gt;=(VLOOKUP($J1971,'Medians, Hi-Lo SDs'!$B:$F,3,FALSE))),(VLOOKUP($J1971,'Medians, Hi-Lo SDs'!$B:$F,3,FALSE))-$G1970,""))/($F1971)*($C1971-$C1970)+($C1970),"")</f>
        <v/>
      </c>
      <c r="R1971" s="65" t="str">
        <f t="shared" si="345"/>
        <v/>
      </c>
      <c r="S1971" s="65" t="str">
        <f>IF(R1971="","",R1971/VLOOKUP(VLOOKUP($J1971,'Medians, Hi-Lo SDs'!$B:$F,3,FALSE),$H:$I,2,FALSE))</f>
        <v/>
      </c>
      <c r="T1971" s="70" t="str">
        <f t="shared" si="349"/>
        <v/>
      </c>
      <c r="U1971" s="68" t="str">
        <f t="shared" si="350"/>
        <v/>
      </c>
      <c r="V1971" s="69" t="str">
        <f t="shared" si="348"/>
        <v/>
      </c>
      <c r="W1971" s="66" t="str">
        <f>IFERROR((IF(AND($G1970&lt;(VLOOKUP($J1971,'Medians, Hi-Lo SDs'!$B:$F,4,FALSE)),$G1971&gt;=(VLOOKUP($J1971,'Medians, Hi-Lo SDs'!$B:$F,4,FALSE))),(VLOOKUP($J1971,'Medians, Hi-Lo SDs'!$B:$F,4,FALSE))-$G1970,""))/($F1971)*($C1971-$C1970)+($C1970),"")</f>
        <v/>
      </c>
      <c r="X1971" s="65" t="str">
        <f t="shared" si="346"/>
        <v/>
      </c>
      <c r="Y1971" s="65" t="str">
        <f>IF(X1971="","",X1971/VLOOKUP(VLOOKUP($J1971,'Medians, Hi-Lo SDs'!$B:$F,4,FALSE),$H:$I,2,FALSE))</f>
        <v/>
      </c>
      <c r="Z1971" s="70" t="str">
        <f t="shared" si="351"/>
        <v/>
      </c>
      <c r="AA1971" s="68" t="str">
        <f t="shared" si="352"/>
        <v/>
      </c>
      <c r="AB1971" s="66" t="str">
        <f>IFERROR((IF(AND($G1970&lt;(VLOOKUP($J1971,'Medians, Hi-Lo SDs'!$B:$F,5,FALSE)),$G1971&gt;=(VLOOKUP($J1971,'Medians, Hi-Lo SDs'!$B:$F,5,FALSE))),(VLOOKUP($J1971,'Medians, Hi-Lo SDs'!$B:$F,5,FALSE))-$G1970,""))/($F1971)*($C1971-$C1970)+($C1970),"")</f>
        <v/>
      </c>
      <c r="AC1971" s="65" t="str">
        <f t="shared" si="347"/>
        <v/>
      </c>
      <c r="AD1971" s="65" t="str">
        <f>IF(AC1971="","",AC1971/VLOOKUP(VLOOKUP($J1971,'Medians, Hi-Lo SDs'!$B:$F,5,FALSE),$H:$I,2,FALSE))</f>
        <v/>
      </c>
      <c r="AE1971" s="59" t="s">
        <v>88</v>
      </c>
      <c r="AF1971" s="60" t="s">
        <v>88</v>
      </c>
    </row>
    <row r="1972" spans="10:32" x14ac:dyDescent="0.2">
      <c r="J1972" s="64" t="str">
        <f t="shared" si="341"/>
        <v>a1721</v>
      </c>
      <c r="K1972" s="71">
        <f t="shared" si="342"/>
        <v>2.1505376344086025</v>
      </c>
      <c r="L1972" s="65" t="str">
        <f>IFERROR((IF(AND($G1971&lt;(VLOOKUP($J1972,'Medians, Hi-Lo SDs'!$B:$F,2,FALSE)),$G1972&gt;=(VLOOKUP($J1972,'Medians, Hi-Lo SDs'!$B:$F,2,FALSE))),(VLOOKUP($J1972,'Medians, Hi-Lo SDs'!$B:$F,2,FALSE))-$G1971,""))/($F1972)*($C1972-$C1971)+($C1971),"")</f>
        <v/>
      </c>
      <c r="M1972" s="65" t="str">
        <f t="shared" si="344"/>
        <v/>
      </c>
      <c r="N1972" s="65" t="str">
        <f>IF(M1972="","",M1972/VLOOKUP(VLOOKUP($J1972,'Medians, Hi-Lo SDs'!$B:$F,2,FALSE),$H:$I,2,FALSE))</f>
        <v/>
      </c>
      <c r="O1972" s="59" t="s">
        <v>88</v>
      </c>
      <c r="P1972" s="60" t="s">
        <v>88</v>
      </c>
      <c r="Q1972" s="66" t="str">
        <f>IFERROR((IF(AND($G1971&lt;(VLOOKUP($J1972,'Medians, Hi-Lo SDs'!$B:$F,3,FALSE)),$G1972&gt;=(VLOOKUP($J1972,'Medians, Hi-Lo SDs'!$B:$F,3,FALSE))),(VLOOKUP($J1972,'Medians, Hi-Lo SDs'!$B:$F,3,FALSE))-$G1971,""))/($F1972)*($C1972-$C1971)+($C1971),"")</f>
        <v/>
      </c>
      <c r="R1972" s="65" t="str">
        <f t="shared" si="345"/>
        <v/>
      </c>
      <c r="S1972" s="65" t="str">
        <f>IF(R1972="","",R1972/VLOOKUP(VLOOKUP($J1972,'Medians, Hi-Lo SDs'!$B:$F,3,FALSE),$H:$I,2,FALSE))</f>
        <v/>
      </c>
      <c r="T1972" s="70" t="str">
        <f t="shared" si="349"/>
        <v/>
      </c>
      <c r="U1972" s="68" t="str">
        <f t="shared" si="350"/>
        <v/>
      </c>
      <c r="V1972" s="69" t="str">
        <f t="shared" si="348"/>
        <v/>
      </c>
      <c r="W1972" s="66" t="str">
        <f>IFERROR((IF(AND($G1971&lt;(VLOOKUP($J1972,'Medians, Hi-Lo SDs'!$B:$F,4,FALSE)),$G1972&gt;=(VLOOKUP($J1972,'Medians, Hi-Lo SDs'!$B:$F,4,FALSE))),(VLOOKUP($J1972,'Medians, Hi-Lo SDs'!$B:$F,4,FALSE))-$G1971,""))/($F1972)*($C1972-$C1971)+($C1971),"")</f>
        <v/>
      </c>
      <c r="X1972" s="65" t="str">
        <f t="shared" si="346"/>
        <v/>
      </c>
      <c r="Y1972" s="65" t="str">
        <f>IF(X1972="","",X1972/VLOOKUP(VLOOKUP($J1972,'Medians, Hi-Lo SDs'!$B:$F,4,FALSE),$H:$I,2,FALSE))</f>
        <v/>
      </c>
      <c r="Z1972" s="70" t="str">
        <f t="shared" si="351"/>
        <v/>
      </c>
      <c r="AA1972" s="68" t="str">
        <f t="shared" si="352"/>
        <v/>
      </c>
      <c r="AB1972" s="66" t="str">
        <f>IFERROR((IF(AND($G1971&lt;(VLOOKUP($J1972,'Medians, Hi-Lo SDs'!$B:$F,5,FALSE)),$G1972&gt;=(VLOOKUP($J1972,'Medians, Hi-Lo SDs'!$B:$F,5,FALSE))),(VLOOKUP($J1972,'Medians, Hi-Lo SDs'!$B:$F,5,FALSE))-$G1971,""))/($F1972)*($C1972-$C1971)+($C1971),"")</f>
        <v/>
      </c>
      <c r="AC1972" s="65" t="str">
        <f t="shared" si="347"/>
        <v/>
      </c>
      <c r="AD1972" s="65" t="str">
        <f>IF(AC1972="","",AC1972/VLOOKUP(VLOOKUP($J1972,'Medians, Hi-Lo SDs'!$B:$F,5,FALSE),$H:$I,2,FALSE))</f>
        <v/>
      </c>
      <c r="AE1972" s="59" t="s">
        <v>88</v>
      </c>
      <c r="AF1972" s="60" t="s">
        <v>88</v>
      </c>
    </row>
    <row r="1973" spans="10:32" x14ac:dyDescent="0.2">
      <c r="J1973" s="64" t="str">
        <f t="shared" si="341"/>
        <v>a1721</v>
      </c>
      <c r="K1973" s="71">
        <f t="shared" si="342"/>
        <v>2.1505376344086025</v>
      </c>
      <c r="L1973" s="65" t="str">
        <f>IFERROR((IF(AND($G1972&lt;(VLOOKUP($J1973,'Medians, Hi-Lo SDs'!$B:$F,2,FALSE)),$G1973&gt;=(VLOOKUP($J1973,'Medians, Hi-Lo SDs'!$B:$F,2,FALSE))),(VLOOKUP($J1973,'Medians, Hi-Lo SDs'!$B:$F,2,FALSE))-$G1972,""))/($F1973)*($C1973-$C1972)+($C1972),"")</f>
        <v/>
      </c>
      <c r="M1973" s="65" t="str">
        <f t="shared" si="344"/>
        <v/>
      </c>
      <c r="N1973" s="65" t="str">
        <f>IF(M1973="","",M1973/VLOOKUP(VLOOKUP($J1973,'Medians, Hi-Lo SDs'!$B:$F,2,FALSE),$H:$I,2,FALSE))</f>
        <v/>
      </c>
      <c r="O1973" s="59" t="s">
        <v>88</v>
      </c>
      <c r="P1973" s="60" t="s">
        <v>88</v>
      </c>
      <c r="Q1973" s="66" t="str">
        <f>IFERROR((IF(AND($G1972&lt;(VLOOKUP($J1973,'Medians, Hi-Lo SDs'!$B:$F,3,FALSE)),$G1973&gt;=(VLOOKUP($J1973,'Medians, Hi-Lo SDs'!$B:$F,3,FALSE))),(VLOOKUP($J1973,'Medians, Hi-Lo SDs'!$B:$F,3,FALSE))-$G1972,""))/($F1973)*($C1973-$C1972)+($C1972),"")</f>
        <v/>
      </c>
      <c r="R1973" s="65" t="str">
        <f t="shared" si="345"/>
        <v/>
      </c>
      <c r="S1973" s="65" t="str">
        <f>IF(R1973="","",R1973/VLOOKUP(VLOOKUP($J1973,'Medians, Hi-Lo SDs'!$B:$F,3,FALSE),$H:$I,2,FALSE))</f>
        <v/>
      </c>
      <c r="T1973" s="70" t="str">
        <f t="shared" si="349"/>
        <v/>
      </c>
      <c r="U1973" s="68" t="str">
        <f t="shared" si="350"/>
        <v/>
      </c>
      <c r="V1973" s="69" t="str">
        <f t="shared" si="348"/>
        <v/>
      </c>
      <c r="W1973" s="66" t="str">
        <f>IFERROR((IF(AND($G1972&lt;(VLOOKUP($J1973,'Medians, Hi-Lo SDs'!$B:$F,4,FALSE)),$G1973&gt;=(VLOOKUP($J1973,'Medians, Hi-Lo SDs'!$B:$F,4,FALSE))),(VLOOKUP($J1973,'Medians, Hi-Lo SDs'!$B:$F,4,FALSE))-$G1972,""))/($F1973)*($C1973-$C1972)+($C1972),"")</f>
        <v/>
      </c>
      <c r="X1973" s="65" t="str">
        <f t="shared" si="346"/>
        <v/>
      </c>
      <c r="Y1973" s="65" t="str">
        <f>IF(X1973="","",X1973/VLOOKUP(VLOOKUP($J1973,'Medians, Hi-Lo SDs'!$B:$F,4,FALSE),$H:$I,2,FALSE))</f>
        <v/>
      </c>
      <c r="Z1973" s="70" t="str">
        <f t="shared" si="351"/>
        <v/>
      </c>
      <c r="AA1973" s="68" t="str">
        <f t="shared" si="352"/>
        <v/>
      </c>
      <c r="AB1973" s="66" t="str">
        <f>IFERROR((IF(AND($G1972&lt;(VLOOKUP($J1973,'Medians, Hi-Lo SDs'!$B:$F,5,FALSE)),$G1973&gt;=(VLOOKUP($J1973,'Medians, Hi-Lo SDs'!$B:$F,5,FALSE))),(VLOOKUP($J1973,'Medians, Hi-Lo SDs'!$B:$F,5,FALSE))-$G1972,""))/($F1973)*($C1973-$C1972)+($C1972),"")</f>
        <v/>
      </c>
      <c r="AC1973" s="65" t="str">
        <f t="shared" si="347"/>
        <v/>
      </c>
      <c r="AD1973" s="65" t="str">
        <f>IF(AC1973="","",AC1973/VLOOKUP(VLOOKUP($J1973,'Medians, Hi-Lo SDs'!$B:$F,5,FALSE),$H:$I,2,FALSE))</f>
        <v/>
      </c>
      <c r="AE1973" s="59" t="s">
        <v>88</v>
      </c>
      <c r="AF1973" s="60" t="s">
        <v>88</v>
      </c>
    </row>
    <row r="1974" spans="10:32" x14ac:dyDescent="0.2">
      <c r="J1974" s="64" t="str">
        <f t="shared" si="341"/>
        <v>a1721</v>
      </c>
      <c r="K1974" s="71">
        <f t="shared" si="342"/>
        <v>2.1505376344086025</v>
      </c>
      <c r="L1974" s="65" t="str">
        <f>IFERROR((IF(AND($G1973&lt;(VLOOKUP($J1974,'Medians, Hi-Lo SDs'!$B:$F,2,FALSE)),$G1974&gt;=(VLOOKUP($J1974,'Medians, Hi-Lo SDs'!$B:$F,2,FALSE))),(VLOOKUP($J1974,'Medians, Hi-Lo SDs'!$B:$F,2,FALSE))-$G1973,""))/($F1974)*($C1974-$C1973)+($C1973),"")</f>
        <v/>
      </c>
      <c r="M1974" s="65" t="str">
        <f t="shared" si="344"/>
        <v/>
      </c>
      <c r="N1974" s="65" t="str">
        <f>IF(M1974="","",M1974/VLOOKUP(VLOOKUP($J1974,'Medians, Hi-Lo SDs'!$B:$F,2,FALSE),$H:$I,2,FALSE))</f>
        <v/>
      </c>
      <c r="O1974" s="59" t="s">
        <v>88</v>
      </c>
      <c r="P1974" s="60" t="s">
        <v>88</v>
      </c>
      <c r="Q1974" s="66" t="str">
        <f>IFERROR((IF(AND($G1973&lt;(VLOOKUP($J1974,'Medians, Hi-Lo SDs'!$B:$F,3,FALSE)),$G1974&gt;=(VLOOKUP($J1974,'Medians, Hi-Lo SDs'!$B:$F,3,FALSE))),(VLOOKUP($J1974,'Medians, Hi-Lo SDs'!$B:$F,3,FALSE))-$G1973,""))/($F1974)*($C1974-$C1973)+($C1973),"")</f>
        <v/>
      </c>
      <c r="R1974" s="65" t="str">
        <f t="shared" si="345"/>
        <v/>
      </c>
      <c r="S1974" s="65" t="str">
        <f>IF(R1974="","",R1974/VLOOKUP(VLOOKUP($J1974,'Medians, Hi-Lo SDs'!$B:$F,3,FALSE),$H:$I,2,FALSE))</f>
        <v/>
      </c>
      <c r="T1974" s="70" t="str">
        <f t="shared" si="349"/>
        <v/>
      </c>
      <c r="U1974" s="68" t="str">
        <f t="shared" si="350"/>
        <v/>
      </c>
      <c r="V1974" s="69" t="str">
        <f t="shared" si="348"/>
        <v/>
      </c>
      <c r="W1974" s="66" t="str">
        <f>IFERROR((IF(AND($G1973&lt;(VLOOKUP($J1974,'Medians, Hi-Lo SDs'!$B:$F,4,FALSE)),$G1974&gt;=(VLOOKUP($J1974,'Medians, Hi-Lo SDs'!$B:$F,4,FALSE))),(VLOOKUP($J1974,'Medians, Hi-Lo SDs'!$B:$F,4,FALSE))-$G1973,""))/($F1974)*($C1974-$C1973)+($C1973),"")</f>
        <v/>
      </c>
      <c r="X1974" s="65" t="str">
        <f t="shared" si="346"/>
        <v/>
      </c>
      <c r="Y1974" s="65" t="str">
        <f>IF(X1974="","",X1974/VLOOKUP(VLOOKUP($J1974,'Medians, Hi-Lo SDs'!$B:$F,4,FALSE),$H:$I,2,FALSE))</f>
        <v/>
      </c>
      <c r="Z1974" s="70" t="str">
        <f t="shared" si="351"/>
        <v/>
      </c>
      <c r="AA1974" s="68" t="str">
        <f t="shared" si="352"/>
        <v/>
      </c>
      <c r="AB1974" s="66" t="str">
        <f>IFERROR((IF(AND($G1973&lt;(VLOOKUP($J1974,'Medians, Hi-Lo SDs'!$B:$F,5,FALSE)),$G1974&gt;=(VLOOKUP($J1974,'Medians, Hi-Lo SDs'!$B:$F,5,FALSE))),(VLOOKUP($J1974,'Medians, Hi-Lo SDs'!$B:$F,5,FALSE))-$G1973,""))/($F1974)*($C1974-$C1973)+($C1973),"")</f>
        <v/>
      </c>
      <c r="AC1974" s="65" t="str">
        <f t="shared" si="347"/>
        <v/>
      </c>
      <c r="AD1974" s="65" t="str">
        <f>IF(AC1974="","",AC1974/VLOOKUP(VLOOKUP($J1974,'Medians, Hi-Lo SDs'!$B:$F,5,FALSE),$H:$I,2,FALSE))</f>
        <v/>
      </c>
      <c r="AE1974" s="59" t="s">
        <v>88</v>
      </c>
      <c r="AF1974" s="60" t="s">
        <v>88</v>
      </c>
    </row>
    <row r="1975" spans="10:32" x14ac:dyDescent="0.2">
      <c r="J1975" s="64" t="str">
        <f t="shared" si="341"/>
        <v>a1721</v>
      </c>
      <c r="K1975" s="71">
        <f t="shared" si="342"/>
        <v>2.1505376344086025</v>
      </c>
      <c r="L1975" s="65" t="str">
        <f>IFERROR((IF(AND($G1974&lt;(VLOOKUP($J1975,'Medians, Hi-Lo SDs'!$B:$F,2,FALSE)),$G1975&gt;=(VLOOKUP($J1975,'Medians, Hi-Lo SDs'!$B:$F,2,FALSE))),(VLOOKUP($J1975,'Medians, Hi-Lo SDs'!$B:$F,2,FALSE))-$G1974,""))/($F1975)*($C1975-$C1974)+($C1974),"")</f>
        <v/>
      </c>
      <c r="M1975" s="65" t="str">
        <f t="shared" si="344"/>
        <v/>
      </c>
      <c r="N1975" s="65" t="str">
        <f>IF(M1975="","",M1975/VLOOKUP(VLOOKUP($J1975,'Medians, Hi-Lo SDs'!$B:$F,2,FALSE),$H:$I,2,FALSE))</f>
        <v/>
      </c>
      <c r="O1975" s="59" t="s">
        <v>88</v>
      </c>
      <c r="P1975" s="60" t="s">
        <v>88</v>
      </c>
      <c r="Q1975" s="66" t="str">
        <f>IFERROR((IF(AND($G1974&lt;(VLOOKUP($J1975,'Medians, Hi-Lo SDs'!$B:$F,3,FALSE)),$G1975&gt;=(VLOOKUP($J1975,'Medians, Hi-Lo SDs'!$B:$F,3,FALSE))),(VLOOKUP($J1975,'Medians, Hi-Lo SDs'!$B:$F,3,FALSE))-$G1974,""))/($F1975)*($C1975-$C1974)+($C1974),"")</f>
        <v/>
      </c>
      <c r="R1975" s="65" t="str">
        <f t="shared" si="345"/>
        <v/>
      </c>
      <c r="S1975" s="65" t="str">
        <f>IF(R1975="","",R1975/VLOOKUP(VLOOKUP($J1975,'Medians, Hi-Lo SDs'!$B:$F,3,FALSE),$H:$I,2,FALSE))</f>
        <v/>
      </c>
      <c r="T1975" s="70" t="str">
        <f t="shared" si="349"/>
        <v/>
      </c>
      <c r="U1975" s="68" t="str">
        <f t="shared" si="350"/>
        <v/>
      </c>
      <c r="V1975" s="69" t="str">
        <f t="shared" si="348"/>
        <v/>
      </c>
      <c r="W1975" s="66" t="str">
        <f>IFERROR((IF(AND($G1974&lt;(VLOOKUP($J1975,'Medians, Hi-Lo SDs'!$B:$F,4,FALSE)),$G1975&gt;=(VLOOKUP($J1975,'Medians, Hi-Lo SDs'!$B:$F,4,FALSE))),(VLOOKUP($J1975,'Medians, Hi-Lo SDs'!$B:$F,4,FALSE))-$G1974,""))/($F1975)*($C1975-$C1974)+($C1974),"")</f>
        <v/>
      </c>
      <c r="X1975" s="65" t="str">
        <f t="shared" si="346"/>
        <v/>
      </c>
      <c r="Y1975" s="65" t="str">
        <f>IF(X1975="","",X1975/VLOOKUP(VLOOKUP($J1975,'Medians, Hi-Lo SDs'!$B:$F,4,FALSE),$H:$I,2,FALSE))</f>
        <v/>
      </c>
      <c r="Z1975" s="70" t="str">
        <f t="shared" si="351"/>
        <v/>
      </c>
      <c r="AA1975" s="68" t="str">
        <f t="shared" si="352"/>
        <v/>
      </c>
      <c r="AB1975" s="66" t="str">
        <f>IFERROR((IF(AND($G1974&lt;(VLOOKUP($J1975,'Medians, Hi-Lo SDs'!$B:$F,5,FALSE)),$G1975&gt;=(VLOOKUP($J1975,'Medians, Hi-Lo SDs'!$B:$F,5,FALSE))),(VLOOKUP($J1975,'Medians, Hi-Lo SDs'!$B:$F,5,FALSE))-$G1974,""))/($F1975)*($C1975-$C1974)+($C1974),"")</f>
        <v/>
      </c>
      <c r="AC1975" s="65" t="str">
        <f t="shared" si="347"/>
        <v/>
      </c>
      <c r="AD1975" s="65" t="str">
        <f>IF(AC1975="","",AC1975/VLOOKUP(VLOOKUP($J1975,'Medians, Hi-Lo SDs'!$B:$F,5,FALSE),$H:$I,2,FALSE))</f>
        <v/>
      </c>
      <c r="AE1975" s="59" t="s">
        <v>88</v>
      </c>
      <c r="AF1975" s="60" t="s">
        <v>88</v>
      </c>
    </row>
    <row r="1976" spans="10:32" x14ac:dyDescent="0.2">
      <c r="J1976" s="64" t="str">
        <f t="shared" si="341"/>
        <v>a1721</v>
      </c>
      <c r="K1976" s="71">
        <f t="shared" si="342"/>
        <v>2.1505376344086025</v>
      </c>
      <c r="L1976" s="65" t="str">
        <f>IFERROR((IF(AND($G1975&lt;(VLOOKUP($J1976,'Medians, Hi-Lo SDs'!$B:$F,2,FALSE)),$G1976&gt;=(VLOOKUP($J1976,'Medians, Hi-Lo SDs'!$B:$F,2,FALSE))),(VLOOKUP($J1976,'Medians, Hi-Lo SDs'!$B:$F,2,FALSE))-$G1975,""))/($F1976)*($C1976-$C1975)+($C1975),"")</f>
        <v/>
      </c>
      <c r="M1976" s="65" t="str">
        <f t="shared" si="344"/>
        <v/>
      </c>
      <c r="N1976" s="65" t="str">
        <f>IF(M1976="","",M1976/VLOOKUP(VLOOKUP($J1976,'Medians, Hi-Lo SDs'!$B:$F,2,FALSE),$H:$I,2,FALSE))</f>
        <v/>
      </c>
      <c r="O1976" s="59" t="s">
        <v>88</v>
      </c>
      <c r="P1976" s="60" t="s">
        <v>88</v>
      </c>
      <c r="Q1976" s="66" t="str">
        <f>IFERROR((IF(AND($G1975&lt;(VLOOKUP($J1976,'Medians, Hi-Lo SDs'!$B:$F,3,FALSE)),$G1976&gt;=(VLOOKUP($J1976,'Medians, Hi-Lo SDs'!$B:$F,3,FALSE))),(VLOOKUP($J1976,'Medians, Hi-Lo SDs'!$B:$F,3,FALSE))-$G1975,""))/($F1976)*($C1976-$C1975)+($C1975),"")</f>
        <v/>
      </c>
      <c r="R1976" s="65" t="str">
        <f t="shared" si="345"/>
        <v/>
      </c>
      <c r="S1976" s="65" t="str">
        <f>IF(R1976="","",R1976/VLOOKUP(VLOOKUP($J1976,'Medians, Hi-Lo SDs'!$B:$F,3,FALSE),$H:$I,2,FALSE))</f>
        <v/>
      </c>
      <c r="T1976" s="70" t="str">
        <f t="shared" si="349"/>
        <v/>
      </c>
      <c r="U1976" s="68" t="str">
        <f t="shared" si="350"/>
        <v/>
      </c>
      <c r="V1976" s="69" t="str">
        <f t="shared" si="348"/>
        <v/>
      </c>
      <c r="W1976" s="66" t="str">
        <f>IFERROR((IF(AND($G1975&lt;(VLOOKUP($J1976,'Medians, Hi-Lo SDs'!$B:$F,4,FALSE)),$G1976&gt;=(VLOOKUP($J1976,'Medians, Hi-Lo SDs'!$B:$F,4,FALSE))),(VLOOKUP($J1976,'Medians, Hi-Lo SDs'!$B:$F,4,FALSE))-$G1975,""))/($F1976)*($C1976-$C1975)+($C1975),"")</f>
        <v/>
      </c>
      <c r="X1976" s="65" t="str">
        <f t="shared" si="346"/>
        <v/>
      </c>
      <c r="Y1976" s="65" t="str">
        <f>IF(X1976="","",X1976/VLOOKUP(VLOOKUP($J1976,'Medians, Hi-Lo SDs'!$B:$F,4,FALSE),$H:$I,2,FALSE))</f>
        <v/>
      </c>
      <c r="Z1976" s="70" t="str">
        <f t="shared" si="351"/>
        <v/>
      </c>
      <c r="AA1976" s="68" t="str">
        <f t="shared" si="352"/>
        <v/>
      </c>
      <c r="AB1976" s="66" t="str">
        <f>IFERROR((IF(AND($G1975&lt;(VLOOKUP($J1976,'Medians, Hi-Lo SDs'!$B:$F,5,FALSE)),$G1976&gt;=(VLOOKUP($J1976,'Medians, Hi-Lo SDs'!$B:$F,5,FALSE))),(VLOOKUP($J1976,'Medians, Hi-Lo SDs'!$B:$F,5,FALSE))-$G1975,""))/($F1976)*($C1976-$C1975)+($C1975),"")</f>
        <v/>
      </c>
      <c r="AC1976" s="65" t="str">
        <f t="shared" si="347"/>
        <v/>
      </c>
      <c r="AD1976" s="65" t="str">
        <f>IF(AC1976="","",AC1976/VLOOKUP(VLOOKUP($J1976,'Medians, Hi-Lo SDs'!$B:$F,5,FALSE),$H:$I,2,FALSE))</f>
        <v/>
      </c>
      <c r="AE1976" s="59" t="s">
        <v>88</v>
      </c>
      <c r="AF1976" s="60" t="s">
        <v>88</v>
      </c>
    </row>
    <row r="1977" spans="10:32" x14ac:dyDescent="0.2">
      <c r="J1977" s="64" t="str">
        <f t="shared" si="341"/>
        <v>a1721</v>
      </c>
      <c r="K1977" s="71">
        <f t="shared" si="342"/>
        <v>2.1505376344086025</v>
      </c>
      <c r="L1977" s="65" t="str">
        <f>IFERROR((IF(AND($G1976&lt;(VLOOKUP($J1977,'Medians, Hi-Lo SDs'!$B:$F,2,FALSE)),$G1977&gt;=(VLOOKUP($J1977,'Medians, Hi-Lo SDs'!$B:$F,2,FALSE))),(VLOOKUP($J1977,'Medians, Hi-Lo SDs'!$B:$F,2,FALSE))-$G1976,""))/($F1977)*($C1977-$C1976)+($C1976),"")</f>
        <v/>
      </c>
      <c r="M1977" s="65" t="str">
        <f t="shared" si="344"/>
        <v/>
      </c>
      <c r="N1977" s="65" t="str">
        <f>IF(M1977="","",M1977/VLOOKUP(VLOOKUP($J1977,'Medians, Hi-Lo SDs'!$B:$F,2,FALSE),$H:$I,2,FALSE))</f>
        <v/>
      </c>
      <c r="O1977" s="59" t="s">
        <v>88</v>
      </c>
      <c r="P1977" s="60" t="s">
        <v>88</v>
      </c>
      <c r="Q1977" s="66" t="str">
        <f>IFERROR((IF(AND($G1976&lt;(VLOOKUP($J1977,'Medians, Hi-Lo SDs'!$B:$F,3,FALSE)),$G1977&gt;=(VLOOKUP($J1977,'Medians, Hi-Lo SDs'!$B:$F,3,FALSE))),(VLOOKUP($J1977,'Medians, Hi-Lo SDs'!$B:$F,3,FALSE))-$G1976,""))/($F1977)*($C1977-$C1976)+($C1976),"")</f>
        <v/>
      </c>
      <c r="R1977" s="65" t="str">
        <f t="shared" si="345"/>
        <v/>
      </c>
      <c r="S1977" s="65" t="str">
        <f>IF(R1977="","",R1977/VLOOKUP(VLOOKUP($J1977,'Medians, Hi-Lo SDs'!$B:$F,3,FALSE),$H:$I,2,FALSE))</f>
        <v/>
      </c>
      <c r="T1977" s="70" t="str">
        <f t="shared" si="349"/>
        <v/>
      </c>
      <c r="U1977" s="68" t="str">
        <f t="shared" si="350"/>
        <v/>
      </c>
      <c r="V1977" s="69" t="str">
        <f t="shared" si="348"/>
        <v/>
      </c>
      <c r="W1977" s="66" t="str">
        <f>IFERROR((IF(AND($G1976&lt;(VLOOKUP($J1977,'Medians, Hi-Lo SDs'!$B:$F,4,FALSE)),$G1977&gt;=(VLOOKUP($J1977,'Medians, Hi-Lo SDs'!$B:$F,4,FALSE))),(VLOOKUP($J1977,'Medians, Hi-Lo SDs'!$B:$F,4,FALSE))-$G1976,""))/($F1977)*($C1977-$C1976)+($C1976),"")</f>
        <v/>
      </c>
      <c r="X1977" s="65" t="str">
        <f t="shared" si="346"/>
        <v/>
      </c>
      <c r="Y1977" s="65" t="str">
        <f>IF(X1977="","",X1977/VLOOKUP(VLOOKUP($J1977,'Medians, Hi-Lo SDs'!$B:$F,4,FALSE),$H:$I,2,FALSE))</f>
        <v/>
      </c>
      <c r="Z1977" s="70" t="str">
        <f t="shared" si="351"/>
        <v/>
      </c>
      <c r="AA1977" s="68" t="str">
        <f t="shared" si="352"/>
        <v/>
      </c>
      <c r="AB1977" s="66" t="str">
        <f>IFERROR((IF(AND($G1976&lt;(VLOOKUP($J1977,'Medians, Hi-Lo SDs'!$B:$F,5,FALSE)),$G1977&gt;=(VLOOKUP($J1977,'Medians, Hi-Lo SDs'!$B:$F,5,FALSE))),(VLOOKUP($J1977,'Medians, Hi-Lo SDs'!$B:$F,5,FALSE))-$G1976,""))/($F1977)*($C1977-$C1976)+($C1976),"")</f>
        <v/>
      </c>
      <c r="AC1977" s="65" t="str">
        <f t="shared" si="347"/>
        <v/>
      </c>
      <c r="AD1977" s="65" t="str">
        <f>IF(AC1977="","",AC1977/VLOOKUP(VLOOKUP($J1977,'Medians, Hi-Lo SDs'!$B:$F,5,FALSE),$H:$I,2,FALSE))</f>
        <v/>
      </c>
      <c r="AE1977" s="59" t="s">
        <v>88</v>
      </c>
      <c r="AF1977" s="60" t="s">
        <v>88</v>
      </c>
    </row>
    <row r="1978" spans="10:32" x14ac:dyDescent="0.2">
      <c r="J1978" s="64" t="str">
        <f t="shared" si="341"/>
        <v>a1721</v>
      </c>
      <c r="K1978" s="71">
        <f t="shared" si="342"/>
        <v>2.1505376344086025</v>
      </c>
      <c r="L1978" s="65" t="str">
        <f>IFERROR((IF(AND($G1977&lt;(VLOOKUP($J1978,'Medians, Hi-Lo SDs'!$B:$F,2,FALSE)),$G1978&gt;=(VLOOKUP($J1978,'Medians, Hi-Lo SDs'!$B:$F,2,FALSE))),(VLOOKUP($J1978,'Medians, Hi-Lo SDs'!$B:$F,2,FALSE))-$G1977,""))/($F1978)*($C1978-$C1977)+($C1977),"")</f>
        <v/>
      </c>
      <c r="M1978" s="65" t="str">
        <f t="shared" si="344"/>
        <v/>
      </c>
      <c r="N1978" s="65" t="str">
        <f>IF(M1978="","",M1978/VLOOKUP(VLOOKUP($J1978,'Medians, Hi-Lo SDs'!$B:$F,2,FALSE),$H:$I,2,FALSE))</f>
        <v/>
      </c>
      <c r="O1978" s="59" t="s">
        <v>88</v>
      </c>
      <c r="P1978" s="60" t="s">
        <v>88</v>
      </c>
      <c r="Q1978" s="66" t="str">
        <f>IFERROR((IF(AND($G1977&lt;(VLOOKUP($J1978,'Medians, Hi-Lo SDs'!$B:$F,3,FALSE)),$G1978&gt;=(VLOOKUP($J1978,'Medians, Hi-Lo SDs'!$B:$F,3,FALSE))),(VLOOKUP($J1978,'Medians, Hi-Lo SDs'!$B:$F,3,FALSE))-$G1977,""))/($F1978)*($C1978-$C1977)+($C1977),"")</f>
        <v/>
      </c>
      <c r="R1978" s="65" t="str">
        <f t="shared" si="345"/>
        <v/>
      </c>
      <c r="S1978" s="65" t="str">
        <f>IF(R1978="","",R1978/VLOOKUP(VLOOKUP($J1978,'Medians, Hi-Lo SDs'!$B:$F,3,FALSE),$H:$I,2,FALSE))</f>
        <v/>
      </c>
      <c r="T1978" s="70" t="str">
        <f t="shared" si="349"/>
        <v/>
      </c>
      <c r="U1978" s="68" t="str">
        <f t="shared" si="350"/>
        <v/>
      </c>
      <c r="V1978" s="69" t="str">
        <f t="shared" si="348"/>
        <v/>
      </c>
      <c r="W1978" s="66" t="str">
        <f>IFERROR((IF(AND($G1977&lt;(VLOOKUP($J1978,'Medians, Hi-Lo SDs'!$B:$F,4,FALSE)),$G1978&gt;=(VLOOKUP($J1978,'Medians, Hi-Lo SDs'!$B:$F,4,FALSE))),(VLOOKUP($J1978,'Medians, Hi-Lo SDs'!$B:$F,4,FALSE))-$G1977,""))/($F1978)*($C1978-$C1977)+($C1977),"")</f>
        <v/>
      </c>
      <c r="X1978" s="65" t="str">
        <f t="shared" si="346"/>
        <v/>
      </c>
      <c r="Y1978" s="65" t="str">
        <f>IF(X1978="","",X1978/VLOOKUP(VLOOKUP($J1978,'Medians, Hi-Lo SDs'!$B:$F,4,FALSE),$H:$I,2,FALSE))</f>
        <v/>
      </c>
      <c r="Z1978" s="70" t="str">
        <f t="shared" si="351"/>
        <v/>
      </c>
      <c r="AA1978" s="68" t="str">
        <f t="shared" si="352"/>
        <v/>
      </c>
      <c r="AB1978" s="66" t="str">
        <f>IFERROR((IF(AND($G1977&lt;(VLOOKUP($J1978,'Medians, Hi-Lo SDs'!$B:$F,5,FALSE)),$G1978&gt;=(VLOOKUP($J1978,'Medians, Hi-Lo SDs'!$B:$F,5,FALSE))),(VLOOKUP($J1978,'Medians, Hi-Lo SDs'!$B:$F,5,FALSE))-$G1977,""))/($F1978)*($C1978-$C1977)+($C1977),"")</f>
        <v/>
      </c>
      <c r="AC1978" s="65" t="str">
        <f t="shared" si="347"/>
        <v/>
      </c>
      <c r="AD1978" s="65" t="str">
        <f>IF(AC1978="","",AC1978/VLOOKUP(VLOOKUP($J1978,'Medians, Hi-Lo SDs'!$B:$F,5,FALSE),$H:$I,2,FALSE))</f>
        <v/>
      </c>
      <c r="AE1978" s="59" t="s">
        <v>88</v>
      </c>
      <c r="AF1978" s="60" t="s">
        <v>88</v>
      </c>
    </row>
    <row r="1979" spans="10:32" x14ac:dyDescent="0.2">
      <c r="J1979" s="64" t="str">
        <f t="shared" si="341"/>
        <v>a1721</v>
      </c>
      <c r="K1979" s="71">
        <f t="shared" si="342"/>
        <v>2.1505376344086025</v>
      </c>
      <c r="L1979" s="65" t="str">
        <f>IFERROR((IF(AND($G1978&lt;(VLOOKUP($J1979,'Medians, Hi-Lo SDs'!$B:$F,2,FALSE)),$G1979&gt;=(VLOOKUP($J1979,'Medians, Hi-Lo SDs'!$B:$F,2,FALSE))),(VLOOKUP($J1979,'Medians, Hi-Lo SDs'!$B:$F,2,FALSE))-$G1978,""))/($F1979)*($C1979-$C1978)+($C1978),"")</f>
        <v/>
      </c>
      <c r="M1979" s="65" t="str">
        <f t="shared" si="344"/>
        <v/>
      </c>
      <c r="N1979" s="65" t="str">
        <f>IF(M1979="","",M1979/VLOOKUP(VLOOKUP($J1979,'Medians, Hi-Lo SDs'!$B:$F,2,FALSE),$H:$I,2,FALSE))</f>
        <v/>
      </c>
      <c r="O1979" s="59" t="s">
        <v>88</v>
      </c>
      <c r="P1979" s="60" t="s">
        <v>88</v>
      </c>
      <c r="Q1979" s="66" t="str">
        <f>IFERROR((IF(AND($G1978&lt;(VLOOKUP($J1979,'Medians, Hi-Lo SDs'!$B:$F,3,FALSE)),$G1979&gt;=(VLOOKUP($J1979,'Medians, Hi-Lo SDs'!$B:$F,3,FALSE))),(VLOOKUP($J1979,'Medians, Hi-Lo SDs'!$B:$F,3,FALSE))-$G1978,""))/($F1979)*($C1979-$C1978)+($C1978),"")</f>
        <v/>
      </c>
      <c r="R1979" s="65" t="str">
        <f t="shared" si="345"/>
        <v/>
      </c>
      <c r="S1979" s="65" t="str">
        <f>IF(R1979="","",R1979/VLOOKUP(VLOOKUP($J1979,'Medians, Hi-Lo SDs'!$B:$F,3,FALSE),$H:$I,2,FALSE))</f>
        <v/>
      </c>
      <c r="T1979" s="70" t="str">
        <f t="shared" si="349"/>
        <v/>
      </c>
      <c r="U1979" s="68" t="str">
        <f t="shared" si="350"/>
        <v/>
      </c>
      <c r="V1979" s="69" t="str">
        <f t="shared" si="348"/>
        <v/>
      </c>
      <c r="W1979" s="66" t="str">
        <f>IFERROR((IF(AND($G1978&lt;(VLOOKUP($J1979,'Medians, Hi-Lo SDs'!$B:$F,4,FALSE)),$G1979&gt;=(VLOOKUP($J1979,'Medians, Hi-Lo SDs'!$B:$F,4,FALSE))),(VLOOKUP($J1979,'Medians, Hi-Lo SDs'!$B:$F,4,FALSE))-$G1978,""))/($F1979)*($C1979-$C1978)+($C1978),"")</f>
        <v/>
      </c>
      <c r="X1979" s="65" t="str">
        <f t="shared" si="346"/>
        <v/>
      </c>
      <c r="Y1979" s="65" t="str">
        <f>IF(X1979="","",X1979/VLOOKUP(VLOOKUP($J1979,'Medians, Hi-Lo SDs'!$B:$F,4,FALSE),$H:$I,2,FALSE))</f>
        <v/>
      </c>
      <c r="Z1979" s="70" t="str">
        <f t="shared" si="351"/>
        <v/>
      </c>
      <c r="AA1979" s="68" t="str">
        <f t="shared" si="352"/>
        <v/>
      </c>
      <c r="AB1979" s="66" t="str">
        <f>IFERROR((IF(AND($G1978&lt;(VLOOKUP($J1979,'Medians, Hi-Lo SDs'!$B:$F,5,FALSE)),$G1979&gt;=(VLOOKUP($J1979,'Medians, Hi-Lo SDs'!$B:$F,5,FALSE))),(VLOOKUP($J1979,'Medians, Hi-Lo SDs'!$B:$F,5,FALSE))-$G1978,""))/($F1979)*($C1979-$C1978)+($C1978),"")</f>
        <v/>
      </c>
      <c r="AC1979" s="65" t="str">
        <f t="shared" si="347"/>
        <v/>
      </c>
      <c r="AD1979" s="65" t="str">
        <f>IF(AC1979="","",AC1979/VLOOKUP(VLOOKUP($J1979,'Medians, Hi-Lo SDs'!$B:$F,5,FALSE),$H:$I,2,FALSE))</f>
        <v/>
      </c>
      <c r="AE1979" s="59" t="s">
        <v>88</v>
      </c>
      <c r="AF1979" s="60" t="s">
        <v>88</v>
      </c>
    </row>
    <row r="1980" spans="10:32" x14ac:dyDescent="0.2">
      <c r="J1980" s="64" t="str">
        <f t="shared" si="341"/>
        <v>a1721</v>
      </c>
      <c r="K1980" s="71">
        <f t="shared" si="342"/>
        <v>2.1505376344086025</v>
      </c>
      <c r="L1980" s="65" t="str">
        <f>IFERROR((IF(AND($G1979&lt;(VLOOKUP($J1980,'Medians, Hi-Lo SDs'!$B:$F,2,FALSE)),$G1980&gt;=(VLOOKUP($J1980,'Medians, Hi-Lo SDs'!$B:$F,2,FALSE))),(VLOOKUP($J1980,'Medians, Hi-Lo SDs'!$B:$F,2,FALSE))-$G1979,""))/($F1980)*($C1980-$C1979)+($C1979),"")</f>
        <v/>
      </c>
      <c r="M1980" s="65" t="str">
        <f t="shared" si="344"/>
        <v/>
      </c>
      <c r="N1980" s="65" t="str">
        <f>IF(M1980="","",M1980/VLOOKUP(VLOOKUP($J1980,'Medians, Hi-Lo SDs'!$B:$F,2,FALSE),$H:$I,2,FALSE))</f>
        <v/>
      </c>
      <c r="O1980" s="59" t="s">
        <v>88</v>
      </c>
      <c r="P1980" s="60" t="s">
        <v>88</v>
      </c>
      <c r="Q1980" s="66" t="str">
        <f>IFERROR((IF(AND($G1979&lt;(VLOOKUP($J1980,'Medians, Hi-Lo SDs'!$B:$F,3,FALSE)),$G1980&gt;=(VLOOKUP($J1980,'Medians, Hi-Lo SDs'!$B:$F,3,FALSE))),(VLOOKUP($J1980,'Medians, Hi-Lo SDs'!$B:$F,3,FALSE))-$G1979,""))/($F1980)*($C1980-$C1979)+($C1979),"")</f>
        <v/>
      </c>
      <c r="R1980" s="65" t="str">
        <f t="shared" si="345"/>
        <v/>
      </c>
      <c r="S1980" s="65" t="str">
        <f>IF(R1980="","",R1980/VLOOKUP(VLOOKUP($J1980,'Medians, Hi-Lo SDs'!$B:$F,3,FALSE),$H:$I,2,FALSE))</f>
        <v/>
      </c>
      <c r="T1980" s="70" t="str">
        <f t="shared" si="349"/>
        <v/>
      </c>
      <c r="U1980" s="68" t="str">
        <f t="shared" si="350"/>
        <v/>
      </c>
      <c r="V1980" s="69" t="str">
        <f t="shared" si="348"/>
        <v/>
      </c>
      <c r="W1980" s="66" t="str">
        <f>IFERROR((IF(AND($G1979&lt;(VLOOKUP($J1980,'Medians, Hi-Lo SDs'!$B:$F,4,FALSE)),$G1980&gt;=(VLOOKUP($J1980,'Medians, Hi-Lo SDs'!$B:$F,4,FALSE))),(VLOOKUP($J1980,'Medians, Hi-Lo SDs'!$B:$F,4,FALSE))-$G1979,""))/($F1980)*($C1980-$C1979)+($C1979),"")</f>
        <v/>
      </c>
      <c r="X1980" s="65" t="str">
        <f t="shared" si="346"/>
        <v/>
      </c>
      <c r="Y1980" s="65" t="str">
        <f>IF(X1980="","",X1980/VLOOKUP(VLOOKUP($J1980,'Medians, Hi-Lo SDs'!$B:$F,4,FALSE),$H:$I,2,FALSE))</f>
        <v/>
      </c>
      <c r="Z1980" s="70" t="str">
        <f t="shared" si="351"/>
        <v/>
      </c>
      <c r="AA1980" s="68" t="str">
        <f t="shared" si="352"/>
        <v/>
      </c>
      <c r="AB1980" s="66" t="str">
        <f>IFERROR((IF(AND($G1979&lt;(VLOOKUP($J1980,'Medians, Hi-Lo SDs'!$B:$F,5,FALSE)),$G1980&gt;=(VLOOKUP($J1980,'Medians, Hi-Lo SDs'!$B:$F,5,FALSE))),(VLOOKUP($J1980,'Medians, Hi-Lo SDs'!$B:$F,5,FALSE))-$G1979,""))/($F1980)*($C1980-$C1979)+($C1979),"")</f>
        <v/>
      </c>
      <c r="AC1980" s="65" t="str">
        <f t="shared" si="347"/>
        <v/>
      </c>
      <c r="AD1980" s="65" t="str">
        <f>IF(AC1980="","",AC1980/VLOOKUP(VLOOKUP($J1980,'Medians, Hi-Lo SDs'!$B:$F,5,FALSE),$H:$I,2,FALSE))</f>
        <v/>
      </c>
      <c r="AE1980" s="59" t="s">
        <v>88</v>
      </c>
      <c r="AF1980" s="60" t="s">
        <v>88</v>
      </c>
    </row>
    <row r="1981" spans="10:32" x14ac:dyDescent="0.2">
      <c r="J1981" s="64" t="str">
        <f t="shared" si="341"/>
        <v>a1721</v>
      </c>
      <c r="K1981" s="71">
        <f t="shared" si="342"/>
        <v>2.1505376344086025</v>
      </c>
      <c r="L1981" s="65" t="str">
        <f>IFERROR((IF(AND($G1980&lt;(VLOOKUP($J1981,'Medians, Hi-Lo SDs'!$B:$F,2,FALSE)),$G1981&gt;=(VLOOKUP($J1981,'Medians, Hi-Lo SDs'!$B:$F,2,FALSE))),(VLOOKUP($J1981,'Medians, Hi-Lo SDs'!$B:$F,2,FALSE))-$G1980,""))/($F1981)*($C1981-$C1980)+($C1980),"")</f>
        <v/>
      </c>
      <c r="M1981" s="65" t="str">
        <f t="shared" si="344"/>
        <v/>
      </c>
      <c r="N1981" s="65" t="str">
        <f>IF(M1981="","",M1981/VLOOKUP(VLOOKUP($J1981,'Medians, Hi-Lo SDs'!$B:$F,2,FALSE),$H:$I,2,FALSE))</f>
        <v/>
      </c>
      <c r="O1981" s="59" t="s">
        <v>88</v>
      </c>
      <c r="P1981" s="60" t="s">
        <v>88</v>
      </c>
      <c r="Q1981" s="66" t="str">
        <f>IFERROR((IF(AND($G1980&lt;(VLOOKUP($J1981,'Medians, Hi-Lo SDs'!$B:$F,3,FALSE)),$G1981&gt;=(VLOOKUP($J1981,'Medians, Hi-Lo SDs'!$B:$F,3,FALSE))),(VLOOKUP($J1981,'Medians, Hi-Lo SDs'!$B:$F,3,FALSE))-$G1980,""))/($F1981)*($C1981-$C1980)+($C1980),"")</f>
        <v/>
      </c>
      <c r="R1981" s="65" t="str">
        <f t="shared" si="345"/>
        <v/>
      </c>
      <c r="S1981" s="65" t="str">
        <f>IF(R1981="","",R1981/VLOOKUP(VLOOKUP($J1981,'Medians, Hi-Lo SDs'!$B:$F,3,FALSE),$H:$I,2,FALSE))</f>
        <v/>
      </c>
      <c r="T1981" s="70" t="str">
        <f t="shared" si="349"/>
        <v/>
      </c>
      <c r="U1981" s="68" t="str">
        <f t="shared" si="350"/>
        <v/>
      </c>
      <c r="V1981" s="69" t="str">
        <f t="shared" si="348"/>
        <v/>
      </c>
      <c r="W1981" s="66" t="str">
        <f>IFERROR((IF(AND($G1980&lt;(VLOOKUP($J1981,'Medians, Hi-Lo SDs'!$B:$F,4,FALSE)),$G1981&gt;=(VLOOKUP($J1981,'Medians, Hi-Lo SDs'!$B:$F,4,FALSE))),(VLOOKUP($J1981,'Medians, Hi-Lo SDs'!$B:$F,4,FALSE))-$G1980,""))/($F1981)*($C1981-$C1980)+($C1980),"")</f>
        <v/>
      </c>
      <c r="X1981" s="65" t="str">
        <f t="shared" si="346"/>
        <v/>
      </c>
      <c r="Y1981" s="65" t="str">
        <f>IF(X1981="","",X1981/VLOOKUP(VLOOKUP($J1981,'Medians, Hi-Lo SDs'!$B:$F,4,FALSE),$H:$I,2,FALSE))</f>
        <v/>
      </c>
      <c r="Z1981" s="70" t="str">
        <f t="shared" si="351"/>
        <v/>
      </c>
      <c r="AA1981" s="68" t="str">
        <f t="shared" si="352"/>
        <v/>
      </c>
      <c r="AB1981" s="66" t="str">
        <f>IFERROR((IF(AND($G1980&lt;(VLOOKUP($J1981,'Medians, Hi-Lo SDs'!$B:$F,5,FALSE)),$G1981&gt;=(VLOOKUP($J1981,'Medians, Hi-Lo SDs'!$B:$F,5,FALSE))),(VLOOKUP($J1981,'Medians, Hi-Lo SDs'!$B:$F,5,FALSE))-$G1980,""))/($F1981)*($C1981-$C1980)+($C1980),"")</f>
        <v/>
      </c>
      <c r="AC1981" s="65" t="str">
        <f t="shared" si="347"/>
        <v/>
      </c>
      <c r="AD1981" s="65" t="str">
        <f>IF(AC1981="","",AC1981/VLOOKUP(VLOOKUP($J1981,'Medians, Hi-Lo SDs'!$B:$F,5,FALSE),$H:$I,2,FALSE))</f>
        <v/>
      </c>
      <c r="AE1981" s="59" t="s">
        <v>88</v>
      </c>
      <c r="AF1981" s="60" t="s">
        <v>88</v>
      </c>
    </row>
    <row r="1982" spans="10:32" x14ac:dyDescent="0.2">
      <c r="J1982" s="64" t="str">
        <f t="shared" si="341"/>
        <v>a1721</v>
      </c>
      <c r="K1982" s="71">
        <f t="shared" si="342"/>
        <v>2.1505376344086025</v>
      </c>
      <c r="L1982" s="65" t="str">
        <f>IFERROR((IF(AND($G1981&lt;(VLOOKUP($J1982,'Medians, Hi-Lo SDs'!$B:$F,2,FALSE)),$G1982&gt;=(VLOOKUP($J1982,'Medians, Hi-Lo SDs'!$B:$F,2,FALSE))),(VLOOKUP($J1982,'Medians, Hi-Lo SDs'!$B:$F,2,FALSE))-$G1981,""))/($F1982)*($C1982-$C1981)+($C1981),"")</f>
        <v/>
      </c>
      <c r="M1982" s="65" t="str">
        <f t="shared" si="344"/>
        <v/>
      </c>
      <c r="N1982" s="65" t="str">
        <f>IF(M1982="","",M1982/VLOOKUP(VLOOKUP($J1982,'Medians, Hi-Lo SDs'!$B:$F,2,FALSE),$H:$I,2,FALSE))</f>
        <v/>
      </c>
      <c r="O1982" s="59" t="s">
        <v>88</v>
      </c>
      <c r="P1982" s="60" t="s">
        <v>88</v>
      </c>
      <c r="Q1982" s="66" t="str">
        <f>IFERROR((IF(AND($G1981&lt;(VLOOKUP($J1982,'Medians, Hi-Lo SDs'!$B:$F,3,FALSE)),$G1982&gt;=(VLOOKUP($J1982,'Medians, Hi-Lo SDs'!$B:$F,3,FALSE))),(VLOOKUP($J1982,'Medians, Hi-Lo SDs'!$B:$F,3,FALSE))-$G1981,""))/($F1982)*($C1982-$C1981)+($C1981),"")</f>
        <v/>
      </c>
      <c r="R1982" s="65" t="str">
        <f t="shared" si="345"/>
        <v/>
      </c>
      <c r="S1982" s="65" t="str">
        <f>IF(R1982="","",R1982/VLOOKUP(VLOOKUP($J1982,'Medians, Hi-Lo SDs'!$B:$F,3,FALSE),$H:$I,2,FALSE))</f>
        <v/>
      </c>
      <c r="T1982" s="70" t="str">
        <f t="shared" si="349"/>
        <v/>
      </c>
      <c r="U1982" s="68" t="str">
        <f t="shared" si="350"/>
        <v/>
      </c>
      <c r="V1982" s="69" t="str">
        <f t="shared" si="348"/>
        <v/>
      </c>
      <c r="W1982" s="66" t="str">
        <f>IFERROR((IF(AND($G1981&lt;(VLOOKUP($J1982,'Medians, Hi-Lo SDs'!$B:$F,4,FALSE)),$G1982&gt;=(VLOOKUP($J1982,'Medians, Hi-Lo SDs'!$B:$F,4,FALSE))),(VLOOKUP($J1982,'Medians, Hi-Lo SDs'!$B:$F,4,FALSE))-$G1981,""))/($F1982)*($C1982-$C1981)+($C1981),"")</f>
        <v/>
      </c>
      <c r="X1982" s="65" t="str">
        <f t="shared" si="346"/>
        <v/>
      </c>
      <c r="Y1982" s="65" t="str">
        <f>IF(X1982="","",X1982/VLOOKUP(VLOOKUP($J1982,'Medians, Hi-Lo SDs'!$B:$F,4,FALSE),$H:$I,2,FALSE))</f>
        <v/>
      </c>
      <c r="Z1982" s="70" t="str">
        <f t="shared" si="351"/>
        <v/>
      </c>
      <c r="AA1982" s="68" t="str">
        <f t="shared" si="352"/>
        <v/>
      </c>
      <c r="AB1982" s="66" t="str">
        <f>IFERROR((IF(AND($G1981&lt;(VLOOKUP($J1982,'Medians, Hi-Lo SDs'!$B:$F,5,FALSE)),$G1982&gt;=(VLOOKUP($J1982,'Medians, Hi-Lo SDs'!$B:$F,5,FALSE))),(VLOOKUP($J1982,'Medians, Hi-Lo SDs'!$B:$F,5,FALSE))-$G1981,""))/($F1982)*($C1982-$C1981)+($C1981),"")</f>
        <v/>
      </c>
      <c r="AC1982" s="65" t="str">
        <f t="shared" si="347"/>
        <v/>
      </c>
      <c r="AD1982" s="65" t="str">
        <f>IF(AC1982="","",AC1982/VLOOKUP(VLOOKUP($J1982,'Medians, Hi-Lo SDs'!$B:$F,5,FALSE),$H:$I,2,FALSE))</f>
        <v/>
      </c>
      <c r="AE1982" s="59" t="s">
        <v>88</v>
      </c>
      <c r="AF1982" s="60" t="s">
        <v>88</v>
      </c>
    </row>
    <row r="1983" spans="10:32" x14ac:dyDescent="0.2">
      <c r="J1983" s="64" t="str">
        <f t="shared" si="341"/>
        <v>a1721</v>
      </c>
      <c r="K1983" s="71">
        <f t="shared" si="342"/>
        <v>2.1505376344086025</v>
      </c>
      <c r="L1983" s="65" t="str">
        <f>IFERROR((IF(AND($G1982&lt;(VLOOKUP($J1983,'Medians, Hi-Lo SDs'!$B:$F,2,FALSE)),$G1983&gt;=(VLOOKUP($J1983,'Medians, Hi-Lo SDs'!$B:$F,2,FALSE))),(VLOOKUP($J1983,'Medians, Hi-Lo SDs'!$B:$F,2,FALSE))-$G1982,""))/($F1983)*($C1983-$C1982)+($C1982),"")</f>
        <v/>
      </c>
      <c r="M1983" s="65" t="str">
        <f t="shared" si="344"/>
        <v/>
      </c>
      <c r="N1983" s="65" t="str">
        <f>IF(M1983="","",M1983/VLOOKUP(VLOOKUP($J1983,'Medians, Hi-Lo SDs'!$B:$F,2,FALSE),$H:$I,2,FALSE))</f>
        <v/>
      </c>
      <c r="O1983" s="59" t="s">
        <v>88</v>
      </c>
      <c r="P1983" s="60" t="s">
        <v>88</v>
      </c>
      <c r="Q1983" s="66" t="str">
        <f>IFERROR((IF(AND($G1982&lt;(VLOOKUP($J1983,'Medians, Hi-Lo SDs'!$B:$F,3,FALSE)),$G1983&gt;=(VLOOKUP($J1983,'Medians, Hi-Lo SDs'!$B:$F,3,FALSE))),(VLOOKUP($J1983,'Medians, Hi-Lo SDs'!$B:$F,3,FALSE))-$G1982,""))/($F1983)*($C1983-$C1982)+($C1982),"")</f>
        <v/>
      </c>
      <c r="R1983" s="65" t="str">
        <f t="shared" si="345"/>
        <v/>
      </c>
      <c r="S1983" s="65" t="str">
        <f>IF(R1983="","",R1983/VLOOKUP(VLOOKUP($J1983,'Medians, Hi-Lo SDs'!$B:$F,3,FALSE),$H:$I,2,FALSE))</f>
        <v/>
      </c>
      <c r="T1983" s="70" t="str">
        <f t="shared" si="349"/>
        <v/>
      </c>
      <c r="U1983" s="68" t="str">
        <f t="shared" si="350"/>
        <v/>
      </c>
      <c r="V1983" s="69" t="str">
        <f t="shared" si="348"/>
        <v/>
      </c>
      <c r="W1983" s="66" t="str">
        <f>IFERROR((IF(AND($G1982&lt;(VLOOKUP($J1983,'Medians, Hi-Lo SDs'!$B:$F,4,FALSE)),$G1983&gt;=(VLOOKUP($J1983,'Medians, Hi-Lo SDs'!$B:$F,4,FALSE))),(VLOOKUP($J1983,'Medians, Hi-Lo SDs'!$B:$F,4,FALSE))-$G1982,""))/($F1983)*($C1983-$C1982)+($C1982),"")</f>
        <v/>
      </c>
      <c r="X1983" s="65" t="str">
        <f t="shared" si="346"/>
        <v/>
      </c>
      <c r="Y1983" s="65" t="str">
        <f>IF(X1983="","",X1983/VLOOKUP(VLOOKUP($J1983,'Medians, Hi-Lo SDs'!$B:$F,4,FALSE),$H:$I,2,FALSE))</f>
        <v/>
      </c>
      <c r="Z1983" s="70" t="str">
        <f t="shared" si="351"/>
        <v/>
      </c>
      <c r="AA1983" s="68" t="str">
        <f t="shared" si="352"/>
        <v/>
      </c>
      <c r="AB1983" s="66" t="str">
        <f>IFERROR((IF(AND($G1982&lt;(VLOOKUP($J1983,'Medians, Hi-Lo SDs'!$B:$F,5,FALSE)),$G1983&gt;=(VLOOKUP($J1983,'Medians, Hi-Lo SDs'!$B:$F,5,FALSE))),(VLOOKUP($J1983,'Medians, Hi-Lo SDs'!$B:$F,5,FALSE))-$G1982,""))/($F1983)*($C1983-$C1982)+($C1982),"")</f>
        <v/>
      </c>
      <c r="AC1983" s="65" t="str">
        <f t="shared" si="347"/>
        <v/>
      </c>
      <c r="AD1983" s="65" t="str">
        <f>IF(AC1983="","",AC1983/VLOOKUP(VLOOKUP($J1983,'Medians, Hi-Lo SDs'!$B:$F,5,FALSE),$H:$I,2,FALSE))</f>
        <v/>
      </c>
      <c r="AE1983" s="59" t="s">
        <v>88</v>
      </c>
      <c r="AF1983" s="60" t="s">
        <v>88</v>
      </c>
    </row>
    <row r="1984" spans="10:32" x14ac:dyDescent="0.2">
      <c r="J1984" s="64" t="str">
        <f t="shared" si="341"/>
        <v>a1721</v>
      </c>
      <c r="K1984" s="71">
        <f t="shared" si="342"/>
        <v>2.1505376344086025</v>
      </c>
      <c r="L1984" s="65" t="str">
        <f>IFERROR((IF(AND($G1983&lt;(VLOOKUP($J1984,'Medians, Hi-Lo SDs'!$B:$F,2,FALSE)),$G1984&gt;=(VLOOKUP($J1984,'Medians, Hi-Lo SDs'!$B:$F,2,FALSE))),(VLOOKUP($J1984,'Medians, Hi-Lo SDs'!$B:$F,2,FALSE))-$G1983,""))/($F1984)*($C1984-$C1983)+($C1983),"")</f>
        <v/>
      </c>
      <c r="M1984" s="65" t="str">
        <f t="shared" si="344"/>
        <v/>
      </c>
      <c r="N1984" s="65" t="str">
        <f>IF(M1984="","",M1984/VLOOKUP(VLOOKUP($J1984,'Medians, Hi-Lo SDs'!$B:$F,2,FALSE),$H:$I,2,FALSE))</f>
        <v/>
      </c>
      <c r="O1984" s="59" t="s">
        <v>88</v>
      </c>
      <c r="P1984" s="60" t="s">
        <v>88</v>
      </c>
      <c r="Q1984" s="66" t="str">
        <f>IFERROR((IF(AND($G1983&lt;(VLOOKUP($J1984,'Medians, Hi-Lo SDs'!$B:$F,3,FALSE)),$G1984&gt;=(VLOOKUP($J1984,'Medians, Hi-Lo SDs'!$B:$F,3,FALSE))),(VLOOKUP($J1984,'Medians, Hi-Lo SDs'!$B:$F,3,FALSE))-$G1983,""))/($F1984)*($C1984-$C1983)+($C1983),"")</f>
        <v/>
      </c>
      <c r="R1984" s="65" t="str">
        <f t="shared" si="345"/>
        <v/>
      </c>
      <c r="S1984" s="65" t="str">
        <f>IF(R1984="","",R1984/VLOOKUP(VLOOKUP($J1984,'Medians, Hi-Lo SDs'!$B:$F,3,FALSE),$H:$I,2,FALSE))</f>
        <v/>
      </c>
      <c r="T1984" s="70" t="str">
        <f t="shared" si="349"/>
        <v/>
      </c>
      <c r="U1984" s="68" t="str">
        <f t="shared" si="350"/>
        <v/>
      </c>
      <c r="V1984" s="69" t="str">
        <f t="shared" si="348"/>
        <v/>
      </c>
      <c r="W1984" s="66" t="str">
        <f>IFERROR((IF(AND($G1983&lt;(VLOOKUP($J1984,'Medians, Hi-Lo SDs'!$B:$F,4,FALSE)),$G1984&gt;=(VLOOKUP($J1984,'Medians, Hi-Lo SDs'!$B:$F,4,FALSE))),(VLOOKUP($J1984,'Medians, Hi-Lo SDs'!$B:$F,4,FALSE))-$G1983,""))/($F1984)*($C1984-$C1983)+($C1983),"")</f>
        <v/>
      </c>
      <c r="X1984" s="65" t="str">
        <f t="shared" si="346"/>
        <v/>
      </c>
      <c r="Y1984" s="65" t="str">
        <f>IF(X1984="","",X1984/VLOOKUP(VLOOKUP($J1984,'Medians, Hi-Lo SDs'!$B:$F,4,FALSE),$H:$I,2,FALSE))</f>
        <v/>
      </c>
      <c r="Z1984" s="70" t="str">
        <f t="shared" si="351"/>
        <v/>
      </c>
      <c r="AA1984" s="68" t="str">
        <f t="shared" si="352"/>
        <v/>
      </c>
      <c r="AB1984" s="66" t="str">
        <f>IFERROR((IF(AND($G1983&lt;(VLOOKUP($J1984,'Medians, Hi-Lo SDs'!$B:$F,5,FALSE)),$G1984&gt;=(VLOOKUP($J1984,'Medians, Hi-Lo SDs'!$B:$F,5,FALSE))),(VLOOKUP($J1984,'Medians, Hi-Lo SDs'!$B:$F,5,FALSE))-$G1983,""))/($F1984)*($C1984-$C1983)+($C1983),"")</f>
        <v/>
      </c>
      <c r="AC1984" s="65" t="str">
        <f t="shared" si="347"/>
        <v/>
      </c>
      <c r="AD1984" s="65" t="str">
        <f>IF(AC1984="","",AC1984/VLOOKUP(VLOOKUP($J1984,'Medians, Hi-Lo SDs'!$B:$F,5,FALSE),$H:$I,2,FALSE))</f>
        <v/>
      </c>
      <c r="AE1984" s="59" t="s">
        <v>88</v>
      </c>
      <c r="AF1984" s="60" t="s">
        <v>88</v>
      </c>
    </row>
    <row r="1985" spans="10:32" x14ac:dyDescent="0.2">
      <c r="J1985" s="64" t="str">
        <f t="shared" si="341"/>
        <v>a1721</v>
      </c>
      <c r="K1985" s="71">
        <f t="shared" si="342"/>
        <v>2.1505376344086025</v>
      </c>
      <c r="L1985" s="65" t="str">
        <f>IFERROR((IF(AND($G1984&lt;(VLOOKUP($J1985,'Medians, Hi-Lo SDs'!$B:$F,2,FALSE)),$G1985&gt;=(VLOOKUP($J1985,'Medians, Hi-Lo SDs'!$B:$F,2,FALSE))),(VLOOKUP($J1985,'Medians, Hi-Lo SDs'!$B:$F,2,FALSE))-$G1984,""))/($F1985)*($C1985-$C1984)+($C1984),"")</f>
        <v/>
      </c>
      <c r="M1985" s="65" t="str">
        <f t="shared" si="344"/>
        <v/>
      </c>
      <c r="N1985" s="65" t="str">
        <f>IF(M1985="","",M1985/VLOOKUP(VLOOKUP($J1985,'Medians, Hi-Lo SDs'!$B:$F,2,FALSE),$H:$I,2,FALSE))</f>
        <v/>
      </c>
      <c r="O1985" s="59" t="s">
        <v>88</v>
      </c>
      <c r="P1985" s="60" t="s">
        <v>88</v>
      </c>
      <c r="Q1985" s="66" t="str">
        <f>IFERROR((IF(AND($G1984&lt;(VLOOKUP($J1985,'Medians, Hi-Lo SDs'!$B:$F,3,FALSE)),$G1985&gt;=(VLOOKUP($J1985,'Medians, Hi-Lo SDs'!$B:$F,3,FALSE))),(VLOOKUP($J1985,'Medians, Hi-Lo SDs'!$B:$F,3,FALSE))-$G1984,""))/($F1985)*($C1985-$C1984)+($C1984),"")</f>
        <v/>
      </c>
      <c r="R1985" s="65" t="str">
        <f t="shared" si="345"/>
        <v/>
      </c>
      <c r="S1985" s="65" t="str">
        <f>IF(R1985="","",R1985/VLOOKUP(VLOOKUP($J1985,'Medians, Hi-Lo SDs'!$B:$F,3,FALSE),$H:$I,2,FALSE))</f>
        <v/>
      </c>
      <c r="T1985" s="70" t="str">
        <f t="shared" si="349"/>
        <v/>
      </c>
      <c r="U1985" s="68" t="str">
        <f t="shared" si="350"/>
        <v/>
      </c>
      <c r="V1985" s="69" t="str">
        <f t="shared" si="348"/>
        <v/>
      </c>
      <c r="W1985" s="66" t="str">
        <f>IFERROR((IF(AND($G1984&lt;(VLOOKUP($J1985,'Medians, Hi-Lo SDs'!$B:$F,4,FALSE)),$G1985&gt;=(VLOOKUP($J1985,'Medians, Hi-Lo SDs'!$B:$F,4,FALSE))),(VLOOKUP($J1985,'Medians, Hi-Lo SDs'!$B:$F,4,FALSE))-$G1984,""))/($F1985)*($C1985-$C1984)+($C1984),"")</f>
        <v/>
      </c>
      <c r="X1985" s="65" t="str">
        <f t="shared" si="346"/>
        <v/>
      </c>
      <c r="Y1985" s="65" t="str">
        <f>IF(X1985="","",X1985/VLOOKUP(VLOOKUP($J1985,'Medians, Hi-Lo SDs'!$B:$F,4,FALSE),$H:$I,2,FALSE))</f>
        <v/>
      </c>
      <c r="Z1985" s="70" t="str">
        <f t="shared" si="351"/>
        <v/>
      </c>
      <c r="AA1985" s="68" t="str">
        <f t="shared" si="352"/>
        <v/>
      </c>
      <c r="AB1985" s="66" t="str">
        <f>IFERROR((IF(AND($G1984&lt;(VLOOKUP($J1985,'Medians, Hi-Lo SDs'!$B:$F,5,FALSE)),$G1985&gt;=(VLOOKUP($J1985,'Medians, Hi-Lo SDs'!$B:$F,5,FALSE))),(VLOOKUP($J1985,'Medians, Hi-Lo SDs'!$B:$F,5,FALSE))-$G1984,""))/($F1985)*($C1985-$C1984)+($C1984),"")</f>
        <v/>
      </c>
      <c r="AC1985" s="65" t="str">
        <f t="shared" si="347"/>
        <v/>
      </c>
      <c r="AD1985" s="65" t="str">
        <f>IF(AC1985="","",AC1985/VLOOKUP(VLOOKUP($J1985,'Medians, Hi-Lo SDs'!$B:$F,5,FALSE),$H:$I,2,FALSE))</f>
        <v/>
      </c>
      <c r="AE1985" s="59" t="s">
        <v>88</v>
      </c>
      <c r="AF1985" s="60" t="s">
        <v>88</v>
      </c>
    </row>
    <row r="1986" spans="10:32" x14ac:dyDescent="0.2">
      <c r="J1986" s="64" t="str">
        <f t="shared" si="341"/>
        <v>a1721</v>
      </c>
      <c r="K1986" s="71">
        <f t="shared" si="342"/>
        <v>2.1505376344086025</v>
      </c>
      <c r="L1986" s="65" t="str">
        <f>IFERROR((IF(AND($G1985&lt;(VLOOKUP($J1986,'Medians, Hi-Lo SDs'!$B:$F,2,FALSE)),$G1986&gt;=(VLOOKUP($J1986,'Medians, Hi-Lo SDs'!$B:$F,2,FALSE))),(VLOOKUP($J1986,'Medians, Hi-Lo SDs'!$B:$F,2,FALSE))-$G1985,""))/($F1986)*($C1986-$C1985)+($C1985),"")</f>
        <v/>
      </c>
      <c r="M1986" s="65" t="str">
        <f t="shared" si="344"/>
        <v/>
      </c>
      <c r="N1986" s="65" t="str">
        <f>IF(M1986="","",M1986/VLOOKUP(VLOOKUP($J1986,'Medians, Hi-Lo SDs'!$B:$F,2,FALSE),$H:$I,2,FALSE))</f>
        <v/>
      </c>
      <c r="O1986" s="59" t="s">
        <v>88</v>
      </c>
      <c r="P1986" s="60" t="s">
        <v>88</v>
      </c>
      <c r="Q1986" s="66" t="str">
        <f>IFERROR((IF(AND($G1985&lt;(VLOOKUP($J1986,'Medians, Hi-Lo SDs'!$B:$F,3,FALSE)),$G1986&gt;=(VLOOKUP($J1986,'Medians, Hi-Lo SDs'!$B:$F,3,FALSE))),(VLOOKUP($J1986,'Medians, Hi-Lo SDs'!$B:$F,3,FALSE))-$G1985,""))/($F1986)*($C1986-$C1985)+($C1985),"")</f>
        <v/>
      </c>
      <c r="R1986" s="65" t="str">
        <f t="shared" si="345"/>
        <v/>
      </c>
      <c r="S1986" s="65" t="str">
        <f>IF(R1986="","",R1986/VLOOKUP(VLOOKUP($J1986,'Medians, Hi-Lo SDs'!$B:$F,3,FALSE),$H:$I,2,FALSE))</f>
        <v/>
      </c>
      <c r="T1986" s="70" t="str">
        <f t="shared" si="349"/>
        <v/>
      </c>
      <c r="U1986" s="68" t="str">
        <f t="shared" si="350"/>
        <v/>
      </c>
      <c r="V1986" s="69" t="str">
        <f t="shared" si="348"/>
        <v/>
      </c>
      <c r="W1986" s="66" t="str">
        <f>IFERROR((IF(AND($G1985&lt;(VLOOKUP($J1986,'Medians, Hi-Lo SDs'!$B:$F,4,FALSE)),$G1986&gt;=(VLOOKUP($J1986,'Medians, Hi-Lo SDs'!$B:$F,4,FALSE))),(VLOOKUP($J1986,'Medians, Hi-Lo SDs'!$B:$F,4,FALSE))-$G1985,""))/($F1986)*($C1986-$C1985)+($C1985),"")</f>
        <v/>
      </c>
      <c r="X1986" s="65" t="str">
        <f t="shared" si="346"/>
        <v/>
      </c>
      <c r="Y1986" s="65" t="str">
        <f>IF(X1986="","",X1986/VLOOKUP(VLOOKUP($J1986,'Medians, Hi-Lo SDs'!$B:$F,4,FALSE),$H:$I,2,FALSE))</f>
        <v/>
      </c>
      <c r="Z1986" s="70" t="str">
        <f t="shared" si="351"/>
        <v/>
      </c>
      <c r="AA1986" s="68" t="str">
        <f t="shared" si="352"/>
        <v/>
      </c>
      <c r="AB1986" s="66" t="str">
        <f>IFERROR((IF(AND($G1985&lt;(VLOOKUP($J1986,'Medians, Hi-Lo SDs'!$B:$F,5,FALSE)),$G1986&gt;=(VLOOKUP($J1986,'Medians, Hi-Lo SDs'!$B:$F,5,FALSE))),(VLOOKUP($J1986,'Medians, Hi-Lo SDs'!$B:$F,5,FALSE))-$G1985,""))/($F1986)*($C1986-$C1985)+($C1985),"")</f>
        <v/>
      </c>
      <c r="AC1986" s="65" t="str">
        <f t="shared" si="347"/>
        <v/>
      </c>
      <c r="AD1986" s="65" t="str">
        <f>IF(AC1986="","",AC1986/VLOOKUP(VLOOKUP($J1986,'Medians, Hi-Lo SDs'!$B:$F,5,FALSE),$H:$I,2,FALSE))</f>
        <v/>
      </c>
      <c r="AE1986" s="59" t="s">
        <v>88</v>
      </c>
      <c r="AF1986" s="60" t="s">
        <v>88</v>
      </c>
    </row>
    <row r="1987" spans="10:32" x14ac:dyDescent="0.2">
      <c r="J1987" s="64" t="str">
        <f t="shared" si="341"/>
        <v>a1721</v>
      </c>
      <c r="K1987" s="71">
        <f t="shared" si="342"/>
        <v>2.1505376344086025</v>
      </c>
      <c r="L1987" s="65" t="str">
        <f>IFERROR((IF(AND($G1986&lt;(VLOOKUP($J1987,'Medians, Hi-Lo SDs'!$B:$F,2,FALSE)),$G1987&gt;=(VLOOKUP($J1987,'Medians, Hi-Lo SDs'!$B:$F,2,FALSE))),(VLOOKUP($J1987,'Medians, Hi-Lo SDs'!$B:$F,2,FALSE))-$G1986,""))/($F1987)*($C1987-$C1986)+($C1986),"")</f>
        <v/>
      </c>
      <c r="M1987" s="65" t="str">
        <f t="shared" si="344"/>
        <v/>
      </c>
      <c r="N1987" s="65" t="str">
        <f>IF(M1987="","",M1987/VLOOKUP(VLOOKUP($J1987,'Medians, Hi-Lo SDs'!$B:$F,2,FALSE),$H:$I,2,FALSE))</f>
        <v/>
      </c>
      <c r="O1987" s="59" t="s">
        <v>88</v>
      </c>
      <c r="P1987" s="60" t="s">
        <v>88</v>
      </c>
      <c r="Q1987" s="66" t="str">
        <f>IFERROR((IF(AND($G1986&lt;(VLOOKUP($J1987,'Medians, Hi-Lo SDs'!$B:$F,3,FALSE)),$G1987&gt;=(VLOOKUP($J1987,'Medians, Hi-Lo SDs'!$B:$F,3,FALSE))),(VLOOKUP($J1987,'Medians, Hi-Lo SDs'!$B:$F,3,FALSE))-$G1986,""))/($F1987)*($C1987-$C1986)+($C1986),"")</f>
        <v/>
      </c>
      <c r="R1987" s="65" t="str">
        <f t="shared" si="345"/>
        <v/>
      </c>
      <c r="S1987" s="65" t="str">
        <f>IF(R1987="","",R1987/VLOOKUP(VLOOKUP($J1987,'Medians, Hi-Lo SDs'!$B:$F,3,FALSE),$H:$I,2,FALSE))</f>
        <v/>
      </c>
      <c r="T1987" s="70" t="str">
        <f t="shared" si="349"/>
        <v/>
      </c>
      <c r="U1987" s="68" t="str">
        <f t="shared" si="350"/>
        <v/>
      </c>
      <c r="V1987" s="69" t="str">
        <f t="shared" si="348"/>
        <v/>
      </c>
      <c r="W1987" s="66" t="str">
        <f>IFERROR((IF(AND($G1986&lt;(VLOOKUP($J1987,'Medians, Hi-Lo SDs'!$B:$F,4,FALSE)),$G1987&gt;=(VLOOKUP($J1987,'Medians, Hi-Lo SDs'!$B:$F,4,FALSE))),(VLOOKUP($J1987,'Medians, Hi-Lo SDs'!$B:$F,4,FALSE))-$G1986,""))/($F1987)*($C1987-$C1986)+($C1986),"")</f>
        <v/>
      </c>
      <c r="X1987" s="65" t="str">
        <f t="shared" si="346"/>
        <v/>
      </c>
      <c r="Y1987" s="65" t="str">
        <f>IF(X1987="","",X1987/VLOOKUP(VLOOKUP($J1987,'Medians, Hi-Lo SDs'!$B:$F,4,FALSE),$H:$I,2,FALSE))</f>
        <v/>
      </c>
      <c r="Z1987" s="70" t="str">
        <f t="shared" si="351"/>
        <v/>
      </c>
      <c r="AA1987" s="68" t="str">
        <f t="shared" si="352"/>
        <v/>
      </c>
      <c r="AB1987" s="66" t="str">
        <f>IFERROR((IF(AND($G1986&lt;(VLOOKUP($J1987,'Medians, Hi-Lo SDs'!$B:$F,5,FALSE)),$G1987&gt;=(VLOOKUP($J1987,'Medians, Hi-Lo SDs'!$B:$F,5,FALSE))),(VLOOKUP($J1987,'Medians, Hi-Lo SDs'!$B:$F,5,FALSE))-$G1986,""))/($F1987)*($C1987-$C1986)+($C1986),"")</f>
        <v/>
      </c>
      <c r="AC1987" s="65" t="str">
        <f t="shared" si="347"/>
        <v/>
      </c>
      <c r="AD1987" s="65" t="str">
        <f>IF(AC1987="","",AC1987/VLOOKUP(VLOOKUP($J1987,'Medians, Hi-Lo SDs'!$B:$F,5,FALSE),$H:$I,2,FALSE))</f>
        <v/>
      </c>
      <c r="AE1987" s="59" t="s">
        <v>88</v>
      </c>
      <c r="AF1987" s="60" t="s">
        <v>88</v>
      </c>
    </row>
    <row r="1988" spans="10:32" x14ac:dyDescent="0.2">
      <c r="J1988" s="64" t="str">
        <f t="shared" si="341"/>
        <v>a1721</v>
      </c>
      <c r="K1988" s="71">
        <f t="shared" si="342"/>
        <v>2.1505376344086025</v>
      </c>
      <c r="L1988" s="65" t="str">
        <f>IFERROR((IF(AND($G1987&lt;(VLOOKUP($J1988,'Medians, Hi-Lo SDs'!$B:$F,2,FALSE)),$G1988&gt;=(VLOOKUP($J1988,'Medians, Hi-Lo SDs'!$B:$F,2,FALSE))),(VLOOKUP($J1988,'Medians, Hi-Lo SDs'!$B:$F,2,FALSE))-$G1987,""))/($F1988)*($C1988-$C1987)+($C1987),"")</f>
        <v/>
      </c>
      <c r="M1988" s="65" t="str">
        <f t="shared" si="344"/>
        <v/>
      </c>
      <c r="N1988" s="65" t="str">
        <f>IF(M1988="","",M1988/VLOOKUP(VLOOKUP($J1988,'Medians, Hi-Lo SDs'!$B:$F,2,FALSE),$H:$I,2,FALSE))</f>
        <v/>
      </c>
      <c r="O1988" s="59" t="s">
        <v>88</v>
      </c>
      <c r="P1988" s="60" t="s">
        <v>88</v>
      </c>
      <c r="Q1988" s="66" t="str">
        <f>IFERROR((IF(AND($G1987&lt;(VLOOKUP($J1988,'Medians, Hi-Lo SDs'!$B:$F,3,FALSE)),$G1988&gt;=(VLOOKUP($J1988,'Medians, Hi-Lo SDs'!$B:$F,3,FALSE))),(VLOOKUP($J1988,'Medians, Hi-Lo SDs'!$B:$F,3,FALSE))-$G1987,""))/($F1988)*($C1988-$C1987)+($C1987),"")</f>
        <v/>
      </c>
      <c r="R1988" s="65" t="str">
        <f t="shared" si="345"/>
        <v/>
      </c>
      <c r="S1988" s="65" t="str">
        <f>IF(R1988="","",R1988/VLOOKUP(VLOOKUP($J1988,'Medians, Hi-Lo SDs'!$B:$F,3,FALSE),$H:$I,2,FALSE))</f>
        <v/>
      </c>
      <c r="T1988" s="70" t="str">
        <f t="shared" si="349"/>
        <v/>
      </c>
      <c r="U1988" s="68" t="str">
        <f t="shared" si="350"/>
        <v/>
      </c>
      <c r="V1988" s="69" t="str">
        <f t="shared" si="348"/>
        <v/>
      </c>
      <c r="W1988" s="66" t="str">
        <f>IFERROR((IF(AND($G1987&lt;(VLOOKUP($J1988,'Medians, Hi-Lo SDs'!$B:$F,4,FALSE)),$G1988&gt;=(VLOOKUP($J1988,'Medians, Hi-Lo SDs'!$B:$F,4,FALSE))),(VLOOKUP($J1988,'Medians, Hi-Lo SDs'!$B:$F,4,FALSE))-$G1987,""))/($F1988)*($C1988-$C1987)+($C1987),"")</f>
        <v/>
      </c>
      <c r="X1988" s="65" t="str">
        <f t="shared" si="346"/>
        <v/>
      </c>
      <c r="Y1988" s="65" t="str">
        <f>IF(X1988="","",X1988/VLOOKUP(VLOOKUP($J1988,'Medians, Hi-Lo SDs'!$B:$F,4,FALSE),$H:$I,2,FALSE))</f>
        <v/>
      </c>
      <c r="Z1988" s="70" t="str">
        <f t="shared" si="351"/>
        <v/>
      </c>
      <c r="AA1988" s="68" t="str">
        <f t="shared" si="352"/>
        <v/>
      </c>
      <c r="AB1988" s="66" t="str">
        <f>IFERROR((IF(AND($G1987&lt;(VLOOKUP($J1988,'Medians, Hi-Lo SDs'!$B:$F,5,FALSE)),$G1988&gt;=(VLOOKUP($J1988,'Medians, Hi-Lo SDs'!$B:$F,5,FALSE))),(VLOOKUP($J1988,'Medians, Hi-Lo SDs'!$B:$F,5,FALSE))-$G1987,""))/($F1988)*($C1988-$C1987)+($C1987),"")</f>
        <v/>
      </c>
      <c r="AC1988" s="65" t="str">
        <f t="shared" si="347"/>
        <v/>
      </c>
      <c r="AD1988" s="65" t="str">
        <f>IF(AC1988="","",AC1988/VLOOKUP(VLOOKUP($J1988,'Medians, Hi-Lo SDs'!$B:$F,5,FALSE),$H:$I,2,FALSE))</f>
        <v/>
      </c>
      <c r="AE1988" s="59" t="s">
        <v>88</v>
      </c>
      <c r="AF1988" s="60" t="s">
        <v>88</v>
      </c>
    </row>
    <row r="1989" spans="10:32" x14ac:dyDescent="0.2">
      <c r="J1989" s="64" t="str">
        <f t="shared" si="341"/>
        <v>a1721</v>
      </c>
      <c r="K1989" s="71">
        <f t="shared" si="342"/>
        <v>2.1505376344086025</v>
      </c>
      <c r="L1989" s="65" t="str">
        <f>IFERROR((IF(AND($G1988&lt;(VLOOKUP($J1989,'Medians, Hi-Lo SDs'!$B:$F,2,FALSE)),$G1989&gt;=(VLOOKUP($J1989,'Medians, Hi-Lo SDs'!$B:$F,2,FALSE))),(VLOOKUP($J1989,'Medians, Hi-Lo SDs'!$B:$F,2,FALSE))-$G1988,""))/($F1989)*($C1989-$C1988)+($C1988),"")</f>
        <v/>
      </c>
      <c r="M1989" s="65" t="str">
        <f t="shared" si="344"/>
        <v/>
      </c>
      <c r="N1989" s="65" t="str">
        <f>IF(M1989="","",M1989/VLOOKUP(VLOOKUP($J1989,'Medians, Hi-Lo SDs'!$B:$F,2,FALSE),$H:$I,2,FALSE))</f>
        <v/>
      </c>
      <c r="O1989" s="59" t="s">
        <v>88</v>
      </c>
      <c r="P1989" s="60" t="s">
        <v>88</v>
      </c>
      <c r="Q1989" s="66" t="str">
        <f>IFERROR((IF(AND($G1988&lt;(VLOOKUP($J1989,'Medians, Hi-Lo SDs'!$B:$F,3,FALSE)),$G1989&gt;=(VLOOKUP($J1989,'Medians, Hi-Lo SDs'!$B:$F,3,FALSE))),(VLOOKUP($J1989,'Medians, Hi-Lo SDs'!$B:$F,3,FALSE))-$G1988,""))/($F1989)*($C1989-$C1988)+($C1988),"")</f>
        <v/>
      </c>
      <c r="R1989" s="65" t="str">
        <f t="shared" si="345"/>
        <v/>
      </c>
      <c r="S1989" s="65" t="str">
        <f>IF(R1989="","",R1989/VLOOKUP(VLOOKUP($J1989,'Medians, Hi-Lo SDs'!$B:$F,3,FALSE),$H:$I,2,FALSE))</f>
        <v/>
      </c>
      <c r="T1989" s="70" t="str">
        <f t="shared" si="349"/>
        <v/>
      </c>
      <c r="U1989" s="68" t="str">
        <f t="shared" si="350"/>
        <v/>
      </c>
      <c r="V1989" s="69" t="str">
        <f t="shared" si="348"/>
        <v/>
      </c>
      <c r="W1989" s="66" t="str">
        <f>IFERROR((IF(AND($G1988&lt;(VLOOKUP($J1989,'Medians, Hi-Lo SDs'!$B:$F,4,FALSE)),$G1989&gt;=(VLOOKUP($J1989,'Medians, Hi-Lo SDs'!$B:$F,4,FALSE))),(VLOOKUP($J1989,'Medians, Hi-Lo SDs'!$B:$F,4,FALSE))-$G1988,""))/($F1989)*($C1989-$C1988)+($C1988),"")</f>
        <v/>
      </c>
      <c r="X1989" s="65" t="str">
        <f t="shared" si="346"/>
        <v/>
      </c>
      <c r="Y1989" s="65" t="str">
        <f>IF(X1989="","",X1989/VLOOKUP(VLOOKUP($J1989,'Medians, Hi-Lo SDs'!$B:$F,4,FALSE),$H:$I,2,FALSE))</f>
        <v/>
      </c>
      <c r="Z1989" s="70" t="str">
        <f t="shared" si="351"/>
        <v/>
      </c>
      <c r="AA1989" s="68" t="str">
        <f t="shared" si="352"/>
        <v/>
      </c>
      <c r="AB1989" s="66" t="str">
        <f>IFERROR((IF(AND($G1988&lt;(VLOOKUP($J1989,'Medians, Hi-Lo SDs'!$B:$F,5,FALSE)),$G1989&gt;=(VLOOKUP($J1989,'Medians, Hi-Lo SDs'!$B:$F,5,FALSE))),(VLOOKUP($J1989,'Medians, Hi-Lo SDs'!$B:$F,5,FALSE))-$G1988,""))/($F1989)*($C1989-$C1988)+($C1988),"")</f>
        <v/>
      </c>
      <c r="AC1989" s="65" t="str">
        <f t="shared" si="347"/>
        <v/>
      </c>
      <c r="AD1989" s="65" t="str">
        <f>IF(AC1989="","",AC1989/VLOOKUP(VLOOKUP($J1989,'Medians, Hi-Lo SDs'!$B:$F,5,FALSE),$H:$I,2,FALSE))</f>
        <v/>
      </c>
      <c r="AE1989" s="59" t="s">
        <v>88</v>
      </c>
      <c r="AF1989" s="60" t="s">
        <v>88</v>
      </c>
    </row>
    <row r="1990" spans="10:32" x14ac:dyDescent="0.2">
      <c r="J1990" s="64" t="str">
        <f t="shared" si="341"/>
        <v>a1721</v>
      </c>
      <c r="K1990" s="71">
        <f t="shared" si="342"/>
        <v>2.1505376344086025</v>
      </c>
      <c r="L1990" s="65" t="str">
        <f>IFERROR((IF(AND($G1989&lt;(VLOOKUP($J1990,'Medians, Hi-Lo SDs'!$B:$F,2,FALSE)),$G1990&gt;=(VLOOKUP($J1990,'Medians, Hi-Lo SDs'!$B:$F,2,FALSE))),(VLOOKUP($J1990,'Medians, Hi-Lo SDs'!$B:$F,2,FALSE))-$G1989,""))/($F1990)*($C1990-$C1989)+($C1989),"")</f>
        <v/>
      </c>
      <c r="M1990" s="65" t="str">
        <f t="shared" si="344"/>
        <v/>
      </c>
      <c r="N1990" s="65" t="str">
        <f>IF(M1990="","",M1990/VLOOKUP(VLOOKUP($J1990,'Medians, Hi-Lo SDs'!$B:$F,2,FALSE),$H:$I,2,FALSE))</f>
        <v/>
      </c>
      <c r="O1990" s="59" t="s">
        <v>88</v>
      </c>
      <c r="P1990" s="60" t="s">
        <v>88</v>
      </c>
      <c r="Q1990" s="66" t="str">
        <f>IFERROR((IF(AND($G1989&lt;(VLOOKUP($J1990,'Medians, Hi-Lo SDs'!$B:$F,3,FALSE)),$G1990&gt;=(VLOOKUP($J1990,'Medians, Hi-Lo SDs'!$B:$F,3,FALSE))),(VLOOKUP($J1990,'Medians, Hi-Lo SDs'!$B:$F,3,FALSE))-$G1989,""))/($F1990)*($C1990-$C1989)+($C1989),"")</f>
        <v/>
      </c>
      <c r="R1990" s="65" t="str">
        <f t="shared" si="345"/>
        <v/>
      </c>
      <c r="S1990" s="65" t="str">
        <f>IF(R1990="","",R1990/VLOOKUP(VLOOKUP($J1990,'Medians, Hi-Lo SDs'!$B:$F,3,FALSE),$H:$I,2,FALSE))</f>
        <v/>
      </c>
      <c r="T1990" s="70" t="str">
        <f t="shared" si="349"/>
        <v/>
      </c>
      <c r="U1990" s="68" t="str">
        <f t="shared" si="350"/>
        <v/>
      </c>
      <c r="V1990" s="69" t="str">
        <f t="shared" si="348"/>
        <v/>
      </c>
      <c r="W1990" s="66" t="str">
        <f>IFERROR((IF(AND($G1989&lt;(VLOOKUP($J1990,'Medians, Hi-Lo SDs'!$B:$F,4,FALSE)),$G1990&gt;=(VLOOKUP($J1990,'Medians, Hi-Lo SDs'!$B:$F,4,FALSE))),(VLOOKUP($J1990,'Medians, Hi-Lo SDs'!$B:$F,4,FALSE))-$G1989,""))/($F1990)*($C1990-$C1989)+($C1989),"")</f>
        <v/>
      </c>
      <c r="X1990" s="65" t="str">
        <f t="shared" si="346"/>
        <v/>
      </c>
      <c r="Y1990" s="65" t="str">
        <f>IF(X1990="","",X1990/VLOOKUP(VLOOKUP($J1990,'Medians, Hi-Lo SDs'!$B:$F,4,FALSE),$H:$I,2,FALSE))</f>
        <v/>
      </c>
      <c r="Z1990" s="70" t="str">
        <f t="shared" si="351"/>
        <v/>
      </c>
      <c r="AA1990" s="68" t="str">
        <f t="shared" si="352"/>
        <v/>
      </c>
      <c r="AB1990" s="66" t="str">
        <f>IFERROR((IF(AND($G1989&lt;(VLOOKUP($J1990,'Medians, Hi-Lo SDs'!$B:$F,5,FALSE)),$G1990&gt;=(VLOOKUP($J1990,'Medians, Hi-Lo SDs'!$B:$F,5,FALSE))),(VLOOKUP($J1990,'Medians, Hi-Lo SDs'!$B:$F,5,FALSE))-$G1989,""))/($F1990)*($C1990-$C1989)+($C1989),"")</f>
        <v/>
      </c>
      <c r="AC1990" s="65" t="str">
        <f t="shared" si="347"/>
        <v/>
      </c>
      <c r="AD1990" s="65" t="str">
        <f>IF(AC1990="","",AC1990/VLOOKUP(VLOOKUP($J1990,'Medians, Hi-Lo SDs'!$B:$F,5,FALSE),$H:$I,2,FALSE))</f>
        <v/>
      </c>
      <c r="AE1990" s="59" t="s">
        <v>88</v>
      </c>
      <c r="AF1990" s="60" t="s">
        <v>88</v>
      </c>
    </row>
    <row r="1991" spans="10:32" x14ac:dyDescent="0.2">
      <c r="J1991" s="64" t="str">
        <f t="shared" si="341"/>
        <v>a1721</v>
      </c>
      <c r="K1991" s="71">
        <f t="shared" si="342"/>
        <v>2.1505376344086025</v>
      </c>
      <c r="L1991" s="65" t="str">
        <f>IFERROR((IF(AND($G1990&lt;(VLOOKUP($J1991,'Medians, Hi-Lo SDs'!$B:$F,2,FALSE)),$G1991&gt;=(VLOOKUP($J1991,'Medians, Hi-Lo SDs'!$B:$F,2,FALSE))),(VLOOKUP($J1991,'Medians, Hi-Lo SDs'!$B:$F,2,FALSE))-$G1990,""))/($F1991)*($C1991-$C1990)+($C1990),"")</f>
        <v/>
      </c>
      <c r="M1991" s="65" t="str">
        <f t="shared" si="344"/>
        <v/>
      </c>
      <c r="N1991" s="65" t="str">
        <f>IF(M1991="","",M1991/VLOOKUP(VLOOKUP($J1991,'Medians, Hi-Lo SDs'!$B:$F,2,FALSE),$H:$I,2,FALSE))</f>
        <v/>
      </c>
      <c r="O1991" s="59" t="s">
        <v>88</v>
      </c>
      <c r="P1991" s="60" t="s">
        <v>88</v>
      </c>
      <c r="Q1991" s="66" t="str">
        <f>IFERROR((IF(AND($G1990&lt;(VLOOKUP($J1991,'Medians, Hi-Lo SDs'!$B:$F,3,FALSE)),$G1991&gt;=(VLOOKUP($J1991,'Medians, Hi-Lo SDs'!$B:$F,3,FALSE))),(VLOOKUP($J1991,'Medians, Hi-Lo SDs'!$B:$F,3,FALSE))-$G1990,""))/($F1991)*($C1991-$C1990)+($C1990),"")</f>
        <v/>
      </c>
      <c r="R1991" s="65" t="str">
        <f t="shared" si="345"/>
        <v/>
      </c>
      <c r="S1991" s="65" t="str">
        <f>IF(R1991="","",R1991/VLOOKUP(VLOOKUP($J1991,'Medians, Hi-Lo SDs'!$B:$F,3,FALSE),$H:$I,2,FALSE))</f>
        <v/>
      </c>
      <c r="T1991" s="70" t="str">
        <f t="shared" si="349"/>
        <v/>
      </c>
      <c r="U1991" s="68" t="str">
        <f t="shared" si="350"/>
        <v/>
      </c>
      <c r="V1991" s="69" t="str">
        <f t="shared" si="348"/>
        <v/>
      </c>
      <c r="W1991" s="66" t="str">
        <f>IFERROR((IF(AND($G1990&lt;(VLOOKUP($J1991,'Medians, Hi-Lo SDs'!$B:$F,4,FALSE)),$G1991&gt;=(VLOOKUP($J1991,'Medians, Hi-Lo SDs'!$B:$F,4,FALSE))),(VLOOKUP($J1991,'Medians, Hi-Lo SDs'!$B:$F,4,FALSE))-$G1990,""))/($F1991)*($C1991-$C1990)+($C1990),"")</f>
        <v/>
      </c>
      <c r="X1991" s="65" t="str">
        <f t="shared" si="346"/>
        <v/>
      </c>
      <c r="Y1991" s="65" t="str">
        <f>IF(X1991="","",X1991/VLOOKUP(VLOOKUP($J1991,'Medians, Hi-Lo SDs'!$B:$F,4,FALSE),$H:$I,2,FALSE))</f>
        <v/>
      </c>
      <c r="Z1991" s="70" t="str">
        <f t="shared" si="351"/>
        <v/>
      </c>
      <c r="AA1991" s="68" t="str">
        <f t="shared" si="352"/>
        <v/>
      </c>
      <c r="AB1991" s="66" t="str">
        <f>IFERROR((IF(AND($G1990&lt;(VLOOKUP($J1991,'Medians, Hi-Lo SDs'!$B:$F,5,FALSE)),$G1991&gt;=(VLOOKUP($J1991,'Medians, Hi-Lo SDs'!$B:$F,5,FALSE))),(VLOOKUP($J1991,'Medians, Hi-Lo SDs'!$B:$F,5,FALSE))-$G1990,""))/($F1991)*($C1991-$C1990)+($C1990),"")</f>
        <v/>
      </c>
      <c r="AC1991" s="65" t="str">
        <f t="shared" si="347"/>
        <v/>
      </c>
      <c r="AD1991" s="65" t="str">
        <f>IF(AC1991="","",AC1991/VLOOKUP(VLOOKUP($J1991,'Medians, Hi-Lo SDs'!$B:$F,5,FALSE),$H:$I,2,FALSE))</f>
        <v/>
      </c>
      <c r="AE1991" s="59" t="s">
        <v>88</v>
      </c>
      <c r="AF1991" s="60" t="s">
        <v>88</v>
      </c>
    </row>
    <row r="1992" spans="10:32" x14ac:dyDescent="0.2">
      <c r="J1992" s="64" t="str">
        <f t="shared" si="341"/>
        <v>a1721</v>
      </c>
      <c r="K1992" s="71">
        <f t="shared" si="342"/>
        <v>2.1505376344086025</v>
      </c>
      <c r="L1992" s="65" t="str">
        <f>IFERROR((IF(AND($G1991&lt;(VLOOKUP($J1992,'Medians, Hi-Lo SDs'!$B:$F,2,FALSE)),$G1992&gt;=(VLOOKUP($J1992,'Medians, Hi-Lo SDs'!$B:$F,2,FALSE))),(VLOOKUP($J1992,'Medians, Hi-Lo SDs'!$B:$F,2,FALSE))-$G1991,""))/($F1992)*($C1992-$C1991)+($C1991),"")</f>
        <v/>
      </c>
      <c r="M1992" s="65" t="str">
        <f t="shared" si="344"/>
        <v/>
      </c>
      <c r="N1992" s="65" t="str">
        <f>IF(M1992="","",M1992/VLOOKUP(VLOOKUP($J1992,'Medians, Hi-Lo SDs'!$B:$F,2,FALSE),$H:$I,2,FALSE))</f>
        <v/>
      </c>
      <c r="O1992" s="59" t="s">
        <v>88</v>
      </c>
      <c r="P1992" s="60" t="s">
        <v>88</v>
      </c>
      <c r="Q1992" s="66" t="str">
        <f>IFERROR((IF(AND($G1991&lt;(VLOOKUP($J1992,'Medians, Hi-Lo SDs'!$B:$F,3,FALSE)),$G1992&gt;=(VLOOKUP($J1992,'Medians, Hi-Lo SDs'!$B:$F,3,FALSE))),(VLOOKUP($J1992,'Medians, Hi-Lo SDs'!$B:$F,3,FALSE))-$G1991,""))/($F1992)*($C1992-$C1991)+($C1991),"")</f>
        <v/>
      </c>
      <c r="R1992" s="65" t="str">
        <f t="shared" si="345"/>
        <v/>
      </c>
      <c r="S1992" s="65" t="str">
        <f>IF(R1992="","",R1992/VLOOKUP(VLOOKUP($J1992,'Medians, Hi-Lo SDs'!$B:$F,3,FALSE),$H:$I,2,FALSE))</f>
        <v/>
      </c>
      <c r="T1992" s="70" t="str">
        <f t="shared" si="349"/>
        <v/>
      </c>
      <c r="U1992" s="68" t="str">
        <f t="shared" si="350"/>
        <v/>
      </c>
      <c r="V1992" s="69" t="str">
        <f t="shared" si="348"/>
        <v/>
      </c>
      <c r="W1992" s="66" t="str">
        <f>IFERROR((IF(AND($G1991&lt;(VLOOKUP($J1992,'Medians, Hi-Lo SDs'!$B:$F,4,FALSE)),$G1992&gt;=(VLOOKUP($J1992,'Medians, Hi-Lo SDs'!$B:$F,4,FALSE))),(VLOOKUP($J1992,'Medians, Hi-Lo SDs'!$B:$F,4,FALSE))-$G1991,""))/($F1992)*($C1992-$C1991)+($C1991),"")</f>
        <v/>
      </c>
      <c r="X1992" s="65" t="str">
        <f t="shared" si="346"/>
        <v/>
      </c>
      <c r="Y1992" s="65" t="str">
        <f>IF(X1992="","",X1992/VLOOKUP(VLOOKUP($J1992,'Medians, Hi-Lo SDs'!$B:$F,4,FALSE),$H:$I,2,FALSE))</f>
        <v/>
      </c>
      <c r="Z1992" s="70" t="str">
        <f t="shared" si="351"/>
        <v/>
      </c>
      <c r="AA1992" s="68" t="str">
        <f t="shared" si="352"/>
        <v/>
      </c>
      <c r="AB1992" s="66" t="str">
        <f>IFERROR((IF(AND($G1991&lt;(VLOOKUP($J1992,'Medians, Hi-Lo SDs'!$B:$F,5,FALSE)),$G1992&gt;=(VLOOKUP($J1992,'Medians, Hi-Lo SDs'!$B:$F,5,FALSE))),(VLOOKUP($J1992,'Medians, Hi-Lo SDs'!$B:$F,5,FALSE))-$G1991,""))/($F1992)*($C1992-$C1991)+($C1991),"")</f>
        <v/>
      </c>
      <c r="AC1992" s="65" t="str">
        <f t="shared" si="347"/>
        <v/>
      </c>
      <c r="AD1992" s="65" t="str">
        <f>IF(AC1992="","",AC1992/VLOOKUP(VLOOKUP($J1992,'Medians, Hi-Lo SDs'!$B:$F,5,FALSE),$H:$I,2,FALSE))</f>
        <v/>
      </c>
      <c r="AE1992" s="59" t="s">
        <v>88</v>
      </c>
      <c r="AF1992" s="60" t="s">
        <v>88</v>
      </c>
    </row>
    <row r="1993" spans="10:32" x14ac:dyDescent="0.2">
      <c r="J1993" s="64" t="str">
        <f t="shared" si="341"/>
        <v>a1721</v>
      </c>
      <c r="K1993" s="71">
        <f t="shared" si="342"/>
        <v>2.1505376344086025</v>
      </c>
      <c r="L1993" s="65" t="str">
        <f>IFERROR((IF(AND($G1992&lt;(VLOOKUP($J1993,'Medians, Hi-Lo SDs'!$B:$F,2,FALSE)),$G1993&gt;=(VLOOKUP($J1993,'Medians, Hi-Lo SDs'!$B:$F,2,FALSE))),(VLOOKUP($J1993,'Medians, Hi-Lo SDs'!$B:$F,2,FALSE))-$G1992,""))/($F1993)*($C1993-$C1992)+($C1992),"")</f>
        <v/>
      </c>
      <c r="M1993" s="65" t="str">
        <f t="shared" si="344"/>
        <v/>
      </c>
      <c r="N1993" s="65" t="str">
        <f>IF(M1993="","",M1993/VLOOKUP(VLOOKUP($J1993,'Medians, Hi-Lo SDs'!$B:$F,2,FALSE),$H:$I,2,FALSE))</f>
        <v/>
      </c>
      <c r="O1993" s="59" t="s">
        <v>88</v>
      </c>
      <c r="P1993" s="60" t="s">
        <v>88</v>
      </c>
      <c r="Q1993" s="66" t="str">
        <f>IFERROR((IF(AND($G1992&lt;(VLOOKUP($J1993,'Medians, Hi-Lo SDs'!$B:$F,3,FALSE)),$G1993&gt;=(VLOOKUP($J1993,'Medians, Hi-Lo SDs'!$B:$F,3,FALSE))),(VLOOKUP($J1993,'Medians, Hi-Lo SDs'!$B:$F,3,FALSE))-$G1992,""))/($F1993)*($C1993-$C1992)+($C1992),"")</f>
        <v/>
      </c>
      <c r="R1993" s="65" t="str">
        <f t="shared" si="345"/>
        <v/>
      </c>
      <c r="S1993" s="65" t="str">
        <f>IF(R1993="","",R1993/VLOOKUP(VLOOKUP($J1993,'Medians, Hi-Lo SDs'!$B:$F,3,FALSE),$H:$I,2,FALSE))</f>
        <v/>
      </c>
      <c r="T1993" s="70" t="str">
        <f t="shared" si="349"/>
        <v/>
      </c>
      <c r="U1993" s="68" t="str">
        <f t="shared" si="350"/>
        <v/>
      </c>
      <c r="V1993" s="69" t="str">
        <f t="shared" si="348"/>
        <v/>
      </c>
      <c r="W1993" s="66" t="str">
        <f>IFERROR((IF(AND($G1992&lt;(VLOOKUP($J1993,'Medians, Hi-Lo SDs'!$B:$F,4,FALSE)),$G1993&gt;=(VLOOKUP($J1993,'Medians, Hi-Lo SDs'!$B:$F,4,FALSE))),(VLOOKUP($J1993,'Medians, Hi-Lo SDs'!$B:$F,4,FALSE))-$G1992,""))/($F1993)*($C1993-$C1992)+($C1992),"")</f>
        <v/>
      </c>
      <c r="X1993" s="65" t="str">
        <f t="shared" si="346"/>
        <v/>
      </c>
      <c r="Y1993" s="65" t="str">
        <f>IF(X1993="","",X1993/VLOOKUP(VLOOKUP($J1993,'Medians, Hi-Lo SDs'!$B:$F,4,FALSE),$H:$I,2,FALSE))</f>
        <v/>
      </c>
      <c r="Z1993" s="70" t="str">
        <f t="shared" si="351"/>
        <v/>
      </c>
      <c r="AA1993" s="68" t="str">
        <f t="shared" si="352"/>
        <v/>
      </c>
      <c r="AB1993" s="66" t="str">
        <f>IFERROR((IF(AND($G1992&lt;(VLOOKUP($J1993,'Medians, Hi-Lo SDs'!$B:$F,5,FALSE)),$G1993&gt;=(VLOOKUP($J1993,'Medians, Hi-Lo SDs'!$B:$F,5,FALSE))),(VLOOKUP($J1993,'Medians, Hi-Lo SDs'!$B:$F,5,FALSE))-$G1992,""))/($F1993)*($C1993-$C1992)+($C1992),"")</f>
        <v/>
      </c>
      <c r="AC1993" s="65" t="str">
        <f t="shared" si="347"/>
        <v/>
      </c>
      <c r="AD1993" s="65" t="str">
        <f>IF(AC1993="","",AC1993/VLOOKUP(VLOOKUP($J1993,'Medians, Hi-Lo SDs'!$B:$F,5,FALSE),$H:$I,2,FALSE))</f>
        <v/>
      </c>
      <c r="AE1993" s="59" t="s">
        <v>88</v>
      </c>
      <c r="AF1993" s="60" t="s">
        <v>88</v>
      </c>
    </row>
    <row r="1994" spans="10:32" x14ac:dyDescent="0.2">
      <c r="J1994" s="64" t="str">
        <f t="shared" si="341"/>
        <v>a1721</v>
      </c>
      <c r="K1994" s="71">
        <f t="shared" si="342"/>
        <v>2.1505376344086025</v>
      </c>
      <c r="L1994" s="65" t="str">
        <f>IFERROR((IF(AND($G1993&lt;(VLOOKUP($J1994,'Medians, Hi-Lo SDs'!$B:$F,2,FALSE)),$G1994&gt;=(VLOOKUP($J1994,'Medians, Hi-Lo SDs'!$B:$F,2,FALSE))),(VLOOKUP($J1994,'Medians, Hi-Lo SDs'!$B:$F,2,FALSE))-$G1993,""))/($F1994)*($C1994-$C1993)+($C1993),"")</f>
        <v/>
      </c>
      <c r="M1994" s="65" t="str">
        <f t="shared" si="344"/>
        <v/>
      </c>
      <c r="N1994" s="65" t="str">
        <f>IF(M1994="","",M1994/VLOOKUP(VLOOKUP($J1994,'Medians, Hi-Lo SDs'!$B:$F,2,FALSE),$H:$I,2,FALSE))</f>
        <v/>
      </c>
      <c r="O1994" s="59" t="s">
        <v>88</v>
      </c>
      <c r="P1994" s="60" t="s">
        <v>88</v>
      </c>
      <c r="Q1994" s="66" t="str">
        <f>IFERROR((IF(AND($G1993&lt;(VLOOKUP($J1994,'Medians, Hi-Lo SDs'!$B:$F,3,FALSE)),$G1994&gt;=(VLOOKUP($J1994,'Medians, Hi-Lo SDs'!$B:$F,3,FALSE))),(VLOOKUP($J1994,'Medians, Hi-Lo SDs'!$B:$F,3,FALSE))-$G1993,""))/($F1994)*($C1994-$C1993)+($C1993),"")</f>
        <v/>
      </c>
      <c r="R1994" s="65" t="str">
        <f t="shared" si="345"/>
        <v/>
      </c>
      <c r="S1994" s="65" t="str">
        <f>IF(R1994="","",R1994/VLOOKUP(VLOOKUP($J1994,'Medians, Hi-Lo SDs'!$B:$F,3,FALSE),$H:$I,2,FALSE))</f>
        <v/>
      </c>
      <c r="T1994" s="70" t="str">
        <f t="shared" si="349"/>
        <v/>
      </c>
      <c r="U1994" s="68" t="str">
        <f t="shared" si="350"/>
        <v/>
      </c>
      <c r="V1994" s="69" t="str">
        <f t="shared" si="348"/>
        <v/>
      </c>
      <c r="W1994" s="66" t="str">
        <f>IFERROR((IF(AND($G1993&lt;(VLOOKUP($J1994,'Medians, Hi-Lo SDs'!$B:$F,4,FALSE)),$G1994&gt;=(VLOOKUP($J1994,'Medians, Hi-Lo SDs'!$B:$F,4,FALSE))),(VLOOKUP($J1994,'Medians, Hi-Lo SDs'!$B:$F,4,FALSE))-$G1993,""))/($F1994)*($C1994-$C1993)+($C1993),"")</f>
        <v/>
      </c>
      <c r="X1994" s="65" t="str">
        <f t="shared" si="346"/>
        <v/>
      </c>
      <c r="Y1994" s="65" t="str">
        <f>IF(X1994="","",X1994/VLOOKUP(VLOOKUP($J1994,'Medians, Hi-Lo SDs'!$B:$F,4,FALSE),$H:$I,2,FALSE))</f>
        <v/>
      </c>
      <c r="Z1994" s="70" t="str">
        <f t="shared" si="351"/>
        <v/>
      </c>
      <c r="AA1994" s="68" t="str">
        <f t="shared" si="352"/>
        <v/>
      </c>
      <c r="AB1994" s="66" t="str">
        <f>IFERROR((IF(AND($G1993&lt;(VLOOKUP($J1994,'Medians, Hi-Lo SDs'!$B:$F,5,FALSE)),$G1994&gt;=(VLOOKUP($J1994,'Medians, Hi-Lo SDs'!$B:$F,5,FALSE))),(VLOOKUP($J1994,'Medians, Hi-Lo SDs'!$B:$F,5,FALSE))-$G1993,""))/($F1994)*($C1994-$C1993)+($C1993),"")</f>
        <v/>
      </c>
      <c r="AC1994" s="65" t="str">
        <f t="shared" si="347"/>
        <v/>
      </c>
      <c r="AD1994" s="65" t="str">
        <f>IF(AC1994="","",AC1994/VLOOKUP(VLOOKUP($J1994,'Medians, Hi-Lo SDs'!$B:$F,5,FALSE),$H:$I,2,FALSE))</f>
        <v/>
      </c>
      <c r="AE1994" s="59" t="s">
        <v>88</v>
      </c>
      <c r="AF1994" s="60" t="s">
        <v>88</v>
      </c>
    </row>
    <row r="1995" spans="10:32" x14ac:dyDescent="0.2">
      <c r="J1995" s="64" t="str">
        <f t="shared" si="341"/>
        <v>a1721</v>
      </c>
      <c r="K1995" s="71">
        <f t="shared" si="342"/>
        <v>2.1505376344086025</v>
      </c>
      <c r="L1995" s="65" t="str">
        <f>IFERROR((IF(AND($G1994&lt;(VLOOKUP($J1995,'Medians, Hi-Lo SDs'!$B:$F,2,FALSE)),$G1995&gt;=(VLOOKUP($J1995,'Medians, Hi-Lo SDs'!$B:$F,2,FALSE))),(VLOOKUP($J1995,'Medians, Hi-Lo SDs'!$B:$F,2,FALSE))-$G1994,""))/($F1995)*($C1995-$C1994)+($C1994),"")</f>
        <v/>
      </c>
      <c r="M1995" s="65" t="str">
        <f t="shared" si="344"/>
        <v/>
      </c>
      <c r="N1995" s="65" t="str">
        <f>IF(M1995="","",M1995/VLOOKUP(VLOOKUP($J1995,'Medians, Hi-Lo SDs'!$B:$F,2,FALSE),$H:$I,2,FALSE))</f>
        <v/>
      </c>
      <c r="O1995" s="59" t="s">
        <v>88</v>
      </c>
      <c r="P1995" s="60" t="s">
        <v>88</v>
      </c>
      <c r="Q1995" s="66" t="str">
        <f>IFERROR((IF(AND($G1994&lt;(VLOOKUP($J1995,'Medians, Hi-Lo SDs'!$B:$F,3,FALSE)),$G1995&gt;=(VLOOKUP($J1995,'Medians, Hi-Lo SDs'!$B:$F,3,FALSE))),(VLOOKUP($J1995,'Medians, Hi-Lo SDs'!$B:$F,3,FALSE))-$G1994,""))/($F1995)*($C1995-$C1994)+($C1994),"")</f>
        <v/>
      </c>
      <c r="R1995" s="65" t="str">
        <f t="shared" si="345"/>
        <v/>
      </c>
      <c r="S1995" s="65" t="str">
        <f>IF(R1995="","",R1995/VLOOKUP(VLOOKUP($J1995,'Medians, Hi-Lo SDs'!$B:$F,3,FALSE),$H:$I,2,FALSE))</f>
        <v/>
      </c>
      <c r="T1995" s="70" t="str">
        <f t="shared" si="349"/>
        <v/>
      </c>
      <c r="U1995" s="68" t="str">
        <f t="shared" si="350"/>
        <v/>
      </c>
      <c r="V1995" s="69" t="str">
        <f t="shared" si="348"/>
        <v/>
      </c>
      <c r="W1995" s="66" t="str">
        <f>IFERROR((IF(AND($G1994&lt;(VLOOKUP($J1995,'Medians, Hi-Lo SDs'!$B:$F,4,FALSE)),$G1995&gt;=(VLOOKUP($J1995,'Medians, Hi-Lo SDs'!$B:$F,4,FALSE))),(VLOOKUP($J1995,'Medians, Hi-Lo SDs'!$B:$F,4,FALSE))-$G1994,""))/($F1995)*($C1995-$C1994)+($C1994),"")</f>
        <v/>
      </c>
      <c r="X1995" s="65" t="str">
        <f t="shared" si="346"/>
        <v/>
      </c>
      <c r="Y1995" s="65" t="str">
        <f>IF(X1995="","",X1995/VLOOKUP(VLOOKUP($J1995,'Medians, Hi-Lo SDs'!$B:$F,4,FALSE),$H:$I,2,FALSE))</f>
        <v/>
      </c>
      <c r="Z1995" s="70" t="str">
        <f t="shared" si="351"/>
        <v/>
      </c>
      <c r="AA1995" s="68" t="str">
        <f t="shared" si="352"/>
        <v/>
      </c>
      <c r="AB1995" s="66" t="str">
        <f>IFERROR((IF(AND($G1994&lt;(VLOOKUP($J1995,'Medians, Hi-Lo SDs'!$B:$F,5,FALSE)),$G1995&gt;=(VLOOKUP($J1995,'Medians, Hi-Lo SDs'!$B:$F,5,FALSE))),(VLOOKUP($J1995,'Medians, Hi-Lo SDs'!$B:$F,5,FALSE))-$G1994,""))/($F1995)*($C1995-$C1994)+($C1994),"")</f>
        <v/>
      </c>
      <c r="AC1995" s="65" t="str">
        <f t="shared" si="347"/>
        <v/>
      </c>
      <c r="AD1995" s="65" t="str">
        <f>IF(AC1995="","",AC1995/VLOOKUP(VLOOKUP($J1995,'Medians, Hi-Lo SDs'!$B:$F,5,FALSE),$H:$I,2,FALSE))</f>
        <v/>
      </c>
      <c r="AE1995" s="59" t="s">
        <v>88</v>
      </c>
      <c r="AF1995" s="60" t="s">
        <v>88</v>
      </c>
    </row>
    <row r="1996" spans="10:32" x14ac:dyDescent="0.2">
      <c r="J1996" s="64" t="str">
        <f t="shared" si="341"/>
        <v>a1721</v>
      </c>
      <c r="K1996" s="71">
        <f t="shared" si="342"/>
        <v>2.1505376344086025</v>
      </c>
      <c r="L1996" s="65" t="str">
        <f>IFERROR((IF(AND($G1995&lt;(VLOOKUP($J1996,'Medians, Hi-Lo SDs'!$B:$F,2,FALSE)),$G1996&gt;=(VLOOKUP($J1996,'Medians, Hi-Lo SDs'!$B:$F,2,FALSE))),(VLOOKUP($J1996,'Medians, Hi-Lo SDs'!$B:$F,2,FALSE))-$G1995,""))/($F1996)*($C1996-$C1995)+($C1995),"")</f>
        <v/>
      </c>
      <c r="M1996" s="65" t="str">
        <f t="shared" si="344"/>
        <v/>
      </c>
      <c r="N1996" s="65" t="str">
        <f>IF(M1996="","",M1996/VLOOKUP(VLOOKUP($J1996,'Medians, Hi-Lo SDs'!$B:$F,2,FALSE),$H:$I,2,FALSE))</f>
        <v/>
      </c>
      <c r="O1996" s="59" t="s">
        <v>88</v>
      </c>
      <c r="P1996" s="60" t="s">
        <v>88</v>
      </c>
      <c r="Q1996" s="66" t="str">
        <f>IFERROR((IF(AND($G1995&lt;(VLOOKUP($J1996,'Medians, Hi-Lo SDs'!$B:$F,3,FALSE)),$G1996&gt;=(VLOOKUP($J1996,'Medians, Hi-Lo SDs'!$B:$F,3,FALSE))),(VLOOKUP($J1996,'Medians, Hi-Lo SDs'!$B:$F,3,FALSE))-$G1995,""))/($F1996)*($C1996-$C1995)+($C1995),"")</f>
        <v/>
      </c>
      <c r="R1996" s="65" t="str">
        <f t="shared" si="345"/>
        <v/>
      </c>
      <c r="S1996" s="65" t="str">
        <f>IF(R1996="","",R1996/VLOOKUP(VLOOKUP($J1996,'Medians, Hi-Lo SDs'!$B:$F,3,FALSE),$H:$I,2,FALSE))</f>
        <v/>
      </c>
      <c r="T1996" s="70" t="str">
        <f t="shared" si="349"/>
        <v/>
      </c>
      <c r="U1996" s="68" t="str">
        <f t="shared" si="350"/>
        <v/>
      </c>
      <c r="V1996" s="69" t="str">
        <f t="shared" si="348"/>
        <v/>
      </c>
      <c r="W1996" s="66" t="str">
        <f>IFERROR((IF(AND($G1995&lt;(VLOOKUP($J1996,'Medians, Hi-Lo SDs'!$B:$F,4,FALSE)),$G1996&gt;=(VLOOKUP($J1996,'Medians, Hi-Lo SDs'!$B:$F,4,FALSE))),(VLOOKUP($J1996,'Medians, Hi-Lo SDs'!$B:$F,4,FALSE))-$G1995,""))/($F1996)*($C1996-$C1995)+($C1995),"")</f>
        <v/>
      </c>
      <c r="X1996" s="65" t="str">
        <f t="shared" si="346"/>
        <v/>
      </c>
      <c r="Y1996" s="65" t="str">
        <f>IF(X1996="","",X1996/VLOOKUP(VLOOKUP($J1996,'Medians, Hi-Lo SDs'!$B:$F,4,FALSE),$H:$I,2,FALSE))</f>
        <v/>
      </c>
      <c r="Z1996" s="70" t="str">
        <f t="shared" si="351"/>
        <v/>
      </c>
      <c r="AA1996" s="68" t="str">
        <f t="shared" si="352"/>
        <v/>
      </c>
      <c r="AB1996" s="66" t="str">
        <f>IFERROR((IF(AND($G1995&lt;(VLOOKUP($J1996,'Medians, Hi-Lo SDs'!$B:$F,5,FALSE)),$G1996&gt;=(VLOOKUP($J1996,'Medians, Hi-Lo SDs'!$B:$F,5,FALSE))),(VLOOKUP($J1996,'Medians, Hi-Lo SDs'!$B:$F,5,FALSE))-$G1995,""))/($F1996)*($C1996-$C1995)+($C1995),"")</f>
        <v/>
      </c>
      <c r="AC1996" s="65" t="str">
        <f t="shared" si="347"/>
        <v/>
      </c>
      <c r="AD1996" s="65" t="str">
        <f>IF(AC1996="","",AC1996/VLOOKUP(VLOOKUP($J1996,'Medians, Hi-Lo SDs'!$B:$F,5,FALSE),$H:$I,2,FALSE))</f>
        <v/>
      </c>
      <c r="AE1996" s="59" t="s">
        <v>88</v>
      </c>
      <c r="AF1996" s="60" t="s">
        <v>88</v>
      </c>
    </row>
    <row r="1997" spans="10:32" x14ac:dyDescent="0.2">
      <c r="J1997" s="64" t="str">
        <f t="shared" si="341"/>
        <v>a1721</v>
      </c>
      <c r="K1997" s="71">
        <f t="shared" ref="K1997:K2000" si="353">INDEX(G:G,MATCH(J1997,J:J,0))</f>
        <v>2.1505376344086025</v>
      </c>
      <c r="L1997" s="65" t="str">
        <f>IFERROR((IF(AND($G1996&lt;(VLOOKUP($J1997,'Medians, Hi-Lo SDs'!$B:$F,2,FALSE)),$G1997&gt;=(VLOOKUP($J1997,'Medians, Hi-Lo SDs'!$B:$F,2,FALSE))),(VLOOKUP($J1997,'Medians, Hi-Lo SDs'!$B:$F,2,FALSE))-$G1996,""))/($F1997)*($C1997-$C1996)+($C1996),"")</f>
        <v/>
      </c>
      <c r="M1997" s="65" t="str">
        <f t="shared" si="344"/>
        <v/>
      </c>
      <c r="N1997" s="65" t="str">
        <f>IF(M1997="","",M1997/VLOOKUP(VLOOKUP($J1997,'Medians, Hi-Lo SDs'!$B:$F,2,FALSE),$H:$I,2,FALSE))</f>
        <v/>
      </c>
      <c r="O1997" s="59" t="s">
        <v>88</v>
      </c>
      <c r="P1997" s="60" t="s">
        <v>88</v>
      </c>
      <c r="Q1997" s="66" t="str">
        <f>IFERROR((IF(AND($G1996&lt;(VLOOKUP($J1997,'Medians, Hi-Lo SDs'!$B:$F,3,FALSE)),$G1997&gt;=(VLOOKUP($J1997,'Medians, Hi-Lo SDs'!$B:$F,3,FALSE))),(VLOOKUP($J1997,'Medians, Hi-Lo SDs'!$B:$F,3,FALSE))-$G1996,""))/($F1997)*($C1997-$C1996)+($C1996),"")</f>
        <v/>
      </c>
      <c r="R1997" s="65" t="str">
        <f t="shared" si="345"/>
        <v/>
      </c>
      <c r="S1997" s="65" t="str">
        <f>IF(R1997="","",R1997/VLOOKUP(VLOOKUP($J1997,'Medians, Hi-Lo SDs'!$B:$F,3,FALSE),$H:$I,2,FALSE))</f>
        <v/>
      </c>
      <c r="T1997" s="70" t="str">
        <f t="shared" si="349"/>
        <v/>
      </c>
      <c r="U1997" s="68" t="str">
        <f t="shared" si="350"/>
        <v/>
      </c>
      <c r="V1997" s="69" t="str">
        <f t="shared" si="348"/>
        <v/>
      </c>
      <c r="W1997" s="66" t="str">
        <f>IFERROR((IF(AND($G1996&lt;(VLOOKUP($J1997,'Medians, Hi-Lo SDs'!$B:$F,4,FALSE)),$G1997&gt;=(VLOOKUP($J1997,'Medians, Hi-Lo SDs'!$B:$F,4,FALSE))),(VLOOKUP($J1997,'Medians, Hi-Lo SDs'!$B:$F,4,FALSE))-$G1996,""))/($F1997)*($C1997-$C1996)+($C1996),"")</f>
        <v/>
      </c>
      <c r="X1997" s="65" t="str">
        <f t="shared" si="346"/>
        <v/>
      </c>
      <c r="Y1997" s="65" t="str">
        <f>IF(X1997="","",X1997/VLOOKUP(VLOOKUP($J1997,'Medians, Hi-Lo SDs'!$B:$F,4,FALSE),$H:$I,2,FALSE))</f>
        <v/>
      </c>
      <c r="Z1997" s="70" t="str">
        <f t="shared" si="351"/>
        <v/>
      </c>
      <c r="AA1997" s="68" t="str">
        <f t="shared" si="352"/>
        <v/>
      </c>
      <c r="AB1997" s="66" t="str">
        <f>IFERROR((IF(AND($G1996&lt;(VLOOKUP($J1997,'Medians, Hi-Lo SDs'!$B:$F,5,FALSE)),$G1997&gt;=(VLOOKUP($J1997,'Medians, Hi-Lo SDs'!$B:$F,5,FALSE))),(VLOOKUP($J1997,'Medians, Hi-Lo SDs'!$B:$F,5,FALSE))-$G1996,""))/($F1997)*($C1997-$C1996)+($C1996),"")</f>
        <v/>
      </c>
      <c r="AC1997" s="65" t="str">
        <f t="shared" si="347"/>
        <v/>
      </c>
      <c r="AD1997" s="65" t="str">
        <f>IF(AC1997="","",AC1997/VLOOKUP(VLOOKUP($J1997,'Medians, Hi-Lo SDs'!$B:$F,5,FALSE),$H:$I,2,FALSE))</f>
        <v/>
      </c>
      <c r="AE1997" s="59" t="s">
        <v>88</v>
      </c>
      <c r="AF1997" s="60" t="s">
        <v>88</v>
      </c>
    </row>
    <row r="1998" spans="10:32" x14ac:dyDescent="0.2">
      <c r="J1998" s="64" t="str">
        <f t="shared" si="341"/>
        <v>a1721</v>
      </c>
      <c r="K1998" s="71">
        <f t="shared" si="353"/>
        <v>2.1505376344086025</v>
      </c>
      <c r="L1998" s="65" t="str">
        <f>IFERROR((IF(AND($G1997&lt;(VLOOKUP($J1998,'Medians, Hi-Lo SDs'!$B:$F,2,FALSE)),$G1998&gt;=(VLOOKUP($J1998,'Medians, Hi-Lo SDs'!$B:$F,2,FALSE))),(VLOOKUP($J1998,'Medians, Hi-Lo SDs'!$B:$F,2,FALSE))-$G1997,""))/($F1998)*($C1998-$C1997)+($C1997),"")</f>
        <v/>
      </c>
      <c r="M1998" s="65" t="str">
        <f t="shared" ref="M1998:M2000" si="354">IF(L1998="","",SUMIF($J:$J,$J1998,$V:$V)-L1998)</f>
        <v/>
      </c>
      <c r="N1998" s="65" t="str">
        <f>IF(M1998="","",M1998/VLOOKUP(VLOOKUP($J1998,'Medians, Hi-Lo SDs'!$B:$F,2,FALSE),$H:$I,2,FALSE))</f>
        <v/>
      </c>
      <c r="O1998" s="59" t="s">
        <v>88</v>
      </c>
      <c r="P1998" s="60" t="s">
        <v>88</v>
      </c>
      <c r="Q1998" s="66" t="str">
        <f>IFERROR((IF(AND($G1997&lt;(VLOOKUP($J1998,'Medians, Hi-Lo SDs'!$B:$F,3,FALSE)),$G1998&gt;=(VLOOKUP($J1998,'Medians, Hi-Lo SDs'!$B:$F,3,FALSE))),(VLOOKUP($J1998,'Medians, Hi-Lo SDs'!$B:$F,3,FALSE))-$G1997,""))/($F1998)*($C1998-$C1997)+($C1997),"")</f>
        <v/>
      </c>
      <c r="R1998" s="65" t="str">
        <f t="shared" ref="R1998:R2000" si="355">IF(Q1998="","",SUMIF($J:$J,$J1998,$V:$V)-Q1998)</f>
        <v/>
      </c>
      <c r="S1998" s="65" t="str">
        <f>IF(R1998="","",R1998/VLOOKUP(VLOOKUP($J1998,'Medians, Hi-Lo SDs'!$B:$F,3,FALSE),$H:$I,2,FALSE))</f>
        <v/>
      </c>
      <c r="T1998" s="70" t="str">
        <f t="shared" si="349"/>
        <v/>
      </c>
      <c r="U1998" s="68" t="str">
        <f t="shared" si="350"/>
        <v/>
      </c>
      <c r="V1998" s="69" t="str">
        <f t="shared" si="348"/>
        <v/>
      </c>
      <c r="W1998" s="66" t="str">
        <f>IFERROR((IF(AND($G1997&lt;(VLOOKUP($J1998,'Medians, Hi-Lo SDs'!$B:$F,4,FALSE)),$G1998&gt;=(VLOOKUP($J1998,'Medians, Hi-Lo SDs'!$B:$F,4,FALSE))),(VLOOKUP($J1998,'Medians, Hi-Lo SDs'!$B:$F,4,FALSE))-$G1997,""))/($F1998)*($C1998-$C1997)+($C1997),"")</f>
        <v/>
      </c>
      <c r="X1998" s="65" t="str">
        <f t="shared" ref="X1998:X2000" si="356">IF(W1998="","",W1998-SUMIF($J:$J,$J1998,$V:$V))</f>
        <v/>
      </c>
      <c r="Y1998" s="65" t="str">
        <f>IF(X1998="","",X1998/VLOOKUP(VLOOKUP($J1998,'Medians, Hi-Lo SDs'!$B:$F,4,FALSE),$H:$I,2,FALSE))</f>
        <v/>
      </c>
      <c r="Z1998" s="70" t="str">
        <f t="shared" si="351"/>
        <v/>
      </c>
      <c r="AA1998" s="68" t="str">
        <f t="shared" si="352"/>
        <v/>
      </c>
      <c r="AB1998" s="66" t="str">
        <f>IFERROR((IF(AND($G1997&lt;(VLOOKUP($J1998,'Medians, Hi-Lo SDs'!$B:$F,5,FALSE)),$G1998&gt;=(VLOOKUP($J1998,'Medians, Hi-Lo SDs'!$B:$F,5,FALSE))),(VLOOKUP($J1998,'Medians, Hi-Lo SDs'!$B:$F,5,FALSE))-$G1997,""))/($F1998)*($C1998-$C1997)+($C1997),"")</f>
        <v/>
      </c>
      <c r="AC1998" s="65" t="str">
        <f t="shared" ref="AC1998:AC2000" si="357">IF(AB1998="","",AB1998-SUMIF($J:$J,$J1998,$V:$V))</f>
        <v/>
      </c>
      <c r="AD1998" s="65" t="str">
        <f>IF(AC1998="","",AC1998/VLOOKUP(VLOOKUP($J1998,'Medians, Hi-Lo SDs'!$B:$F,5,FALSE),$H:$I,2,FALSE))</f>
        <v/>
      </c>
      <c r="AE1998" s="59" t="s">
        <v>88</v>
      </c>
      <c r="AF1998" s="60" t="s">
        <v>88</v>
      </c>
    </row>
    <row r="1999" spans="10:32" x14ac:dyDescent="0.2">
      <c r="J1999" s="64" t="str">
        <f t="shared" si="341"/>
        <v>a1721</v>
      </c>
      <c r="K1999" s="71">
        <f t="shared" si="353"/>
        <v>2.1505376344086025</v>
      </c>
      <c r="L1999" s="65" t="str">
        <f>IFERROR((IF(AND($G1998&lt;(VLOOKUP($J1999,'Medians, Hi-Lo SDs'!$B:$F,2,FALSE)),$G1999&gt;=(VLOOKUP($J1999,'Medians, Hi-Lo SDs'!$B:$F,2,FALSE))),(VLOOKUP($J1999,'Medians, Hi-Lo SDs'!$B:$F,2,FALSE))-$G1998,""))/($F1999)*($C1999-$C1998)+($C1998),"")</f>
        <v/>
      </c>
      <c r="M1999" s="65" t="str">
        <f t="shared" si="354"/>
        <v/>
      </c>
      <c r="N1999" s="65" t="str">
        <f>IF(M1999="","",M1999/VLOOKUP(VLOOKUP($J1999,'Medians, Hi-Lo SDs'!$B:$F,2,FALSE),$H:$I,2,FALSE))</f>
        <v/>
      </c>
      <c r="O1999" s="59" t="s">
        <v>88</v>
      </c>
      <c r="P1999" s="60" t="s">
        <v>88</v>
      </c>
      <c r="Q1999" s="66" t="str">
        <f>IFERROR((IF(AND($G1998&lt;(VLOOKUP($J1999,'Medians, Hi-Lo SDs'!$B:$F,3,FALSE)),$G1999&gt;=(VLOOKUP($J1999,'Medians, Hi-Lo SDs'!$B:$F,3,FALSE))),(VLOOKUP($J1999,'Medians, Hi-Lo SDs'!$B:$F,3,FALSE))-$G1998,""))/($F1999)*($C1999-$C1998)+($C1998),"")</f>
        <v/>
      </c>
      <c r="R1999" s="65" t="str">
        <f t="shared" si="355"/>
        <v/>
      </c>
      <c r="S1999" s="65" t="str">
        <f>IF(R1999="","",R1999/VLOOKUP(VLOOKUP($J1999,'Medians, Hi-Lo SDs'!$B:$F,3,FALSE),$H:$I,2,FALSE))</f>
        <v/>
      </c>
      <c r="T1999" s="70" t="str">
        <f t="shared" si="349"/>
        <v/>
      </c>
      <c r="U1999" s="68" t="str">
        <f t="shared" si="350"/>
        <v/>
      </c>
      <c r="V1999" s="69" t="str">
        <f t="shared" si="348"/>
        <v/>
      </c>
      <c r="W1999" s="66" t="str">
        <f>IFERROR((IF(AND($G1998&lt;(VLOOKUP($J1999,'Medians, Hi-Lo SDs'!$B:$F,4,FALSE)),$G1999&gt;=(VLOOKUP($J1999,'Medians, Hi-Lo SDs'!$B:$F,4,FALSE))),(VLOOKUP($J1999,'Medians, Hi-Lo SDs'!$B:$F,4,FALSE))-$G1998,""))/($F1999)*($C1999-$C1998)+($C1998),"")</f>
        <v/>
      </c>
      <c r="X1999" s="65" t="str">
        <f t="shared" si="356"/>
        <v/>
      </c>
      <c r="Y1999" s="65" t="str">
        <f>IF(X1999="","",X1999/VLOOKUP(VLOOKUP($J1999,'Medians, Hi-Lo SDs'!$B:$F,4,FALSE),$H:$I,2,FALSE))</f>
        <v/>
      </c>
      <c r="Z1999" s="70" t="str">
        <f t="shared" si="351"/>
        <v/>
      </c>
      <c r="AA1999" s="68" t="str">
        <f t="shared" si="352"/>
        <v/>
      </c>
      <c r="AB1999" s="66" t="str">
        <f>IFERROR((IF(AND($G1998&lt;(VLOOKUP($J1999,'Medians, Hi-Lo SDs'!$B:$F,5,FALSE)),$G1999&gt;=(VLOOKUP($J1999,'Medians, Hi-Lo SDs'!$B:$F,5,FALSE))),(VLOOKUP($J1999,'Medians, Hi-Lo SDs'!$B:$F,5,FALSE))-$G1998,""))/($F1999)*($C1999-$C1998)+($C1998),"")</f>
        <v/>
      </c>
      <c r="AC1999" s="65" t="str">
        <f t="shared" si="357"/>
        <v/>
      </c>
      <c r="AD1999" s="65" t="str">
        <f>IF(AC1999="","",AC1999/VLOOKUP(VLOOKUP($J1999,'Medians, Hi-Lo SDs'!$B:$F,5,FALSE),$H:$I,2,FALSE))</f>
        <v/>
      </c>
      <c r="AE1999" s="59" t="s">
        <v>88</v>
      </c>
      <c r="AF1999" s="60" t="s">
        <v>88</v>
      </c>
    </row>
    <row r="2000" spans="10:32" x14ac:dyDescent="0.2">
      <c r="J2000" s="72" t="str">
        <f t="shared" si="341"/>
        <v>a1721</v>
      </c>
      <c r="K2000" s="73">
        <f t="shared" si="353"/>
        <v>2.1505376344086025</v>
      </c>
      <c r="L2000" s="74" t="str">
        <f>IFERROR((IF(AND($G1999&lt;(VLOOKUP($J2000,'Medians, Hi-Lo SDs'!$B:$F,2,FALSE)),$G2000&gt;=(VLOOKUP($J2000,'Medians, Hi-Lo SDs'!$B:$F,2,FALSE))),(VLOOKUP($J2000,'Medians, Hi-Lo SDs'!$B:$F,2,FALSE))-$G1999,""))/($F2000)*($C2000-$C1999)+($C1999),"")</f>
        <v/>
      </c>
      <c r="M2000" s="65" t="str">
        <f t="shared" si="354"/>
        <v/>
      </c>
      <c r="N2000" s="74" t="str">
        <f>IF(M2000="","",M2000/VLOOKUP(VLOOKUP($J2000,'Medians, Hi-Lo SDs'!$B:$F,2,FALSE),$H:$I,2,FALSE))</f>
        <v/>
      </c>
      <c r="O2000" s="59" t="s">
        <v>88</v>
      </c>
      <c r="P2000" s="60" t="s">
        <v>88</v>
      </c>
      <c r="Q2000" s="75" t="str">
        <f>IFERROR((IF(AND($G1999&lt;(VLOOKUP($J2000,'Medians, Hi-Lo SDs'!$B:$F,3,FALSE)),$G2000&gt;=(VLOOKUP($J2000,'Medians, Hi-Lo SDs'!$B:$F,3,FALSE))),(VLOOKUP($J2000,'Medians, Hi-Lo SDs'!$B:$F,3,FALSE))-$G1999,""))/($F2000)*($C2000-$C1999)+($C1999),"")</f>
        <v/>
      </c>
      <c r="R2000" s="65" t="str">
        <f t="shared" si="355"/>
        <v/>
      </c>
      <c r="S2000" s="74" t="str">
        <f>IF(R2000="","",R2000/VLOOKUP(VLOOKUP($J2000,'Medians, Hi-Lo SDs'!$B:$F,3,FALSE),$H:$I,2,FALSE))</f>
        <v/>
      </c>
      <c r="T2000" s="70" t="str">
        <f t="shared" si="349"/>
        <v/>
      </c>
      <c r="U2000" s="68" t="str">
        <f t="shared" si="350"/>
        <v/>
      </c>
      <c r="V2000" s="76" t="str">
        <f t="shared" si="348"/>
        <v/>
      </c>
      <c r="W2000" s="75" t="str">
        <f>IFERROR((IF(AND($G1999&lt;(VLOOKUP($J2000,'Medians, Hi-Lo SDs'!$B:$F,4,FALSE)),$G2000&gt;=(VLOOKUP($J2000,'Medians, Hi-Lo SDs'!$B:$F,4,FALSE))),(VLOOKUP($J2000,'Medians, Hi-Lo SDs'!$B:$F,4,FALSE))-$G1999,""))/($F2000)*($C2000-$C1999)+($C1999),"")</f>
        <v/>
      </c>
      <c r="X2000" s="65" t="str">
        <f t="shared" si="356"/>
        <v/>
      </c>
      <c r="Y2000" s="74" t="str">
        <f>IF(X2000="","",X2000/VLOOKUP(VLOOKUP($J2000,'Medians, Hi-Lo SDs'!$B:$F,4,FALSE),$H:$I,2,FALSE))</f>
        <v/>
      </c>
      <c r="Z2000" s="70" t="str">
        <f t="shared" si="351"/>
        <v/>
      </c>
      <c r="AA2000" s="68" t="str">
        <f t="shared" si="352"/>
        <v/>
      </c>
      <c r="AB2000" s="75" t="str">
        <f>IFERROR((IF(AND($G1999&lt;(VLOOKUP($J2000,'Medians, Hi-Lo SDs'!$B:$F,5,FALSE)),$G2000&gt;=(VLOOKUP($J2000,'Medians, Hi-Lo SDs'!$B:$F,5,FALSE))),(VLOOKUP($J2000,'Medians, Hi-Lo SDs'!$B:$F,5,FALSE))-$G1999,""))/($F2000)*($C2000-$C1999)+($C1999),"")</f>
        <v/>
      </c>
      <c r="AC2000" s="65" t="str">
        <f t="shared" si="357"/>
        <v/>
      </c>
      <c r="AD2000" s="74" t="str">
        <f>IF(AC2000="","",AC2000/VLOOKUP(VLOOKUP($J2000,'Medians, Hi-Lo SDs'!$B:$F,5,FALSE),$H:$I,2,FALSE))</f>
        <v/>
      </c>
      <c r="AE2000" s="59" t="s">
        <v>88</v>
      </c>
      <c r="AF2000" s="60" t="s">
        <v>88</v>
      </c>
    </row>
  </sheetData>
  <sheetProtection sheet="1" objects="1" scenarios="1" formatCells="0" formatColumns="0" formatRows="0" insertHyperlinks="0"/>
  <mergeCells count="63">
    <mergeCell ref="Q11:U11"/>
    <mergeCell ref="W11:AA11"/>
    <mergeCell ref="AB11:AF11"/>
    <mergeCell ref="K11:P11"/>
    <mergeCell ref="A12:C12"/>
    <mergeCell ref="A13:A39"/>
    <mergeCell ref="B13:B39"/>
    <mergeCell ref="A40:A58"/>
    <mergeCell ref="B40:B58"/>
    <mergeCell ref="A59:A88"/>
    <mergeCell ref="B59:B88"/>
    <mergeCell ref="A89:A125"/>
    <mergeCell ref="B89:B125"/>
    <mergeCell ref="A126:A155"/>
    <mergeCell ref="B126:B155"/>
    <mergeCell ref="A156:A185"/>
    <mergeCell ref="B156:B185"/>
    <mergeCell ref="A186:A221"/>
    <mergeCell ref="B186:B221"/>
    <mergeCell ref="A222:A253"/>
    <mergeCell ref="B222:B253"/>
    <mergeCell ref="A254:A287"/>
    <mergeCell ref="B254:B287"/>
    <mergeCell ref="A288:A315"/>
    <mergeCell ref="B288:B315"/>
    <mergeCell ref="A316:A347"/>
    <mergeCell ref="B316:B347"/>
    <mergeCell ref="A348:A381"/>
    <mergeCell ref="B348:B381"/>
    <mergeCell ref="A382:A413"/>
    <mergeCell ref="B382:B413"/>
    <mergeCell ref="A414:A441"/>
    <mergeCell ref="B414:B441"/>
    <mergeCell ref="A442:A472"/>
    <mergeCell ref="B442:B472"/>
    <mergeCell ref="A473:A499"/>
    <mergeCell ref="B473:B499"/>
    <mergeCell ref="A500:A527"/>
    <mergeCell ref="B500:B527"/>
    <mergeCell ref="A528:A559"/>
    <mergeCell ref="B528:B559"/>
    <mergeCell ref="A560:A590"/>
    <mergeCell ref="B560:B590"/>
    <mergeCell ref="A591:A613"/>
    <mergeCell ref="B591:B613"/>
    <mergeCell ref="A614:A627"/>
    <mergeCell ref="B614:B627"/>
    <mergeCell ref="A628:A652"/>
    <mergeCell ref="B628:B652"/>
    <mergeCell ref="A653:A675"/>
    <mergeCell ref="B653:B675"/>
    <mergeCell ref="A676:A688"/>
    <mergeCell ref="B676:B688"/>
    <mergeCell ref="A786:A809"/>
    <mergeCell ref="B786:B809"/>
    <mergeCell ref="A810:A840"/>
    <mergeCell ref="B810:B840"/>
    <mergeCell ref="A689:A719"/>
    <mergeCell ref="B689:B719"/>
    <mergeCell ref="A720:A752"/>
    <mergeCell ref="B720:B752"/>
    <mergeCell ref="A753:A785"/>
    <mergeCell ref="B753:B785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63"/>
  <sheetViews>
    <sheetView topLeftCell="A11" zoomScale="145" zoomScaleNormal="145" zoomScalePageLayoutView="145" workbookViewId="0">
      <selection activeCell="G2" sqref="G2:I30"/>
    </sheetView>
  </sheetViews>
  <sheetFormatPr baseColWidth="10" defaultColWidth="8.83203125" defaultRowHeight="13" x14ac:dyDescent="0.15"/>
  <cols>
    <col min="1" max="1" width="7.5" style="10" customWidth="1"/>
    <col min="2" max="2" width="9.5" style="9" bestFit="1" customWidth="1"/>
    <col min="3" max="6" width="8.5" style="9" customWidth="1"/>
    <col min="7" max="10" width="8.83203125" style="26"/>
    <col min="11" max="16384" width="8.83203125" style="10"/>
  </cols>
  <sheetData>
    <row r="1" spans="1:15" x14ac:dyDescent="0.15">
      <c r="A1" s="8" t="s">
        <v>4</v>
      </c>
      <c r="B1" s="8" t="s">
        <v>45</v>
      </c>
      <c r="C1" s="48" t="s">
        <v>77</v>
      </c>
      <c r="D1" s="48" t="s">
        <v>78</v>
      </c>
      <c r="E1" s="48" t="s">
        <v>79</v>
      </c>
      <c r="F1" s="8" t="s">
        <v>80</v>
      </c>
      <c r="G1" s="26" t="s">
        <v>5</v>
      </c>
      <c r="H1" s="26" t="s">
        <v>7</v>
      </c>
      <c r="I1" s="26" t="s">
        <v>6</v>
      </c>
      <c r="J1" s="26" t="s">
        <v>0</v>
      </c>
    </row>
    <row r="2" spans="1:15" x14ac:dyDescent="0.15">
      <c r="A2">
        <v>1</v>
      </c>
      <c r="B2" s="7" t="s">
        <v>46</v>
      </c>
      <c r="C2" s="29">
        <v>5</v>
      </c>
      <c r="D2" s="29">
        <v>10</v>
      </c>
      <c r="E2" s="29">
        <v>90</v>
      </c>
      <c r="F2" s="49">
        <v>95</v>
      </c>
      <c r="G2" s="27">
        <f>SUMIF('Freq Tables'!$J:$J,'Medians, Hi-Lo SDs'!$B2,'Freq Tables'!V:V)</f>
        <v>25</v>
      </c>
      <c r="H2" s="27">
        <f>SUMIF('Freq Tables'!$J:$J,'Medians, Hi-Lo SDs'!$B2,'Freq Tables'!T:T)</f>
        <v>8.7304238295965533</v>
      </c>
      <c r="I2" s="27">
        <f>SUMIF('Freq Tables'!$J:$J,'Medians, Hi-Lo SDs'!$B2,'Freq Tables'!Z:Z)</f>
        <v>9.8978473470263211</v>
      </c>
      <c r="J2" s="28"/>
    </row>
    <row r="3" spans="1:15" s="9" customFormat="1" x14ac:dyDescent="0.15">
      <c r="A3">
        <v>2</v>
      </c>
      <c r="B3" s="7" t="s">
        <v>47</v>
      </c>
      <c r="C3" s="29">
        <v>10</v>
      </c>
      <c r="D3" s="29">
        <v>15</v>
      </c>
      <c r="E3" s="29">
        <v>90</v>
      </c>
      <c r="F3" s="49">
        <v>95</v>
      </c>
      <c r="G3" s="30">
        <f>SUMIF('Freq Tables'!$J:$J,'Medians, Hi-Lo SDs'!$B3,'Freq Tables'!V:V)</f>
        <v>27</v>
      </c>
      <c r="H3" s="30">
        <f>SUMIF('Freq Tables'!$J:$J,'Medians, Hi-Lo SDs'!$B3,'Freq Tables'!T:T)</f>
        <v>4.9573188859352282</v>
      </c>
      <c r="I3" s="30">
        <f>SUMIF('Freq Tables'!$J:$J,'Medians, Hi-Lo SDs'!$B3,'Freq Tables'!Z:Z)</f>
        <v>19.006803289158661</v>
      </c>
      <c r="J3" s="31">
        <f t="shared" ref="J3:J17" si="0">(G3-G2)/((H2+I2+H3+I3)/4)</f>
        <v>0.18782696557899686</v>
      </c>
      <c r="L3" s="10"/>
      <c r="M3" s="10"/>
      <c r="N3" s="10"/>
      <c r="O3" s="10"/>
    </row>
    <row r="4" spans="1:15" x14ac:dyDescent="0.15">
      <c r="A4">
        <v>3</v>
      </c>
      <c r="B4" s="7" t="s">
        <v>48</v>
      </c>
      <c r="C4" s="29">
        <v>5</v>
      </c>
      <c r="D4" s="29">
        <v>10</v>
      </c>
      <c r="E4" s="29">
        <v>90</v>
      </c>
      <c r="F4" s="49">
        <v>95</v>
      </c>
      <c r="G4" s="30">
        <f>SUMIF('Freq Tables'!$J:$J,'Medians, Hi-Lo SDs'!$B4,'Freq Tables'!V:V)</f>
        <v>32.5</v>
      </c>
      <c r="H4" s="30">
        <f>SUMIF('Freq Tables'!$J:$J,'Medians, Hi-Lo SDs'!$B4,'Freq Tables'!T:T)</f>
        <v>8.7122368696980317</v>
      </c>
      <c r="I4" s="30">
        <f>SUMIF('Freq Tables'!$J:$J,'Medians, Hi-Lo SDs'!$B4,'Freq Tables'!Z:Z)</f>
        <v>20.041382306860172</v>
      </c>
      <c r="J4" s="31">
        <f t="shared" si="0"/>
        <v>0.41731681661491654</v>
      </c>
    </row>
    <row r="5" spans="1:15" s="9" customFormat="1" x14ac:dyDescent="0.15">
      <c r="A5">
        <v>4</v>
      </c>
      <c r="B5" s="7" t="s">
        <v>49</v>
      </c>
      <c r="C5" s="29">
        <v>5</v>
      </c>
      <c r="D5" s="29">
        <v>10</v>
      </c>
      <c r="E5" s="29">
        <v>90</v>
      </c>
      <c r="F5" s="49">
        <v>95</v>
      </c>
      <c r="G5" s="30">
        <f>SUMIF('Freq Tables'!$J:$J,'Medians, Hi-Lo SDs'!$B5,'Freq Tables'!V:V)</f>
        <v>35.5</v>
      </c>
      <c r="H5" s="30">
        <f>SUMIF('Freq Tables'!$J:$J,'Medians, Hi-Lo SDs'!$B5,'Freq Tables'!T:T)</f>
        <v>9.9500245680497397</v>
      </c>
      <c r="I5" s="30">
        <f>SUMIF('Freq Tables'!$J:$J,'Medians, Hi-Lo SDs'!$B5,'Freq Tables'!Z:Z)</f>
        <v>12.726453266173072</v>
      </c>
      <c r="J5" s="31">
        <f t="shared" si="0"/>
        <v>0.233326411915663</v>
      </c>
      <c r="L5" s="10"/>
      <c r="M5" s="10"/>
      <c r="N5" s="10"/>
      <c r="O5" s="10"/>
    </row>
    <row r="6" spans="1:15" s="9" customFormat="1" x14ac:dyDescent="0.15">
      <c r="A6">
        <v>5</v>
      </c>
      <c r="B6" s="7" t="s">
        <v>50</v>
      </c>
      <c r="C6" s="29">
        <v>5</v>
      </c>
      <c r="D6" s="29">
        <v>10</v>
      </c>
      <c r="E6" s="29">
        <v>90</v>
      </c>
      <c r="F6" s="49">
        <v>95</v>
      </c>
      <c r="G6" s="30">
        <f>SUMIF('Freq Tables'!$J:$J,'Medians, Hi-Lo SDs'!$B6,'Freq Tables'!V:V)</f>
        <v>38.333333333333336</v>
      </c>
      <c r="H6" s="30">
        <f>SUMIF('Freq Tables'!$J:$J,'Medians, Hi-Lo SDs'!$B6,'Freq Tables'!T:T)</f>
        <v>9.7859458384175255</v>
      </c>
      <c r="I6" s="30">
        <f>SUMIF('Freq Tables'!$J:$J,'Medians, Hi-Lo SDs'!$B6,'Freq Tables'!Z:Z)</f>
        <v>13.963837758580244</v>
      </c>
      <c r="J6" s="31">
        <f t="shared" si="0"/>
        <v>0.24411470973434746</v>
      </c>
      <c r="L6" s="10"/>
      <c r="M6" s="10"/>
      <c r="N6" s="10"/>
      <c r="O6" s="10"/>
    </row>
    <row r="7" spans="1:15" s="9" customFormat="1" x14ac:dyDescent="0.15">
      <c r="A7">
        <v>6</v>
      </c>
      <c r="B7" s="7" t="s">
        <v>51</v>
      </c>
      <c r="C7" s="29">
        <v>5</v>
      </c>
      <c r="D7" s="29">
        <v>10</v>
      </c>
      <c r="E7" s="29">
        <v>90</v>
      </c>
      <c r="F7" s="49">
        <v>95</v>
      </c>
      <c r="G7" s="30">
        <f>SUMIF('Freq Tables'!$J:$J,'Medians, Hi-Lo SDs'!$B7,'Freq Tables'!V:V)</f>
        <v>38.75</v>
      </c>
      <c r="H7" s="30">
        <f>SUMIF('Freq Tables'!$J:$J,'Medians, Hi-Lo SDs'!$B7,'Freq Tables'!T:T)</f>
        <v>11.18995755920638</v>
      </c>
      <c r="I7" s="30">
        <f>SUMIF('Freq Tables'!$J:$J,'Medians, Hi-Lo SDs'!$B7,'Freq Tables'!Z:Z)</f>
        <v>13.958851049766123</v>
      </c>
      <c r="J7" s="31">
        <f t="shared" si="0"/>
        <v>3.4084144174260408E-2</v>
      </c>
      <c r="L7" s="10"/>
      <c r="M7" s="10"/>
      <c r="N7" s="10"/>
      <c r="O7" s="10"/>
    </row>
    <row r="8" spans="1:15" s="9" customFormat="1" x14ac:dyDescent="0.15">
      <c r="A8">
        <v>7</v>
      </c>
      <c r="B8" s="7" t="s">
        <v>52</v>
      </c>
      <c r="C8" s="29">
        <v>5</v>
      </c>
      <c r="D8" s="29">
        <v>10</v>
      </c>
      <c r="E8" s="29">
        <v>90</v>
      </c>
      <c r="F8" s="49">
        <v>95</v>
      </c>
      <c r="G8" s="30">
        <f>SUMIF('Freq Tables'!$J:$J,'Medians, Hi-Lo SDs'!$B8,'Freq Tables'!V:V)</f>
        <v>36.25</v>
      </c>
      <c r="H8" s="30">
        <f>SUMIF('Freq Tables'!$J:$J,'Medians, Hi-Lo SDs'!$B8,'Freq Tables'!T:T)</f>
        <v>11.453960209094824</v>
      </c>
      <c r="I8" s="30">
        <f>SUMIF('Freq Tables'!$J:$J,'Medians, Hi-Lo SDs'!$B8,'Freq Tables'!Z:Z)</f>
        <v>13.980869652037633</v>
      </c>
      <c r="J8" s="31">
        <f t="shared" si="0"/>
        <v>-0.19769238240760442</v>
      </c>
      <c r="L8" s="10"/>
      <c r="M8" s="10"/>
      <c r="N8" s="10"/>
      <c r="O8" s="10"/>
    </row>
    <row r="9" spans="1:15" x14ac:dyDescent="0.15">
      <c r="A9">
        <v>8</v>
      </c>
      <c r="B9" s="7" t="s">
        <v>53</v>
      </c>
      <c r="C9" s="29">
        <v>5</v>
      </c>
      <c r="D9" s="29">
        <v>10</v>
      </c>
      <c r="E9" s="29">
        <v>90</v>
      </c>
      <c r="F9" s="49">
        <v>95</v>
      </c>
      <c r="G9" s="30">
        <f>SUMIF('Freq Tables'!$J:$J,'Medians, Hi-Lo SDs'!$B9,'Freq Tables'!V:V)</f>
        <v>43</v>
      </c>
      <c r="H9" s="30">
        <f>SUMIF('Freq Tables'!$J:$J,'Medians, Hi-Lo SDs'!$B9,'Freq Tables'!T:T)</f>
        <v>12.156445765973274</v>
      </c>
      <c r="I9" s="30">
        <f>SUMIF('Freq Tables'!$J:$J,'Medians, Hi-Lo SDs'!$B9,'Freq Tables'!Z:Z)</f>
        <v>13.918517410413706</v>
      </c>
      <c r="J9" s="31">
        <f t="shared" si="0"/>
        <v>0.52417217014118767</v>
      </c>
    </row>
    <row r="10" spans="1:15" x14ac:dyDescent="0.15">
      <c r="A10">
        <v>9</v>
      </c>
      <c r="B10" s="7" t="s">
        <v>54</v>
      </c>
      <c r="C10" s="29">
        <v>5</v>
      </c>
      <c r="D10" s="29">
        <v>10</v>
      </c>
      <c r="E10" s="29">
        <v>90</v>
      </c>
      <c r="F10" s="49">
        <v>95</v>
      </c>
      <c r="G10" s="30">
        <f>SUMIF('Freq Tables'!$J:$J,'Medians, Hi-Lo SDs'!$B10,'Freq Tables'!V:V)</f>
        <v>42.666666666666664</v>
      </c>
      <c r="H10" s="30">
        <f>SUMIF('Freq Tables'!$J:$J,'Medians, Hi-Lo SDs'!$B10,'Freq Tables'!T:T)</f>
        <v>10.601408515056827</v>
      </c>
      <c r="I10" s="30">
        <f>SUMIF('Freq Tables'!$J:$J,'Medians, Hi-Lo SDs'!$B10,'Freq Tables'!Z:Z)</f>
        <v>16.847334237577215</v>
      </c>
      <c r="J10" s="31">
        <f t="shared" si="0"/>
        <v>-2.4911080243612164E-2</v>
      </c>
    </row>
    <row r="11" spans="1:15" x14ac:dyDescent="0.15">
      <c r="A11">
        <v>10</v>
      </c>
      <c r="B11" s="7" t="s">
        <v>55</v>
      </c>
      <c r="C11" s="29">
        <v>5</v>
      </c>
      <c r="D11" s="29">
        <v>10</v>
      </c>
      <c r="E11" s="29">
        <v>90</v>
      </c>
      <c r="F11" s="49">
        <v>95</v>
      </c>
      <c r="G11" s="30">
        <f>SUMIF('Freq Tables'!$J:$J,'Medians, Hi-Lo SDs'!$B11,'Freq Tables'!V:V)</f>
        <v>42</v>
      </c>
      <c r="H11" s="30">
        <f>SUMIF('Freq Tables'!$J:$J,'Medians, Hi-Lo SDs'!$B11,'Freq Tables'!T:T)</f>
        <v>17.09417691682588</v>
      </c>
      <c r="I11" s="30">
        <f>SUMIF('Freq Tables'!$J:$J,'Medians, Hi-Lo SDs'!$B11,'Freq Tables'!Z:Z)</f>
        <v>11.561669561780221</v>
      </c>
      <c r="J11" s="31">
        <f t="shared" si="0"/>
        <v>-4.7530276991704715E-2</v>
      </c>
    </row>
    <row r="12" spans="1:15" x14ac:dyDescent="0.15">
      <c r="A12">
        <v>11</v>
      </c>
      <c r="B12" s="7" t="s">
        <v>56</v>
      </c>
      <c r="C12" s="29">
        <v>5</v>
      </c>
      <c r="D12" s="29">
        <v>10</v>
      </c>
      <c r="E12" s="29">
        <v>90</v>
      </c>
      <c r="F12" s="49">
        <v>95</v>
      </c>
      <c r="G12" s="30">
        <f>SUMIF('Freq Tables'!$J:$J,'Medians, Hi-Lo SDs'!$B12,'Freq Tables'!V:V)</f>
        <v>42</v>
      </c>
      <c r="H12" s="30">
        <f>SUMIF('Freq Tables'!$J:$J,'Medians, Hi-Lo SDs'!$B12,'Freq Tables'!T:T)</f>
        <v>15.992698917525809</v>
      </c>
      <c r="I12" s="30">
        <f>SUMIF('Freq Tables'!$J:$J,'Medians, Hi-Lo SDs'!$B12,'Freq Tables'!Z:Z)</f>
        <v>13.99966142085297</v>
      </c>
      <c r="J12" s="31">
        <f t="shared" si="0"/>
        <v>0</v>
      </c>
    </row>
    <row r="13" spans="1:15" x14ac:dyDescent="0.15">
      <c r="A13">
        <v>12</v>
      </c>
      <c r="B13" s="7" t="s">
        <v>57</v>
      </c>
      <c r="C13" s="29">
        <v>5</v>
      </c>
      <c r="D13" s="29">
        <v>10</v>
      </c>
      <c r="E13" s="29">
        <v>90</v>
      </c>
      <c r="F13" s="49">
        <v>95</v>
      </c>
      <c r="G13" s="30">
        <f>SUMIF('Freq Tables'!$J:$J,'Medians, Hi-Lo SDs'!$B13,'Freq Tables'!V:V)</f>
        <v>47.333333333333336</v>
      </c>
      <c r="H13" s="30">
        <f>SUMIF('Freq Tables'!$J:$J,'Medians, Hi-Lo SDs'!$B13,'Freq Tables'!T:T)</f>
        <v>15.957681667142165</v>
      </c>
      <c r="I13" s="30">
        <f>SUMIF('Freq Tables'!$J:$J,'Medians, Hi-Lo SDs'!$B13,'Freq Tables'!Z:Z)</f>
        <v>10.474033385376309</v>
      </c>
      <c r="J13" s="31">
        <f t="shared" si="0"/>
        <v>0.37808919659807122</v>
      </c>
    </row>
    <row r="14" spans="1:15" x14ac:dyDescent="0.15">
      <c r="A14">
        <v>13</v>
      </c>
      <c r="B14" s="7" t="s">
        <v>58</v>
      </c>
      <c r="C14" s="29">
        <v>5</v>
      </c>
      <c r="D14" s="29">
        <v>10</v>
      </c>
      <c r="E14" s="29">
        <v>90</v>
      </c>
      <c r="F14" s="49">
        <v>95</v>
      </c>
      <c r="G14" s="30">
        <f>SUMIF('Freq Tables'!$J:$J,'Medians, Hi-Lo SDs'!$B14,'Freq Tables'!V:V)</f>
        <v>46.25</v>
      </c>
      <c r="H14" s="30">
        <f>SUMIF('Freq Tables'!$J:$J,'Medians, Hi-Lo SDs'!$B14,'Freq Tables'!T:T)</f>
        <v>12.724528550737803</v>
      </c>
      <c r="I14" s="30">
        <f>SUMIF('Freq Tables'!$J:$J,'Medians, Hi-Lo SDs'!$B14,'Freq Tables'!Z:Z)</f>
        <v>14.944241314033185</v>
      </c>
      <c r="J14" s="31">
        <f t="shared" si="0"/>
        <v>-8.0097864925948073E-2</v>
      </c>
    </row>
    <row r="15" spans="1:15" x14ac:dyDescent="0.15">
      <c r="A15">
        <v>14</v>
      </c>
      <c r="B15" s="7" t="s">
        <v>59</v>
      </c>
      <c r="C15" s="29">
        <v>10</v>
      </c>
      <c r="D15" s="29">
        <v>15</v>
      </c>
      <c r="E15" s="29">
        <v>90</v>
      </c>
      <c r="F15" s="49">
        <v>95</v>
      </c>
      <c r="G15" s="30">
        <f>SUMIF('Freq Tables'!$J:$J,'Medians, Hi-Lo SDs'!$B15,'Freq Tables'!V:V)</f>
        <v>48</v>
      </c>
      <c r="H15" s="30">
        <f>SUMIF('Freq Tables'!$J:$J,'Medians, Hi-Lo SDs'!$B15,'Freq Tables'!T:T)</f>
        <v>11.163077222557099</v>
      </c>
      <c r="I15" s="30">
        <f>SUMIF('Freq Tables'!$J:$J,'Medians, Hi-Lo SDs'!$B15,'Freq Tables'!Z:Z)</f>
        <v>12.607377063551104</v>
      </c>
      <c r="J15" s="31">
        <f t="shared" si="0"/>
        <v>0.13608292340234213</v>
      </c>
    </row>
    <row r="16" spans="1:15" x14ac:dyDescent="0.15">
      <c r="A16">
        <v>15</v>
      </c>
      <c r="B16" s="7" t="s">
        <v>60</v>
      </c>
      <c r="C16" s="29">
        <v>5</v>
      </c>
      <c r="D16" s="29">
        <v>10</v>
      </c>
      <c r="E16" s="29">
        <v>90</v>
      </c>
      <c r="F16" s="49">
        <v>95</v>
      </c>
      <c r="G16" s="30">
        <f>SUMIF('Freq Tables'!$J:$J,'Medians, Hi-Lo SDs'!$B16,'Freq Tables'!V:V)</f>
        <v>51</v>
      </c>
      <c r="H16" s="30">
        <f>SUMIF('Freq Tables'!$J:$J,'Medians, Hi-Lo SDs'!$B16,'Freq Tables'!T:T)</f>
        <v>18.164304468037969</v>
      </c>
      <c r="I16" s="30">
        <f>SUMIF('Freq Tables'!$J:$J,'Medians, Hi-Lo SDs'!$B16,'Freq Tables'!Z:Z)</f>
        <v>12.555040931949536</v>
      </c>
      <c r="J16" s="31">
        <f t="shared" si="0"/>
        <v>0.22022470387355944</v>
      </c>
    </row>
    <row r="17" spans="1:10" x14ac:dyDescent="0.15">
      <c r="A17">
        <v>16</v>
      </c>
      <c r="B17" s="7" t="s">
        <v>61</v>
      </c>
      <c r="C17" s="29">
        <v>10</v>
      </c>
      <c r="D17" s="29">
        <v>15</v>
      </c>
      <c r="E17" s="29">
        <v>90</v>
      </c>
      <c r="F17" s="49">
        <v>95</v>
      </c>
      <c r="G17" s="30">
        <f>SUMIF('Freq Tables'!$J:$J,'Medians, Hi-Lo SDs'!$B17,'Freq Tables'!V:V)</f>
        <v>48.666666666666664</v>
      </c>
      <c r="H17" s="30">
        <f>SUMIF('Freq Tables'!$J:$J,'Medians, Hi-Lo SDs'!$B17,'Freq Tables'!T:T)</f>
        <v>11.774149324954507</v>
      </c>
      <c r="I17" s="30">
        <f>SUMIF('Freq Tables'!$J:$J,'Medians, Hi-Lo SDs'!$B17,'Freq Tables'!Z:Z)</f>
        <v>14.184417500041175</v>
      </c>
      <c r="J17" s="31">
        <f t="shared" si="0"/>
        <v>-0.1646732027863807</v>
      </c>
    </row>
    <row r="18" spans="1:10" x14ac:dyDescent="0.15">
      <c r="A18">
        <v>17</v>
      </c>
      <c r="B18" s="7" t="s">
        <v>62</v>
      </c>
      <c r="C18" s="29">
        <v>5</v>
      </c>
      <c r="D18" s="29">
        <v>10</v>
      </c>
      <c r="E18" s="29">
        <v>90</v>
      </c>
      <c r="F18" s="49">
        <v>95</v>
      </c>
      <c r="G18" s="30">
        <f>SUMIF('Freq Tables'!$J:$J,'Medians, Hi-Lo SDs'!$B18,'Freq Tables'!V:V)</f>
        <v>55.5</v>
      </c>
      <c r="H18" s="30">
        <f>SUMIF('Freq Tables'!$J:$J,'Medians, Hi-Lo SDs'!$B18,'Freq Tables'!T:T)</f>
        <v>11.980517525170868</v>
      </c>
      <c r="I18" s="30">
        <f>SUMIF('Freq Tables'!$J:$J,'Medians, Hi-Lo SDs'!$B18,'Freq Tables'!Z:Z)</f>
        <v>8.5729387030574422</v>
      </c>
      <c r="J18" s="31">
        <f t="shared" ref="J18:J30" si="1">(G18-G17)/((H17+I17+H18+I18)/4)</f>
        <v>0.58766167410210557</v>
      </c>
    </row>
    <row r="19" spans="1:10" x14ac:dyDescent="0.15">
      <c r="A19">
        <v>18</v>
      </c>
      <c r="B19" s="7" t="s">
        <v>63</v>
      </c>
      <c r="C19" s="29">
        <v>5</v>
      </c>
      <c r="D19" s="29">
        <v>10</v>
      </c>
      <c r="E19" s="29">
        <v>90</v>
      </c>
      <c r="F19" s="49">
        <v>95</v>
      </c>
      <c r="G19" s="30">
        <f>SUMIF('Freq Tables'!$J:$J,'Medians, Hi-Lo SDs'!$B19,'Freq Tables'!V:V)</f>
        <v>53.5</v>
      </c>
      <c r="H19" s="30">
        <f>SUMIF('Freq Tables'!$J:$J,'Medians, Hi-Lo SDs'!$B19,'Freq Tables'!T:T)</f>
        <v>11.648790507397397</v>
      </c>
      <c r="I19" s="30">
        <f>SUMIF('Freq Tables'!$J:$J,'Medians, Hi-Lo SDs'!$B19,'Freq Tables'!Z:Z)</f>
        <v>11.393881337458211</v>
      </c>
      <c r="J19" s="31">
        <f t="shared" si="1"/>
        <v>-0.18350253459639618</v>
      </c>
    </row>
    <row r="20" spans="1:10" x14ac:dyDescent="0.15">
      <c r="A20">
        <v>19</v>
      </c>
      <c r="B20" s="7" t="s">
        <v>64</v>
      </c>
      <c r="C20" s="29">
        <v>5</v>
      </c>
      <c r="D20" s="29">
        <v>10</v>
      </c>
      <c r="E20" s="29">
        <v>90</v>
      </c>
      <c r="F20" s="49">
        <v>95</v>
      </c>
      <c r="G20" s="30">
        <f>SUMIF('Freq Tables'!$J:$J,'Medians, Hi-Lo SDs'!$B20,'Freq Tables'!V:V)</f>
        <v>55.25</v>
      </c>
      <c r="H20" s="30">
        <f>SUMIF('Freq Tables'!$J:$J,'Medians, Hi-Lo SDs'!$B20,'Freq Tables'!T:T)</f>
        <v>11.584403261653373</v>
      </c>
      <c r="I20" s="30">
        <f>SUMIF('Freq Tables'!$J:$J,'Medians, Hi-Lo SDs'!$B20,'Freq Tables'!Z:Z)</f>
        <v>10.980252519249714</v>
      </c>
      <c r="J20" s="31">
        <f t="shared" si="1"/>
        <v>0.15348410802404588</v>
      </c>
    </row>
    <row r="21" spans="1:10" x14ac:dyDescent="0.15">
      <c r="A21">
        <v>20</v>
      </c>
      <c r="B21" s="7" t="s">
        <v>65</v>
      </c>
      <c r="C21" s="29">
        <v>5</v>
      </c>
      <c r="D21" s="29">
        <v>10</v>
      </c>
      <c r="E21" s="29">
        <v>90</v>
      </c>
      <c r="F21" s="49">
        <v>95</v>
      </c>
      <c r="G21" s="30">
        <f>SUMIF('Freq Tables'!$J:$J,'Medians, Hi-Lo SDs'!$B21,'Freq Tables'!V:V)</f>
        <v>56</v>
      </c>
      <c r="H21" s="30">
        <f>SUMIF('Freq Tables'!$J:$J,'Medians, Hi-Lo SDs'!$B21,'Freq Tables'!T:T)</f>
        <v>15.188957674874308</v>
      </c>
      <c r="I21" s="30">
        <f>SUMIF('Freq Tables'!$J:$J,'Medians, Hi-Lo SDs'!$B21,'Freq Tables'!Z:Z)</f>
        <v>9.2411956329437732</v>
      </c>
      <c r="J21" s="31">
        <f t="shared" si="1"/>
        <v>6.3836837688526854E-2</v>
      </c>
    </row>
    <row r="22" spans="1:10" x14ac:dyDescent="0.15">
      <c r="A22">
        <v>21</v>
      </c>
      <c r="B22" s="7" t="s">
        <v>66</v>
      </c>
      <c r="C22" s="29">
        <v>15</v>
      </c>
      <c r="D22" s="29">
        <v>20</v>
      </c>
      <c r="E22" s="29">
        <v>90</v>
      </c>
      <c r="F22" s="49">
        <v>95</v>
      </c>
      <c r="G22" s="30">
        <f>SUMIF('Freq Tables'!$J:$J,'Medians, Hi-Lo SDs'!$B22,'Freq Tables'!V:V)</f>
        <v>52.75</v>
      </c>
      <c r="H22" s="30">
        <f>SUMIF('Freq Tables'!$J:$J,'Medians, Hi-Lo SDs'!$B22,'Freq Tables'!T:T)</f>
        <v>16.24894936479448</v>
      </c>
      <c r="I22" s="30">
        <f>SUMIF('Freq Tables'!$J:$J,'Medians, Hi-Lo SDs'!$B22,'Freq Tables'!Z:Z)</f>
        <v>10.915431234165391</v>
      </c>
      <c r="J22" s="31">
        <f t="shared" si="1"/>
        <v>-0.25196467562801639</v>
      </c>
    </row>
    <row r="23" spans="1:10" x14ac:dyDescent="0.15">
      <c r="A23">
        <v>22</v>
      </c>
      <c r="B23" s="7" t="s">
        <v>67</v>
      </c>
      <c r="C23" s="29">
        <v>5</v>
      </c>
      <c r="D23" s="29">
        <v>10</v>
      </c>
      <c r="E23" s="29">
        <v>90</v>
      </c>
      <c r="F23" s="49">
        <v>95</v>
      </c>
      <c r="G23" s="30">
        <f>SUMIF('Freq Tables'!$J:$J,'Medians, Hi-Lo SDs'!$B23,'Freq Tables'!V:V)</f>
        <v>59.375</v>
      </c>
      <c r="H23" s="30">
        <f>SUMIF('Freq Tables'!$J:$J,'Medians, Hi-Lo SDs'!$B23,'Freq Tables'!T:T)</f>
        <v>12.242063583547193</v>
      </c>
      <c r="I23" s="30">
        <f>SUMIF('Freq Tables'!$J:$J,'Medians, Hi-Lo SDs'!$B23,'Freq Tables'!Z:Z)</f>
        <v>8.9272339876768108</v>
      </c>
      <c r="J23" s="31">
        <f t="shared" si="1"/>
        <v>0.54827195039229082</v>
      </c>
    </row>
    <row r="24" spans="1:10" x14ac:dyDescent="0.15">
      <c r="A24">
        <v>23</v>
      </c>
      <c r="B24" s="7" t="s">
        <v>68</v>
      </c>
      <c r="C24" s="29">
        <v>5</v>
      </c>
      <c r="D24" s="29">
        <v>10</v>
      </c>
      <c r="E24" s="29">
        <v>90</v>
      </c>
      <c r="F24" s="49">
        <v>95</v>
      </c>
      <c r="G24" s="30">
        <f>SUMIF('Freq Tables'!$J:$J,'Medians, Hi-Lo SDs'!$B24,'Freq Tables'!V:V)</f>
        <v>60.666666666666664</v>
      </c>
      <c r="H24" s="30">
        <f>SUMIF('Freq Tables'!$J:$J,'Medians, Hi-Lo SDs'!$B24,'Freq Tables'!T:T)</f>
        <v>10.529675805723116</v>
      </c>
      <c r="I24" s="30">
        <f>SUMIF('Freq Tables'!$J:$J,'Medians, Hi-Lo SDs'!$B24,'Freq Tables'!Z:Z)</f>
        <v>7.7803804958677949</v>
      </c>
      <c r="J24" s="31">
        <f t="shared" si="1"/>
        <v>0.13087009182853857</v>
      </c>
    </row>
    <row r="25" spans="1:10" x14ac:dyDescent="0.15">
      <c r="A25">
        <v>24</v>
      </c>
      <c r="B25" s="7" t="s">
        <v>69</v>
      </c>
      <c r="C25" s="29">
        <v>10</v>
      </c>
      <c r="D25" s="29">
        <v>20</v>
      </c>
      <c r="E25" s="29">
        <v>85</v>
      </c>
      <c r="F25" s="49">
        <v>95</v>
      </c>
      <c r="G25" s="30">
        <f>SUMIF('Freq Tables'!$J:$J,'Medians, Hi-Lo SDs'!$B25,'Freq Tables'!V:V)</f>
        <v>59</v>
      </c>
      <c r="H25" s="30">
        <f>SUMIF('Freq Tables'!$J:$J,'Medians, Hi-Lo SDs'!$B25,'Freq Tables'!T:T)</f>
        <v>18.788227524529702</v>
      </c>
      <c r="I25" s="30">
        <f>SUMIF('Freq Tables'!$J:$J,'Medians, Hi-Lo SDs'!$B25,'Freq Tables'!Z:Z)</f>
        <v>9.1487092755196038</v>
      </c>
      <c r="J25" s="31">
        <f t="shared" si="1"/>
        <v>-0.14415351614352231</v>
      </c>
    </row>
    <row r="26" spans="1:10" x14ac:dyDescent="0.15">
      <c r="A26">
        <v>25</v>
      </c>
      <c r="B26" s="7" t="s">
        <v>70</v>
      </c>
      <c r="C26" s="29">
        <v>5</v>
      </c>
      <c r="D26" s="29">
        <v>10</v>
      </c>
      <c r="E26" s="29">
        <v>90</v>
      </c>
      <c r="F26" s="49">
        <v>95</v>
      </c>
      <c r="G26" s="30">
        <f>SUMIF('Freq Tables'!$J:$J,'Medians, Hi-Lo SDs'!$B26,'Freq Tables'!V:V)</f>
        <v>60</v>
      </c>
      <c r="H26" s="30">
        <f>SUMIF('Freq Tables'!$J:$J,'Medians, Hi-Lo SDs'!$B26,'Freq Tables'!T:T)</f>
        <v>10.644565781920875</v>
      </c>
      <c r="I26" s="30">
        <f>SUMIF('Freq Tables'!$J:$J,'Medians, Hi-Lo SDs'!$B26,'Freq Tables'!Z:Z)</f>
        <v>7.8741258779738263</v>
      </c>
      <c r="J26" s="31">
        <f t="shared" si="1"/>
        <v>8.6103667792353039E-2</v>
      </c>
    </row>
    <row r="27" spans="1:10" x14ac:dyDescent="0.15">
      <c r="A27">
        <v>26</v>
      </c>
      <c r="B27" s="7" t="s">
        <v>71</v>
      </c>
      <c r="C27" s="29">
        <v>5</v>
      </c>
      <c r="D27" s="29">
        <v>10</v>
      </c>
      <c r="E27" s="29">
        <v>90</v>
      </c>
      <c r="F27" s="49">
        <v>95</v>
      </c>
      <c r="G27" s="30">
        <f>SUMIF('Freq Tables'!$J:$J,'Medians, Hi-Lo SDs'!$B27,'Freq Tables'!V:V)</f>
        <v>60.75</v>
      </c>
      <c r="H27" s="30">
        <f>SUMIF('Freq Tables'!$J:$J,'Medians, Hi-Lo SDs'!$B27,'Freq Tables'!T:T)</f>
        <v>15.779425504959946</v>
      </c>
      <c r="I27" s="30">
        <f>SUMIF('Freq Tables'!$J:$J,'Medians, Hi-Lo SDs'!$B27,'Freq Tables'!Z:Z)</f>
        <v>8.1682231080229908</v>
      </c>
      <c r="J27" s="31">
        <f t="shared" si="1"/>
        <v>7.0644185035083823E-2</v>
      </c>
    </row>
    <row r="28" spans="1:10" x14ac:dyDescent="0.15">
      <c r="A28">
        <v>27</v>
      </c>
      <c r="B28" s="7" t="s">
        <v>72</v>
      </c>
      <c r="C28" s="29">
        <v>5</v>
      </c>
      <c r="D28" s="29">
        <v>10</v>
      </c>
      <c r="E28" s="29">
        <v>85</v>
      </c>
      <c r="F28" s="49">
        <v>95</v>
      </c>
      <c r="G28" s="30">
        <f>SUMIF('Freq Tables'!$J:$J,'Medians, Hi-Lo SDs'!$B28,'Freq Tables'!V:V)</f>
        <v>63.333333333333336</v>
      </c>
      <c r="H28" s="30">
        <f>SUMIF('Freq Tables'!$J:$J,'Medians, Hi-Lo SDs'!$B28,'Freq Tables'!T:T)</f>
        <v>16.56472956284734</v>
      </c>
      <c r="I28" s="30">
        <f>SUMIF('Freq Tables'!$J:$J,'Medians, Hi-Lo SDs'!$B28,'Freq Tables'!Z:Z)</f>
        <v>8.2812816745241591</v>
      </c>
      <c r="J28" s="31">
        <f t="shared" si="1"/>
        <v>0.21177614806974315</v>
      </c>
    </row>
    <row r="29" spans="1:10" x14ac:dyDescent="0.15">
      <c r="A29">
        <v>28</v>
      </c>
      <c r="B29" s="7" t="s">
        <v>73</v>
      </c>
      <c r="C29" s="29">
        <v>5</v>
      </c>
      <c r="D29" s="29">
        <v>10</v>
      </c>
      <c r="E29" s="29">
        <v>80</v>
      </c>
      <c r="F29" s="49">
        <v>95</v>
      </c>
      <c r="G29" s="30">
        <f>SUMIF('Freq Tables'!$J:$J,'Medians, Hi-Lo SDs'!$B29,'Freq Tables'!V:V)</f>
        <v>68</v>
      </c>
      <c r="H29" s="30">
        <f>SUMIF('Freq Tables'!$J:$J,'Medians, Hi-Lo SDs'!$B29,'Freq Tables'!T:T)</f>
        <v>20.873449953015594</v>
      </c>
      <c r="I29" s="30">
        <f>SUMIF('Freq Tables'!$J:$J,'Medians, Hi-Lo SDs'!$B29,'Freq Tables'!Z:Z)</f>
        <v>5.3124736075265346</v>
      </c>
      <c r="J29" s="31">
        <f t="shared" si="1"/>
        <v>0.36578402799318943</v>
      </c>
    </row>
    <row r="30" spans="1:10" x14ac:dyDescent="0.15">
      <c r="A30">
        <v>29</v>
      </c>
      <c r="B30" s="7" t="s">
        <v>74</v>
      </c>
      <c r="C30" s="29">
        <v>5</v>
      </c>
      <c r="D30" s="29">
        <v>10</v>
      </c>
      <c r="E30" s="29">
        <v>75</v>
      </c>
      <c r="F30" s="50">
        <v>95</v>
      </c>
      <c r="G30" s="30">
        <f>SUMIF('Freq Tables'!$J:$J,'Medians, Hi-Lo SDs'!$B30,'Freq Tables'!V:V)</f>
        <v>70.25</v>
      </c>
      <c r="H30" s="30">
        <f>SUMIF('Freq Tables'!$J:$J,'Medians, Hi-Lo SDs'!$B30,'Freq Tables'!T:T)</f>
        <v>14.520648802575113</v>
      </c>
      <c r="I30" s="30">
        <f>SUMIF('Freq Tables'!$J:$J,'Medians, Hi-Lo SDs'!$B30,'Freq Tables'!Z:Z)</f>
        <v>4.2989675062060844</v>
      </c>
      <c r="J30" s="31">
        <f t="shared" si="1"/>
        <v>0.199975381389316</v>
      </c>
    </row>
    <row r="31" spans="1:10" x14ac:dyDescent="0.15">
      <c r="B31" s="10"/>
      <c r="C31" s="11"/>
      <c r="D31" s="11"/>
      <c r="E31" s="11"/>
      <c r="F31" s="11"/>
    </row>
    <row r="32" spans="1:10" x14ac:dyDescent="0.15">
      <c r="B32" s="10"/>
      <c r="C32" s="47"/>
      <c r="D32" s="10"/>
      <c r="E32" s="10"/>
      <c r="F32" s="10"/>
    </row>
    <row r="33" spans="2:6" x14ac:dyDescent="0.15">
      <c r="B33" s="10"/>
      <c r="C33" s="10"/>
      <c r="D33" s="10"/>
      <c r="E33" s="10"/>
      <c r="F33" s="10"/>
    </row>
    <row r="34" spans="2:6" x14ac:dyDescent="0.15">
      <c r="B34" s="10"/>
      <c r="C34" s="10"/>
      <c r="D34" s="10"/>
      <c r="E34" s="10"/>
      <c r="F34" s="10"/>
    </row>
    <row r="35" spans="2:6" x14ac:dyDescent="0.15">
      <c r="B35" s="10"/>
      <c r="C35" s="10"/>
      <c r="D35" s="10"/>
      <c r="E35" s="10"/>
      <c r="F35" s="10"/>
    </row>
    <row r="36" spans="2:6" x14ac:dyDescent="0.15">
      <c r="B36" s="10"/>
      <c r="C36" s="10"/>
      <c r="D36" s="10"/>
      <c r="E36" s="10"/>
      <c r="F36" s="10"/>
    </row>
    <row r="37" spans="2:6" x14ac:dyDescent="0.15">
      <c r="B37" s="10"/>
      <c r="C37" s="10"/>
      <c r="D37" s="10"/>
      <c r="E37" s="10"/>
      <c r="F37" s="10"/>
    </row>
    <row r="38" spans="2:6" x14ac:dyDescent="0.15">
      <c r="B38" s="10"/>
      <c r="C38" s="10"/>
      <c r="D38" s="10"/>
      <c r="E38" s="10"/>
      <c r="F38" s="10"/>
    </row>
    <row r="39" spans="2:6" x14ac:dyDescent="0.15">
      <c r="B39" s="10"/>
      <c r="C39" s="10"/>
      <c r="D39" s="10"/>
      <c r="E39" s="10"/>
      <c r="F39" s="10"/>
    </row>
    <row r="40" spans="2:6" x14ac:dyDescent="0.15">
      <c r="B40" s="10"/>
      <c r="C40" s="10"/>
      <c r="D40" s="10"/>
      <c r="E40" s="10"/>
      <c r="F40" s="10"/>
    </row>
    <row r="41" spans="2:6" x14ac:dyDescent="0.15">
      <c r="B41" s="10"/>
      <c r="C41" s="10"/>
      <c r="D41" s="10"/>
      <c r="E41" s="10"/>
      <c r="F41" s="10"/>
    </row>
    <row r="42" spans="2:6" x14ac:dyDescent="0.15">
      <c r="B42" s="10"/>
      <c r="C42" s="10"/>
      <c r="D42" s="10"/>
      <c r="E42" s="10"/>
      <c r="F42" s="10"/>
    </row>
    <row r="43" spans="2:6" x14ac:dyDescent="0.15">
      <c r="B43" s="10"/>
      <c r="C43" s="10"/>
      <c r="D43" s="10"/>
      <c r="E43" s="10"/>
      <c r="F43" s="10"/>
    </row>
    <row r="44" spans="2:6" x14ac:dyDescent="0.15">
      <c r="B44" s="10"/>
      <c r="C44" s="10"/>
      <c r="D44" s="10"/>
      <c r="E44" s="10"/>
      <c r="F44" s="10"/>
    </row>
    <row r="45" spans="2:6" x14ac:dyDescent="0.15">
      <c r="B45" s="10"/>
      <c r="C45" s="10"/>
      <c r="D45" s="10"/>
      <c r="E45" s="10"/>
      <c r="F45" s="10"/>
    </row>
    <row r="46" spans="2:6" x14ac:dyDescent="0.15">
      <c r="B46" s="10"/>
      <c r="C46" s="10"/>
      <c r="D46" s="10"/>
      <c r="E46" s="10"/>
      <c r="F46" s="10"/>
    </row>
    <row r="47" spans="2:6" x14ac:dyDescent="0.15">
      <c r="B47" s="10"/>
      <c r="C47" s="10"/>
      <c r="D47" s="10"/>
      <c r="E47" s="10"/>
      <c r="F47" s="10"/>
    </row>
    <row r="48" spans="2:6" x14ac:dyDescent="0.15">
      <c r="B48" s="10"/>
      <c r="C48" s="10"/>
      <c r="D48" s="10"/>
      <c r="E48" s="10"/>
      <c r="F48" s="10"/>
    </row>
    <row r="49" spans="2:6" x14ac:dyDescent="0.15">
      <c r="B49" s="10"/>
      <c r="C49" s="10"/>
      <c r="D49" s="10"/>
      <c r="E49" s="10"/>
      <c r="F49" s="10"/>
    </row>
    <row r="50" spans="2:6" x14ac:dyDescent="0.15">
      <c r="B50" s="10"/>
      <c r="C50" s="10"/>
      <c r="D50" s="10"/>
      <c r="E50" s="10"/>
      <c r="F50" s="10"/>
    </row>
    <row r="51" spans="2:6" x14ac:dyDescent="0.15">
      <c r="B51" s="10"/>
      <c r="C51" s="10"/>
      <c r="D51" s="10"/>
      <c r="E51" s="10"/>
      <c r="F51" s="10"/>
    </row>
    <row r="52" spans="2:6" x14ac:dyDescent="0.15">
      <c r="B52" s="10"/>
      <c r="C52" s="10"/>
      <c r="D52" s="10"/>
      <c r="E52" s="10"/>
      <c r="F52" s="10"/>
    </row>
    <row r="53" spans="2:6" x14ac:dyDescent="0.15">
      <c r="B53" s="10"/>
      <c r="C53" s="10"/>
      <c r="D53" s="10"/>
      <c r="E53" s="10"/>
      <c r="F53" s="10"/>
    </row>
    <row r="54" spans="2:6" x14ac:dyDescent="0.15">
      <c r="B54" s="10"/>
      <c r="C54" s="10"/>
      <c r="D54" s="10"/>
      <c r="E54" s="10"/>
      <c r="F54" s="10"/>
    </row>
    <row r="55" spans="2:6" x14ac:dyDescent="0.15">
      <c r="B55" s="10"/>
      <c r="C55" s="10"/>
      <c r="D55" s="10"/>
      <c r="E55" s="10"/>
      <c r="F55" s="10"/>
    </row>
    <row r="56" spans="2:6" x14ac:dyDescent="0.15">
      <c r="B56" s="10"/>
      <c r="C56" s="10"/>
      <c r="D56" s="10"/>
      <c r="E56" s="10"/>
      <c r="F56" s="10"/>
    </row>
    <row r="57" spans="2:6" x14ac:dyDescent="0.15">
      <c r="B57" s="10"/>
      <c r="C57" s="10"/>
      <c r="D57" s="10"/>
      <c r="E57" s="10"/>
      <c r="F57" s="10"/>
    </row>
    <row r="58" spans="2:6" x14ac:dyDescent="0.15">
      <c r="B58" s="10"/>
      <c r="C58" s="10"/>
      <c r="D58" s="10"/>
      <c r="E58" s="10"/>
      <c r="F58" s="10"/>
    </row>
    <row r="59" spans="2:6" x14ac:dyDescent="0.15">
      <c r="B59" s="10"/>
      <c r="C59" s="10"/>
      <c r="D59" s="10"/>
      <c r="E59" s="10"/>
      <c r="F59" s="10"/>
    </row>
    <row r="60" spans="2:6" x14ac:dyDescent="0.15">
      <c r="B60" s="10"/>
      <c r="C60" s="10"/>
      <c r="D60" s="10"/>
      <c r="E60" s="10"/>
      <c r="F60" s="10"/>
    </row>
    <row r="61" spans="2:6" x14ac:dyDescent="0.15">
      <c r="B61" s="10"/>
      <c r="C61" s="10"/>
      <c r="D61" s="10"/>
      <c r="E61" s="10"/>
      <c r="F61" s="10"/>
    </row>
    <row r="62" spans="2:6" x14ac:dyDescent="0.15">
      <c r="B62" s="10"/>
      <c r="C62" s="10"/>
      <c r="D62" s="10"/>
      <c r="E62" s="10"/>
      <c r="F62" s="10"/>
    </row>
    <row r="63" spans="2:6" x14ac:dyDescent="0.15">
      <c r="B63" s="10"/>
      <c r="C63" s="10"/>
      <c r="D63" s="10"/>
      <c r="E63" s="10"/>
      <c r="F63" s="10"/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1"/>
  <sheetViews>
    <sheetView zoomScale="145" zoomScaleNormal="145" zoomScalePageLayoutView="145" workbookViewId="0">
      <selection activeCell="H3" sqref="H3"/>
    </sheetView>
  </sheetViews>
  <sheetFormatPr baseColWidth="10" defaultColWidth="8.83203125" defaultRowHeight="13" x14ac:dyDescent="0.15"/>
  <cols>
    <col min="1" max="1" width="8.83203125" style="4"/>
    <col min="2" max="2" width="11.1640625" style="3" bestFit="1" customWidth="1"/>
    <col min="3" max="6" width="8.83203125" style="3"/>
    <col min="7" max="16384" width="8.83203125" style="4"/>
  </cols>
  <sheetData>
    <row r="1" spans="1:11" x14ac:dyDescent="0.15">
      <c r="A1" s="3" t="s">
        <v>8</v>
      </c>
      <c r="H1" t="s">
        <v>9</v>
      </c>
    </row>
    <row r="2" spans="1:11" x14ac:dyDescent="0.15">
      <c r="A2" s="1" t="s">
        <v>4</v>
      </c>
      <c r="B2" s="1" t="s">
        <v>45</v>
      </c>
      <c r="C2" s="3" t="s">
        <v>5</v>
      </c>
      <c r="D2" s="3" t="s">
        <v>7</v>
      </c>
      <c r="E2" s="3" t="s">
        <v>6</v>
      </c>
      <c r="F2" s="3" t="s">
        <v>0</v>
      </c>
      <c r="H2" s="3" t="s">
        <v>5</v>
      </c>
      <c r="I2" s="3" t="s">
        <v>7</v>
      </c>
      <c r="J2" s="4" t="s">
        <v>6</v>
      </c>
      <c r="K2" s="3" t="s">
        <v>0</v>
      </c>
    </row>
    <row r="3" spans="1:11" x14ac:dyDescent="0.15">
      <c r="A3">
        <v>1</v>
      </c>
      <c r="B3" s="7" t="s">
        <v>46</v>
      </c>
      <c r="C3" s="5">
        <v>25</v>
      </c>
      <c r="D3" s="3">
        <v>8.7304238295965533</v>
      </c>
      <c r="E3" s="3">
        <v>9.8978473470263211</v>
      </c>
      <c r="H3" s="5">
        <f xml:space="preserve"> 0.0024*A3^3 - 0.1299*A3^2 + 2.7195*A3 + 29.208</f>
        <v>31.799999999999997</v>
      </c>
      <c r="I3" s="5">
        <f xml:space="preserve"> 0.0001*A3 + 9.2286</f>
        <v>9.2286999999999999</v>
      </c>
      <c r="J3" s="5">
        <f>- 0.2296*A3 + 8.6562</f>
        <v>8.4266000000000005</v>
      </c>
      <c r="K3" s="3"/>
    </row>
    <row r="4" spans="1:11" s="3" customFormat="1" x14ac:dyDescent="0.15">
      <c r="A4">
        <v>2</v>
      </c>
      <c r="B4" s="7" t="s">
        <v>47</v>
      </c>
      <c r="C4" s="5">
        <v>27</v>
      </c>
      <c r="D4" s="3">
        <v>4.9573188859352282</v>
      </c>
      <c r="E4" s="3">
        <v>19.006803289158661</v>
      </c>
      <c r="F4" s="3">
        <f t="shared" ref="F4:F31" si="0">(C4-C3)/((D3+E3+D4+E4)/4)</f>
        <v>0.18782696557899686</v>
      </c>
      <c r="H4" s="5">
        <f t="shared" ref="H4:H31" si="1" xml:space="preserve"> 0.0024*A4^3 - 0.1299*A4^2 + 2.7195*A4 + 29.208</f>
        <v>34.146599999999999</v>
      </c>
      <c r="I4" s="5">
        <f t="shared" ref="I4:I31" si="2" xml:space="preserve"> 0.0001*A4 + 9.2286</f>
        <v>9.2287999999999997</v>
      </c>
      <c r="J4" s="5">
        <f t="shared" ref="J4:J31" si="3">- 0.2296*A4 + 8.6562</f>
        <v>8.197000000000001</v>
      </c>
      <c r="K4" s="3">
        <f t="shared" ref="K4:K31" si="4">(H4-H3)/((I3+J3+I4+J4)/4)</f>
        <v>0.26756287573650794</v>
      </c>
    </row>
    <row r="5" spans="1:11" x14ac:dyDescent="0.15">
      <c r="A5">
        <v>3</v>
      </c>
      <c r="B5" s="7" t="s">
        <v>48</v>
      </c>
      <c r="C5" s="5">
        <v>32.5</v>
      </c>
      <c r="D5" s="3">
        <v>8.7122368696980317</v>
      </c>
      <c r="E5" s="3">
        <v>20.041382306860172</v>
      </c>
      <c r="F5" s="3">
        <f t="shared" si="0"/>
        <v>0.41731681661491654</v>
      </c>
      <c r="H5" s="5">
        <f t="shared" si="1"/>
        <v>36.2622</v>
      </c>
      <c r="I5" s="5">
        <f t="shared" si="2"/>
        <v>9.2288999999999994</v>
      </c>
      <c r="J5" s="5">
        <f t="shared" si="3"/>
        <v>7.9674000000000005</v>
      </c>
      <c r="K5" s="3">
        <f t="shared" si="4"/>
        <v>0.24442191548172992</v>
      </c>
    </row>
    <row r="6" spans="1:11" s="3" customFormat="1" x14ac:dyDescent="0.15">
      <c r="A6">
        <v>4</v>
      </c>
      <c r="B6" s="7" t="s">
        <v>49</v>
      </c>
      <c r="C6" s="5">
        <v>35.5</v>
      </c>
      <c r="D6" s="3">
        <v>9.9500245680497397</v>
      </c>
      <c r="E6" s="3">
        <v>12.726453266173072</v>
      </c>
      <c r="F6" s="3">
        <f t="shared" si="0"/>
        <v>0.233326411915663</v>
      </c>
      <c r="H6" s="5">
        <f t="shared" si="1"/>
        <v>38.161200000000001</v>
      </c>
      <c r="I6" s="5">
        <f t="shared" si="2"/>
        <v>9.229000000000001</v>
      </c>
      <c r="J6" s="5">
        <f t="shared" si="3"/>
        <v>7.7378</v>
      </c>
      <c r="K6" s="3">
        <f t="shared" si="4"/>
        <v>0.22234516188519202</v>
      </c>
    </row>
    <row r="7" spans="1:11" s="3" customFormat="1" x14ac:dyDescent="0.15">
      <c r="A7">
        <v>5</v>
      </c>
      <c r="B7" s="7" t="s">
        <v>50</v>
      </c>
      <c r="C7" s="5">
        <v>38.333333333333336</v>
      </c>
      <c r="D7" s="3">
        <v>9.7859458384175255</v>
      </c>
      <c r="E7" s="3">
        <v>13.963837758580244</v>
      </c>
      <c r="F7" s="3">
        <f t="shared" si="0"/>
        <v>0.24411470973434746</v>
      </c>
      <c r="H7" s="5">
        <f t="shared" si="1"/>
        <v>39.857999999999997</v>
      </c>
      <c r="I7" s="5">
        <f t="shared" si="2"/>
        <v>9.2291000000000007</v>
      </c>
      <c r="J7" s="5">
        <f t="shared" si="3"/>
        <v>7.5082000000000004</v>
      </c>
      <c r="K7" s="3">
        <f t="shared" si="4"/>
        <v>0.20137609370966689</v>
      </c>
    </row>
    <row r="8" spans="1:11" s="3" customFormat="1" x14ac:dyDescent="0.15">
      <c r="A8">
        <v>6</v>
      </c>
      <c r="B8" s="7" t="s">
        <v>51</v>
      </c>
      <c r="C8" s="5">
        <v>38.75</v>
      </c>
      <c r="D8" s="3">
        <v>11.18995755920638</v>
      </c>
      <c r="E8" s="3">
        <v>13.958851049766123</v>
      </c>
      <c r="F8" s="3">
        <f t="shared" si="0"/>
        <v>3.4084144174260408E-2</v>
      </c>
      <c r="H8" s="5">
        <f t="shared" si="1"/>
        <v>41.366999999999997</v>
      </c>
      <c r="I8" s="5">
        <f t="shared" si="2"/>
        <v>9.2292000000000005</v>
      </c>
      <c r="J8" s="5">
        <f t="shared" si="3"/>
        <v>7.2786</v>
      </c>
      <c r="K8" s="3">
        <f t="shared" si="4"/>
        <v>0.18156059088407017</v>
      </c>
    </row>
    <row r="9" spans="1:11" s="3" customFormat="1" x14ac:dyDescent="0.15">
      <c r="A9">
        <v>7</v>
      </c>
      <c r="B9" s="7" t="s">
        <v>52</v>
      </c>
      <c r="C9" s="5">
        <v>36.25</v>
      </c>
      <c r="D9" s="3">
        <v>11.453960209094824</v>
      </c>
      <c r="E9" s="3">
        <v>13.980869652037633</v>
      </c>
      <c r="F9" s="3">
        <f t="shared" si="0"/>
        <v>-0.19769238240760442</v>
      </c>
      <c r="H9" s="5">
        <f t="shared" si="1"/>
        <v>42.702600000000004</v>
      </c>
      <c r="I9" s="5">
        <f t="shared" si="2"/>
        <v>9.2293000000000003</v>
      </c>
      <c r="J9" s="5">
        <f t="shared" si="3"/>
        <v>7.0490000000000004</v>
      </c>
      <c r="K9" s="3">
        <f t="shared" si="4"/>
        <v>0.16294710258310768</v>
      </c>
    </row>
    <row r="10" spans="1:11" x14ac:dyDescent="0.15">
      <c r="A10">
        <v>8</v>
      </c>
      <c r="B10" s="7" t="s">
        <v>53</v>
      </c>
      <c r="C10" s="5">
        <v>43</v>
      </c>
      <c r="D10" s="5">
        <v>12.156445765973274</v>
      </c>
      <c r="E10" s="5">
        <v>13.918517410413706</v>
      </c>
      <c r="F10" s="3">
        <f t="shared" si="0"/>
        <v>0.52417217014118767</v>
      </c>
      <c r="H10" s="5">
        <f t="shared" si="1"/>
        <v>43.879199999999997</v>
      </c>
      <c r="I10" s="5">
        <f t="shared" si="2"/>
        <v>9.2294</v>
      </c>
      <c r="J10" s="5">
        <f t="shared" si="3"/>
        <v>6.8193999999999999</v>
      </c>
      <c r="K10" s="3">
        <f t="shared" si="4"/>
        <v>0.14558682962591676</v>
      </c>
    </row>
    <row r="11" spans="1:11" x14ac:dyDescent="0.15">
      <c r="A11">
        <v>9</v>
      </c>
      <c r="B11" s="7" t="s">
        <v>54</v>
      </c>
      <c r="C11" s="5">
        <v>42.666666666666664</v>
      </c>
      <c r="D11" s="5">
        <v>10.601408515056827</v>
      </c>
      <c r="E11" s="5">
        <v>16.847334237577215</v>
      </c>
      <c r="F11" s="3">
        <f t="shared" si="0"/>
        <v>-2.4911080243612164E-2</v>
      </c>
      <c r="H11" s="5">
        <f t="shared" si="1"/>
        <v>44.911200000000001</v>
      </c>
      <c r="I11" s="5">
        <f t="shared" si="2"/>
        <v>9.2294999999999998</v>
      </c>
      <c r="J11" s="5">
        <f t="shared" si="3"/>
        <v>6.5898000000000003</v>
      </c>
      <c r="K11" s="3">
        <f t="shared" si="4"/>
        <v>0.12953392263737135</v>
      </c>
    </row>
    <row r="12" spans="1:11" x14ac:dyDescent="0.15">
      <c r="A12">
        <v>10</v>
      </c>
      <c r="B12" s="7" t="s">
        <v>55</v>
      </c>
      <c r="C12" s="5">
        <v>42</v>
      </c>
      <c r="D12" s="5">
        <v>17.09417691682588</v>
      </c>
      <c r="E12" s="5">
        <v>11.561669561780221</v>
      </c>
      <c r="F12" s="3">
        <f t="shared" si="0"/>
        <v>-4.7530276991704715E-2</v>
      </c>
      <c r="H12" s="5">
        <f t="shared" si="1"/>
        <v>45.813000000000002</v>
      </c>
      <c r="I12" s="5">
        <f t="shared" si="2"/>
        <v>9.2295999999999996</v>
      </c>
      <c r="J12" s="5">
        <f t="shared" si="3"/>
        <v>6.3602000000000007</v>
      </c>
      <c r="K12" s="3">
        <f t="shared" si="4"/>
        <v>0.11484569758445819</v>
      </c>
    </row>
    <row r="13" spans="1:11" x14ac:dyDescent="0.15">
      <c r="A13">
        <v>11</v>
      </c>
      <c r="B13" s="7" t="s">
        <v>56</v>
      </c>
      <c r="C13" s="5">
        <v>42</v>
      </c>
      <c r="D13" s="5">
        <v>15.992698917525809</v>
      </c>
      <c r="E13" s="5">
        <v>13.99966142085297</v>
      </c>
      <c r="F13" s="3">
        <f t="shared" si="0"/>
        <v>0</v>
      </c>
      <c r="H13" s="5">
        <f t="shared" si="1"/>
        <v>46.599000000000004</v>
      </c>
      <c r="I13" s="5">
        <f t="shared" si="2"/>
        <v>9.2296999999999993</v>
      </c>
      <c r="J13" s="5">
        <f t="shared" si="3"/>
        <v>6.1306000000000003</v>
      </c>
      <c r="K13" s="3">
        <f t="shared" si="4"/>
        <v>0.10158287049153332</v>
      </c>
    </row>
    <row r="14" spans="1:11" x14ac:dyDescent="0.15">
      <c r="A14">
        <v>12</v>
      </c>
      <c r="B14" s="7" t="s">
        <v>57</v>
      </c>
      <c r="C14" s="5">
        <v>47.333333333333336</v>
      </c>
      <c r="D14" s="5">
        <v>15.957681667142165</v>
      </c>
      <c r="E14" s="5">
        <v>10.474033385376309</v>
      </c>
      <c r="F14" s="3">
        <f t="shared" si="0"/>
        <v>0.37808919659807122</v>
      </c>
      <c r="H14" s="5">
        <f t="shared" si="1"/>
        <v>47.2836</v>
      </c>
      <c r="I14" s="5">
        <f t="shared" si="2"/>
        <v>9.2298000000000009</v>
      </c>
      <c r="J14" s="5">
        <f t="shared" si="3"/>
        <v>5.9009999999999998</v>
      </c>
      <c r="K14" s="3">
        <f t="shared" si="4"/>
        <v>8.980981335537204E-2</v>
      </c>
    </row>
    <row r="15" spans="1:11" x14ac:dyDescent="0.15">
      <c r="A15">
        <v>13</v>
      </c>
      <c r="B15" s="7" t="s">
        <v>58</v>
      </c>
      <c r="C15" s="5">
        <v>46.25</v>
      </c>
      <c r="D15" s="5">
        <v>12.724528550737803</v>
      </c>
      <c r="E15" s="5">
        <v>14.944241314033185</v>
      </c>
      <c r="F15" s="3">
        <f t="shared" si="0"/>
        <v>-8.0097864925948073E-2</v>
      </c>
      <c r="H15" s="5">
        <f t="shared" si="1"/>
        <v>47.881199999999993</v>
      </c>
      <c r="I15" s="5">
        <f t="shared" si="2"/>
        <v>9.2299000000000007</v>
      </c>
      <c r="J15" s="5">
        <f t="shared" si="3"/>
        <v>5.6714000000000002</v>
      </c>
      <c r="K15" s="3">
        <f t="shared" si="4"/>
        <v>7.9594833528123951E-2</v>
      </c>
    </row>
    <row r="16" spans="1:11" x14ac:dyDescent="0.15">
      <c r="A16">
        <v>14</v>
      </c>
      <c r="B16" s="7" t="s">
        <v>59</v>
      </c>
      <c r="C16" s="5">
        <v>48</v>
      </c>
      <c r="D16" s="5">
        <v>11.163077222557099</v>
      </c>
      <c r="E16" s="5">
        <v>12.607377063551104</v>
      </c>
      <c r="F16" s="3">
        <f t="shared" si="0"/>
        <v>0.13608292340234213</v>
      </c>
      <c r="H16" s="5">
        <f t="shared" si="1"/>
        <v>48.406199999999998</v>
      </c>
      <c r="I16" s="5">
        <f t="shared" si="2"/>
        <v>9.23</v>
      </c>
      <c r="J16" s="5">
        <f t="shared" si="3"/>
        <v>5.4418000000000006</v>
      </c>
      <c r="K16" s="3">
        <f t="shared" si="4"/>
        <v>7.1010479117847719E-2</v>
      </c>
    </row>
    <row r="17" spans="1:11" x14ac:dyDescent="0.15">
      <c r="A17">
        <v>15</v>
      </c>
      <c r="B17" s="7" t="s">
        <v>60</v>
      </c>
      <c r="C17" s="5">
        <v>51</v>
      </c>
      <c r="D17" s="5">
        <v>18.164304468037969</v>
      </c>
      <c r="E17" s="5">
        <v>12.555040931949536</v>
      </c>
      <c r="F17" s="3">
        <f t="shared" si="0"/>
        <v>0.22022470387355944</v>
      </c>
      <c r="H17" s="5">
        <f t="shared" si="1"/>
        <v>48.873000000000005</v>
      </c>
      <c r="I17" s="5">
        <f t="shared" si="2"/>
        <v>9.2301000000000002</v>
      </c>
      <c r="J17" s="5">
        <f t="shared" si="3"/>
        <v>5.2122000000000002</v>
      </c>
      <c r="K17" s="3">
        <f t="shared" si="4"/>
        <v>6.4133873277897144E-2</v>
      </c>
    </row>
    <row r="18" spans="1:11" x14ac:dyDescent="0.15">
      <c r="A18">
        <v>16</v>
      </c>
      <c r="B18" s="7" t="s">
        <v>61</v>
      </c>
      <c r="C18" s="5">
        <v>48.666666666666664</v>
      </c>
      <c r="D18" s="5">
        <v>11.774149324954507</v>
      </c>
      <c r="E18" s="5">
        <v>14.184417500041175</v>
      </c>
      <c r="F18" s="3">
        <f t="shared" si="0"/>
        <v>-0.1646732027863807</v>
      </c>
      <c r="H18" s="5">
        <f t="shared" si="1"/>
        <v>49.295999999999999</v>
      </c>
      <c r="I18" s="5">
        <f t="shared" si="2"/>
        <v>9.2302</v>
      </c>
      <c r="J18" s="5">
        <f t="shared" si="3"/>
        <v>4.9825999999999997</v>
      </c>
      <c r="K18" s="3">
        <f t="shared" si="4"/>
        <v>5.9047080624390735E-2</v>
      </c>
    </row>
    <row r="19" spans="1:11" x14ac:dyDescent="0.15">
      <c r="A19">
        <v>17</v>
      </c>
      <c r="B19" s="7" t="s">
        <v>62</v>
      </c>
      <c r="C19" s="5">
        <v>55.5</v>
      </c>
      <c r="D19" s="5">
        <v>11.980517525170868</v>
      </c>
      <c r="E19" s="5">
        <v>8.5729387030574422</v>
      </c>
      <c r="F19" s="3">
        <f t="shared" si="0"/>
        <v>0.58766167410210557</v>
      </c>
      <c r="H19" s="5">
        <f t="shared" si="1"/>
        <v>49.689599999999999</v>
      </c>
      <c r="I19" s="5">
        <f t="shared" si="2"/>
        <v>9.2302999999999997</v>
      </c>
      <c r="J19" s="5">
        <f t="shared" si="3"/>
        <v>4.7530000000000001</v>
      </c>
      <c r="K19" s="3">
        <f t="shared" si="4"/>
        <v>5.5837509442795176E-2</v>
      </c>
    </row>
    <row r="20" spans="1:11" x14ac:dyDescent="0.15">
      <c r="A20">
        <v>18</v>
      </c>
      <c r="B20" s="7" t="s">
        <v>63</v>
      </c>
      <c r="C20" s="5">
        <v>53.5</v>
      </c>
      <c r="D20" s="5">
        <v>11.648790507397397</v>
      </c>
      <c r="E20" s="5">
        <v>11.393881337458211</v>
      </c>
      <c r="F20" s="3">
        <f t="shared" si="0"/>
        <v>-0.18350253459639618</v>
      </c>
      <c r="H20" s="5">
        <f t="shared" si="1"/>
        <v>50.068200000000004</v>
      </c>
      <c r="I20" s="5">
        <f t="shared" si="2"/>
        <v>9.2303999999999995</v>
      </c>
      <c r="J20" s="5">
        <f t="shared" si="3"/>
        <v>4.5234000000000005</v>
      </c>
      <c r="K20" s="3">
        <f t="shared" si="4"/>
        <v>5.4598353829348537E-2</v>
      </c>
    </row>
    <row r="21" spans="1:11" x14ac:dyDescent="0.15">
      <c r="A21">
        <v>19</v>
      </c>
      <c r="B21" s="7" t="s">
        <v>64</v>
      </c>
      <c r="C21" s="5">
        <v>55.25</v>
      </c>
      <c r="D21" s="5">
        <v>11.584403261653373</v>
      </c>
      <c r="E21" s="5">
        <v>10.980252519249714</v>
      </c>
      <c r="F21" s="3">
        <f t="shared" si="0"/>
        <v>0.15348410802404588</v>
      </c>
      <c r="H21" s="5">
        <f t="shared" si="1"/>
        <v>50.446200000000005</v>
      </c>
      <c r="I21" s="5">
        <f t="shared" si="2"/>
        <v>9.2304999999999993</v>
      </c>
      <c r="J21" s="5">
        <f t="shared" si="3"/>
        <v>4.2938000000000001</v>
      </c>
      <c r="K21" s="3">
        <f t="shared" si="4"/>
        <v>5.5429080471147203E-2</v>
      </c>
    </row>
    <row r="22" spans="1:11" x14ac:dyDescent="0.15">
      <c r="A22">
        <v>20</v>
      </c>
      <c r="B22" s="7" t="s">
        <v>65</v>
      </c>
      <c r="C22" s="5">
        <v>56</v>
      </c>
      <c r="D22" s="5">
        <v>15.188957674874308</v>
      </c>
      <c r="E22" s="5">
        <v>9.2411956329437732</v>
      </c>
      <c r="F22" s="3">
        <f t="shared" si="0"/>
        <v>6.3836837688526854E-2</v>
      </c>
      <c r="H22" s="5">
        <f t="shared" si="1"/>
        <v>50.838000000000008</v>
      </c>
      <c r="I22" s="5">
        <f t="shared" si="2"/>
        <v>9.2306000000000008</v>
      </c>
      <c r="J22" s="5">
        <f t="shared" si="3"/>
        <v>4.0642000000000005</v>
      </c>
      <c r="K22" s="3">
        <f t="shared" si="4"/>
        <v>5.8435965412710122E-2</v>
      </c>
    </row>
    <row r="23" spans="1:11" x14ac:dyDescent="0.15">
      <c r="A23">
        <v>21</v>
      </c>
      <c r="B23" s="7" t="s">
        <v>66</v>
      </c>
      <c r="C23" s="5">
        <v>52.75</v>
      </c>
      <c r="D23" s="5">
        <v>16.24894936479448</v>
      </c>
      <c r="E23" s="5">
        <v>10.915431234165391</v>
      </c>
      <c r="F23" s="3">
        <f t="shared" si="0"/>
        <v>-0.25196467562801639</v>
      </c>
      <c r="H23" s="5">
        <f t="shared" si="1"/>
        <v>51.257999999999996</v>
      </c>
      <c r="I23" s="5">
        <f t="shared" si="2"/>
        <v>9.2307000000000006</v>
      </c>
      <c r="J23" s="5">
        <f t="shared" si="3"/>
        <v>3.8346</v>
      </c>
      <c r="K23" s="3">
        <f t="shared" si="4"/>
        <v>6.3732686901792859E-2</v>
      </c>
    </row>
    <row r="24" spans="1:11" x14ac:dyDescent="0.15">
      <c r="A24">
        <v>22</v>
      </c>
      <c r="B24" s="7" t="s">
        <v>67</v>
      </c>
      <c r="C24" s="5">
        <v>59.375</v>
      </c>
      <c r="D24" s="5">
        <v>12.242063583547193</v>
      </c>
      <c r="E24" s="5">
        <v>8.9272339876768108</v>
      </c>
      <c r="F24" s="3">
        <f t="shared" si="0"/>
        <v>0.54827195039229082</v>
      </c>
      <c r="H24" s="5">
        <f t="shared" si="1"/>
        <v>51.720600000000005</v>
      </c>
      <c r="I24" s="5">
        <f t="shared" si="2"/>
        <v>9.2308000000000003</v>
      </c>
      <c r="J24" s="5">
        <f t="shared" si="3"/>
        <v>3.6050000000000004</v>
      </c>
      <c r="K24" s="3">
        <f t="shared" si="4"/>
        <v>7.1440981271067086E-2</v>
      </c>
    </row>
    <row r="25" spans="1:11" x14ac:dyDescent="0.15">
      <c r="A25">
        <v>23</v>
      </c>
      <c r="B25" s="7" t="s">
        <v>68</v>
      </c>
      <c r="C25" s="5">
        <v>60.666666666666664</v>
      </c>
      <c r="D25" s="5">
        <v>10.529675805723116</v>
      </c>
      <c r="E25" s="5">
        <v>7.7803804958677949</v>
      </c>
      <c r="F25" s="3">
        <f t="shared" si="0"/>
        <v>0.13087009182853857</v>
      </c>
      <c r="H25" s="5">
        <f t="shared" si="1"/>
        <v>52.240200000000016</v>
      </c>
      <c r="I25" s="5">
        <f t="shared" si="2"/>
        <v>9.2309000000000001</v>
      </c>
      <c r="J25" s="5">
        <f t="shared" si="3"/>
        <v>3.3754</v>
      </c>
      <c r="K25" s="3">
        <f t="shared" si="4"/>
        <v>8.1691369816172588E-2</v>
      </c>
    </row>
    <row r="26" spans="1:11" x14ac:dyDescent="0.15">
      <c r="A26">
        <v>24</v>
      </c>
      <c r="B26" s="7" t="s">
        <v>69</v>
      </c>
      <c r="C26" s="5">
        <v>59</v>
      </c>
      <c r="D26" s="5">
        <v>18.788227524529702</v>
      </c>
      <c r="E26" s="5">
        <v>9.1487092755196038</v>
      </c>
      <c r="F26" s="3">
        <f t="shared" si="0"/>
        <v>-0.14415351614352231</v>
      </c>
      <c r="H26" s="5">
        <f t="shared" si="1"/>
        <v>52.83120000000001</v>
      </c>
      <c r="I26" s="5">
        <f t="shared" si="2"/>
        <v>9.2309999999999999</v>
      </c>
      <c r="J26" s="5">
        <f t="shared" si="3"/>
        <v>3.1458000000000004</v>
      </c>
      <c r="K26" s="3">
        <f t="shared" si="4"/>
        <v>9.4623965800880436E-2</v>
      </c>
    </row>
    <row r="27" spans="1:11" x14ac:dyDescent="0.15">
      <c r="A27">
        <v>25</v>
      </c>
      <c r="B27" s="7" t="s">
        <v>70</v>
      </c>
      <c r="C27" s="5">
        <v>60</v>
      </c>
      <c r="D27" s="5">
        <v>10.644565781920875</v>
      </c>
      <c r="E27" s="5">
        <v>7.8741258779738263</v>
      </c>
      <c r="F27" s="3">
        <f t="shared" si="0"/>
        <v>8.6103667792353039E-2</v>
      </c>
      <c r="H27" s="5">
        <f t="shared" si="1"/>
        <v>53.50800000000001</v>
      </c>
      <c r="I27" s="5">
        <f t="shared" si="2"/>
        <v>9.2310999999999996</v>
      </c>
      <c r="J27" s="5">
        <f t="shared" si="3"/>
        <v>2.9161999999999999</v>
      </c>
      <c r="K27" s="3">
        <f t="shared" si="4"/>
        <v>0.11038937208704908</v>
      </c>
    </row>
    <row r="28" spans="1:11" x14ac:dyDescent="0.15">
      <c r="A28">
        <v>26</v>
      </c>
      <c r="B28" s="7" t="s">
        <v>71</v>
      </c>
      <c r="C28" s="5">
        <v>60.75</v>
      </c>
      <c r="D28" s="5">
        <v>15.779425504959946</v>
      </c>
      <c r="E28" s="5">
        <v>8.1682231080229908</v>
      </c>
      <c r="F28" s="3">
        <f t="shared" si="0"/>
        <v>7.0644185035083823E-2</v>
      </c>
      <c r="H28" s="5">
        <f t="shared" si="1"/>
        <v>54.284999999999989</v>
      </c>
      <c r="I28" s="5">
        <f t="shared" si="2"/>
        <v>9.2311999999999994</v>
      </c>
      <c r="J28" s="5">
        <f t="shared" si="3"/>
        <v>2.6866000000000003</v>
      </c>
      <c r="K28" s="3">
        <f t="shared" si="4"/>
        <v>0.12914968148895781</v>
      </c>
    </row>
    <row r="29" spans="1:11" x14ac:dyDescent="0.15">
      <c r="A29">
        <v>27</v>
      </c>
      <c r="B29" s="7" t="s">
        <v>72</v>
      </c>
      <c r="C29" s="5">
        <v>63.333333333333336</v>
      </c>
      <c r="D29" s="5">
        <v>16.56472956284734</v>
      </c>
      <c r="E29" s="5">
        <v>8.2812816745241591</v>
      </c>
      <c r="F29" s="3">
        <f t="shared" si="0"/>
        <v>0.21177614806974315</v>
      </c>
      <c r="H29" s="5">
        <f t="shared" si="1"/>
        <v>55.176600000000008</v>
      </c>
      <c r="I29" s="5">
        <f t="shared" si="2"/>
        <v>9.2313000000000009</v>
      </c>
      <c r="J29" s="5">
        <f t="shared" si="3"/>
        <v>2.4569999999999999</v>
      </c>
      <c r="K29" s="3">
        <f t="shared" si="4"/>
        <v>0.15107959383380026</v>
      </c>
    </row>
    <row r="30" spans="1:11" x14ac:dyDescent="0.15">
      <c r="A30">
        <v>28</v>
      </c>
      <c r="B30" s="7" t="s">
        <v>73</v>
      </c>
      <c r="C30" s="5">
        <v>68</v>
      </c>
      <c r="D30" s="5">
        <v>20.873449953015594</v>
      </c>
      <c r="E30" s="5">
        <v>5.3124736075265346</v>
      </c>
      <c r="F30" s="3">
        <f t="shared" si="0"/>
        <v>0.36578402799318943</v>
      </c>
      <c r="H30" s="5">
        <f t="shared" si="1"/>
        <v>56.197200000000009</v>
      </c>
      <c r="I30" s="5">
        <f t="shared" si="2"/>
        <v>9.2314000000000007</v>
      </c>
      <c r="J30" s="5">
        <f t="shared" si="3"/>
        <v>2.2274000000000003</v>
      </c>
      <c r="K30" s="3">
        <f t="shared" si="4"/>
        <v>0.1763676659279135</v>
      </c>
    </row>
    <row r="31" spans="1:11" x14ac:dyDescent="0.15">
      <c r="A31">
        <v>29</v>
      </c>
      <c r="B31" s="7" t="s">
        <v>74</v>
      </c>
      <c r="C31" s="5">
        <v>70.25</v>
      </c>
      <c r="D31" s="5">
        <v>14.520648802575113</v>
      </c>
      <c r="E31" s="5">
        <v>4.2989675062060844</v>
      </c>
      <c r="F31" s="3">
        <f t="shared" si="0"/>
        <v>0.199975381389316</v>
      </c>
      <c r="H31" s="5">
        <f t="shared" si="1"/>
        <v>57.361199999999997</v>
      </c>
      <c r="I31" s="5">
        <f t="shared" si="2"/>
        <v>9.2315000000000005</v>
      </c>
      <c r="J31" s="5">
        <f t="shared" si="3"/>
        <v>1.9977999999999998</v>
      </c>
      <c r="K31" s="3">
        <f t="shared" si="4"/>
        <v>0.20521771325055643</v>
      </c>
    </row>
    <row r="32" spans="1:11" x14ac:dyDescent="0.15">
      <c r="B32" s="4"/>
      <c r="C32" s="4"/>
      <c r="D32" s="4"/>
      <c r="E32" s="4"/>
      <c r="F32" s="4"/>
    </row>
    <row r="33" spans="2:6" x14ac:dyDescent="0.15">
      <c r="B33" s="4"/>
      <c r="C33" s="4"/>
      <c r="D33" s="4"/>
      <c r="E33" s="4"/>
      <c r="F33" s="4"/>
    </row>
    <row r="34" spans="2:6" x14ac:dyDescent="0.15">
      <c r="B34" s="4"/>
      <c r="C34" s="4"/>
      <c r="D34" s="4"/>
      <c r="E34" s="4"/>
      <c r="F34" s="4"/>
    </row>
    <row r="35" spans="2:6" x14ac:dyDescent="0.15">
      <c r="B35" s="4"/>
      <c r="C35" s="4"/>
      <c r="D35" s="4"/>
      <c r="E35" s="4"/>
      <c r="F35" s="4"/>
    </row>
    <row r="36" spans="2:6" x14ac:dyDescent="0.15">
      <c r="B36" s="4"/>
      <c r="C36" s="4"/>
      <c r="D36" s="4"/>
      <c r="E36" s="4"/>
      <c r="F36" s="4"/>
    </row>
    <row r="37" spans="2:6" x14ac:dyDescent="0.15">
      <c r="B37" s="4"/>
      <c r="C37" s="4"/>
      <c r="D37" s="4"/>
      <c r="E37" s="4"/>
      <c r="F37" s="4"/>
    </row>
    <row r="38" spans="2:6" x14ac:dyDescent="0.15">
      <c r="B38" s="4"/>
      <c r="C38" s="4"/>
      <c r="D38" s="4"/>
      <c r="E38" s="4"/>
      <c r="F38" s="4"/>
    </row>
    <row r="39" spans="2:6" x14ac:dyDescent="0.15">
      <c r="B39" s="4"/>
      <c r="C39" s="4"/>
      <c r="D39" s="4"/>
      <c r="E39" s="4"/>
      <c r="F39" s="4"/>
    </row>
    <row r="40" spans="2:6" x14ac:dyDescent="0.15">
      <c r="B40" s="4"/>
      <c r="C40" s="4"/>
      <c r="D40" s="4"/>
      <c r="E40" s="4"/>
      <c r="F40" s="4"/>
    </row>
    <row r="41" spans="2:6" x14ac:dyDescent="0.15">
      <c r="B41" s="4"/>
      <c r="C41" s="4"/>
      <c r="D41" s="4"/>
      <c r="E41" s="4"/>
      <c r="F41" s="4"/>
    </row>
    <row r="42" spans="2:6" x14ac:dyDescent="0.15">
      <c r="B42" s="4"/>
      <c r="C42" s="4"/>
      <c r="D42" s="4"/>
      <c r="E42" s="4"/>
      <c r="F42" s="4"/>
    </row>
    <row r="43" spans="2:6" x14ac:dyDescent="0.15">
      <c r="B43" s="4"/>
      <c r="C43" s="4"/>
      <c r="D43" s="4"/>
      <c r="E43" s="4"/>
      <c r="F43" s="4"/>
    </row>
    <row r="44" spans="2:6" x14ac:dyDescent="0.15">
      <c r="B44" s="4"/>
      <c r="C44" s="4"/>
      <c r="D44" s="4"/>
      <c r="E44" s="4"/>
      <c r="F44" s="4"/>
    </row>
    <row r="45" spans="2:6" x14ac:dyDescent="0.15">
      <c r="B45" s="4"/>
      <c r="C45" s="4"/>
      <c r="D45" s="4"/>
      <c r="E45" s="4"/>
      <c r="F45" s="4"/>
    </row>
    <row r="46" spans="2:6" x14ac:dyDescent="0.15">
      <c r="B46" s="4"/>
      <c r="C46" s="4"/>
      <c r="D46" s="4"/>
      <c r="E46" s="4"/>
      <c r="F46" s="4"/>
    </row>
    <row r="47" spans="2:6" x14ac:dyDescent="0.15">
      <c r="B47" s="4"/>
      <c r="C47" s="4"/>
      <c r="D47" s="4"/>
      <c r="E47" s="4"/>
      <c r="F47" s="4"/>
    </row>
    <row r="48" spans="2:6" x14ac:dyDescent="0.15">
      <c r="B48" s="4"/>
      <c r="C48" s="4"/>
      <c r="D48" s="4"/>
      <c r="E48" s="4"/>
      <c r="F48" s="4"/>
    </row>
    <row r="49" spans="2:6" x14ac:dyDescent="0.15">
      <c r="B49" s="4"/>
      <c r="C49" s="4"/>
      <c r="D49" s="4"/>
      <c r="E49" s="4"/>
      <c r="F49" s="4"/>
    </row>
    <row r="50" spans="2:6" x14ac:dyDescent="0.15">
      <c r="B50" s="4"/>
      <c r="C50" s="4"/>
      <c r="D50" s="4"/>
      <c r="E50" s="4"/>
      <c r="F50" s="4"/>
    </row>
    <row r="51" spans="2:6" x14ac:dyDescent="0.15">
      <c r="B51" s="4"/>
      <c r="C51" s="4"/>
      <c r="D51" s="4"/>
      <c r="E51" s="4"/>
      <c r="F51" s="4"/>
    </row>
    <row r="52" spans="2:6" x14ac:dyDescent="0.15">
      <c r="B52" s="4"/>
      <c r="C52" s="4"/>
      <c r="D52" s="4"/>
      <c r="E52" s="4"/>
      <c r="F52" s="4"/>
    </row>
    <row r="53" spans="2:6" x14ac:dyDescent="0.15">
      <c r="B53" s="4"/>
      <c r="C53" s="4"/>
      <c r="D53" s="4"/>
      <c r="E53" s="4"/>
      <c r="F53" s="4"/>
    </row>
    <row r="54" spans="2:6" x14ac:dyDescent="0.15">
      <c r="B54" s="4"/>
      <c r="C54" s="4"/>
      <c r="D54" s="4"/>
      <c r="E54" s="4"/>
      <c r="F54" s="4"/>
    </row>
    <row r="55" spans="2:6" x14ac:dyDescent="0.15">
      <c r="B55" s="4"/>
      <c r="C55" s="4"/>
      <c r="D55" s="4"/>
      <c r="E55" s="4"/>
      <c r="F55" s="4"/>
    </row>
    <row r="56" spans="2:6" x14ac:dyDescent="0.15">
      <c r="B56" s="4"/>
      <c r="C56" s="4"/>
      <c r="D56" s="4"/>
      <c r="E56" s="4"/>
      <c r="F56" s="4"/>
    </row>
    <row r="57" spans="2:6" x14ac:dyDescent="0.15">
      <c r="B57" s="4"/>
      <c r="C57" s="4"/>
      <c r="D57" s="4"/>
      <c r="E57" s="4"/>
      <c r="F57" s="4"/>
    </row>
    <row r="58" spans="2:6" x14ac:dyDescent="0.15">
      <c r="B58" s="4"/>
      <c r="C58" s="4"/>
      <c r="D58" s="4"/>
      <c r="E58" s="4"/>
      <c r="F58" s="4"/>
    </row>
    <row r="59" spans="2:6" x14ac:dyDescent="0.15">
      <c r="B59" s="4"/>
      <c r="C59" s="4"/>
      <c r="D59" s="4"/>
      <c r="E59" s="4"/>
      <c r="F59" s="4"/>
    </row>
    <row r="60" spans="2:6" x14ac:dyDescent="0.15">
      <c r="B60" s="4"/>
      <c r="C60" s="4"/>
      <c r="D60" s="4"/>
      <c r="E60" s="4"/>
      <c r="F60" s="4"/>
    </row>
    <row r="61" spans="2:6" x14ac:dyDescent="0.15">
      <c r="B61" s="4"/>
      <c r="C61" s="4"/>
      <c r="D61" s="4"/>
      <c r="E61" s="4"/>
      <c r="F61" s="4"/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1"/>
  <sheetViews>
    <sheetView zoomScale="145" zoomScaleNormal="145" zoomScalePageLayoutView="145" workbookViewId="0">
      <selection activeCell="A15" sqref="A15:B15"/>
    </sheetView>
  </sheetViews>
  <sheetFormatPr baseColWidth="10" defaultColWidth="8.83203125" defaultRowHeight="13" x14ac:dyDescent="0.15"/>
  <cols>
    <col min="1" max="1" width="8.83203125" style="4"/>
    <col min="2" max="2" width="8.83203125" style="6"/>
    <col min="3" max="16384" width="8.83203125" style="4"/>
  </cols>
  <sheetData>
    <row r="1" spans="1:6" x14ac:dyDescent="0.15">
      <c r="A1" t="s">
        <v>9</v>
      </c>
      <c r="C1" t="s">
        <v>9</v>
      </c>
    </row>
    <row r="2" spans="1:6" x14ac:dyDescent="0.15">
      <c r="A2" s="4" t="s">
        <v>4</v>
      </c>
      <c r="B2" s="6" t="s">
        <v>102</v>
      </c>
      <c r="C2" s="3" t="s">
        <v>5</v>
      </c>
      <c r="D2" s="3" t="s">
        <v>7</v>
      </c>
      <c r="E2" s="4" t="s">
        <v>6</v>
      </c>
      <c r="F2" s="3" t="s">
        <v>0</v>
      </c>
    </row>
    <row r="3" spans="1:6" x14ac:dyDescent="0.15">
      <c r="A3" s="4">
        <v>1</v>
      </c>
      <c r="B3" s="6">
        <v>4</v>
      </c>
      <c r="C3" s="2">
        <f t="shared" ref="C3:C12" si="0" xml:space="preserve"> -0.0671*A3^2 + 2.8082*A3 + 3.3489</f>
        <v>6.09</v>
      </c>
      <c r="D3" s="2">
        <v>3.6652</v>
      </c>
      <c r="E3" s="2">
        <f t="shared" ref="E3:E12" si="1">-0.0256*A3^2 + 0.1999*A3 + 3.03</f>
        <v>3.2042999999999999</v>
      </c>
      <c r="F3" s="3"/>
    </row>
    <row r="4" spans="1:6" s="3" customFormat="1" x14ac:dyDescent="0.15">
      <c r="A4" s="4">
        <v>2</v>
      </c>
      <c r="B4" s="6">
        <v>5</v>
      </c>
      <c r="C4" s="2">
        <f t="shared" si="0"/>
        <v>8.6968999999999994</v>
      </c>
      <c r="D4" s="2">
        <v>3.7323999999999997</v>
      </c>
      <c r="E4" s="2">
        <f t="shared" si="1"/>
        <v>3.3273999999999999</v>
      </c>
      <c r="F4" s="3">
        <f t="shared" ref="F4:F12" si="2">(C4-C3)/((D3+E3+D4+E4)/4)</f>
        <v>0.74860904711650955</v>
      </c>
    </row>
    <row r="5" spans="1:6" x14ac:dyDescent="0.15">
      <c r="A5" s="4">
        <v>3</v>
      </c>
      <c r="B5" s="78">
        <v>6</v>
      </c>
      <c r="C5" s="2">
        <f t="shared" si="0"/>
        <v>11.169599999999999</v>
      </c>
      <c r="D5" s="2">
        <v>3.7995999999999999</v>
      </c>
      <c r="E5" s="2">
        <f t="shared" si="1"/>
        <v>3.3992999999999998</v>
      </c>
      <c r="F5" s="3">
        <f t="shared" si="2"/>
        <v>0.69366772566924051</v>
      </c>
    </row>
    <row r="6" spans="1:6" s="3" customFormat="1" x14ac:dyDescent="0.15">
      <c r="A6" s="4">
        <v>4</v>
      </c>
      <c r="B6" s="79">
        <v>7</v>
      </c>
      <c r="C6" s="2">
        <f t="shared" si="0"/>
        <v>13.508099999999999</v>
      </c>
      <c r="D6" s="2">
        <v>3.8668</v>
      </c>
      <c r="E6" s="2">
        <f t="shared" si="1"/>
        <v>3.42</v>
      </c>
      <c r="F6" s="3">
        <f t="shared" si="2"/>
        <v>0.64574028179514964</v>
      </c>
    </row>
    <row r="7" spans="1:6" s="3" customFormat="1" x14ac:dyDescent="0.15">
      <c r="A7" s="4">
        <v>5</v>
      </c>
      <c r="B7" s="6">
        <v>8</v>
      </c>
      <c r="C7" s="2">
        <f t="shared" si="0"/>
        <v>15.712399999999999</v>
      </c>
      <c r="D7" s="2">
        <v>3.9339999999999997</v>
      </c>
      <c r="E7" s="2">
        <f t="shared" si="1"/>
        <v>3.3895</v>
      </c>
      <c r="F7" s="3">
        <f t="shared" si="2"/>
        <v>0.60349205697350505</v>
      </c>
    </row>
    <row r="8" spans="1:6" s="3" customFormat="1" x14ac:dyDescent="0.15">
      <c r="A8" s="4">
        <v>6</v>
      </c>
      <c r="B8" s="6">
        <v>9</v>
      </c>
      <c r="C8" s="2">
        <f t="shared" si="0"/>
        <v>17.782499999999999</v>
      </c>
      <c r="D8" s="2">
        <v>4.0011999999999999</v>
      </c>
      <c r="E8" s="2">
        <f t="shared" si="1"/>
        <v>3.3077999999999999</v>
      </c>
      <c r="F8" s="3">
        <f t="shared" si="2"/>
        <v>0.56589099607039128</v>
      </c>
    </row>
    <row r="9" spans="1:6" s="3" customFormat="1" x14ac:dyDescent="0.15">
      <c r="A9" s="4">
        <v>7</v>
      </c>
      <c r="B9" s="6">
        <v>10</v>
      </c>
      <c r="C9" s="2">
        <f t="shared" si="0"/>
        <v>19.718399999999999</v>
      </c>
      <c r="D9" s="2">
        <v>4.0683999999999996</v>
      </c>
      <c r="E9" s="2">
        <f t="shared" si="1"/>
        <v>3.1749000000000001</v>
      </c>
      <c r="F9" s="3">
        <f t="shared" si="2"/>
        <v>0.53212207005078249</v>
      </c>
    </row>
    <row r="10" spans="1:6" s="3" customFormat="1" x14ac:dyDescent="0.15">
      <c r="A10" s="4">
        <v>8</v>
      </c>
      <c r="B10" s="6">
        <v>11</v>
      </c>
      <c r="C10" s="2">
        <f t="shared" si="0"/>
        <v>21.520099999999999</v>
      </c>
      <c r="D10" s="2">
        <v>4.1356000000000002</v>
      </c>
      <c r="E10" s="2">
        <f t="shared" si="1"/>
        <v>2.9907999999999997</v>
      </c>
      <c r="F10" s="3">
        <f t="shared" si="2"/>
        <v>0.50152751971161547</v>
      </c>
    </row>
    <row r="11" spans="1:6" x14ac:dyDescent="0.15">
      <c r="A11" s="4">
        <v>9</v>
      </c>
      <c r="B11" s="6">
        <v>1213</v>
      </c>
      <c r="C11" s="2">
        <f t="shared" si="0"/>
        <v>23.187599999999996</v>
      </c>
      <c r="D11" s="2">
        <v>4.2027999999999999</v>
      </c>
      <c r="E11" s="2">
        <f t="shared" si="1"/>
        <v>2.7554999999999996</v>
      </c>
      <c r="F11" s="3">
        <f t="shared" si="2"/>
        <v>0.47356351217988224</v>
      </c>
    </row>
    <row r="12" spans="1:6" s="3" customFormat="1" x14ac:dyDescent="0.15">
      <c r="A12" s="4">
        <v>10</v>
      </c>
      <c r="B12" s="6">
        <v>1417</v>
      </c>
      <c r="C12" s="2">
        <f t="shared" si="0"/>
        <v>24.720899999999997</v>
      </c>
      <c r="D12" s="2">
        <v>4.2699999999999996</v>
      </c>
      <c r="E12" s="2">
        <f t="shared" si="1"/>
        <v>2.4689999999999994</v>
      </c>
      <c r="F12" s="3">
        <f t="shared" si="2"/>
        <v>0.44776707818329181</v>
      </c>
    </row>
    <row r="15" spans="1:6" x14ac:dyDescent="0.15">
      <c r="A15" s="4" t="s">
        <v>4</v>
      </c>
      <c r="B15" s="6" t="s">
        <v>102</v>
      </c>
      <c r="C15" s="3" t="s">
        <v>5</v>
      </c>
      <c r="D15" s="3" t="s">
        <v>7</v>
      </c>
      <c r="E15" s="4" t="s">
        <v>6</v>
      </c>
      <c r="F15" s="3" t="s">
        <v>0</v>
      </c>
    </row>
    <row r="16" spans="1:6" x14ac:dyDescent="0.15">
      <c r="A16" s="4">
        <v>4</v>
      </c>
      <c r="B16" s="79">
        <v>7</v>
      </c>
      <c r="C16" s="2">
        <f xml:space="preserve"> -0.0671*A16^2 + 2.8082*A16 + 3.3489</f>
        <v>13.508099999999999</v>
      </c>
      <c r="D16" s="2">
        <v>3.8668</v>
      </c>
      <c r="E16" s="2">
        <f>-0.0256*A16^2 + 0.1999*A16 + 3.03</f>
        <v>3.42</v>
      </c>
      <c r="F16" s="3"/>
    </row>
    <row r="17" spans="1:6" x14ac:dyDescent="0.15">
      <c r="A17" s="4">
        <v>4.5</v>
      </c>
      <c r="B17" s="79">
        <v>7.5</v>
      </c>
      <c r="C17" s="2">
        <f t="shared" ref="C17:C23" si="3" xml:space="preserve"> -0.0671*A17^2 + 2.8082*A17 + 3.3489</f>
        <v>14.627025</v>
      </c>
      <c r="D17" s="2">
        <v>3.9003999999999999</v>
      </c>
      <c r="E17" s="2">
        <f t="shared" ref="E17:E23" si="4">-0.0256*A17^2 + 0.1999*A17 + 3.03</f>
        <v>3.4111499999999997</v>
      </c>
      <c r="F17" s="3">
        <f t="shared" ref="F17:F26" si="5">(C17-C16)/((D16+E16+D17+E17)/4)</f>
        <v>0.3065894433274996</v>
      </c>
    </row>
    <row r="18" spans="1:6" x14ac:dyDescent="0.15">
      <c r="A18" s="4">
        <v>5</v>
      </c>
      <c r="B18" s="6">
        <v>8</v>
      </c>
      <c r="C18" s="2">
        <f t="shared" si="3"/>
        <v>15.712399999999999</v>
      </c>
      <c r="D18" s="2">
        <v>3.9339999999999997</v>
      </c>
      <c r="E18" s="2">
        <f t="shared" si="4"/>
        <v>3.3895</v>
      </c>
      <c r="F18" s="3">
        <f t="shared" si="5"/>
        <v>0.29665084847677298</v>
      </c>
    </row>
    <row r="19" spans="1:6" x14ac:dyDescent="0.15">
      <c r="A19" s="4">
        <v>5.5</v>
      </c>
      <c r="B19" s="6" t="s">
        <v>30</v>
      </c>
      <c r="C19" s="2">
        <f t="shared" si="3"/>
        <v>16.764224999999996</v>
      </c>
      <c r="D19" s="2">
        <v>3.9676</v>
      </c>
      <c r="E19" s="2">
        <f t="shared" si="4"/>
        <v>3.3550499999999999</v>
      </c>
      <c r="F19" s="3">
        <f t="shared" si="5"/>
        <v>0.28726320568886632</v>
      </c>
    </row>
    <row r="20" spans="1:6" x14ac:dyDescent="0.15">
      <c r="A20" s="4">
        <v>6</v>
      </c>
      <c r="B20" s="6">
        <v>9</v>
      </c>
      <c r="C20" s="2">
        <f t="shared" si="3"/>
        <v>17.782499999999999</v>
      </c>
      <c r="D20" s="2">
        <v>4.0011999999999999</v>
      </c>
      <c r="E20" s="2">
        <f t="shared" si="4"/>
        <v>3.3077999999999999</v>
      </c>
      <c r="F20" s="3">
        <f t="shared" si="5"/>
        <v>0.27837598630366439</v>
      </c>
    </row>
    <row r="21" spans="1:6" x14ac:dyDescent="0.15">
      <c r="A21" s="4">
        <v>6.5</v>
      </c>
      <c r="B21" s="6" t="s">
        <v>31</v>
      </c>
      <c r="C21" s="2">
        <f t="shared" si="3"/>
        <v>18.767225</v>
      </c>
      <c r="D21" s="2">
        <v>4.0347999999999997</v>
      </c>
      <c r="E21" s="2">
        <f t="shared" si="4"/>
        <v>3.2477499999999999</v>
      </c>
      <c r="F21" s="3">
        <f t="shared" si="5"/>
        <v>0.26994390589073841</v>
      </c>
    </row>
    <row r="22" spans="1:6" x14ac:dyDescent="0.15">
      <c r="A22" s="4">
        <v>7</v>
      </c>
      <c r="B22" s="6">
        <v>10</v>
      </c>
      <c r="C22" s="2">
        <f t="shared" si="3"/>
        <v>19.718399999999999</v>
      </c>
      <c r="D22" s="2">
        <v>4.0683999999999996</v>
      </c>
      <c r="E22" s="2">
        <f t="shared" si="4"/>
        <v>3.1749000000000001</v>
      </c>
      <c r="F22" s="3">
        <f t="shared" si="5"/>
        <v>0.26192615234220357</v>
      </c>
    </row>
    <row r="23" spans="1:6" x14ac:dyDescent="0.15">
      <c r="A23" s="4">
        <v>7.5</v>
      </c>
      <c r="B23" s="6" t="s">
        <v>32</v>
      </c>
      <c r="C23" s="2">
        <f t="shared" si="3"/>
        <v>20.636025</v>
      </c>
      <c r="D23" s="2">
        <v>4.1020000000000003</v>
      </c>
      <c r="E23" s="2">
        <f t="shared" si="4"/>
        <v>3.0892499999999998</v>
      </c>
      <c r="F23" s="3">
        <f t="shared" si="5"/>
        <v>0.25428572418260381</v>
      </c>
    </row>
    <row r="24" spans="1:6" x14ac:dyDescent="0.15">
      <c r="A24" s="4">
        <v>8</v>
      </c>
      <c r="B24" s="6">
        <v>11</v>
      </c>
      <c r="C24" s="2">
        <f xml:space="preserve"> -0.0671*A24^2 + 2.8082*A24 + 3.3489</f>
        <v>21.520099999999999</v>
      </c>
      <c r="D24" s="2">
        <v>4.1356000000000002</v>
      </c>
      <c r="E24" s="2">
        <f>-0.0256*A24^2 + 0.1999*A24 + 3.03</f>
        <v>2.9907999999999997</v>
      </c>
      <c r="F24" s="3">
        <f t="shared" si="5"/>
        <v>0.2469888564114919</v>
      </c>
    </row>
    <row r="25" spans="1:6" x14ac:dyDescent="0.15">
      <c r="A25" s="4">
        <v>9</v>
      </c>
      <c r="B25" s="6">
        <v>1213</v>
      </c>
      <c r="C25" s="2">
        <f xml:space="preserve"> -0.0671*A25^2 + 2.8082*A25 + 3.3489</f>
        <v>23.187599999999996</v>
      </c>
      <c r="D25" s="2">
        <v>4.2027999999999999</v>
      </c>
      <c r="E25" s="2">
        <f>-0.0256*A25^2 + 0.1999*A25 + 3.03</f>
        <v>2.7554999999999996</v>
      </c>
      <c r="F25" s="3">
        <f t="shared" si="5"/>
        <v>0.47356351217988224</v>
      </c>
    </row>
    <row r="26" spans="1:6" x14ac:dyDescent="0.15">
      <c r="A26" s="4">
        <v>10</v>
      </c>
      <c r="B26" s="6">
        <v>1417</v>
      </c>
      <c r="C26" s="2">
        <f xml:space="preserve"> -0.0671*A26^2 + 2.8082*A26 + 3.3489</f>
        <v>24.720899999999997</v>
      </c>
      <c r="D26" s="2">
        <v>4.2699999999999996</v>
      </c>
      <c r="E26" s="2">
        <f>-0.0256*A26^2 + 0.1999*A26 + 3.03</f>
        <v>2.4689999999999994</v>
      </c>
      <c r="F26" s="3">
        <f t="shared" si="5"/>
        <v>0.44776707818329181</v>
      </c>
    </row>
    <row r="29" spans="1:6" x14ac:dyDescent="0.15">
      <c r="A29"/>
      <c r="B29"/>
      <c r="C29" t="s">
        <v>10</v>
      </c>
      <c r="D29" t="s">
        <v>10</v>
      </c>
      <c r="E29" t="s">
        <v>10</v>
      </c>
    </row>
    <row r="30" spans="1:6" x14ac:dyDescent="0.15">
      <c r="A30" t="s">
        <v>11</v>
      </c>
      <c r="B30" t="s">
        <v>12</v>
      </c>
      <c r="C30" t="s">
        <v>13</v>
      </c>
      <c r="D30" t="s">
        <v>14</v>
      </c>
      <c r="E30" t="s">
        <v>15</v>
      </c>
    </row>
    <row r="31" spans="1:6" x14ac:dyDescent="0.15">
      <c r="A31" s="4">
        <v>7</v>
      </c>
      <c r="B31" s="4">
        <v>0</v>
      </c>
      <c r="C31" s="3">
        <v>13.508099999999999</v>
      </c>
      <c r="D31" s="2">
        <v>3.8668</v>
      </c>
      <c r="E31" s="3">
        <v>3.42</v>
      </c>
    </row>
    <row r="32" spans="1:6" x14ac:dyDescent="0.15">
      <c r="A32" s="4">
        <v>7</v>
      </c>
      <c r="B32" s="4">
        <v>6</v>
      </c>
      <c r="C32" s="3">
        <v>14.627025</v>
      </c>
      <c r="D32" s="2">
        <v>3.9003999999999999</v>
      </c>
      <c r="E32" s="3">
        <v>3.4111499999999997</v>
      </c>
    </row>
    <row r="33" spans="1:5" x14ac:dyDescent="0.15">
      <c r="A33" s="4">
        <v>8</v>
      </c>
      <c r="B33" s="4">
        <v>0</v>
      </c>
      <c r="C33" s="3">
        <v>15.712399999999999</v>
      </c>
      <c r="D33" s="2">
        <v>3.9339999999999997</v>
      </c>
      <c r="E33" s="3">
        <v>3.3895</v>
      </c>
    </row>
    <row r="34" spans="1:5" x14ac:dyDescent="0.15">
      <c r="A34" s="4">
        <v>8</v>
      </c>
      <c r="B34" s="4">
        <v>6</v>
      </c>
      <c r="C34" s="3">
        <v>16.764224999999996</v>
      </c>
      <c r="D34" s="2">
        <v>3.9676</v>
      </c>
      <c r="E34" s="3">
        <v>3.3550499999999999</v>
      </c>
    </row>
    <row r="35" spans="1:5" x14ac:dyDescent="0.15">
      <c r="A35" s="4">
        <v>9</v>
      </c>
      <c r="B35" s="4">
        <v>0</v>
      </c>
      <c r="C35" s="3">
        <v>17.782499999999999</v>
      </c>
      <c r="D35" s="2">
        <v>4.0011999999999999</v>
      </c>
      <c r="E35" s="3">
        <v>3.3077999999999999</v>
      </c>
    </row>
    <row r="36" spans="1:5" x14ac:dyDescent="0.15">
      <c r="A36" s="4">
        <v>9</v>
      </c>
      <c r="B36" s="4">
        <v>6</v>
      </c>
      <c r="C36" s="3">
        <v>18.767225</v>
      </c>
      <c r="D36" s="2">
        <v>4.0347999999999997</v>
      </c>
      <c r="E36" s="3">
        <v>3.2477499999999999</v>
      </c>
    </row>
    <row r="37" spans="1:5" x14ac:dyDescent="0.15">
      <c r="A37" s="4">
        <v>10</v>
      </c>
      <c r="B37" s="4">
        <v>0</v>
      </c>
      <c r="C37" s="3">
        <v>19.718399999999999</v>
      </c>
      <c r="D37" s="2">
        <v>4.0683999999999996</v>
      </c>
      <c r="E37" s="3">
        <v>3.1749000000000001</v>
      </c>
    </row>
    <row r="38" spans="1:5" x14ac:dyDescent="0.15">
      <c r="A38" s="4">
        <v>10</v>
      </c>
      <c r="B38" s="4">
        <v>6</v>
      </c>
      <c r="C38" s="3">
        <v>20.636025</v>
      </c>
      <c r="D38" s="2">
        <v>4.1020000000000003</v>
      </c>
      <c r="E38" s="3">
        <v>3.0892499999999998</v>
      </c>
    </row>
    <row r="39" spans="1:5" x14ac:dyDescent="0.15">
      <c r="A39" s="4">
        <v>11</v>
      </c>
      <c r="B39" s="4">
        <v>0</v>
      </c>
      <c r="C39" s="3">
        <v>21.520099999999999</v>
      </c>
      <c r="D39" s="2">
        <v>4.1356000000000002</v>
      </c>
      <c r="E39" s="3">
        <v>2.9907999999999997</v>
      </c>
    </row>
    <row r="40" spans="1:5" x14ac:dyDescent="0.15">
      <c r="A40" s="97" t="s">
        <v>16</v>
      </c>
      <c r="B40" s="4"/>
      <c r="C40" s="3">
        <v>23.187599999999996</v>
      </c>
      <c r="D40" s="2">
        <v>4.2027999999999999</v>
      </c>
      <c r="E40" s="3">
        <v>2.7554999999999996</v>
      </c>
    </row>
    <row r="41" spans="1:5" x14ac:dyDescent="0.15">
      <c r="A41" s="98" t="s">
        <v>17</v>
      </c>
      <c r="B41" s="4"/>
      <c r="C41" s="3">
        <v>24.720899999999997</v>
      </c>
      <c r="D41" s="2">
        <v>4.2699999999999996</v>
      </c>
      <c r="E41" s="3">
        <v>2.4689999999999994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2"/>
  <sheetViews>
    <sheetView zoomScale="130" zoomScaleNormal="130" zoomScalePageLayoutView="130" workbookViewId="0">
      <selection activeCell="L66" sqref="L66"/>
    </sheetView>
  </sheetViews>
  <sheetFormatPr baseColWidth="10" defaultColWidth="11.5" defaultRowHeight="13" x14ac:dyDescent="0.15"/>
  <sheetData>
    <row r="1" spans="1:14" x14ac:dyDescent="0.15">
      <c r="F1" t="s">
        <v>18</v>
      </c>
      <c r="G1" t="s">
        <v>19</v>
      </c>
      <c r="L1" t="s">
        <v>20</v>
      </c>
      <c r="N1" t="s">
        <v>18</v>
      </c>
    </row>
    <row r="2" spans="1:14" x14ac:dyDescent="0.15">
      <c r="B2" t="s">
        <v>10</v>
      </c>
      <c r="C2" t="s">
        <v>10</v>
      </c>
      <c r="D2" t="s">
        <v>10</v>
      </c>
      <c r="F2" t="s">
        <v>21</v>
      </c>
      <c r="G2" t="s">
        <v>22</v>
      </c>
      <c r="J2" t="s">
        <v>23</v>
      </c>
      <c r="L2" t="s">
        <v>22</v>
      </c>
      <c r="N2" t="s">
        <v>21</v>
      </c>
    </row>
    <row r="3" spans="1:14" x14ac:dyDescent="0.15">
      <c r="A3" s="1" t="s">
        <v>45</v>
      </c>
      <c r="B3" t="s">
        <v>13</v>
      </c>
      <c r="C3" t="s">
        <v>14</v>
      </c>
      <c r="D3" t="s">
        <v>15</v>
      </c>
      <c r="F3" t="s">
        <v>24</v>
      </c>
      <c r="G3" t="s">
        <v>25</v>
      </c>
      <c r="H3" t="s">
        <v>26</v>
      </c>
      <c r="J3" t="s">
        <v>27</v>
      </c>
      <c r="L3" t="s">
        <v>28</v>
      </c>
      <c r="M3" t="s">
        <v>29</v>
      </c>
      <c r="N3" t="s">
        <v>24</v>
      </c>
    </row>
    <row r="4" spans="1:14" x14ac:dyDescent="0.15">
      <c r="A4" s="7" t="s">
        <v>46</v>
      </c>
      <c r="B4" s="5">
        <v>31.799999999999997</v>
      </c>
      <c r="C4" s="5">
        <v>9.2286999999999999</v>
      </c>
      <c r="D4" s="5">
        <v>8.4266000000000005</v>
      </c>
      <c r="G4" s="2">
        <f>B4-(2*C4)</f>
        <v>13.342599999999997</v>
      </c>
      <c r="H4" s="2">
        <f t="shared" ref="H4" si="0">B4-C4</f>
        <v>22.571299999999997</v>
      </c>
      <c r="J4" s="3">
        <f>B4</f>
        <v>31.799999999999997</v>
      </c>
      <c r="L4" s="2">
        <f t="shared" ref="L4" si="1">B4+D4</f>
        <v>40.226599999999998</v>
      </c>
      <c r="M4" s="2">
        <f>B4+(2*D4)</f>
        <v>48.653199999999998</v>
      </c>
    </row>
    <row r="5" spans="1:14" x14ac:dyDescent="0.15">
      <c r="A5" s="7" t="s">
        <v>47</v>
      </c>
      <c r="B5" s="5">
        <v>34.146599999999999</v>
      </c>
      <c r="C5" s="5">
        <v>9.2287999999999997</v>
      </c>
      <c r="D5" s="5">
        <v>8.197000000000001</v>
      </c>
      <c r="F5" s="2">
        <f t="shared" ref="F5:F10" si="2">G5-G4</f>
        <v>2.3464000000000027</v>
      </c>
      <c r="G5" s="2">
        <f t="shared" ref="G5:G10" si="3">B5-(2*C5)</f>
        <v>15.689</v>
      </c>
      <c r="H5" s="2">
        <f t="shared" ref="H5:H10" si="4">B5-C5</f>
        <v>24.9178</v>
      </c>
      <c r="J5" s="3">
        <f t="shared" ref="J5:J10" si="5">B5</f>
        <v>34.146599999999999</v>
      </c>
      <c r="L5" s="2">
        <f t="shared" ref="L5:L10" si="6">B5+D5</f>
        <v>42.343600000000002</v>
      </c>
      <c r="M5" s="2">
        <f t="shared" ref="M5:M10" si="7">B5+(2*D5)</f>
        <v>50.540599999999998</v>
      </c>
      <c r="N5" s="2">
        <f t="shared" ref="N5:N10" si="8">M5-M4</f>
        <v>1.8873999999999995</v>
      </c>
    </row>
    <row r="6" spans="1:14" x14ac:dyDescent="0.15">
      <c r="A6" s="7" t="s">
        <v>48</v>
      </c>
      <c r="B6" s="5">
        <v>36.2622</v>
      </c>
      <c r="C6" s="5">
        <v>9.2288999999999994</v>
      </c>
      <c r="D6" s="5">
        <v>7.9674000000000005</v>
      </c>
      <c r="F6" s="2">
        <f t="shared" si="2"/>
        <v>2.1154000000000011</v>
      </c>
      <c r="G6" s="2">
        <f t="shared" si="3"/>
        <v>17.804400000000001</v>
      </c>
      <c r="H6" s="2">
        <f t="shared" si="4"/>
        <v>27.033300000000001</v>
      </c>
      <c r="J6" s="3">
        <f t="shared" si="5"/>
        <v>36.2622</v>
      </c>
      <c r="L6" s="2">
        <f t="shared" si="6"/>
        <v>44.229599999999998</v>
      </c>
      <c r="M6" s="2">
        <f t="shared" si="7"/>
        <v>52.197000000000003</v>
      </c>
      <c r="N6" s="2">
        <f t="shared" si="8"/>
        <v>1.656400000000005</v>
      </c>
    </row>
    <row r="7" spans="1:14" x14ac:dyDescent="0.15">
      <c r="A7" s="7" t="s">
        <v>49</v>
      </c>
      <c r="B7" s="5">
        <v>38.161200000000001</v>
      </c>
      <c r="C7" s="5">
        <v>9.229000000000001</v>
      </c>
      <c r="D7" s="5">
        <v>7.7378</v>
      </c>
      <c r="F7" s="2">
        <f t="shared" si="2"/>
        <v>1.8987999999999978</v>
      </c>
      <c r="G7" s="2">
        <f t="shared" si="3"/>
        <v>19.703199999999999</v>
      </c>
      <c r="H7" s="2">
        <f t="shared" si="4"/>
        <v>28.932200000000002</v>
      </c>
      <c r="J7" s="3">
        <f t="shared" si="5"/>
        <v>38.161200000000001</v>
      </c>
      <c r="L7" s="2">
        <f t="shared" si="6"/>
        <v>45.899000000000001</v>
      </c>
      <c r="M7" s="2">
        <f t="shared" si="7"/>
        <v>53.636800000000001</v>
      </c>
      <c r="N7" s="2">
        <f t="shared" si="8"/>
        <v>1.4397999999999982</v>
      </c>
    </row>
    <row r="8" spans="1:14" x14ac:dyDescent="0.15">
      <c r="A8" s="7" t="s">
        <v>50</v>
      </c>
      <c r="B8" s="5">
        <v>39.857999999999997</v>
      </c>
      <c r="C8" s="5">
        <v>9.2291000000000007</v>
      </c>
      <c r="D8" s="5">
        <v>7.5082000000000004</v>
      </c>
      <c r="F8" s="2">
        <f t="shared" si="2"/>
        <v>1.6965999999999966</v>
      </c>
      <c r="G8" s="2">
        <f t="shared" si="3"/>
        <v>21.399799999999995</v>
      </c>
      <c r="H8" s="2">
        <f t="shared" si="4"/>
        <v>30.628899999999994</v>
      </c>
      <c r="J8" s="3">
        <f t="shared" si="5"/>
        <v>39.857999999999997</v>
      </c>
      <c r="L8" s="2">
        <f t="shared" si="6"/>
        <v>47.366199999999999</v>
      </c>
      <c r="M8" s="2">
        <f t="shared" si="7"/>
        <v>54.874399999999994</v>
      </c>
      <c r="N8" s="2">
        <f t="shared" si="8"/>
        <v>1.2375999999999934</v>
      </c>
    </row>
    <row r="9" spans="1:14" x14ac:dyDescent="0.15">
      <c r="A9" s="7" t="s">
        <v>51</v>
      </c>
      <c r="B9" s="5">
        <v>41.366999999999997</v>
      </c>
      <c r="C9" s="5">
        <v>9.2292000000000005</v>
      </c>
      <c r="D9" s="5">
        <v>7.2786</v>
      </c>
      <c r="F9" s="2">
        <f t="shared" si="2"/>
        <v>1.5088000000000008</v>
      </c>
      <c r="G9" s="2">
        <f t="shared" si="3"/>
        <v>22.908599999999996</v>
      </c>
      <c r="H9" s="2">
        <f t="shared" si="4"/>
        <v>32.137799999999999</v>
      </c>
      <c r="J9" s="3">
        <f t="shared" si="5"/>
        <v>41.366999999999997</v>
      </c>
      <c r="L9" s="2">
        <f t="shared" si="6"/>
        <v>48.645599999999995</v>
      </c>
      <c r="M9" s="2">
        <f t="shared" si="7"/>
        <v>55.924199999999999</v>
      </c>
      <c r="N9" s="2">
        <f t="shared" si="8"/>
        <v>1.0498000000000047</v>
      </c>
    </row>
    <row r="10" spans="1:14" x14ac:dyDescent="0.15">
      <c r="A10" s="7" t="s">
        <v>52</v>
      </c>
      <c r="B10" s="5">
        <v>42.702600000000004</v>
      </c>
      <c r="C10" s="5">
        <v>9.2293000000000003</v>
      </c>
      <c r="D10" s="5">
        <v>7.0490000000000004</v>
      </c>
      <c r="F10" s="2">
        <f t="shared" si="2"/>
        <v>1.335400000000007</v>
      </c>
      <c r="G10" s="2">
        <f t="shared" si="3"/>
        <v>24.244000000000003</v>
      </c>
      <c r="H10" s="2">
        <f t="shared" si="4"/>
        <v>33.473300000000002</v>
      </c>
      <c r="J10" s="3">
        <f t="shared" si="5"/>
        <v>42.702600000000004</v>
      </c>
      <c r="L10" s="2">
        <f t="shared" si="6"/>
        <v>49.751600000000003</v>
      </c>
      <c r="M10" s="2">
        <f t="shared" si="7"/>
        <v>56.800600000000003</v>
      </c>
      <c r="N10" s="2">
        <f t="shared" si="8"/>
        <v>0.87640000000000384</v>
      </c>
    </row>
    <row r="11" spans="1:14" x14ac:dyDescent="0.15">
      <c r="A11" s="7" t="s">
        <v>53</v>
      </c>
      <c r="B11" s="5">
        <v>43.879199999999997</v>
      </c>
      <c r="C11" s="5">
        <v>9.2294</v>
      </c>
      <c r="D11" s="5">
        <v>6.8193999999999999</v>
      </c>
      <c r="F11" s="2">
        <f t="shared" ref="F11:F32" si="9">G11-G10</f>
        <v>1.1763999999999939</v>
      </c>
      <c r="G11" s="2">
        <f t="shared" ref="G11:G32" si="10">B11-(2*C11)</f>
        <v>25.420399999999997</v>
      </c>
      <c r="H11" s="2">
        <f t="shared" ref="H11:H32" si="11">B11-C11</f>
        <v>34.649799999999999</v>
      </c>
      <c r="J11" s="3">
        <f t="shared" ref="J11:J32" si="12">B11</f>
        <v>43.879199999999997</v>
      </c>
      <c r="L11" s="2">
        <f t="shared" ref="L11:L32" si="13">B11+D11</f>
        <v>50.698599999999999</v>
      </c>
      <c r="M11" s="2">
        <f t="shared" ref="M11:M32" si="14">B11+(2*D11)</f>
        <v>57.518000000000001</v>
      </c>
      <c r="N11" s="2">
        <f t="shared" ref="N11:N32" si="15">M11-M10</f>
        <v>0.71739999999999782</v>
      </c>
    </row>
    <row r="12" spans="1:14" x14ac:dyDescent="0.15">
      <c r="A12" s="7" t="s">
        <v>54</v>
      </c>
      <c r="B12" s="5">
        <v>44.911200000000001</v>
      </c>
      <c r="C12" s="5">
        <v>9.2294999999999998</v>
      </c>
      <c r="D12" s="5">
        <v>6.5898000000000003</v>
      </c>
      <c r="F12" s="2">
        <f t="shared" si="9"/>
        <v>1.031800000000004</v>
      </c>
      <c r="G12" s="2">
        <f t="shared" si="10"/>
        <v>26.452200000000001</v>
      </c>
      <c r="H12" s="2">
        <f t="shared" si="11"/>
        <v>35.681699999999999</v>
      </c>
      <c r="J12" s="3">
        <f t="shared" si="12"/>
        <v>44.911200000000001</v>
      </c>
      <c r="L12" s="2">
        <f t="shared" si="13"/>
        <v>51.501000000000005</v>
      </c>
      <c r="M12" s="2">
        <f t="shared" si="14"/>
        <v>58.090800000000002</v>
      </c>
      <c r="N12" s="2">
        <f t="shared" si="15"/>
        <v>0.57280000000000086</v>
      </c>
    </row>
    <row r="13" spans="1:14" x14ac:dyDescent="0.15">
      <c r="A13" s="7" t="s">
        <v>55</v>
      </c>
      <c r="B13" s="5">
        <v>45.813000000000002</v>
      </c>
      <c r="C13" s="5">
        <v>9.2295999999999996</v>
      </c>
      <c r="D13" s="5">
        <v>6.3602000000000007</v>
      </c>
      <c r="F13" s="2">
        <f t="shared" si="9"/>
        <v>0.90160000000000196</v>
      </c>
      <c r="G13" s="2">
        <f t="shared" si="10"/>
        <v>27.353800000000003</v>
      </c>
      <c r="H13" s="2">
        <f t="shared" si="11"/>
        <v>36.583400000000005</v>
      </c>
      <c r="J13" s="3">
        <f t="shared" si="12"/>
        <v>45.813000000000002</v>
      </c>
      <c r="L13" s="2">
        <f t="shared" si="13"/>
        <v>52.173200000000001</v>
      </c>
      <c r="M13" s="2">
        <f t="shared" si="14"/>
        <v>58.5334</v>
      </c>
      <c r="N13" s="2">
        <f t="shared" si="15"/>
        <v>0.44259999999999877</v>
      </c>
    </row>
    <row r="14" spans="1:14" x14ac:dyDescent="0.15">
      <c r="A14" s="7" t="s">
        <v>56</v>
      </c>
      <c r="B14" s="5">
        <v>46.599000000000004</v>
      </c>
      <c r="C14" s="5">
        <v>9.2296999999999993</v>
      </c>
      <c r="D14" s="5">
        <v>6.1306000000000003</v>
      </c>
      <c r="F14" s="2">
        <f t="shared" si="9"/>
        <v>0.78580000000000183</v>
      </c>
      <c r="G14" s="2">
        <f t="shared" si="10"/>
        <v>28.139600000000005</v>
      </c>
      <c r="H14" s="2">
        <f t="shared" si="11"/>
        <v>37.369300000000003</v>
      </c>
      <c r="J14" s="3">
        <f t="shared" si="12"/>
        <v>46.599000000000004</v>
      </c>
      <c r="L14" s="2">
        <f t="shared" si="13"/>
        <v>52.729600000000005</v>
      </c>
      <c r="M14" s="2">
        <f t="shared" si="14"/>
        <v>58.860200000000006</v>
      </c>
      <c r="N14" s="2">
        <f t="shared" si="15"/>
        <v>0.32680000000000575</v>
      </c>
    </row>
    <row r="15" spans="1:14" x14ac:dyDescent="0.15">
      <c r="A15" s="7" t="s">
        <v>57</v>
      </c>
      <c r="B15" s="5">
        <v>47.2836</v>
      </c>
      <c r="C15" s="5">
        <v>9.2298000000000009</v>
      </c>
      <c r="D15" s="5">
        <v>5.9009999999999998</v>
      </c>
      <c r="F15" s="2">
        <f t="shared" si="9"/>
        <v>0.68439999999999301</v>
      </c>
      <c r="G15" s="2">
        <f t="shared" si="10"/>
        <v>28.823999999999998</v>
      </c>
      <c r="H15" s="2">
        <f t="shared" si="11"/>
        <v>38.053799999999995</v>
      </c>
      <c r="J15" s="3">
        <f t="shared" si="12"/>
        <v>47.2836</v>
      </c>
      <c r="L15" s="2">
        <f t="shared" si="13"/>
        <v>53.184600000000003</v>
      </c>
      <c r="M15" s="2">
        <f t="shared" si="14"/>
        <v>59.085599999999999</v>
      </c>
      <c r="N15" s="2">
        <f t="shared" si="15"/>
        <v>0.22539999999999338</v>
      </c>
    </row>
    <row r="16" spans="1:14" x14ac:dyDescent="0.15">
      <c r="A16" s="7" t="s">
        <v>58</v>
      </c>
      <c r="B16" s="5">
        <v>47.881199999999993</v>
      </c>
      <c r="C16" s="5">
        <v>9.2299000000000007</v>
      </c>
      <c r="D16" s="5">
        <v>5.6714000000000002</v>
      </c>
      <c r="F16" s="2">
        <f t="shared" si="9"/>
        <v>0.59739999999999327</v>
      </c>
      <c r="G16" s="2">
        <f t="shared" si="10"/>
        <v>29.421399999999991</v>
      </c>
      <c r="H16" s="2">
        <f t="shared" si="11"/>
        <v>38.651299999999992</v>
      </c>
      <c r="J16" s="3">
        <f t="shared" si="12"/>
        <v>47.881199999999993</v>
      </c>
      <c r="L16" s="2">
        <f t="shared" si="13"/>
        <v>53.552599999999991</v>
      </c>
      <c r="M16" s="2">
        <f t="shared" si="14"/>
        <v>59.22399999999999</v>
      </c>
      <c r="N16" s="2">
        <f t="shared" si="15"/>
        <v>0.13839999999999009</v>
      </c>
    </row>
    <row r="17" spans="1:14" x14ac:dyDescent="0.15">
      <c r="A17" s="7" t="s">
        <v>59</v>
      </c>
      <c r="B17" s="5">
        <v>48.406199999999998</v>
      </c>
      <c r="C17" s="5">
        <v>9.23</v>
      </c>
      <c r="D17" s="5">
        <v>5.4418000000000006</v>
      </c>
      <c r="F17" s="2">
        <f t="shared" si="9"/>
        <v>0.52480000000000615</v>
      </c>
      <c r="G17" s="2">
        <f t="shared" si="10"/>
        <v>29.946199999999997</v>
      </c>
      <c r="H17" s="2">
        <f t="shared" si="11"/>
        <v>39.176199999999994</v>
      </c>
      <c r="J17" s="3">
        <f t="shared" si="12"/>
        <v>48.406199999999998</v>
      </c>
      <c r="L17" s="2">
        <f t="shared" si="13"/>
        <v>53.847999999999999</v>
      </c>
      <c r="M17" s="2">
        <f t="shared" si="14"/>
        <v>59.2898</v>
      </c>
      <c r="N17" s="2">
        <f t="shared" si="15"/>
        <v>6.5800000000010073E-2</v>
      </c>
    </row>
    <row r="18" spans="1:14" x14ac:dyDescent="0.15">
      <c r="A18" s="7" t="s">
        <v>60</v>
      </c>
      <c r="B18" s="5">
        <v>48.873000000000005</v>
      </c>
      <c r="C18" s="5">
        <v>9.2301000000000002</v>
      </c>
      <c r="D18" s="5">
        <v>5.2122000000000002</v>
      </c>
      <c r="F18" s="2">
        <f t="shared" si="9"/>
        <v>0.46660000000000679</v>
      </c>
      <c r="G18" s="2">
        <f t="shared" si="10"/>
        <v>30.412800000000004</v>
      </c>
      <c r="H18" s="2">
        <f t="shared" si="11"/>
        <v>39.642900000000004</v>
      </c>
      <c r="J18" s="3">
        <f t="shared" si="12"/>
        <v>48.873000000000005</v>
      </c>
      <c r="L18" s="2">
        <f t="shared" si="13"/>
        <v>54.085200000000007</v>
      </c>
      <c r="M18" s="2">
        <f t="shared" si="14"/>
        <v>59.297400000000003</v>
      </c>
      <c r="N18" s="2">
        <f t="shared" si="15"/>
        <v>7.6000000000036039E-3</v>
      </c>
    </row>
    <row r="19" spans="1:14" x14ac:dyDescent="0.15">
      <c r="A19" s="7" t="s">
        <v>61</v>
      </c>
      <c r="B19" s="5">
        <v>49.295999999999999</v>
      </c>
      <c r="C19" s="5">
        <v>9.2302</v>
      </c>
      <c r="D19" s="5">
        <v>4.9825999999999997</v>
      </c>
      <c r="F19" s="2">
        <f t="shared" si="9"/>
        <v>0.42279999999999518</v>
      </c>
      <c r="G19" s="2">
        <f t="shared" si="10"/>
        <v>30.835599999999999</v>
      </c>
      <c r="H19" s="2">
        <f t="shared" si="11"/>
        <v>40.065799999999996</v>
      </c>
      <c r="J19" s="3">
        <f t="shared" si="12"/>
        <v>49.295999999999999</v>
      </c>
      <c r="L19" s="2">
        <f t="shared" si="13"/>
        <v>54.278599999999997</v>
      </c>
      <c r="M19" s="2">
        <f t="shared" si="14"/>
        <v>59.261200000000002</v>
      </c>
      <c r="N19" s="2">
        <f t="shared" si="15"/>
        <v>-3.6200000000000898E-2</v>
      </c>
    </row>
    <row r="20" spans="1:14" x14ac:dyDescent="0.15">
      <c r="A20" s="7" t="s">
        <v>62</v>
      </c>
      <c r="B20" s="5">
        <v>49.689599999999999</v>
      </c>
      <c r="C20" s="5">
        <v>9.2302999999999997</v>
      </c>
      <c r="D20" s="5">
        <v>4.7530000000000001</v>
      </c>
      <c r="F20" s="2">
        <f t="shared" si="9"/>
        <v>0.39339999999999975</v>
      </c>
      <c r="G20" s="2">
        <f t="shared" si="10"/>
        <v>31.228999999999999</v>
      </c>
      <c r="H20" s="2">
        <f t="shared" si="11"/>
        <v>40.459299999999999</v>
      </c>
      <c r="J20" s="3">
        <f t="shared" si="12"/>
        <v>49.689599999999999</v>
      </c>
      <c r="L20" s="2">
        <f t="shared" si="13"/>
        <v>54.442599999999999</v>
      </c>
      <c r="M20" s="2">
        <f t="shared" si="14"/>
        <v>59.195599999999999</v>
      </c>
      <c r="N20" s="2">
        <f t="shared" si="15"/>
        <v>-6.5600000000003433E-2</v>
      </c>
    </row>
    <row r="21" spans="1:14" x14ac:dyDescent="0.15">
      <c r="A21" s="7" t="s">
        <v>63</v>
      </c>
      <c r="B21" s="5">
        <v>50.068200000000004</v>
      </c>
      <c r="C21" s="5">
        <v>9.2303999999999995</v>
      </c>
      <c r="D21" s="5">
        <v>4.5234000000000005</v>
      </c>
      <c r="F21" s="2">
        <f t="shared" si="9"/>
        <v>0.37840000000000629</v>
      </c>
      <c r="G21" s="2">
        <f t="shared" si="10"/>
        <v>31.607400000000005</v>
      </c>
      <c r="H21" s="2">
        <f t="shared" si="11"/>
        <v>40.837800000000001</v>
      </c>
      <c r="J21" s="3">
        <f t="shared" si="12"/>
        <v>50.068200000000004</v>
      </c>
      <c r="L21" s="2">
        <f t="shared" si="13"/>
        <v>54.591600000000007</v>
      </c>
      <c r="M21" s="2">
        <f t="shared" si="14"/>
        <v>59.115000000000009</v>
      </c>
      <c r="N21" s="2">
        <f t="shared" si="15"/>
        <v>-8.0599999999989791E-2</v>
      </c>
    </row>
    <row r="22" spans="1:14" x14ac:dyDescent="0.15">
      <c r="A22" s="7" t="s">
        <v>64</v>
      </c>
      <c r="B22" s="5">
        <v>50.446200000000005</v>
      </c>
      <c r="C22" s="5">
        <v>9.2304999999999993</v>
      </c>
      <c r="D22" s="5">
        <v>4.2938000000000001</v>
      </c>
      <c r="F22" s="2">
        <f t="shared" si="9"/>
        <v>0.37780000000000058</v>
      </c>
      <c r="G22" s="2">
        <f t="shared" si="10"/>
        <v>31.985200000000006</v>
      </c>
      <c r="H22" s="2">
        <f t="shared" si="11"/>
        <v>41.215700000000005</v>
      </c>
      <c r="J22" s="3">
        <f t="shared" si="12"/>
        <v>50.446200000000005</v>
      </c>
      <c r="L22" s="2">
        <f t="shared" si="13"/>
        <v>54.74</v>
      </c>
      <c r="M22" s="2">
        <f t="shared" si="14"/>
        <v>59.033800000000006</v>
      </c>
      <c r="N22" s="2">
        <f t="shared" si="15"/>
        <v>-8.1200000000002603E-2</v>
      </c>
    </row>
    <row r="23" spans="1:14" x14ac:dyDescent="0.15">
      <c r="A23" s="7" t="s">
        <v>65</v>
      </c>
      <c r="B23" s="5">
        <v>50.838000000000008</v>
      </c>
      <c r="C23" s="5">
        <v>9.2306000000000008</v>
      </c>
      <c r="D23" s="5">
        <v>4.0642000000000005</v>
      </c>
      <c r="F23" s="2">
        <f t="shared" si="9"/>
        <v>0.39159999999999684</v>
      </c>
      <c r="G23" s="2">
        <f t="shared" si="10"/>
        <v>32.376800000000003</v>
      </c>
      <c r="H23" s="2">
        <f t="shared" si="11"/>
        <v>41.607400000000005</v>
      </c>
      <c r="J23" s="3">
        <f t="shared" si="12"/>
        <v>50.838000000000008</v>
      </c>
      <c r="L23" s="2">
        <f t="shared" si="13"/>
        <v>54.902200000000008</v>
      </c>
      <c r="M23" s="2">
        <f t="shared" si="14"/>
        <v>58.966400000000007</v>
      </c>
      <c r="N23" s="2">
        <f t="shared" si="15"/>
        <v>-6.7399999999999238E-2</v>
      </c>
    </row>
    <row r="24" spans="1:14" x14ac:dyDescent="0.15">
      <c r="A24" s="7" t="s">
        <v>66</v>
      </c>
      <c r="B24" s="5">
        <v>51.257999999999996</v>
      </c>
      <c r="C24" s="5">
        <v>9.2307000000000006</v>
      </c>
      <c r="D24" s="5">
        <v>3.8346</v>
      </c>
      <c r="F24" s="2">
        <f t="shared" si="9"/>
        <v>0.41979999999999507</v>
      </c>
      <c r="G24" s="2">
        <f t="shared" si="10"/>
        <v>32.796599999999998</v>
      </c>
      <c r="H24" s="2">
        <f t="shared" si="11"/>
        <v>42.027299999999997</v>
      </c>
      <c r="J24" s="3">
        <f t="shared" si="12"/>
        <v>51.257999999999996</v>
      </c>
      <c r="L24" s="2">
        <f t="shared" si="13"/>
        <v>55.092599999999997</v>
      </c>
      <c r="M24" s="2">
        <f t="shared" si="14"/>
        <v>58.927199999999999</v>
      </c>
      <c r="N24" s="2">
        <f t="shared" si="15"/>
        <v>-3.9200000000008117E-2</v>
      </c>
    </row>
    <row r="25" spans="1:14" x14ac:dyDescent="0.15">
      <c r="A25" s="7" t="s">
        <v>67</v>
      </c>
      <c r="B25" s="5">
        <v>51.720600000000005</v>
      </c>
      <c r="C25" s="5">
        <v>9.2308000000000003</v>
      </c>
      <c r="D25" s="5">
        <v>3.6050000000000004</v>
      </c>
      <c r="F25" s="2">
        <f t="shared" si="9"/>
        <v>0.46240000000000236</v>
      </c>
      <c r="G25" s="2">
        <f t="shared" si="10"/>
        <v>33.259</v>
      </c>
      <c r="H25" s="2">
        <f t="shared" si="11"/>
        <v>42.489800000000002</v>
      </c>
      <c r="J25" s="3">
        <f t="shared" si="12"/>
        <v>51.720600000000005</v>
      </c>
      <c r="L25" s="2">
        <f t="shared" si="13"/>
        <v>55.325600000000009</v>
      </c>
      <c r="M25" s="2">
        <f t="shared" si="14"/>
        <v>58.930600000000005</v>
      </c>
      <c r="N25" s="2">
        <f t="shared" si="15"/>
        <v>3.4000000000062869E-3</v>
      </c>
    </row>
    <row r="26" spans="1:14" x14ac:dyDescent="0.15">
      <c r="A26" s="7" t="s">
        <v>68</v>
      </c>
      <c r="B26" s="5">
        <v>52.240200000000016</v>
      </c>
      <c r="C26" s="5">
        <v>9.2309000000000001</v>
      </c>
      <c r="D26" s="5">
        <v>3.3754</v>
      </c>
      <c r="F26" s="2">
        <f t="shared" si="9"/>
        <v>0.51940000000001874</v>
      </c>
      <c r="G26" s="2">
        <f t="shared" si="10"/>
        <v>33.778400000000019</v>
      </c>
      <c r="H26" s="2">
        <f t="shared" si="11"/>
        <v>43.009300000000017</v>
      </c>
      <c r="J26" s="3">
        <f t="shared" si="12"/>
        <v>52.240200000000016</v>
      </c>
      <c r="L26" s="2">
        <f t="shared" si="13"/>
        <v>55.615600000000015</v>
      </c>
      <c r="M26" s="2">
        <f t="shared" si="14"/>
        <v>58.991000000000014</v>
      </c>
      <c r="N26" s="2">
        <f t="shared" si="15"/>
        <v>6.0400000000008447E-2</v>
      </c>
    </row>
    <row r="27" spans="1:14" x14ac:dyDescent="0.15">
      <c r="A27" s="7" t="s">
        <v>69</v>
      </c>
      <c r="B27" s="5">
        <v>52.83120000000001</v>
      </c>
      <c r="C27" s="5">
        <v>9.2309999999999999</v>
      </c>
      <c r="D27" s="5">
        <v>3.1458000000000004</v>
      </c>
      <c r="F27" s="2">
        <f t="shared" si="9"/>
        <v>0.59079999999998734</v>
      </c>
      <c r="G27" s="2">
        <f t="shared" si="10"/>
        <v>34.369200000000006</v>
      </c>
      <c r="H27" s="2">
        <f t="shared" si="11"/>
        <v>43.600200000000008</v>
      </c>
      <c r="J27" s="3">
        <f t="shared" si="12"/>
        <v>52.83120000000001</v>
      </c>
      <c r="L27" s="2">
        <f t="shared" si="13"/>
        <v>55.977000000000011</v>
      </c>
      <c r="M27" s="2">
        <f t="shared" si="14"/>
        <v>59.122800000000012</v>
      </c>
      <c r="N27" s="2">
        <f t="shared" si="15"/>
        <v>0.13179999999999836</v>
      </c>
    </row>
    <row r="28" spans="1:14" x14ac:dyDescent="0.15">
      <c r="A28" s="7" t="s">
        <v>70</v>
      </c>
      <c r="B28" s="5">
        <v>53.50800000000001</v>
      </c>
      <c r="C28" s="5">
        <v>9.2310999999999996</v>
      </c>
      <c r="D28" s="5">
        <v>2.9161999999999999</v>
      </c>
      <c r="F28" s="2">
        <f t="shared" si="9"/>
        <v>0.67660000000000764</v>
      </c>
      <c r="G28" s="2">
        <f t="shared" si="10"/>
        <v>35.045800000000014</v>
      </c>
      <c r="H28" s="2">
        <f t="shared" si="11"/>
        <v>44.276900000000012</v>
      </c>
      <c r="J28" s="3">
        <f t="shared" si="12"/>
        <v>53.50800000000001</v>
      </c>
      <c r="L28" s="2">
        <f t="shared" si="13"/>
        <v>56.424200000000013</v>
      </c>
      <c r="M28" s="2">
        <f t="shared" si="14"/>
        <v>59.34040000000001</v>
      </c>
      <c r="N28" s="2">
        <f t="shared" si="15"/>
        <v>0.21759999999999735</v>
      </c>
    </row>
    <row r="29" spans="1:14" x14ac:dyDescent="0.15">
      <c r="A29" s="7" t="s">
        <v>71</v>
      </c>
      <c r="B29" s="5">
        <v>54.284999999999989</v>
      </c>
      <c r="C29" s="5">
        <v>9.2311999999999994</v>
      </c>
      <c r="D29" s="5">
        <v>2.6866000000000003</v>
      </c>
      <c r="F29" s="2">
        <f t="shared" si="9"/>
        <v>0.77679999999998017</v>
      </c>
      <c r="G29" s="2">
        <f t="shared" si="10"/>
        <v>35.822599999999994</v>
      </c>
      <c r="H29" s="2">
        <f t="shared" si="11"/>
        <v>45.053799999999988</v>
      </c>
      <c r="J29" s="3">
        <f t="shared" si="12"/>
        <v>54.284999999999989</v>
      </c>
      <c r="L29" s="2">
        <f t="shared" si="13"/>
        <v>56.971599999999988</v>
      </c>
      <c r="M29" s="2">
        <f t="shared" si="14"/>
        <v>59.658199999999994</v>
      </c>
      <c r="N29" s="2">
        <f t="shared" si="15"/>
        <v>0.3177999999999841</v>
      </c>
    </row>
    <row r="30" spans="1:14" x14ac:dyDescent="0.15">
      <c r="A30" s="7" t="s">
        <v>72</v>
      </c>
      <c r="B30" s="5">
        <v>55.176600000000008</v>
      </c>
      <c r="C30" s="5">
        <v>9.2313000000000009</v>
      </c>
      <c r="D30" s="5">
        <v>2.4569999999999999</v>
      </c>
      <c r="F30" s="2">
        <f t="shared" si="9"/>
        <v>0.89140000000001152</v>
      </c>
      <c r="G30" s="2">
        <f t="shared" si="10"/>
        <v>36.714000000000006</v>
      </c>
      <c r="H30" s="2">
        <f t="shared" si="11"/>
        <v>45.945300000000003</v>
      </c>
      <c r="J30" s="3">
        <f t="shared" si="12"/>
        <v>55.176600000000008</v>
      </c>
      <c r="L30" s="2">
        <f t="shared" si="13"/>
        <v>57.633600000000008</v>
      </c>
      <c r="M30" s="2">
        <f t="shared" si="14"/>
        <v>60.090600000000009</v>
      </c>
      <c r="N30" s="2">
        <f t="shared" si="15"/>
        <v>0.43240000000001544</v>
      </c>
    </row>
    <row r="31" spans="1:14" x14ac:dyDescent="0.15">
      <c r="A31" s="7" t="s">
        <v>73</v>
      </c>
      <c r="B31" s="5">
        <v>56.197200000000009</v>
      </c>
      <c r="C31" s="5">
        <v>9.2314000000000007</v>
      </c>
      <c r="D31" s="5">
        <v>2.2274000000000003</v>
      </c>
      <c r="F31" s="2">
        <f t="shared" si="9"/>
        <v>1.0204000000000022</v>
      </c>
      <c r="G31" s="2">
        <f t="shared" si="10"/>
        <v>37.734400000000008</v>
      </c>
      <c r="H31" s="2">
        <f t="shared" si="11"/>
        <v>46.965800000000009</v>
      </c>
      <c r="J31" s="3">
        <f t="shared" si="12"/>
        <v>56.197200000000009</v>
      </c>
      <c r="L31" s="2">
        <f t="shared" si="13"/>
        <v>58.424600000000012</v>
      </c>
      <c r="M31" s="2">
        <f t="shared" si="14"/>
        <v>60.652000000000008</v>
      </c>
      <c r="N31" s="2">
        <f t="shared" si="15"/>
        <v>0.56139999999999901</v>
      </c>
    </row>
    <row r="32" spans="1:14" x14ac:dyDescent="0.15">
      <c r="A32" s="7" t="s">
        <v>74</v>
      </c>
      <c r="B32" s="5">
        <v>57.361199999999997</v>
      </c>
      <c r="C32" s="5">
        <v>9.2315000000000005</v>
      </c>
      <c r="D32" s="5">
        <v>1.9977999999999998</v>
      </c>
      <c r="F32" s="2">
        <f t="shared" si="9"/>
        <v>1.1637999999999877</v>
      </c>
      <c r="G32" s="2">
        <f t="shared" si="10"/>
        <v>38.898199999999996</v>
      </c>
      <c r="H32" s="2">
        <f t="shared" si="11"/>
        <v>48.1297</v>
      </c>
      <c r="J32" s="3">
        <f t="shared" si="12"/>
        <v>57.361199999999997</v>
      </c>
      <c r="L32" s="2">
        <f t="shared" si="13"/>
        <v>59.358999999999995</v>
      </c>
      <c r="M32" s="2">
        <f t="shared" si="14"/>
        <v>61.356799999999993</v>
      </c>
      <c r="N32" s="2">
        <f t="shared" si="15"/>
        <v>0.70479999999998455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Raw Means, SDs</vt:lpstr>
      <vt:lpstr>Freq Tables</vt:lpstr>
      <vt:lpstr>Medians, Hi-Lo SDs</vt:lpstr>
      <vt:lpstr>Smoothed Medians SDs</vt:lpstr>
      <vt:lpstr>Norms</vt:lpstr>
      <vt:lpstr>Check Extreme Values</vt:lpstr>
      <vt:lpstr>aFreqPerc</vt:lpstr>
      <vt:lpstr>bCumPerc</vt:lpstr>
      <vt:lpstr>Hi1Perc</vt:lpstr>
      <vt:lpstr>Hi2Perc</vt:lpstr>
      <vt:lpstr>Lo1Perc</vt:lpstr>
      <vt:lpstr>Lo2Perc</vt:lpstr>
      <vt:lpstr>Median</vt:lpstr>
      <vt:lpstr>'Freq Tables'!Print_Area</vt:lpstr>
      <vt:lpstr>zlook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Herzberg</dc:creator>
  <cp:lastModifiedBy>David Herzberg</cp:lastModifiedBy>
  <cp:lastPrinted>2014-08-05T00:15:25Z</cp:lastPrinted>
  <dcterms:created xsi:type="dcterms:W3CDTF">2011-10-31T19:59:33Z</dcterms:created>
  <dcterms:modified xsi:type="dcterms:W3CDTF">2018-10-03T00:01:11Z</dcterms:modified>
</cp:coreProperties>
</file>