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herzberg/Desktop/R/SPM2-R/INPUT-FILES/"/>
    </mc:Choice>
  </mc:AlternateContent>
  <xr:revisionPtr revIDLastSave="0" documentId="8_{AEA3B299-AAE0-3F44-AB16-89FDAE4C9EE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OTALS" sheetId="15" r:id="rId1"/>
    <sheet name="ADULT" sheetId="1" r:id="rId2"/>
    <sheet name="TEEN" sheetId="3" r:id="rId3"/>
    <sheet name="CHILD" sheetId="6" r:id="rId4"/>
    <sheet name="PreK" sheetId="9" r:id="rId5"/>
    <sheet name="IT Comb" sheetId="16" r:id="rId6"/>
    <sheet name="InfTod 49" sheetId="11" r:id="rId7"/>
    <sheet name="InfTod 1030" sheetId="14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6" i="15" l="1"/>
  <c r="W30" i="15"/>
  <c r="X29" i="15"/>
  <c r="X28" i="15"/>
  <c r="X27" i="15"/>
  <c r="X26" i="15"/>
  <c r="W24" i="15"/>
  <c r="X23" i="15"/>
  <c r="X22" i="15"/>
  <c r="X21" i="15"/>
  <c r="X20" i="15"/>
  <c r="W18" i="15"/>
  <c r="X17" i="15"/>
  <c r="X16" i="15"/>
  <c r="X15" i="15"/>
  <c r="X14" i="15"/>
  <c r="X13" i="15"/>
  <c r="X12" i="15"/>
  <c r="X11" i="15"/>
  <c r="X10" i="15"/>
  <c r="W8" i="15"/>
  <c r="X7" i="15"/>
  <c r="X6" i="15"/>
  <c r="T7" i="16"/>
  <c r="T6" i="16"/>
  <c r="T14" i="16"/>
  <c r="Y30" i="16"/>
  <c r="Z29" i="16"/>
  <c r="Z28" i="16"/>
  <c r="Z27" i="16"/>
  <c r="Z26" i="16"/>
  <c r="Y24" i="16"/>
  <c r="Z23" i="16"/>
  <c r="Z22" i="16"/>
  <c r="Z21" i="16"/>
  <c r="Z20" i="16"/>
  <c r="Y18" i="16"/>
  <c r="Z17" i="16"/>
  <c r="Z16" i="16"/>
  <c r="Z15" i="16"/>
  <c r="Z14" i="16"/>
  <c r="Z13" i="16"/>
  <c r="Z12" i="16"/>
  <c r="Z11" i="16"/>
  <c r="Z10" i="16"/>
  <c r="Y8" i="16"/>
  <c r="Z7" i="16"/>
  <c r="Z6" i="16"/>
  <c r="T30" i="16"/>
  <c r="T31" i="16"/>
  <c r="T32" i="16"/>
  <c r="T33" i="16"/>
  <c r="H35" i="16"/>
  <c r="Q35" i="16"/>
  <c r="T35" i="16"/>
  <c r="T24" i="16"/>
  <c r="T25" i="16"/>
  <c r="T26" i="16"/>
  <c r="T27" i="16"/>
  <c r="T21" i="16"/>
  <c r="T15" i="16"/>
  <c r="T16" i="16"/>
  <c r="T17" i="16"/>
  <c r="T18" i="16"/>
  <c r="T19" i="16"/>
  <c r="T20" i="16"/>
  <c r="R35" i="16"/>
  <c r="O35" i="16"/>
  <c r="P35" i="16"/>
  <c r="N33" i="16"/>
  <c r="R33" i="16"/>
  <c r="P33" i="16"/>
  <c r="N32" i="16"/>
  <c r="R32" i="16"/>
  <c r="P32" i="16"/>
  <c r="N31" i="16"/>
  <c r="R31" i="16"/>
  <c r="P31" i="16"/>
  <c r="N30" i="16"/>
  <c r="R30" i="16"/>
  <c r="P30" i="16"/>
  <c r="N27" i="16"/>
  <c r="R27" i="16"/>
  <c r="P27" i="16"/>
  <c r="N26" i="16"/>
  <c r="R26" i="16"/>
  <c r="P26" i="16"/>
  <c r="N25" i="16"/>
  <c r="R25" i="16"/>
  <c r="P25" i="16"/>
  <c r="N24" i="16"/>
  <c r="R24" i="16"/>
  <c r="P24" i="16"/>
  <c r="N20" i="16"/>
  <c r="R21" i="16"/>
  <c r="P21" i="16"/>
  <c r="R20" i="16"/>
  <c r="P20" i="16"/>
  <c r="N19" i="16"/>
  <c r="R19" i="16"/>
  <c r="P19" i="16"/>
  <c r="N18" i="16"/>
  <c r="R18" i="16"/>
  <c r="P18" i="16"/>
  <c r="N17" i="16"/>
  <c r="R17" i="16"/>
  <c r="P17" i="16"/>
  <c r="N16" i="16"/>
  <c r="R16" i="16"/>
  <c r="P16" i="16"/>
  <c r="N15" i="16"/>
  <c r="R15" i="16"/>
  <c r="P15" i="16"/>
  <c r="N14" i="16"/>
  <c r="R14" i="16"/>
  <c r="P14" i="16"/>
  <c r="N10" i="16"/>
  <c r="R10" i="16"/>
  <c r="P10" i="16"/>
  <c r="N7" i="16"/>
  <c r="R7" i="16"/>
  <c r="P7" i="16"/>
  <c r="N6" i="16"/>
  <c r="R6" i="16"/>
  <c r="P6" i="16"/>
  <c r="I35" i="16"/>
  <c r="F35" i="16"/>
  <c r="G35" i="16"/>
  <c r="E33" i="16"/>
  <c r="I33" i="16"/>
  <c r="G33" i="16"/>
  <c r="E32" i="16"/>
  <c r="I32" i="16"/>
  <c r="G32" i="16"/>
  <c r="E31" i="16"/>
  <c r="I31" i="16"/>
  <c r="G31" i="16"/>
  <c r="E30" i="16"/>
  <c r="I30" i="16"/>
  <c r="G30" i="16"/>
  <c r="E29" i="16"/>
  <c r="E28" i="16"/>
  <c r="E27" i="16"/>
  <c r="I27" i="16"/>
  <c r="G27" i="16"/>
  <c r="E26" i="16"/>
  <c r="I26" i="16"/>
  <c r="G26" i="16"/>
  <c r="E25" i="16"/>
  <c r="I25" i="16"/>
  <c r="G25" i="16"/>
  <c r="E24" i="16"/>
  <c r="I24" i="16"/>
  <c r="G24" i="16"/>
  <c r="E20" i="16"/>
  <c r="I21" i="16"/>
  <c r="G21" i="16"/>
  <c r="I20" i="16"/>
  <c r="G20" i="16"/>
  <c r="E19" i="16"/>
  <c r="I19" i="16"/>
  <c r="G19" i="16"/>
  <c r="E18" i="16"/>
  <c r="I18" i="16"/>
  <c r="G18" i="16"/>
  <c r="E17" i="16"/>
  <c r="I17" i="16"/>
  <c r="G17" i="16"/>
  <c r="E16" i="16"/>
  <c r="I16" i="16"/>
  <c r="G16" i="16"/>
  <c r="E15" i="16"/>
  <c r="I15" i="16"/>
  <c r="G15" i="16"/>
  <c r="E14" i="16"/>
  <c r="I14" i="16"/>
  <c r="G14" i="16"/>
  <c r="E10" i="16"/>
  <c r="I10" i="16"/>
  <c r="G10" i="16"/>
  <c r="E9" i="16"/>
  <c r="E8" i="16"/>
  <c r="E7" i="16"/>
  <c r="I7" i="16"/>
  <c r="G7" i="16"/>
  <c r="E6" i="16"/>
  <c r="I6" i="16"/>
  <c r="G6" i="16"/>
  <c r="R30" i="15"/>
  <c r="S29" i="15"/>
  <c r="S28" i="15"/>
  <c r="S27" i="15"/>
  <c r="S26" i="15"/>
  <c r="R24" i="15"/>
  <c r="S23" i="15"/>
  <c r="S22" i="15"/>
  <c r="S21" i="15"/>
  <c r="S20" i="15"/>
  <c r="R18" i="15"/>
  <c r="S17" i="15"/>
  <c r="S16" i="15"/>
  <c r="S15" i="15"/>
  <c r="S14" i="15"/>
  <c r="S13" i="15"/>
  <c r="S12" i="15"/>
  <c r="S11" i="15"/>
  <c r="S10" i="15"/>
  <c r="R8" i="15"/>
  <c r="S7" i="15"/>
  <c r="S6" i="15"/>
  <c r="N33" i="9"/>
  <c r="N27" i="9"/>
  <c r="N21" i="9"/>
  <c r="N11" i="9"/>
  <c r="O32" i="9"/>
  <c r="O31" i="9"/>
  <c r="O30" i="9"/>
  <c r="O29" i="9"/>
  <c r="O26" i="9"/>
  <c r="O25" i="9"/>
  <c r="O24" i="9"/>
  <c r="O23" i="9"/>
  <c r="O20" i="9"/>
  <c r="O19" i="9"/>
  <c r="O18" i="9"/>
  <c r="O17" i="9"/>
  <c r="O16" i="9"/>
  <c r="O15" i="9"/>
  <c r="O14" i="9"/>
  <c r="O13" i="9"/>
  <c r="O10" i="9"/>
  <c r="O9" i="9"/>
  <c r="M30" i="15"/>
  <c r="N29" i="15"/>
  <c r="N28" i="15"/>
  <c r="N27" i="15"/>
  <c r="N26" i="15"/>
  <c r="M24" i="15"/>
  <c r="N23" i="15"/>
  <c r="N22" i="15"/>
  <c r="N21" i="15"/>
  <c r="N20" i="15"/>
  <c r="M18" i="15"/>
  <c r="N17" i="15"/>
  <c r="N16" i="15"/>
  <c r="N15" i="15"/>
  <c r="N14" i="15"/>
  <c r="N13" i="15"/>
  <c r="N12" i="15"/>
  <c r="N11" i="15"/>
  <c r="N10" i="15"/>
  <c r="M8" i="15"/>
  <c r="N7" i="15"/>
  <c r="N6" i="15"/>
  <c r="H30" i="15"/>
  <c r="I29" i="15"/>
  <c r="I28" i="15"/>
  <c r="I27" i="15"/>
  <c r="I26" i="15"/>
  <c r="H24" i="15"/>
  <c r="I23" i="15"/>
  <c r="I22" i="15"/>
  <c r="I21" i="15"/>
  <c r="I20" i="15"/>
  <c r="H18" i="15"/>
  <c r="I17" i="15"/>
  <c r="I16" i="15"/>
  <c r="I15" i="15"/>
  <c r="I14" i="15"/>
  <c r="I13" i="15"/>
  <c r="I12" i="15"/>
  <c r="I11" i="15"/>
  <c r="I10" i="15"/>
  <c r="H8" i="15"/>
  <c r="I7" i="15"/>
  <c r="I6" i="15"/>
  <c r="C30" i="15"/>
  <c r="D29" i="15"/>
  <c r="D28" i="15"/>
  <c r="D27" i="15"/>
  <c r="D26" i="15"/>
  <c r="C24" i="15"/>
  <c r="D23" i="15"/>
  <c r="D22" i="15"/>
  <c r="D21" i="15"/>
  <c r="D20" i="15"/>
  <c r="C18" i="15"/>
  <c r="D17" i="15"/>
  <c r="D16" i="15"/>
  <c r="D15" i="15"/>
  <c r="D14" i="15"/>
  <c r="D13" i="15"/>
  <c r="D12" i="15"/>
  <c r="D11" i="15"/>
  <c r="D10" i="15"/>
  <c r="C8" i="15"/>
  <c r="D7" i="15"/>
  <c r="D6" i="15"/>
  <c r="N32" i="6"/>
  <c r="O31" i="6"/>
  <c r="O30" i="6"/>
  <c r="O29" i="6"/>
  <c r="O28" i="6"/>
  <c r="N26" i="6"/>
  <c r="O25" i="6"/>
  <c r="O24" i="6"/>
  <c r="O23" i="6"/>
  <c r="O22" i="6"/>
  <c r="N20" i="6"/>
  <c r="O19" i="6"/>
  <c r="O18" i="6"/>
  <c r="O17" i="6"/>
  <c r="O16" i="6"/>
  <c r="O15" i="6"/>
  <c r="O14" i="6"/>
  <c r="O13" i="6"/>
  <c r="O12" i="6"/>
  <c r="N10" i="6"/>
  <c r="O9" i="6"/>
  <c r="O8" i="6"/>
  <c r="O31" i="3"/>
  <c r="O30" i="3"/>
  <c r="O29" i="3"/>
  <c r="O28" i="3"/>
  <c r="O25" i="3"/>
  <c r="O24" i="3"/>
  <c r="O23" i="3"/>
  <c r="N32" i="3"/>
  <c r="N26" i="3"/>
  <c r="O22" i="3"/>
  <c r="O19" i="3"/>
  <c r="O18" i="3"/>
  <c r="O17" i="3"/>
  <c r="O16" i="3"/>
  <c r="O15" i="3"/>
  <c r="O14" i="3"/>
  <c r="O13" i="3"/>
  <c r="N20" i="3"/>
  <c r="O12" i="3"/>
  <c r="N10" i="3"/>
  <c r="O9" i="3"/>
  <c r="O8" i="3"/>
  <c r="O31" i="1"/>
  <c r="O30" i="1"/>
  <c r="O29" i="1"/>
  <c r="O28" i="1"/>
  <c r="N32" i="1"/>
  <c r="O25" i="1"/>
  <c r="O24" i="1"/>
  <c r="O23" i="1"/>
  <c r="O22" i="1"/>
  <c r="N26" i="1"/>
  <c r="O19" i="1"/>
  <c r="O18" i="1"/>
  <c r="O17" i="1"/>
  <c r="O16" i="1"/>
  <c r="O15" i="1"/>
  <c r="O14" i="1"/>
  <c r="O13" i="1"/>
  <c r="O12" i="1"/>
  <c r="N20" i="1"/>
  <c r="N10" i="1"/>
  <c r="O9" i="1"/>
  <c r="O8" i="1"/>
  <c r="H8" i="6"/>
  <c r="H9" i="6"/>
  <c r="H10" i="6"/>
  <c r="H11" i="6"/>
  <c r="F8" i="6"/>
  <c r="F9" i="6"/>
  <c r="F10" i="6"/>
  <c r="F11" i="6"/>
  <c r="F19" i="14"/>
  <c r="F20" i="14"/>
  <c r="F19" i="11"/>
  <c r="F20" i="11"/>
  <c r="D20" i="9"/>
  <c r="F20" i="9"/>
  <c r="F21" i="9"/>
  <c r="D20" i="6"/>
  <c r="F20" i="6"/>
  <c r="F21" i="6"/>
  <c r="D21" i="3"/>
  <c r="F21" i="3"/>
  <c r="F22" i="3"/>
  <c r="D22" i="1"/>
  <c r="F22" i="1"/>
  <c r="F23" i="1"/>
  <c r="G34" i="14"/>
  <c r="H34" i="14"/>
  <c r="E34" i="14"/>
  <c r="F34" i="14"/>
  <c r="G34" i="11"/>
  <c r="H34" i="11"/>
  <c r="E34" i="11"/>
  <c r="F34" i="11"/>
  <c r="G35" i="9"/>
  <c r="H35" i="9"/>
  <c r="E35" i="9"/>
  <c r="F35" i="9"/>
  <c r="G35" i="6"/>
  <c r="H35" i="6"/>
  <c r="E35" i="6"/>
  <c r="F35" i="6"/>
  <c r="G37" i="3"/>
  <c r="H37" i="3"/>
  <c r="E37" i="3"/>
  <c r="F37" i="3"/>
  <c r="G37" i="1"/>
  <c r="H37" i="1"/>
  <c r="E37" i="1"/>
  <c r="F37" i="1"/>
  <c r="F6" i="14"/>
  <c r="F9" i="14"/>
  <c r="F13" i="14"/>
  <c r="F14" i="14"/>
  <c r="F15" i="14"/>
  <c r="F16" i="14"/>
  <c r="F17" i="14"/>
  <c r="F18" i="14"/>
  <c r="F23" i="14"/>
  <c r="F24" i="14"/>
  <c r="F25" i="14"/>
  <c r="F26" i="14"/>
  <c r="F29" i="14"/>
  <c r="F30" i="14"/>
  <c r="F31" i="14"/>
  <c r="F32" i="14"/>
  <c r="F5" i="14"/>
  <c r="F6" i="11"/>
  <c r="F9" i="11"/>
  <c r="F13" i="11"/>
  <c r="F14" i="11"/>
  <c r="F15" i="11"/>
  <c r="F16" i="11"/>
  <c r="F17" i="11"/>
  <c r="F18" i="11"/>
  <c r="F23" i="11"/>
  <c r="F24" i="11"/>
  <c r="F25" i="11"/>
  <c r="F26" i="11"/>
  <c r="F29" i="11"/>
  <c r="F30" i="11"/>
  <c r="F31" i="11"/>
  <c r="F32" i="11"/>
  <c r="F5" i="11"/>
  <c r="D5" i="9"/>
  <c r="F5" i="9"/>
  <c r="D8" i="9"/>
  <c r="F8" i="9"/>
  <c r="D9" i="9"/>
  <c r="F9" i="9"/>
  <c r="D10" i="9"/>
  <c r="F10" i="9"/>
  <c r="D11" i="9"/>
  <c r="F11" i="9"/>
  <c r="D14" i="9"/>
  <c r="F14" i="9"/>
  <c r="D15" i="9"/>
  <c r="F15" i="9"/>
  <c r="D16" i="9"/>
  <c r="F16" i="9"/>
  <c r="D17" i="9"/>
  <c r="F17" i="9"/>
  <c r="D18" i="9"/>
  <c r="F18" i="9"/>
  <c r="D19" i="9"/>
  <c r="F19" i="9"/>
  <c r="D24" i="9"/>
  <c r="F24" i="9"/>
  <c r="D25" i="9"/>
  <c r="F25" i="9"/>
  <c r="D26" i="9"/>
  <c r="F26" i="9"/>
  <c r="D27" i="9"/>
  <c r="F27" i="9"/>
  <c r="D30" i="9"/>
  <c r="F30" i="9"/>
  <c r="D31" i="9"/>
  <c r="F31" i="9"/>
  <c r="D32" i="9"/>
  <c r="F32" i="9"/>
  <c r="D33" i="9"/>
  <c r="F33" i="9"/>
  <c r="D4" i="9"/>
  <c r="F4" i="9"/>
  <c r="D5" i="6"/>
  <c r="F5" i="6"/>
  <c r="D14" i="6"/>
  <c r="F14" i="6"/>
  <c r="D15" i="6"/>
  <c r="F15" i="6"/>
  <c r="D16" i="6"/>
  <c r="F16" i="6"/>
  <c r="D17" i="6"/>
  <c r="F17" i="6"/>
  <c r="D18" i="6"/>
  <c r="F18" i="6"/>
  <c r="D19" i="6"/>
  <c r="F19" i="6"/>
  <c r="D24" i="6"/>
  <c r="F24" i="6"/>
  <c r="D25" i="6"/>
  <c r="F25" i="6"/>
  <c r="D26" i="6"/>
  <c r="F26" i="6"/>
  <c r="D27" i="6"/>
  <c r="F27" i="6"/>
  <c r="D30" i="6"/>
  <c r="F30" i="6"/>
  <c r="D31" i="6"/>
  <c r="F31" i="6"/>
  <c r="D32" i="6"/>
  <c r="F32" i="6"/>
  <c r="D33" i="6"/>
  <c r="F33" i="6"/>
  <c r="D4" i="6"/>
  <c r="F4" i="6"/>
  <c r="D6" i="3"/>
  <c r="F6" i="3"/>
  <c r="D9" i="3"/>
  <c r="F9" i="3"/>
  <c r="D10" i="3"/>
  <c r="F10" i="3"/>
  <c r="D11" i="3"/>
  <c r="F11" i="3"/>
  <c r="D12" i="3"/>
  <c r="F12" i="3"/>
  <c r="D15" i="3"/>
  <c r="F15" i="3"/>
  <c r="D16" i="3"/>
  <c r="F16" i="3"/>
  <c r="D17" i="3"/>
  <c r="F17" i="3"/>
  <c r="D18" i="3"/>
  <c r="F18" i="3"/>
  <c r="D19" i="3"/>
  <c r="F19" i="3"/>
  <c r="D20" i="3"/>
  <c r="F20" i="3"/>
  <c r="D25" i="3"/>
  <c r="F25" i="3"/>
  <c r="D26" i="3"/>
  <c r="F26" i="3"/>
  <c r="D27" i="3"/>
  <c r="F27" i="3"/>
  <c r="D28" i="3"/>
  <c r="F28" i="3"/>
  <c r="D31" i="3"/>
  <c r="F31" i="3"/>
  <c r="D32" i="3"/>
  <c r="F32" i="3"/>
  <c r="D33" i="3"/>
  <c r="F33" i="3"/>
  <c r="D34" i="3"/>
  <c r="F34" i="3"/>
  <c r="D5" i="3"/>
  <c r="F5" i="3"/>
  <c r="D5" i="1"/>
  <c r="F5" i="1"/>
  <c r="D8" i="1"/>
  <c r="F8" i="1"/>
  <c r="D9" i="1"/>
  <c r="F9" i="1"/>
  <c r="D10" i="1"/>
  <c r="F10" i="1"/>
  <c r="D11" i="1"/>
  <c r="F11" i="1"/>
  <c r="D12" i="1"/>
  <c r="F12" i="1"/>
  <c r="D13" i="1"/>
  <c r="F13" i="1"/>
  <c r="D16" i="1"/>
  <c r="F16" i="1"/>
  <c r="D17" i="1"/>
  <c r="F17" i="1"/>
  <c r="D18" i="1"/>
  <c r="F18" i="1"/>
  <c r="D19" i="1"/>
  <c r="F19" i="1"/>
  <c r="D20" i="1"/>
  <c r="F20" i="1"/>
  <c r="D21" i="1"/>
  <c r="F21" i="1"/>
  <c r="D26" i="1"/>
  <c r="F26" i="1"/>
  <c r="D27" i="1"/>
  <c r="F27" i="1"/>
  <c r="D28" i="1"/>
  <c r="F28" i="1"/>
  <c r="D29" i="1"/>
  <c r="F29" i="1"/>
  <c r="D32" i="1"/>
  <c r="F32" i="1"/>
  <c r="D33" i="1"/>
  <c r="F33" i="1"/>
  <c r="D34" i="1"/>
  <c r="F34" i="1"/>
  <c r="D35" i="1"/>
  <c r="F35" i="1"/>
  <c r="D4" i="1"/>
  <c r="F4" i="1"/>
  <c r="D9" i="14"/>
  <c r="H9" i="14"/>
  <c r="D9" i="11"/>
  <c r="H9" i="11"/>
  <c r="H23" i="1"/>
  <c r="D32" i="11"/>
  <c r="H32" i="11"/>
  <c r="D31" i="11"/>
  <c r="H31" i="11"/>
  <c r="D30" i="11"/>
  <c r="H30" i="11"/>
  <c r="D29" i="11"/>
  <c r="H29" i="11"/>
  <c r="D28" i="11"/>
  <c r="D27" i="11"/>
  <c r="D26" i="11"/>
  <c r="H26" i="11"/>
  <c r="D25" i="11"/>
  <c r="H25" i="11"/>
  <c r="D24" i="11"/>
  <c r="H24" i="11"/>
  <c r="D23" i="11"/>
  <c r="H23" i="11"/>
  <c r="D19" i="11"/>
  <c r="D18" i="11"/>
  <c r="H18" i="11"/>
  <c r="D17" i="11"/>
  <c r="H17" i="11"/>
  <c r="D16" i="11"/>
  <c r="H16" i="11"/>
  <c r="D15" i="11"/>
  <c r="H15" i="11"/>
  <c r="D14" i="11"/>
  <c r="H14" i="11"/>
  <c r="D13" i="11"/>
  <c r="H13" i="11"/>
  <c r="D8" i="11"/>
  <c r="D7" i="11"/>
  <c r="D6" i="11"/>
  <c r="H6" i="11"/>
  <c r="D5" i="11"/>
  <c r="H5" i="11"/>
  <c r="D32" i="14"/>
  <c r="H32" i="14"/>
  <c r="D31" i="14"/>
  <c r="H31" i="14"/>
  <c r="D30" i="14"/>
  <c r="H30" i="14"/>
  <c r="D29" i="14"/>
  <c r="H29" i="14"/>
  <c r="D26" i="14"/>
  <c r="H26" i="14"/>
  <c r="D25" i="14"/>
  <c r="H25" i="14"/>
  <c r="D24" i="14"/>
  <c r="H24" i="14"/>
  <c r="D23" i="14"/>
  <c r="H23" i="14"/>
  <c r="D19" i="14"/>
  <c r="D18" i="14"/>
  <c r="H18" i="14"/>
  <c r="D17" i="14"/>
  <c r="H17" i="14"/>
  <c r="D16" i="14"/>
  <c r="H16" i="14"/>
  <c r="D15" i="14"/>
  <c r="H15" i="14"/>
  <c r="D14" i="14"/>
  <c r="H14" i="14"/>
  <c r="D13" i="14"/>
  <c r="H13" i="14"/>
  <c r="D6" i="14"/>
  <c r="H6" i="14"/>
  <c r="D5" i="14"/>
  <c r="H5" i="14"/>
  <c r="H20" i="11"/>
  <c r="H19" i="11"/>
  <c r="H20" i="14"/>
  <c r="H19" i="14"/>
  <c r="H33" i="9"/>
  <c r="H32" i="9"/>
  <c r="H31" i="9"/>
  <c r="H30" i="9"/>
  <c r="H27" i="9"/>
  <c r="H26" i="9"/>
  <c r="H25" i="9"/>
  <c r="H24" i="9"/>
  <c r="H19" i="9"/>
  <c r="H18" i="9"/>
  <c r="H17" i="9"/>
  <c r="H16" i="9"/>
  <c r="H15" i="9"/>
  <c r="H14" i="9"/>
  <c r="H11" i="9"/>
  <c r="H10" i="9"/>
  <c r="H9" i="9"/>
  <c r="H8" i="9"/>
  <c r="H5" i="9"/>
  <c r="H4" i="9"/>
  <c r="H21" i="9"/>
  <c r="H20" i="9"/>
  <c r="H5" i="3"/>
  <c r="H6" i="3"/>
  <c r="H9" i="3"/>
  <c r="H10" i="3"/>
  <c r="H11" i="3"/>
  <c r="H12" i="3"/>
  <c r="H15" i="3"/>
  <c r="H16" i="3"/>
  <c r="H17" i="3"/>
  <c r="H18" i="3"/>
  <c r="H19" i="3"/>
  <c r="H20" i="3"/>
  <c r="H25" i="3"/>
  <c r="H26" i="3"/>
  <c r="H27" i="3"/>
  <c r="H28" i="3"/>
  <c r="H31" i="3"/>
  <c r="H32" i="3"/>
  <c r="H33" i="3"/>
  <c r="H34" i="3"/>
  <c r="H22" i="3"/>
  <c r="H21" i="3"/>
  <c r="H13" i="1"/>
  <c r="H12" i="1"/>
  <c r="H10" i="1"/>
  <c r="H11" i="1"/>
  <c r="H9" i="1"/>
  <c r="H8" i="1"/>
  <c r="H33" i="6"/>
  <c r="H32" i="6"/>
  <c r="H31" i="6"/>
  <c r="H30" i="6"/>
  <c r="D29" i="6"/>
  <c r="D28" i="6"/>
  <c r="H27" i="6"/>
  <c r="H26" i="6"/>
  <c r="H25" i="6"/>
  <c r="H24" i="6"/>
  <c r="H19" i="6"/>
  <c r="H18" i="6"/>
  <c r="H17" i="6"/>
  <c r="H16" i="6"/>
  <c r="H15" i="6"/>
  <c r="H14" i="6"/>
  <c r="H5" i="6"/>
  <c r="H4" i="6"/>
  <c r="H35" i="1"/>
  <c r="H34" i="1"/>
  <c r="H33" i="1"/>
  <c r="H32" i="1"/>
  <c r="H29" i="1"/>
  <c r="H28" i="1"/>
  <c r="H27" i="1"/>
  <c r="H26" i="1"/>
  <c r="H22" i="1"/>
  <c r="H21" i="1"/>
  <c r="H20" i="1"/>
  <c r="H19" i="1"/>
  <c r="H18" i="1"/>
  <c r="H17" i="1"/>
  <c r="H16" i="1"/>
  <c r="H5" i="1"/>
  <c r="H4" i="1"/>
  <c r="H21" i="6"/>
  <c r="H20" i="6"/>
</calcChain>
</file>

<file path=xl/sharedStrings.xml><?xml version="1.0" encoding="utf-8"?>
<sst xmlns="http://schemas.openxmlformats.org/spreadsheetml/2006/main" count="583" uniqueCount="86">
  <si>
    <t>Target N</t>
  </si>
  <si>
    <t>US Census</t>
  </si>
  <si>
    <t>Target #</t>
  </si>
  <si>
    <t>Current #</t>
  </si>
  <si>
    <t>Target % Reached</t>
  </si>
  <si>
    <t>Gender</t>
  </si>
  <si>
    <t xml:space="preserve">Male                                             </t>
  </si>
  <si>
    <t xml:space="preserve">Female </t>
  </si>
  <si>
    <r>
      <t>Age in years</t>
    </r>
    <r>
      <rPr>
        <sz val="8"/>
        <color theme="1"/>
        <rFont val="Calibri"/>
        <family val="2"/>
        <scheme val="minor"/>
      </rPr>
      <t> </t>
    </r>
  </si>
  <si>
    <t>16-20</t>
  </si>
  <si>
    <r>
      <t xml:space="preserve">Target 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10%</t>
    </r>
  </si>
  <si>
    <t>21-30</t>
  </si>
  <si>
    <t>Target 15%</t>
  </si>
  <si>
    <t>31-40</t>
  </si>
  <si>
    <t>41-50</t>
  </si>
  <si>
    <t>51-64</t>
  </si>
  <si>
    <t>Target 20%</t>
  </si>
  <si>
    <t>65+</t>
  </si>
  <si>
    <t>Target 25%</t>
  </si>
  <si>
    <r>
      <t>Race/Ethnicity</t>
    </r>
    <r>
      <rPr>
        <b/>
        <vertAlign val="superscript"/>
        <sz val="12"/>
        <color theme="1"/>
        <rFont val="Calibri"/>
        <family val="2"/>
        <scheme val="minor"/>
      </rPr>
      <t>b</t>
    </r>
  </si>
  <si>
    <t>Asian</t>
  </si>
  <si>
    <t>Black/African American</t>
  </si>
  <si>
    <t>Hispanic Origin</t>
  </si>
  <si>
    <t>Native Hawaiian/Pacific Islander</t>
  </si>
  <si>
    <t>American Indian/Alaska Native</t>
  </si>
  <si>
    <t>White</t>
  </si>
  <si>
    <t>Other</t>
  </si>
  <si>
    <t>Educational level</t>
  </si>
  <si>
    <t>Less than high school diploma</t>
  </si>
  <si>
    <t>High school graduate</t>
  </si>
  <si>
    <t>Some college</t>
  </si>
  <si>
    <t>4-year college degree or more</t>
  </si>
  <si>
    <t>U.S. geographic region</t>
  </si>
  <si>
    <t>Northeast</t>
  </si>
  <si>
    <t>South</t>
  </si>
  <si>
    <t>Midwest</t>
  </si>
  <si>
    <t>West</t>
  </si>
  <si>
    <t>14-15</t>
  </si>
  <si>
    <t>16-17</t>
  </si>
  <si>
    <t>18-21</t>
  </si>
  <si>
    <t>Parents’ educational level</t>
  </si>
  <si>
    <t>MULTI RACIAL</t>
  </si>
  <si>
    <t>N/A</t>
  </si>
  <si>
    <t>12 TO 13</t>
  </si>
  <si>
    <t>5 TO 6</t>
  </si>
  <si>
    <t>7 TO 8</t>
  </si>
  <si>
    <t>9 TO 10</t>
  </si>
  <si>
    <t>11 TO 12</t>
  </si>
  <si>
    <t>Age in months</t>
  </si>
  <si>
    <r>
      <t>Race/Ethnicity</t>
    </r>
    <r>
      <rPr>
        <b/>
        <vertAlign val="superscript"/>
        <sz val="12"/>
        <color theme="1"/>
        <rFont val="Calibri"/>
        <family val="2"/>
        <scheme val="minor"/>
      </rPr>
      <t>c</t>
    </r>
  </si>
  <si>
    <t>ADULT SR</t>
  </si>
  <si>
    <t>TEEN HOME</t>
  </si>
  <si>
    <t>CHILD HOME</t>
  </si>
  <si>
    <t>PREK HOME</t>
  </si>
  <si>
    <t>49 HOME</t>
  </si>
  <si>
    <t>1030 HOME</t>
  </si>
  <si>
    <t>3.5 to 6 month</t>
  </si>
  <si>
    <t>7 to 10.5 month</t>
  </si>
  <si>
    <t>9.5 to 20 month</t>
  </si>
  <si>
    <t>21 to 31.5 month</t>
  </si>
  <si>
    <t>outliers removed</t>
  </si>
  <si>
    <t>TOTAL</t>
  </si>
  <si>
    <t>Characteristic</t>
  </si>
  <si>
    <t>n</t>
  </si>
  <si>
    <t xml:space="preserve">Sample % </t>
  </si>
  <si>
    <t>U.S. Census %a</t>
  </si>
  <si>
    <t>Race/Ethnicityb</t>
  </si>
  <si>
    <t>Multiracial</t>
  </si>
  <si>
    <t>ADULT</t>
  </si>
  <si>
    <t>U.S. Census %</t>
  </si>
  <si>
    <t>TEEN</t>
  </si>
  <si>
    <t>Note: education level for 200+ cases were not captured</t>
  </si>
  <si>
    <t>CHILD</t>
  </si>
  <si>
    <t>*</t>
  </si>
  <si>
    <t>*Education level for ~100 cases not captured</t>
  </si>
  <si>
    <t>*Education level for 100+ cases not captured</t>
  </si>
  <si>
    <t>*Education level for 200+ cases not captured</t>
  </si>
  <si>
    <t>PRE</t>
  </si>
  <si>
    <t>Combined</t>
  </si>
  <si>
    <t>IT</t>
  </si>
  <si>
    <t>ADULT (650-750)</t>
  </si>
  <si>
    <t>TEEN (650-750)</t>
  </si>
  <si>
    <t>CHILD (650-750)</t>
  </si>
  <si>
    <t>PRE (550-650)</t>
  </si>
  <si>
    <t>IT (550-650)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</si>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</sst>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B2B2B2"/>
      </right>
      <top/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4" borderId="0" applyNumberFormat="0" applyBorder="0" applyAlignment="0" applyProtection="0"/>
    <xf numFmtId="0" fontId="8" fillId="5" borderId="6" applyNumberFormat="0" applyAlignment="0" applyProtection="0"/>
    <xf numFmtId="0" fontId="6" fillId="6" borderId="7" applyNumberFormat="0" applyFont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10" fontId="0" fillId="2" borderId="2" xfId="0" applyNumberForma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2" xfId="0" applyNumberForma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0" fillId="6" borderId="7" xfId="4" applyFont="1"/>
    <xf numFmtId="10" fontId="0" fillId="6" borderId="7" xfId="4" applyNumberFormat="1" applyFont="1"/>
    <xf numFmtId="0" fontId="8" fillId="5" borderId="6" xfId="3"/>
    <xf numFmtId="9" fontId="8" fillId="5" borderId="6" xfId="3" applyNumberFormat="1"/>
    <xf numFmtId="9" fontId="8" fillId="5" borderId="6" xfId="1" applyFont="1" applyFill="1" applyBorder="1"/>
    <xf numFmtId="0" fontId="7" fillId="4" borderId="0" xfId="2" applyBorder="1" applyAlignment="1">
      <alignment vertical="center" wrapText="1"/>
    </xf>
    <xf numFmtId="0" fontId="7" fillId="4" borderId="0" xfId="2"/>
    <xf numFmtId="0" fontId="7" fillId="4" borderId="6" xfId="2" applyBorder="1"/>
    <xf numFmtId="9" fontId="7" fillId="4" borderId="6" xfId="2" applyNumberFormat="1" applyBorder="1"/>
    <xf numFmtId="10" fontId="0" fillId="0" borderId="0" xfId="0" applyNumberFormat="1"/>
    <xf numFmtId="0" fontId="1" fillId="0" borderId="1" xfId="0" applyFont="1" applyBorder="1"/>
    <xf numFmtId="0" fontId="0" fillId="6" borderId="11" xfId="4" applyFont="1" applyBorder="1"/>
    <xf numFmtId="0" fontId="0" fillId="6" borderId="1" xfId="4" applyFont="1" applyBorder="1"/>
    <xf numFmtId="164" fontId="0" fillId="0" borderId="0" xfId="0" applyNumberFormat="1"/>
    <xf numFmtId="164" fontId="0" fillId="3" borderId="0" xfId="0" applyNumberFormat="1" applyFill="1"/>
    <xf numFmtId="164" fontId="0" fillId="7" borderId="0" xfId="0" applyNumberFormat="1" applyFill="1"/>
    <xf numFmtId="10" fontId="0" fillId="3" borderId="0" xfId="0" applyNumberFormat="1" applyFill="1"/>
    <xf numFmtId="10" fontId="0" fillId="7" borderId="0" xfId="0" applyNumberFormat="1" applyFill="1"/>
    <xf numFmtId="164" fontId="0" fillId="0" borderId="0" xfId="0" applyNumberFormat="1" applyFill="1"/>
    <xf numFmtId="0" fontId="0" fillId="0" borderId="0" xfId="0" applyFill="1"/>
    <xf numFmtId="10" fontId="0" fillId="0" borderId="0" xfId="0" applyNumberFormat="1" applyFill="1"/>
    <xf numFmtId="0" fontId="1" fillId="6" borderId="1" xfId="4" applyFont="1" applyBorder="1"/>
    <xf numFmtId="0" fontId="1" fillId="3" borderId="1" xfId="0" applyFont="1" applyFill="1" applyBorder="1"/>
    <xf numFmtId="0" fontId="0" fillId="8" borderId="7" xfId="4" applyFont="1" applyFill="1"/>
    <xf numFmtId="0" fontId="7" fillId="8" borderId="6" xfId="2" applyFill="1" applyBorder="1"/>
    <xf numFmtId="0" fontId="0" fillId="8" borderId="0" xfId="0" applyFill="1"/>
    <xf numFmtId="0" fontId="0" fillId="9" borderId="1" xfId="0" applyFill="1" applyBorder="1"/>
    <xf numFmtId="0" fontId="1" fillId="9" borderId="1" xfId="0" applyFont="1" applyFill="1" applyBorder="1"/>
    <xf numFmtId="0" fontId="0" fillId="0" borderId="7" xfId="4" applyFont="1" applyFill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5" borderId="6" xfId="3" applyAlignment="1">
      <alignment horizontal="center" vertical="center"/>
    </xf>
    <xf numFmtId="9" fontId="8" fillId="5" borderId="8" xfId="1" applyFont="1" applyFill="1" applyBorder="1" applyAlignment="1">
      <alignment horizontal="center"/>
    </xf>
    <xf numFmtId="9" fontId="8" fillId="5" borderId="9" xfId="1" applyFont="1" applyFill="1" applyBorder="1" applyAlignment="1">
      <alignment horizontal="center"/>
    </xf>
    <xf numFmtId="0" fontId="0" fillId="6" borderId="13" xfId="4" applyFont="1" applyBorder="1" applyAlignment="1">
      <alignment horizontal="center"/>
    </xf>
    <xf numFmtId="0" fontId="0" fillId="6" borderId="14" xfId="4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5" borderId="6" xfId="3" applyAlignment="1">
      <alignment horizontal="center"/>
    </xf>
    <xf numFmtId="9" fontId="8" fillId="5" borderId="8" xfId="3" applyNumberFormat="1" applyBorder="1" applyAlignment="1">
      <alignment horizontal="center"/>
    </xf>
    <xf numFmtId="9" fontId="8" fillId="5" borderId="9" xfId="3" applyNumberFormat="1" applyBorder="1" applyAlignment="1">
      <alignment horizontal="center"/>
    </xf>
    <xf numFmtId="0" fontId="0" fillId="8" borderId="13" xfId="4" applyFont="1" applyFill="1" applyBorder="1" applyAlignment="1">
      <alignment horizontal="center"/>
    </xf>
    <xf numFmtId="0" fontId="0" fillId="8" borderId="14" xfId="4" applyFont="1" applyFill="1" applyBorder="1" applyAlignment="1">
      <alignment horizontal="center"/>
    </xf>
    <xf numFmtId="10" fontId="0" fillId="6" borderId="11" xfId="4" applyNumberFormat="1" applyFont="1" applyBorder="1" applyAlignment="1">
      <alignment horizontal="center"/>
    </xf>
    <xf numFmtId="10" fontId="0" fillId="6" borderId="12" xfId="4" applyNumberFormat="1" applyFont="1" applyBorder="1" applyAlignment="1">
      <alignment horizontal="center"/>
    </xf>
  </cellXfs>
  <cellStyles count="5">
    <cellStyle name="Bad" xfId="2" builtinId="27"/>
    <cellStyle name="Calculation" xfId="3" builtinId="22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FB7D-4DD6-4EBF-AB48-512C2A6E6325}">
  <dimension ref="B2:Y36"/>
  <sheetViews>
    <sheetView tabSelected="1" topLeftCell="B1" zoomScale="90" zoomScaleNormal="90" workbookViewId="0">
      <selection activeCell="H37" sqref="H37"/>
    </sheetView>
  </sheetViews>
  <sheetFormatPr baseColWidth="10" defaultColWidth="8.83203125" defaultRowHeight="15" x14ac:dyDescent="0.2"/>
  <cols>
    <col min="2" max="2" width="18.33203125" customWidth="1"/>
    <col min="5" max="5" width="9.1640625" style="24"/>
    <col min="7" max="7" width="18.5" customWidth="1"/>
    <col min="12" max="12" width="18.33203125" customWidth="1"/>
    <col min="15" max="15" width="9.1640625" style="24"/>
    <col min="20" max="20" width="9.1640625" style="24"/>
  </cols>
  <sheetData>
    <row r="2" spans="2:25" ht="16" thickBot="1" x14ac:dyDescent="0.25"/>
    <row r="3" spans="2:25" ht="16" thickBot="1" x14ac:dyDescent="0.25">
      <c r="B3" s="40" t="s">
        <v>80</v>
      </c>
      <c r="C3" s="41"/>
      <c r="D3" s="41"/>
      <c r="E3" s="42"/>
      <c r="G3" s="40" t="s">
        <v>81</v>
      </c>
      <c r="H3" s="41"/>
      <c r="I3" s="41"/>
      <c r="J3" s="42"/>
      <c r="L3" s="40" t="s">
        <v>82</v>
      </c>
      <c r="M3" s="41"/>
      <c r="N3" s="41"/>
      <c r="O3" s="42"/>
      <c r="Q3" s="40" t="s">
        <v>83</v>
      </c>
      <c r="R3" s="41"/>
      <c r="S3" s="41"/>
      <c r="T3" s="42"/>
      <c r="V3" s="40" t="s">
        <v>84</v>
      </c>
      <c r="W3" s="41"/>
      <c r="X3" s="41"/>
      <c r="Y3" s="42"/>
    </row>
    <row r="4" spans="2:25" x14ac:dyDescent="0.2">
      <c r="B4" t="s">
        <v>62</v>
      </c>
      <c r="C4" t="s">
        <v>63</v>
      </c>
      <c r="D4" t="s">
        <v>64</v>
      </c>
      <c r="E4" s="24" t="s">
        <v>69</v>
      </c>
      <c r="G4" t="s">
        <v>62</v>
      </c>
      <c r="H4" t="s">
        <v>63</v>
      </c>
      <c r="I4" t="s">
        <v>64</v>
      </c>
      <c r="J4" t="s">
        <v>65</v>
      </c>
      <c r="L4" t="s">
        <v>62</v>
      </c>
      <c r="M4" t="s">
        <v>63</v>
      </c>
      <c r="N4" t="s">
        <v>64</v>
      </c>
      <c r="O4" s="24" t="s">
        <v>65</v>
      </c>
      <c r="Q4" t="s">
        <v>62</v>
      </c>
      <c r="R4" t="s">
        <v>63</v>
      </c>
      <c r="S4" t="s">
        <v>64</v>
      </c>
      <c r="T4" s="24" t="s">
        <v>65</v>
      </c>
      <c r="V4" t="s">
        <v>62</v>
      </c>
      <c r="W4" t="s">
        <v>63</v>
      </c>
      <c r="X4" t="s">
        <v>64</v>
      </c>
      <c r="Y4" t="s">
        <v>65</v>
      </c>
    </row>
    <row r="5" spans="2:25" x14ac:dyDescent="0.2">
      <c r="B5" t="s">
        <v>5</v>
      </c>
      <c r="G5" t="s">
        <v>5</v>
      </c>
      <c r="L5" t="s">
        <v>5</v>
      </c>
      <c r="Q5" t="s">
        <v>5</v>
      </c>
      <c r="V5" t="s">
        <v>5</v>
      </c>
    </row>
    <row r="6" spans="2:25" x14ac:dyDescent="0.2">
      <c r="B6" t="s">
        <v>6</v>
      </c>
      <c r="C6" s="11">
        <v>367</v>
      </c>
      <c r="D6" s="26">
        <f>C6/C8</f>
        <v>0.38269030239833157</v>
      </c>
      <c r="E6" s="26">
        <v>0.48799999999999999</v>
      </c>
      <c r="G6" t="s">
        <v>6</v>
      </c>
      <c r="H6" s="11">
        <v>702</v>
      </c>
      <c r="I6" s="29">
        <f>H6/H8</f>
        <v>0.51428571428571423</v>
      </c>
      <c r="J6" s="24">
        <v>0.51219999999999999</v>
      </c>
      <c r="L6" t="s">
        <v>6</v>
      </c>
      <c r="M6" s="11">
        <v>604</v>
      </c>
      <c r="N6" s="29">
        <f>M6/M8</f>
        <v>0.49671052631578949</v>
      </c>
      <c r="O6" s="24">
        <v>0.51070000000000004</v>
      </c>
      <c r="Q6" t="s">
        <v>6</v>
      </c>
      <c r="R6" s="11">
        <v>379</v>
      </c>
      <c r="S6" s="29">
        <f>R6/R8</f>
        <v>0.4928478543563069</v>
      </c>
      <c r="T6" s="24">
        <v>0.51139999999999997</v>
      </c>
      <c r="V6" t="s">
        <v>6</v>
      </c>
      <c r="W6" s="11">
        <v>393</v>
      </c>
      <c r="X6" s="29">
        <f>W6/W8</f>
        <v>0.47578692493946734</v>
      </c>
      <c r="Y6" s="31">
        <v>0.51139999999999997</v>
      </c>
    </row>
    <row r="7" spans="2:25" ht="16" thickBot="1" x14ac:dyDescent="0.25">
      <c r="B7" t="s">
        <v>7</v>
      </c>
      <c r="C7" s="11">
        <v>592</v>
      </c>
      <c r="D7" s="26">
        <f>C7/C8</f>
        <v>0.61730969760166843</v>
      </c>
      <c r="E7" s="26">
        <v>0.51200000000000001</v>
      </c>
      <c r="G7" t="s">
        <v>7</v>
      </c>
      <c r="H7" s="11">
        <v>663</v>
      </c>
      <c r="I7" s="29">
        <f>H7/H8</f>
        <v>0.48571428571428571</v>
      </c>
      <c r="J7" s="24">
        <v>0.48780000000000001</v>
      </c>
      <c r="L7" t="s">
        <v>7</v>
      </c>
      <c r="M7" s="11">
        <v>612</v>
      </c>
      <c r="N7" s="29">
        <f>M7/M8</f>
        <v>0.50328947368421051</v>
      </c>
      <c r="O7" s="24">
        <v>0.48930000000000001</v>
      </c>
      <c r="Q7" t="s">
        <v>7</v>
      </c>
      <c r="R7" s="11">
        <v>390</v>
      </c>
      <c r="S7" s="29">
        <f>R7/R8</f>
        <v>0.50715214564369315</v>
      </c>
      <c r="T7" s="24">
        <v>0.48859999999999998</v>
      </c>
      <c r="V7" t="s">
        <v>7</v>
      </c>
      <c r="W7" s="11">
        <v>433</v>
      </c>
      <c r="X7" s="29">
        <f>W7/W8</f>
        <v>0.52421307506053272</v>
      </c>
      <c r="Y7" s="31">
        <v>0.48859999999999998</v>
      </c>
    </row>
    <row r="8" spans="2:25" ht="16" thickBot="1" x14ac:dyDescent="0.25">
      <c r="C8" s="21">
        <f>SUM(C6:C7)</f>
        <v>959</v>
      </c>
      <c r="D8" s="24"/>
      <c r="H8" s="21">
        <f>SUM(H6:H7)</f>
        <v>1365</v>
      </c>
      <c r="I8" s="29"/>
      <c r="J8" s="24"/>
      <c r="M8" s="21">
        <f>SUM(M6:M7)</f>
        <v>1216</v>
      </c>
      <c r="N8" s="29"/>
      <c r="R8" s="21">
        <f>SUM(R6:R7)</f>
        <v>769</v>
      </c>
      <c r="S8" s="29"/>
      <c r="W8" s="21">
        <f>SUM(W6:W7)</f>
        <v>826</v>
      </c>
      <c r="X8" s="29"/>
      <c r="Y8" s="30"/>
    </row>
    <row r="9" spans="2:25" x14ac:dyDescent="0.2">
      <c r="B9" t="s">
        <v>66</v>
      </c>
      <c r="D9" s="24"/>
      <c r="G9" t="s">
        <v>66</v>
      </c>
      <c r="I9" s="29"/>
      <c r="J9" s="24"/>
      <c r="L9" t="s">
        <v>66</v>
      </c>
      <c r="N9" s="29"/>
      <c r="Q9" t="s">
        <v>66</v>
      </c>
      <c r="S9" s="29"/>
      <c r="V9" t="s">
        <v>66</v>
      </c>
      <c r="X9" s="29"/>
      <c r="Y9" s="30"/>
    </row>
    <row r="10" spans="2:25" x14ac:dyDescent="0.2">
      <c r="B10" t="s">
        <v>20</v>
      </c>
      <c r="C10" s="11">
        <v>62</v>
      </c>
      <c r="D10" s="24">
        <f>C10/C18</f>
        <v>6.4650677789363925E-2</v>
      </c>
      <c r="E10" s="24">
        <v>5.2699999999999997E-2</v>
      </c>
      <c r="G10" t="s">
        <v>20</v>
      </c>
      <c r="H10" s="11">
        <v>34</v>
      </c>
      <c r="I10" s="25">
        <f>H10/H18</f>
        <v>2.490842490842491E-2</v>
      </c>
      <c r="J10" s="25">
        <v>4.6199999999999998E-2</v>
      </c>
      <c r="L10" t="s">
        <v>20</v>
      </c>
      <c r="M10" s="11">
        <v>19</v>
      </c>
      <c r="N10" s="25">
        <f>M10/M18</f>
        <v>1.5625E-2</v>
      </c>
      <c r="O10" s="25">
        <v>4.6300000000000001E-2</v>
      </c>
      <c r="Q10" t="s">
        <v>20</v>
      </c>
      <c r="R10" s="11">
        <v>15</v>
      </c>
      <c r="S10" s="25">
        <f>R10/R18</f>
        <v>1.950585175552666E-2</v>
      </c>
      <c r="T10" s="25">
        <v>4.4900000000000002E-2</v>
      </c>
      <c r="V10" t="s">
        <v>20</v>
      </c>
      <c r="W10" s="11">
        <v>11</v>
      </c>
      <c r="X10" s="25">
        <f>W10/W18</f>
        <v>1.3317191283292978E-2</v>
      </c>
      <c r="Y10" s="27">
        <v>4.4900000000000002E-2</v>
      </c>
    </row>
    <row r="11" spans="2:25" x14ac:dyDescent="0.2">
      <c r="B11" t="s">
        <v>21</v>
      </c>
      <c r="C11" s="11">
        <v>137</v>
      </c>
      <c r="D11" s="24">
        <f>C11/C18</f>
        <v>0.14285714285714285</v>
      </c>
      <c r="E11" s="24">
        <v>0.1188</v>
      </c>
      <c r="G11" t="s">
        <v>21</v>
      </c>
      <c r="H11" s="11">
        <v>325</v>
      </c>
      <c r="I11" s="26">
        <f>H11/H18</f>
        <v>0.23809523809523808</v>
      </c>
      <c r="J11" s="26">
        <v>0.14330000000000001</v>
      </c>
      <c r="L11" t="s">
        <v>21</v>
      </c>
      <c r="M11" s="11">
        <v>294</v>
      </c>
      <c r="N11" s="26">
        <f>M11/M18</f>
        <v>0.24177631578947367</v>
      </c>
      <c r="O11" s="26">
        <v>0.13519999999999999</v>
      </c>
      <c r="Q11" t="s">
        <v>21</v>
      </c>
      <c r="R11" s="11">
        <v>129</v>
      </c>
      <c r="S11" s="29">
        <f>R11/R18</f>
        <v>0.16775032509752927</v>
      </c>
      <c r="T11" s="24">
        <v>0.13739999999999999</v>
      </c>
      <c r="V11" t="s">
        <v>21</v>
      </c>
      <c r="W11" s="11">
        <v>93</v>
      </c>
      <c r="X11" s="29">
        <f>W11/W18</f>
        <v>0.11259079903147699</v>
      </c>
      <c r="Y11" s="31">
        <v>0.13739999999999999</v>
      </c>
    </row>
    <row r="12" spans="2:25" x14ac:dyDescent="0.2">
      <c r="B12" t="s">
        <v>22</v>
      </c>
      <c r="C12" s="11">
        <v>146</v>
      </c>
      <c r="D12" s="24">
        <f>C12/C18</f>
        <v>0.15224191866527634</v>
      </c>
      <c r="E12" s="24">
        <v>0.15110000000000001</v>
      </c>
      <c r="G12" t="s">
        <v>22</v>
      </c>
      <c r="H12" s="11">
        <v>305</v>
      </c>
      <c r="I12" s="29">
        <f>H12/H18</f>
        <v>0.22344322344322345</v>
      </c>
      <c r="J12" s="24">
        <v>0.2185</v>
      </c>
      <c r="L12" t="s">
        <v>22</v>
      </c>
      <c r="M12" s="11">
        <v>235</v>
      </c>
      <c r="N12" s="25">
        <f>M12/M18</f>
        <v>0.19325657894736842</v>
      </c>
      <c r="O12" s="25">
        <v>0.24310000000000001</v>
      </c>
      <c r="Q12" t="s">
        <v>22</v>
      </c>
      <c r="R12" s="11">
        <v>130</v>
      </c>
      <c r="S12" s="26">
        <f>R12/R18</f>
        <v>0.16905071521456436</v>
      </c>
      <c r="T12" s="26">
        <v>0.25769999999999998</v>
      </c>
      <c r="V12" t="s">
        <v>22</v>
      </c>
      <c r="W12" s="11">
        <v>156</v>
      </c>
      <c r="X12" s="26">
        <f>W12/W18</f>
        <v>0.18886198547215496</v>
      </c>
      <c r="Y12" s="28">
        <v>0.25769999999999998</v>
      </c>
    </row>
    <row r="13" spans="2:25" x14ac:dyDescent="0.2">
      <c r="B13" t="s">
        <v>23</v>
      </c>
      <c r="C13" s="11">
        <v>4</v>
      </c>
      <c r="D13" s="24">
        <f>C13/C18</f>
        <v>4.1710114702815434E-3</v>
      </c>
      <c r="E13" s="24">
        <v>1.5E-3</v>
      </c>
      <c r="G13" t="s">
        <v>23</v>
      </c>
      <c r="H13" s="11">
        <v>3</v>
      </c>
      <c r="I13" s="29">
        <f>H13/H18</f>
        <v>2.1978021978021978E-3</v>
      </c>
      <c r="J13" s="24">
        <v>1.6999999999999999E-3</v>
      </c>
      <c r="L13" t="s">
        <v>23</v>
      </c>
      <c r="M13" s="11">
        <v>0</v>
      </c>
      <c r="N13" s="29">
        <f>M13/M18</f>
        <v>0</v>
      </c>
      <c r="O13" s="24">
        <v>1.8E-3</v>
      </c>
      <c r="Q13" t="s">
        <v>23</v>
      </c>
      <c r="R13" s="11">
        <v>2</v>
      </c>
      <c r="S13" s="29">
        <f>R13/R18</f>
        <v>2.6007802340702211E-3</v>
      </c>
      <c r="T13" s="29">
        <v>1.8E-3</v>
      </c>
      <c r="V13" t="s">
        <v>23</v>
      </c>
      <c r="W13" s="11">
        <v>1</v>
      </c>
      <c r="X13" s="29">
        <f>W13/W18</f>
        <v>1.2106537530266344E-3</v>
      </c>
      <c r="Y13" s="31">
        <v>1.8E-3</v>
      </c>
    </row>
    <row r="14" spans="2:25" x14ac:dyDescent="0.2">
      <c r="B14" t="s">
        <v>24</v>
      </c>
      <c r="C14" s="11">
        <v>3</v>
      </c>
      <c r="D14" s="24">
        <f>C14/C18</f>
        <v>3.1282586027111575E-3</v>
      </c>
      <c r="E14" s="24">
        <v>6.3E-3</v>
      </c>
      <c r="G14" t="s">
        <v>24</v>
      </c>
      <c r="H14" s="11">
        <v>11</v>
      </c>
      <c r="I14" s="29">
        <f>H14/H18</f>
        <v>8.0586080586080595E-3</v>
      </c>
      <c r="J14" s="24">
        <v>7.7000000000000002E-3</v>
      </c>
      <c r="L14" t="s">
        <v>24</v>
      </c>
      <c r="M14" s="11">
        <v>5</v>
      </c>
      <c r="N14" s="29">
        <f>M14/M18</f>
        <v>4.1118421052631577E-3</v>
      </c>
      <c r="O14" s="24">
        <v>7.7999999999999996E-3</v>
      </c>
      <c r="Q14" t="s">
        <v>24</v>
      </c>
      <c r="R14" s="11">
        <v>1</v>
      </c>
      <c r="S14" s="29">
        <f>R14/R18</f>
        <v>1.3003901170351106E-3</v>
      </c>
      <c r="T14" s="29">
        <v>7.6E-3</v>
      </c>
      <c r="U14" s="30"/>
      <c r="V14" s="30" t="s">
        <v>24</v>
      </c>
      <c r="W14" s="39">
        <v>2</v>
      </c>
      <c r="X14" s="29">
        <f>W14/W18</f>
        <v>2.4213075060532689E-3</v>
      </c>
      <c r="Y14" s="31">
        <v>7.6E-3</v>
      </c>
    </row>
    <row r="15" spans="2:25" x14ac:dyDescent="0.2">
      <c r="B15" t="s">
        <v>25</v>
      </c>
      <c r="C15" s="11">
        <v>567</v>
      </c>
      <c r="D15" s="26">
        <f>C15/C18</f>
        <v>0.59124087591240881</v>
      </c>
      <c r="E15" s="26">
        <v>0.65239999999999998</v>
      </c>
      <c r="G15" t="s">
        <v>25</v>
      </c>
      <c r="H15" s="11">
        <v>610</v>
      </c>
      <c r="I15" s="26">
        <f>H15/H18</f>
        <v>0.44688644688644691</v>
      </c>
      <c r="J15" s="26">
        <v>0.54630000000000001</v>
      </c>
      <c r="L15" t="s">
        <v>25</v>
      </c>
      <c r="M15" s="11">
        <v>581</v>
      </c>
      <c r="N15" s="29">
        <f>M15/M18</f>
        <v>0.47779605263157893</v>
      </c>
      <c r="O15" s="24">
        <v>0.52</v>
      </c>
      <c r="Q15" t="s">
        <v>25</v>
      </c>
      <c r="R15" s="11">
        <v>429</v>
      </c>
      <c r="S15" s="26">
        <f>R15/R18</f>
        <v>0.55786736020806238</v>
      </c>
      <c r="T15" s="26">
        <v>0.49880000000000002</v>
      </c>
      <c r="V15" t="s">
        <v>25</v>
      </c>
      <c r="W15" s="11">
        <v>490</v>
      </c>
      <c r="X15" s="26">
        <f>W15/W18</f>
        <v>0.59322033898305082</v>
      </c>
      <c r="Y15" s="28">
        <v>0.49880000000000002</v>
      </c>
    </row>
    <row r="16" spans="2:25" x14ac:dyDescent="0.2">
      <c r="B16" t="s">
        <v>26</v>
      </c>
      <c r="C16" s="11">
        <v>7</v>
      </c>
      <c r="D16" s="24">
        <f>C16/C18</f>
        <v>7.2992700729927005E-3</v>
      </c>
      <c r="E16" s="24">
        <v>1.7299999999999999E-2</v>
      </c>
      <c r="G16" t="s">
        <v>26</v>
      </c>
      <c r="H16" s="11">
        <v>16</v>
      </c>
      <c r="I16" s="29">
        <f>H16/H18</f>
        <v>1.1721611721611722E-2</v>
      </c>
      <c r="J16" s="24">
        <v>3.6299999999999999E-2</v>
      </c>
      <c r="L16" t="s">
        <v>26</v>
      </c>
      <c r="M16" s="11">
        <v>8</v>
      </c>
      <c r="N16" s="29">
        <f>M16/M18</f>
        <v>6.5789473684210523E-3</v>
      </c>
      <c r="O16" s="24">
        <v>4.58E-2</v>
      </c>
      <c r="Q16" t="s">
        <v>26</v>
      </c>
      <c r="R16" s="11">
        <v>11</v>
      </c>
      <c r="S16" s="29">
        <f>R16/R18</f>
        <v>1.4304291287386216E-2</v>
      </c>
      <c r="T16" s="24">
        <v>5.1700000000000003E-2</v>
      </c>
      <c r="V16" t="s">
        <v>26</v>
      </c>
      <c r="W16" s="11">
        <v>6</v>
      </c>
      <c r="X16" s="29">
        <f>W16/W18</f>
        <v>7.2639225181598066E-3</v>
      </c>
      <c r="Y16" s="31">
        <v>5.1700000000000003E-2</v>
      </c>
    </row>
    <row r="17" spans="2:25" ht="16" thickBot="1" x14ac:dyDescent="0.25">
      <c r="B17" t="s">
        <v>67</v>
      </c>
      <c r="C17" s="22">
        <v>33</v>
      </c>
      <c r="D17" s="24">
        <f>C17/C18</f>
        <v>3.4410844629822732E-2</v>
      </c>
      <c r="G17" t="s">
        <v>67</v>
      </c>
      <c r="H17" s="11">
        <v>61</v>
      </c>
      <c r="I17" s="29">
        <f>H17/H18</f>
        <v>4.4688644688644689E-2</v>
      </c>
      <c r="J17" s="24"/>
      <c r="L17" t="s">
        <v>67</v>
      </c>
      <c r="M17" s="11">
        <v>74</v>
      </c>
      <c r="N17" s="29">
        <f>M17/M18</f>
        <v>6.0855263157894739E-2</v>
      </c>
      <c r="Q17" t="s">
        <v>67</v>
      </c>
      <c r="R17" s="11">
        <v>52</v>
      </c>
      <c r="S17" s="29">
        <f>R17/R18</f>
        <v>6.7620286085825751E-2</v>
      </c>
      <c r="V17" t="s">
        <v>67</v>
      </c>
      <c r="W17" s="11">
        <v>67</v>
      </c>
      <c r="X17" s="29">
        <f>W17/W18</f>
        <v>8.1113801452784504E-2</v>
      </c>
      <c r="Y17" s="30"/>
    </row>
    <row r="18" spans="2:25" ht="16" thickBot="1" x14ac:dyDescent="0.25">
      <c r="C18" s="32">
        <f>SUM(C10:C17)</f>
        <v>959</v>
      </c>
      <c r="D18" s="24"/>
      <c r="H18" s="32">
        <f>SUM(H10:H17)</f>
        <v>1365</v>
      </c>
      <c r="I18" s="29"/>
      <c r="J18" s="24"/>
      <c r="M18" s="32">
        <f>SUM(M10:M17)</f>
        <v>1216</v>
      </c>
      <c r="N18" s="29"/>
      <c r="R18" s="32">
        <f>SUM(R10:R17)</f>
        <v>769</v>
      </c>
      <c r="S18" s="29"/>
      <c r="W18" s="32">
        <f>SUM(W10:W17)</f>
        <v>826</v>
      </c>
      <c r="X18" s="29"/>
      <c r="Y18" s="30"/>
    </row>
    <row r="19" spans="2:25" x14ac:dyDescent="0.2">
      <c r="B19" t="s">
        <v>27</v>
      </c>
      <c r="D19" s="24"/>
      <c r="G19" t="s">
        <v>27</v>
      </c>
      <c r="I19" s="29"/>
      <c r="J19" s="24"/>
      <c r="L19" t="s">
        <v>27</v>
      </c>
      <c r="N19" s="29"/>
      <c r="Q19" t="s">
        <v>27</v>
      </c>
      <c r="S19" s="29"/>
      <c r="V19" t="s">
        <v>27</v>
      </c>
      <c r="X19" s="29"/>
      <c r="Y19" s="30"/>
    </row>
    <row r="20" spans="2:25" x14ac:dyDescent="0.2">
      <c r="B20" t="s">
        <v>28</v>
      </c>
      <c r="C20" s="11">
        <v>39</v>
      </c>
      <c r="D20" s="26">
        <f>C20/C24</f>
        <v>4.0667361835245046E-2</v>
      </c>
      <c r="E20" s="26">
        <v>0.13370000000000001</v>
      </c>
      <c r="G20" t="s">
        <v>28</v>
      </c>
      <c r="H20" s="11">
        <v>100</v>
      </c>
      <c r="I20" s="29">
        <f>H20/H24</f>
        <v>8.7873462214411252E-2</v>
      </c>
      <c r="J20" s="24">
        <v>0.1187</v>
      </c>
      <c r="L20" t="s">
        <v>28</v>
      </c>
      <c r="M20" s="11">
        <v>54</v>
      </c>
      <c r="N20" s="26">
        <f>M20/M24</f>
        <v>4.9315068493150684E-2</v>
      </c>
      <c r="O20" s="26">
        <v>0.1191</v>
      </c>
      <c r="Q20" t="s">
        <v>28</v>
      </c>
      <c r="R20" s="11">
        <v>25</v>
      </c>
      <c r="S20" s="26">
        <f>R20/R24</f>
        <v>3.6927621861152143E-2</v>
      </c>
      <c r="T20" s="26">
        <v>0.1177</v>
      </c>
      <c r="V20" t="s">
        <v>28</v>
      </c>
      <c r="W20" s="11">
        <v>28</v>
      </c>
      <c r="X20" s="26">
        <f>W20/W24</f>
        <v>3.4482758620689655E-2</v>
      </c>
      <c r="Y20" s="28">
        <v>0.1177</v>
      </c>
    </row>
    <row r="21" spans="2:25" x14ac:dyDescent="0.2">
      <c r="B21" t="s">
        <v>29</v>
      </c>
      <c r="C21" s="11">
        <v>215</v>
      </c>
      <c r="D21" s="26">
        <f>C21/C24</f>
        <v>0.22419186652763295</v>
      </c>
      <c r="E21" s="26">
        <v>0.28010000000000002</v>
      </c>
      <c r="G21" t="s">
        <v>29</v>
      </c>
      <c r="H21" s="11">
        <v>364</v>
      </c>
      <c r="I21" s="26">
        <f>H21/H24</f>
        <v>0.31985940246045697</v>
      </c>
      <c r="J21" s="26">
        <v>0.26429999999999998</v>
      </c>
      <c r="L21" t="s">
        <v>29</v>
      </c>
      <c r="M21" s="11">
        <v>275</v>
      </c>
      <c r="N21" s="29">
        <f>M21/M24</f>
        <v>0.25114155251141551</v>
      </c>
      <c r="O21" s="24">
        <v>0.25729999999999997</v>
      </c>
      <c r="Q21" t="s">
        <v>29</v>
      </c>
      <c r="R21" s="11">
        <v>120</v>
      </c>
      <c r="S21" s="26">
        <f>R21/R24</f>
        <v>0.17725258493353027</v>
      </c>
      <c r="T21" s="26">
        <v>0.2419</v>
      </c>
      <c r="V21" t="s">
        <v>29</v>
      </c>
      <c r="W21" s="11">
        <v>150</v>
      </c>
      <c r="X21" s="26">
        <f>W21/W24</f>
        <v>0.18472906403940886</v>
      </c>
      <c r="Y21" s="28">
        <v>0.2419</v>
      </c>
    </row>
    <row r="22" spans="2:25" x14ac:dyDescent="0.2">
      <c r="B22" t="s">
        <v>30</v>
      </c>
      <c r="C22" s="11">
        <v>257</v>
      </c>
      <c r="D22" s="29">
        <f>C22/C24</f>
        <v>0.26798748696558916</v>
      </c>
      <c r="E22" s="29">
        <v>0.31419999999999998</v>
      </c>
      <c r="G22" t="s">
        <v>30</v>
      </c>
      <c r="H22" s="11">
        <v>374</v>
      </c>
      <c r="I22" s="29">
        <f>H22/H24</f>
        <v>0.32864674868189808</v>
      </c>
      <c r="J22" s="24">
        <v>0.3054</v>
      </c>
      <c r="L22" t="s">
        <v>30</v>
      </c>
      <c r="M22" s="11">
        <v>415</v>
      </c>
      <c r="N22" s="26">
        <f>M22/M24</f>
        <v>0.37899543378995432</v>
      </c>
      <c r="O22" s="26">
        <v>0.30640000000000001</v>
      </c>
      <c r="Q22" t="s">
        <v>30</v>
      </c>
      <c r="R22" s="11">
        <v>154</v>
      </c>
      <c r="S22" s="26">
        <f>R22/R24</f>
        <v>0.2274741506646972</v>
      </c>
      <c r="T22" s="26">
        <v>0.30980000000000002</v>
      </c>
      <c r="V22" t="s">
        <v>30</v>
      </c>
      <c r="W22" s="11">
        <v>219</v>
      </c>
      <c r="X22" s="29">
        <f>W22/W24</f>
        <v>0.26970443349753692</v>
      </c>
      <c r="Y22" s="31">
        <v>0.30980000000000002</v>
      </c>
    </row>
    <row r="23" spans="2:25" ht="16" thickBot="1" x14ac:dyDescent="0.25">
      <c r="B23" t="s">
        <v>31</v>
      </c>
      <c r="C23" s="22">
        <v>448</v>
      </c>
      <c r="D23" s="26">
        <f>C23/C24</f>
        <v>0.46715328467153283</v>
      </c>
      <c r="E23" s="26">
        <v>0.27200000000000002</v>
      </c>
      <c r="G23" t="s">
        <v>31</v>
      </c>
      <c r="H23" s="22">
        <v>300</v>
      </c>
      <c r="I23" s="29">
        <f>H23/H24</f>
        <v>0.26362038664323373</v>
      </c>
      <c r="J23" s="24">
        <v>0.3115</v>
      </c>
      <c r="L23" t="s">
        <v>31</v>
      </c>
      <c r="M23" s="11">
        <v>351</v>
      </c>
      <c r="N23" s="29">
        <f>M23/M24</f>
        <v>0.32054794520547947</v>
      </c>
      <c r="O23" s="24">
        <v>0.31709999999999999</v>
      </c>
      <c r="Q23" t="s">
        <v>31</v>
      </c>
      <c r="R23" s="11">
        <v>378</v>
      </c>
      <c r="S23" s="26">
        <f>R23/R24</f>
        <v>0.55834564254062036</v>
      </c>
      <c r="T23" s="26">
        <v>0.3306</v>
      </c>
      <c r="V23" t="s">
        <v>31</v>
      </c>
      <c r="W23" s="11">
        <v>415</v>
      </c>
      <c r="X23" s="26">
        <f>W23/W24</f>
        <v>0.51108374384236455</v>
      </c>
      <c r="Y23" s="28">
        <v>0.3306</v>
      </c>
    </row>
    <row r="24" spans="2:25" ht="16" thickBot="1" x14ac:dyDescent="0.25">
      <c r="C24" s="21">
        <f>SUM(C20:C23)</f>
        <v>959</v>
      </c>
      <c r="D24" s="24"/>
      <c r="H24" s="33">
        <f>SUM(H20:H23)</f>
        <v>1138</v>
      </c>
      <c r="I24" s="29" t="s">
        <v>73</v>
      </c>
      <c r="J24" s="24"/>
      <c r="M24" s="33">
        <f>SUM(M20:M23)</f>
        <v>1095</v>
      </c>
      <c r="N24" s="29" t="s">
        <v>73</v>
      </c>
      <c r="R24" s="33">
        <f>SUM(R20:R23)</f>
        <v>677</v>
      </c>
      <c r="S24" s="29"/>
      <c r="W24" s="33">
        <f>SUM(W20:W23)</f>
        <v>812</v>
      </c>
      <c r="X24" s="29"/>
      <c r="Y24" s="30"/>
    </row>
    <row r="25" spans="2:25" x14ac:dyDescent="0.2">
      <c r="B25" t="s">
        <v>32</v>
      </c>
      <c r="D25" s="24"/>
      <c r="G25" t="s">
        <v>32</v>
      </c>
      <c r="I25" s="29"/>
      <c r="J25" s="24"/>
      <c r="L25" t="s">
        <v>32</v>
      </c>
      <c r="N25" s="29"/>
      <c r="Q25" t="s">
        <v>32</v>
      </c>
      <c r="S25" s="29"/>
      <c r="V25" t="s">
        <v>32</v>
      </c>
      <c r="X25" s="29"/>
      <c r="Y25" s="30"/>
    </row>
    <row r="26" spans="2:25" x14ac:dyDescent="0.2">
      <c r="B26" t="s">
        <v>33</v>
      </c>
      <c r="C26" s="11">
        <v>136</v>
      </c>
      <c r="D26" s="24">
        <f>C26/C30</f>
        <v>0.14196242171189979</v>
      </c>
      <c r="E26" s="24">
        <v>0.1807</v>
      </c>
      <c r="G26" t="s">
        <v>33</v>
      </c>
      <c r="H26" s="11">
        <v>156</v>
      </c>
      <c r="I26" s="25">
        <f>H26/H30</f>
        <v>0.11428571428571428</v>
      </c>
      <c r="J26" s="25">
        <v>0.17230000000000001</v>
      </c>
      <c r="L26" t="s">
        <v>33</v>
      </c>
      <c r="M26" s="11">
        <v>138</v>
      </c>
      <c r="N26" s="29">
        <f>M26/M30</f>
        <v>0.11348684210526316</v>
      </c>
      <c r="O26" s="24">
        <v>0.1615</v>
      </c>
      <c r="Q26" t="s">
        <v>33</v>
      </c>
      <c r="R26" s="11">
        <v>128</v>
      </c>
      <c r="S26" s="29">
        <f>R26/R30</f>
        <v>0.16644993498049415</v>
      </c>
      <c r="T26" s="24">
        <v>0.15970000000000001</v>
      </c>
      <c r="V26" t="s">
        <v>33</v>
      </c>
      <c r="W26" s="11">
        <v>75</v>
      </c>
      <c r="X26" s="25">
        <f>W26/W30</f>
        <v>9.0909090909090912E-2</v>
      </c>
      <c r="Y26" s="27">
        <v>0.15970000000000001</v>
      </c>
    </row>
    <row r="27" spans="2:25" x14ac:dyDescent="0.2">
      <c r="B27" t="s">
        <v>34</v>
      </c>
      <c r="C27" s="11">
        <v>400</v>
      </c>
      <c r="D27" s="24">
        <f>C27/C30</f>
        <v>0.41753653444676408</v>
      </c>
      <c r="E27" s="24">
        <v>0.37330000000000002</v>
      </c>
      <c r="G27" t="s">
        <v>34</v>
      </c>
      <c r="H27" s="11">
        <v>523</v>
      </c>
      <c r="I27" s="29">
        <f>H27/H30</f>
        <v>0.38315018315018318</v>
      </c>
      <c r="J27" s="24">
        <v>0.37540000000000001</v>
      </c>
      <c r="L27" t="s">
        <v>34</v>
      </c>
      <c r="M27" s="11">
        <v>553</v>
      </c>
      <c r="N27" s="25">
        <f>M27/M30</f>
        <v>0.45476973684210525</v>
      </c>
      <c r="O27" s="25">
        <v>0.38109999999999999</v>
      </c>
      <c r="Q27" t="s">
        <v>34</v>
      </c>
      <c r="R27" s="11">
        <v>318</v>
      </c>
      <c r="S27" s="29">
        <f>R27/R30</f>
        <v>0.41352405721716518</v>
      </c>
      <c r="T27" s="24">
        <v>0.3846</v>
      </c>
      <c r="V27" t="s">
        <v>34</v>
      </c>
      <c r="W27" s="11">
        <v>373</v>
      </c>
      <c r="X27" s="25">
        <f>W27/W30</f>
        <v>0.45212121212121215</v>
      </c>
      <c r="Y27" s="27">
        <v>0.3846</v>
      </c>
    </row>
    <row r="28" spans="2:25" x14ac:dyDescent="0.2">
      <c r="B28" t="s">
        <v>35</v>
      </c>
      <c r="C28" s="11">
        <v>151</v>
      </c>
      <c r="D28" s="25">
        <f>C28/C30</f>
        <v>0.15762004175365343</v>
      </c>
      <c r="E28" s="25">
        <v>0.21299999999999999</v>
      </c>
      <c r="G28" t="s">
        <v>35</v>
      </c>
      <c r="H28" s="11">
        <v>372</v>
      </c>
      <c r="I28" s="25">
        <f>H28/H30</f>
        <v>0.2725274725274725</v>
      </c>
      <c r="J28" s="25">
        <v>0.215</v>
      </c>
      <c r="L28" t="s">
        <v>35</v>
      </c>
      <c r="M28" s="11">
        <v>290</v>
      </c>
      <c r="N28" s="29">
        <f>M28/M30</f>
        <v>0.23848684210526316</v>
      </c>
      <c r="O28" s="24">
        <v>0.21510000000000001</v>
      </c>
      <c r="Q28" t="s">
        <v>35</v>
      </c>
      <c r="R28" s="11">
        <v>187</v>
      </c>
      <c r="S28" s="29">
        <f>R28/R30</f>
        <v>0.24317295188556567</v>
      </c>
      <c r="T28" s="24">
        <v>0.21060000000000001</v>
      </c>
      <c r="V28" t="s">
        <v>35</v>
      </c>
      <c r="W28" s="11">
        <v>189</v>
      </c>
      <c r="X28" s="29">
        <f>W28/W30</f>
        <v>0.2290909090909091</v>
      </c>
      <c r="Y28" s="31">
        <v>0.21060000000000001</v>
      </c>
    </row>
    <row r="29" spans="2:25" ht="16" thickBot="1" x14ac:dyDescent="0.25">
      <c r="B29" t="s">
        <v>36</v>
      </c>
      <c r="C29" s="22">
        <v>271</v>
      </c>
      <c r="D29" s="24">
        <f>C29/C30</f>
        <v>0.28288100208768269</v>
      </c>
      <c r="E29" s="24">
        <v>0.23300000000000001</v>
      </c>
      <c r="G29" t="s">
        <v>36</v>
      </c>
      <c r="H29" s="22">
        <v>314</v>
      </c>
      <c r="I29" s="29">
        <f>H29/H30</f>
        <v>0.23003663003663002</v>
      </c>
      <c r="J29" s="24">
        <v>0.2374</v>
      </c>
      <c r="L29" t="s">
        <v>36</v>
      </c>
      <c r="M29" s="11">
        <v>235</v>
      </c>
      <c r="N29" s="29">
        <f>M29/M30</f>
        <v>0.19325657894736842</v>
      </c>
      <c r="O29" s="24">
        <v>0.2422</v>
      </c>
      <c r="Q29" t="s">
        <v>36</v>
      </c>
      <c r="R29" s="11">
        <v>136</v>
      </c>
      <c r="S29" s="25">
        <f>R29/R30</f>
        <v>0.17685305591677503</v>
      </c>
      <c r="T29" s="25">
        <v>0.2452</v>
      </c>
      <c r="V29" t="s">
        <v>36</v>
      </c>
      <c r="W29" s="11">
        <v>188</v>
      </c>
      <c r="X29" s="29">
        <f>W29/W30</f>
        <v>0.22787878787878788</v>
      </c>
      <c r="Y29" s="31">
        <v>0.2452</v>
      </c>
    </row>
    <row r="30" spans="2:25" ht="16" thickBot="1" x14ac:dyDescent="0.25">
      <c r="C30" s="21">
        <f>SUM(C26:C29)</f>
        <v>958</v>
      </c>
      <c r="H30" s="21">
        <f>SUM(H26:H29)</f>
        <v>1365</v>
      </c>
      <c r="I30" s="30"/>
      <c r="J30" s="30"/>
      <c r="M30" s="21">
        <f>SUM(M26:M29)</f>
        <v>1216</v>
      </c>
      <c r="N30" s="30"/>
      <c r="O30" s="29"/>
      <c r="R30" s="21">
        <f>SUM(R26:R29)</f>
        <v>769</v>
      </c>
      <c r="S30" s="30"/>
      <c r="T30" s="29"/>
      <c r="W30" s="21">
        <f>SUM(W26:W29)</f>
        <v>825</v>
      </c>
      <c r="X30" s="30"/>
      <c r="Y30" s="30"/>
    </row>
    <row r="31" spans="2:25" x14ac:dyDescent="0.2">
      <c r="G31" t="s">
        <v>76</v>
      </c>
      <c r="L31" t="s">
        <v>75</v>
      </c>
      <c r="Q31" t="s">
        <v>74</v>
      </c>
    </row>
    <row r="35" spans="12:13" ht="16" thickBot="1" x14ac:dyDescent="0.25"/>
    <row r="36" spans="12:13" ht="16" thickBot="1" x14ac:dyDescent="0.25">
      <c r="L36" s="37" t="s">
        <v>85</v>
      </c>
      <c r="M36" s="38">
        <f>SUM(C30,H30,M30,R30,W30)</f>
        <v>5133</v>
      </c>
    </row>
  </sheetData>
  <mergeCells count="5">
    <mergeCell ref="B3:E3"/>
    <mergeCell ref="G3:J3"/>
    <mergeCell ref="L3:O3"/>
    <mergeCell ref="Q3:T3"/>
    <mergeCell ref="V3:Y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zoomScale="70" zoomScaleNormal="70" workbookViewId="0">
      <selection activeCell="M4" sqref="M4:P33"/>
    </sheetView>
  </sheetViews>
  <sheetFormatPr baseColWidth="10" defaultColWidth="8.83203125" defaultRowHeight="15" x14ac:dyDescent="0.2"/>
  <cols>
    <col min="1" max="1" width="16.5" customWidth="1"/>
    <col min="2" max="2" width="7.6640625" customWidth="1"/>
    <col min="3" max="3" width="10.5" customWidth="1"/>
    <col min="4" max="4" width="7.83203125" customWidth="1"/>
    <col min="5" max="5" width="9.1640625" style="13" customWidth="1"/>
    <col min="6" max="6" width="16.5" style="13" customWidth="1"/>
    <col min="7" max="7" width="14.83203125" style="11" customWidth="1"/>
    <col min="8" max="8" width="16.5" style="11" customWidth="1"/>
    <col min="13" max="13" width="31.33203125" customWidth="1"/>
    <col min="16" max="16" width="16.1640625" customWidth="1"/>
  </cols>
  <sheetData>
    <row r="1" spans="1:16" x14ac:dyDescent="0.2">
      <c r="A1" t="s">
        <v>50</v>
      </c>
      <c r="E1" s="13" t="s">
        <v>3</v>
      </c>
      <c r="F1" s="13" t="s">
        <v>4</v>
      </c>
      <c r="G1" s="11" t="s">
        <v>3</v>
      </c>
      <c r="H1" s="11" t="s">
        <v>4</v>
      </c>
    </row>
    <row r="2" spans="1:16" ht="16" thickBot="1" x14ac:dyDescent="0.25">
      <c r="B2" t="s">
        <v>0</v>
      </c>
      <c r="C2" t="s">
        <v>1</v>
      </c>
      <c r="D2" t="s">
        <v>2</v>
      </c>
      <c r="G2" s="11" t="s">
        <v>60</v>
      </c>
      <c r="H2" s="11" t="s">
        <v>60</v>
      </c>
    </row>
    <row r="3" spans="1:16" ht="17" thickBot="1" x14ac:dyDescent="0.25">
      <c r="A3" s="1" t="s">
        <v>5</v>
      </c>
    </row>
    <row r="4" spans="1:16" ht="17" thickBot="1" x14ac:dyDescent="0.25">
      <c r="A4" s="2" t="s">
        <v>6</v>
      </c>
      <c r="B4">
        <v>750</v>
      </c>
      <c r="C4" s="3">
        <v>0.48799999999999999</v>
      </c>
      <c r="D4">
        <f t="shared" ref="D4:D35" si="0">B4*C4</f>
        <v>366</v>
      </c>
      <c r="E4" s="13">
        <v>405</v>
      </c>
      <c r="F4" s="14">
        <f>E4/D4</f>
        <v>1.1065573770491803</v>
      </c>
      <c r="G4" s="11">
        <v>367</v>
      </c>
      <c r="H4" s="12">
        <f>G4/D4</f>
        <v>1.0027322404371584</v>
      </c>
    </row>
    <row r="5" spans="1:16" ht="17" thickBot="1" x14ac:dyDescent="0.25">
      <c r="A5" s="2" t="s">
        <v>7</v>
      </c>
      <c r="B5">
        <v>750</v>
      </c>
      <c r="C5" s="4">
        <v>0.51200000000000001</v>
      </c>
      <c r="D5">
        <f t="shared" si="0"/>
        <v>384</v>
      </c>
      <c r="E5" s="13">
        <v>604</v>
      </c>
      <c r="F5" s="14">
        <f t="shared" ref="F5:F35" si="1">E5/D5</f>
        <v>1.5729166666666667</v>
      </c>
      <c r="G5" s="11">
        <v>592</v>
      </c>
      <c r="H5" s="12">
        <f>G5/D5</f>
        <v>1.5416666666666667</v>
      </c>
      <c r="M5" s="40" t="s">
        <v>68</v>
      </c>
      <c r="N5" s="41"/>
      <c r="O5" s="41"/>
      <c r="P5" s="42"/>
    </row>
    <row r="6" spans="1:16" ht="16" thickBot="1" x14ac:dyDescent="0.25">
      <c r="A6" s="5"/>
      <c r="C6" s="5"/>
      <c r="F6" s="14"/>
      <c r="H6" s="12"/>
      <c r="M6" t="s">
        <v>62</v>
      </c>
      <c r="N6" t="s">
        <v>63</v>
      </c>
      <c r="O6" t="s">
        <v>64</v>
      </c>
      <c r="P6" t="s">
        <v>69</v>
      </c>
    </row>
    <row r="7" spans="1:16" ht="17" thickBot="1" x14ac:dyDescent="0.25">
      <c r="A7" s="6" t="s">
        <v>8</v>
      </c>
      <c r="C7" s="5"/>
      <c r="F7" s="14"/>
      <c r="H7" s="12"/>
      <c r="M7" t="s">
        <v>5</v>
      </c>
    </row>
    <row r="8" spans="1:16" ht="17" thickBot="1" x14ac:dyDescent="0.25">
      <c r="A8" s="5" t="s">
        <v>9</v>
      </c>
      <c r="B8">
        <v>750</v>
      </c>
      <c r="C8" s="5" t="s">
        <v>10</v>
      </c>
      <c r="D8">
        <f>750*(10%)</f>
        <v>75</v>
      </c>
      <c r="E8" s="13">
        <v>64</v>
      </c>
      <c r="F8" s="14">
        <f t="shared" si="1"/>
        <v>0.85333333333333339</v>
      </c>
      <c r="G8" s="11">
        <v>32</v>
      </c>
      <c r="H8" s="12">
        <f t="shared" ref="H8:H13" si="2">G8/D8</f>
        <v>0.42666666666666669</v>
      </c>
      <c r="M8" t="s">
        <v>6</v>
      </c>
      <c r="N8" s="11">
        <v>367</v>
      </c>
      <c r="O8" s="26">
        <f>N8/N10</f>
        <v>0.38269030239833157</v>
      </c>
      <c r="P8" s="26">
        <v>0.48799999999999999</v>
      </c>
    </row>
    <row r="9" spans="1:16" ht="17" thickBot="1" x14ac:dyDescent="0.25">
      <c r="A9" s="5" t="s">
        <v>11</v>
      </c>
      <c r="B9">
        <v>750</v>
      </c>
      <c r="C9" s="5" t="s">
        <v>12</v>
      </c>
      <c r="D9">
        <f>750*(15%)</f>
        <v>112.5</v>
      </c>
      <c r="E9" s="13">
        <v>288</v>
      </c>
      <c r="F9" s="14">
        <f t="shared" si="1"/>
        <v>2.56</v>
      </c>
      <c r="G9" s="11">
        <v>274</v>
      </c>
      <c r="H9" s="12">
        <f t="shared" si="2"/>
        <v>2.4355555555555557</v>
      </c>
      <c r="M9" t="s">
        <v>7</v>
      </c>
      <c r="N9" s="11">
        <v>592</v>
      </c>
      <c r="O9" s="26">
        <f>N9/N10</f>
        <v>0.61730969760166843</v>
      </c>
      <c r="P9" s="26">
        <v>0.51200000000000001</v>
      </c>
    </row>
    <row r="10" spans="1:16" ht="17" thickBot="1" x14ac:dyDescent="0.25">
      <c r="A10" s="5" t="s">
        <v>13</v>
      </c>
      <c r="B10">
        <v>750</v>
      </c>
      <c r="C10" s="5" t="s">
        <v>12</v>
      </c>
      <c r="D10">
        <f t="shared" ref="D10:D11" si="3">750*(15%)</f>
        <v>112.5</v>
      </c>
      <c r="E10" s="13">
        <v>294</v>
      </c>
      <c r="F10" s="14">
        <f t="shared" si="1"/>
        <v>2.6133333333333333</v>
      </c>
      <c r="G10" s="11">
        <v>292</v>
      </c>
      <c r="H10" s="12">
        <f t="shared" si="2"/>
        <v>2.5955555555555554</v>
      </c>
      <c r="N10" s="21">
        <f>SUM(N8:N9)</f>
        <v>959</v>
      </c>
      <c r="O10" s="24"/>
      <c r="P10" s="24"/>
    </row>
    <row r="11" spans="1:16" ht="17" thickBot="1" x14ac:dyDescent="0.25">
      <c r="A11" s="5" t="s">
        <v>14</v>
      </c>
      <c r="B11">
        <v>750</v>
      </c>
      <c r="C11" s="5" t="s">
        <v>12</v>
      </c>
      <c r="D11">
        <f t="shared" si="3"/>
        <v>112.5</v>
      </c>
      <c r="E11" s="13">
        <v>163</v>
      </c>
      <c r="F11" s="14">
        <f t="shared" si="1"/>
        <v>1.4488888888888889</v>
      </c>
      <c r="G11" s="11">
        <v>162</v>
      </c>
      <c r="H11" s="12">
        <f t="shared" si="2"/>
        <v>1.44</v>
      </c>
      <c r="M11" t="s">
        <v>66</v>
      </c>
      <c r="O11" s="24"/>
      <c r="P11" s="24"/>
    </row>
    <row r="12" spans="1:16" ht="17" thickBot="1" x14ac:dyDescent="0.25">
      <c r="A12" s="5" t="s">
        <v>15</v>
      </c>
      <c r="B12">
        <v>750</v>
      </c>
      <c r="C12" s="5" t="s">
        <v>16</v>
      </c>
      <c r="D12">
        <f>750*20%</f>
        <v>150</v>
      </c>
      <c r="E12" s="13">
        <v>130</v>
      </c>
      <c r="F12" s="14">
        <f t="shared" si="1"/>
        <v>0.8666666666666667</v>
      </c>
      <c r="G12" s="11">
        <v>129</v>
      </c>
      <c r="H12" s="12">
        <f t="shared" si="2"/>
        <v>0.86</v>
      </c>
      <c r="M12" t="s">
        <v>20</v>
      </c>
      <c r="N12" s="11">
        <v>62</v>
      </c>
      <c r="O12" s="24">
        <f>N12/N20</f>
        <v>6.4650677789363925E-2</v>
      </c>
      <c r="P12" s="24">
        <v>5.2699999999999997E-2</v>
      </c>
    </row>
    <row r="13" spans="1:16" ht="17" thickBot="1" x14ac:dyDescent="0.25">
      <c r="A13" s="5" t="s">
        <v>17</v>
      </c>
      <c r="B13">
        <v>750</v>
      </c>
      <c r="C13" s="5" t="s">
        <v>18</v>
      </c>
      <c r="D13">
        <f>750*25%</f>
        <v>187.5</v>
      </c>
      <c r="E13" s="13">
        <v>69</v>
      </c>
      <c r="F13" s="14">
        <f t="shared" si="1"/>
        <v>0.36799999999999999</v>
      </c>
      <c r="G13" s="11">
        <v>70</v>
      </c>
      <c r="H13" s="12">
        <f t="shared" si="2"/>
        <v>0.37333333333333335</v>
      </c>
      <c r="M13" t="s">
        <v>21</v>
      </c>
      <c r="N13" s="11">
        <v>137</v>
      </c>
      <c r="O13" s="24">
        <f>N13/N20</f>
        <v>0.14285714285714285</v>
      </c>
      <c r="P13" s="24">
        <v>0.1188</v>
      </c>
    </row>
    <row r="14" spans="1:16" ht="16" thickBot="1" x14ac:dyDescent="0.25">
      <c r="A14" s="5"/>
      <c r="C14" s="5"/>
      <c r="F14" s="14"/>
      <c r="H14" s="12"/>
      <c r="M14" t="s">
        <v>22</v>
      </c>
      <c r="N14" s="11">
        <v>146</v>
      </c>
      <c r="O14" s="24">
        <f>N14/N20</f>
        <v>0.15224191866527634</v>
      </c>
      <c r="P14" s="24">
        <v>0.15110000000000001</v>
      </c>
    </row>
    <row r="15" spans="1:16" ht="21" thickBot="1" x14ac:dyDescent="0.25">
      <c r="A15" s="6" t="s">
        <v>19</v>
      </c>
      <c r="C15" s="5"/>
      <c r="F15" s="14"/>
      <c r="H15" s="12"/>
      <c r="M15" t="s">
        <v>23</v>
      </c>
      <c r="N15" s="11">
        <v>4</v>
      </c>
      <c r="O15" s="24">
        <f>N15/N20</f>
        <v>4.1710114702815434E-3</v>
      </c>
      <c r="P15" s="24">
        <v>1.5E-3</v>
      </c>
    </row>
    <row r="16" spans="1:16" ht="17" thickBot="1" x14ac:dyDescent="0.25">
      <c r="A16" s="5" t="s">
        <v>20</v>
      </c>
      <c r="B16">
        <v>750</v>
      </c>
      <c r="C16" s="4">
        <v>5.2699999999999997E-2</v>
      </c>
      <c r="D16">
        <f t="shared" si="0"/>
        <v>39.524999999999999</v>
      </c>
      <c r="E16" s="13">
        <v>66</v>
      </c>
      <c r="F16" s="14">
        <f t="shared" si="1"/>
        <v>1.6698292220113853</v>
      </c>
      <c r="G16" s="11">
        <v>62</v>
      </c>
      <c r="H16" s="12">
        <f t="shared" ref="H16:H21" si="4">G16/D16</f>
        <v>1.5686274509803921</v>
      </c>
      <c r="M16" t="s">
        <v>24</v>
      </c>
      <c r="N16" s="11">
        <v>3</v>
      </c>
      <c r="O16" s="24">
        <f>N16/N20</f>
        <v>3.1282586027111575E-3</v>
      </c>
      <c r="P16" s="24">
        <v>6.3E-3</v>
      </c>
    </row>
    <row r="17" spans="1:16" ht="33" thickBot="1" x14ac:dyDescent="0.25">
      <c r="A17" s="5" t="s">
        <v>21</v>
      </c>
      <c r="B17">
        <v>750</v>
      </c>
      <c r="C17" s="4">
        <v>0.1188</v>
      </c>
      <c r="D17">
        <f t="shared" si="0"/>
        <v>89.100000000000009</v>
      </c>
      <c r="E17" s="13">
        <v>147</v>
      </c>
      <c r="F17" s="14">
        <f t="shared" si="1"/>
        <v>1.6498316498316496</v>
      </c>
      <c r="G17" s="11">
        <v>137</v>
      </c>
      <c r="H17" s="12">
        <f t="shared" si="4"/>
        <v>1.5375982042648708</v>
      </c>
      <c r="M17" t="s">
        <v>25</v>
      </c>
      <c r="N17" s="11">
        <v>567</v>
      </c>
      <c r="O17" s="25">
        <f>N17/N20</f>
        <v>0.59124087591240881</v>
      </c>
      <c r="P17" s="25">
        <v>0.65239999999999998</v>
      </c>
    </row>
    <row r="18" spans="1:16" ht="17" thickBot="1" x14ac:dyDescent="0.25">
      <c r="A18" s="5" t="s">
        <v>22</v>
      </c>
      <c r="B18">
        <v>750</v>
      </c>
      <c r="C18" s="4">
        <v>0.15110000000000001</v>
      </c>
      <c r="D18">
        <f t="shared" si="0"/>
        <v>113.325</v>
      </c>
      <c r="E18" s="13">
        <v>153</v>
      </c>
      <c r="F18" s="14">
        <f t="shared" si="1"/>
        <v>1.3500992720052944</v>
      </c>
      <c r="G18" s="11">
        <v>146</v>
      </c>
      <c r="H18" s="12">
        <f t="shared" si="4"/>
        <v>1.2883300242664901</v>
      </c>
      <c r="M18" t="s">
        <v>26</v>
      </c>
      <c r="N18" s="11">
        <v>7</v>
      </c>
      <c r="O18" s="24">
        <f>N18/N20</f>
        <v>7.2992700729927005E-3</v>
      </c>
      <c r="P18" s="24">
        <v>1.7299999999999999E-2</v>
      </c>
    </row>
    <row r="19" spans="1:16" ht="49" thickBot="1" x14ac:dyDescent="0.25">
      <c r="A19" s="5" t="s">
        <v>23</v>
      </c>
      <c r="B19">
        <v>750</v>
      </c>
      <c r="C19" s="4">
        <v>1.5E-3</v>
      </c>
      <c r="D19">
        <f t="shared" si="0"/>
        <v>1.125</v>
      </c>
      <c r="E19" s="13">
        <v>4</v>
      </c>
      <c r="F19" s="14">
        <f t="shared" si="1"/>
        <v>3.5555555555555554</v>
      </c>
      <c r="G19" s="11">
        <v>4</v>
      </c>
      <c r="H19" s="12">
        <f t="shared" si="4"/>
        <v>3.5555555555555554</v>
      </c>
      <c r="M19" t="s">
        <v>67</v>
      </c>
      <c r="N19" s="22">
        <v>33</v>
      </c>
      <c r="O19" s="24">
        <f>N19/N20</f>
        <v>3.4410844629822732E-2</v>
      </c>
      <c r="P19" s="24"/>
    </row>
    <row r="20" spans="1:16" ht="49" thickBot="1" x14ac:dyDescent="0.25">
      <c r="A20" s="5" t="s">
        <v>24</v>
      </c>
      <c r="B20">
        <v>750</v>
      </c>
      <c r="C20" s="4">
        <v>6.3E-3</v>
      </c>
      <c r="D20">
        <f t="shared" si="0"/>
        <v>4.7249999999999996</v>
      </c>
      <c r="E20" s="13">
        <v>4</v>
      </c>
      <c r="F20" s="14">
        <f t="shared" si="1"/>
        <v>0.84656084656084662</v>
      </c>
      <c r="G20" s="11">
        <v>3</v>
      </c>
      <c r="H20" s="12">
        <f t="shared" si="4"/>
        <v>0.634920634920635</v>
      </c>
      <c r="N20" s="32">
        <f>SUM(N12:N19)</f>
        <v>959</v>
      </c>
      <c r="O20" s="24"/>
    </row>
    <row r="21" spans="1:16" ht="17" thickBot="1" x14ac:dyDescent="0.25">
      <c r="A21" s="5" t="s">
        <v>25</v>
      </c>
      <c r="B21">
        <v>750</v>
      </c>
      <c r="C21" s="4">
        <v>0.65239999999999998</v>
      </c>
      <c r="D21">
        <f t="shared" si="0"/>
        <v>489.3</v>
      </c>
      <c r="E21" s="13">
        <v>591</v>
      </c>
      <c r="F21" s="14">
        <f t="shared" si="1"/>
        <v>1.2078479460453708</v>
      </c>
      <c r="G21" s="11">
        <v>567</v>
      </c>
      <c r="H21" s="12">
        <f t="shared" si="4"/>
        <v>1.1587982832618025</v>
      </c>
      <c r="M21" t="s">
        <v>27</v>
      </c>
      <c r="O21" s="24"/>
    </row>
    <row r="22" spans="1:16" ht="17" thickBot="1" x14ac:dyDescent="0.25">
      <c r="A22" s="5" t="s">
        <v>26</v>
      </c>
      <c r="B22">
        <v>750</v>
      </c>
      <c r="C22" s="4">
        <v>1.7299999999999999E-2</v>
      </c>
      <c r="D22">
        <f t="shared" si="0"/>
        <v>12.975</v>
      </c>
      <c r="E22" s="13">
        <v>9</v>
      </c>
      <c r="F22" s="14">
        <f>(E22+E23)/D22</f>
        <v>3.391136801541426</v>
      </c>
      <c r="G22" s="11">
        <v>7</v>
      </c>
      <c r="H22" s="12">
        <f>(G22+G23)/D22</f>
        <v>3.0828516377649327</v>
      </c>
      <c r="M22" t="s">
        <v>28</v>
      </c>
      <c r="N22" s="11">
        <v>39</v>
      </c>
      <c r="O22" s="26">
        <f>N22/N26</f>
        <v>4.0667361835245046E-2</v>
      </c>
      <c r="P22" s="28">
        <v>0.13370000000000001</v>
      </c>
    </row>
    <row r="23" spans="1:16" ht="17" thickBot="1" x14ac:dyDescent="0.25">
      <c r="A23" s="9" t="s">
        <v>41</v>
      </c>
      <c r="B23">
        <v>750</v>
      </c>
      <c r="C23" s="4" t="s">
        <v>42</v>
      </c>
      <c r="D23">
        <v>12.975</v>
      </c>
      <c r="E23" s="13">
        <v>35</v>
      </c>
      <c r="F23" s="14">
        <f>(E23+E22)/D23</f>
        <v>3.391136801541426</v>
      </c>
      <c r="G23" s="11">
        <v>33</v>
      </c>
      <c r="H23" s="12">
        <f>(G23+G22)/D23</f>
        <v>3.0828516377649327</v>
      </c>
      <c r="M23" t="s">
        <v>29</v>
      </c>
      <c r="N23" s="11">
        <v>215</v>
      </c>
      <c r="O23" s="25">
        <f>N23/N26</f>
        <v>0.22419186652763295</v>
      </c>
      <c r="P23" s="27">
        <v>0.28010000000000002</v>
      </c>
    </row>
    <row r="24" spans="1:16" ht="16" thickBot="1" x14ac:dyDescent="0.25">
      <c r="A24" s="5"/>
      <c r="C24" s="5"/>
      <c r="F24" s="14"/>
      <c r="H24" s="12"/>
      <c r="M24" t="s">
        <v>30</v>
      </c>
      <c r="N24" s="11">
        <v>257</v>
      </c>
      <c r="O24" s="25">
        <f>N24/N26</f>
        <v>0.26798748696558916</v>
      </c>
      <c r="P24" s="27">
        <v>0.31419999999999998</v>
      </c>
    </row>
    <row r="25" spans="1:16" ht="17" thickBot="1" x14ac:dyDescent="0.25">
      <c r="A25" s="6" t="s">
        <v>27</v>
      </c>
      <c r="C25" s="5"/>
      <c r="F25" s="14"/>
      <c r="H25" s="12"/>
      <c r="M25" t="s">
        <v>31</v>
      </c>
      <c r="N25" s="22">
        <v>448</v>
      </c>
      <c r="O25" s="26">
        <f>N25/N26</f>
        <v>0.46715328467153283</v>
      </c>
      <c r="P25" s="28">
        <v>0.27200000000000002</v>
      </c>
    </row>
    <row r="26" spans="1:16" ht="33" thickBot="1" x14ac:dyDescent="0.25">
      <c r="A26" s="5" t="s">
        <v>28</v>
      </c>
      <c r="B26">
        <v>750</v>
      </c>
      <c r="C26" s="4">
        <v>0.13370000000000001</v>
      </c>
      <c r="D26">
        <f t="shared" si="0"/>
        <v>100.27500000000001</v>
      </c>
      <c r="E26" s="13">
        <v>53</v>
      </c>
      <c r="F26" s="14">
        <f t="shared" si="1"/>
        <v>0.52854649713288449</v>
      </c>
      <c r="G26" s="11">
        <v>39</v>
      </c>
      <c r="H26" s="12">
        <f>G26/D26</f>
        <v>0.3889304412864622</v>
      </c>
      <c r="N26" s="21">
        <f>SUM(N22:N25)</f>
        <v>959</v>
      </c>
      <c r="O26" s="24"/>
    </row>
    <row r="27" spans="1:16" ht="33" thickBot="1" x14ac:dyDescent="0.25">
      <c r="A27" s="5" t="s">
        <v>29</v>
      </c>
      <c r="B27">
        <v>750</v>
      </c>
      <c r="C27" s="4">
        <v>0.28010000000000002</v>
      </c>
      <c r="D27">
        <f t="shared" si="0"/>
        <v>210.07500000000002</v>
      </c>
      <c r="E27" s="13">
        <v>236</v>
      </c>
      <c r="F27" s="14">
        <f t="shared" si="1"/>
        <v>1.1234083065571818</v>
      </c>
      <c r="G27" s="11">
        <v>215</v>
      </c>
      <c r="H27" s="12">
        <f>G27/D27</f>
        <v>1.0234440080923479</v>
      </c>
      <c r="M27" t="s">
        <v>32</v>
      </c>
      <c r="O27" s="24"/>
    </row>
    <row r="28" spans="1:16" ht="17" thickBot="1" x14ac:dyDescent="0.25">
      <c r="A28" s="5" t="s">
        <v>30</v>
      </c>
      <c r="B28">
        <v>750</v>
      </c>
      <c r="C28" s="4">
        <v>0.31419999999999998</v>
      </c>
      <c r="D28">
        <f t="shared" si="0"/>
        <v>235.64999999999998</v>
      </c>
      <c r="E28" s="13">
        <v>272</v>
      </c>
      <c r="F28" s="14">
        <f t="shared" si="1"/>
        <v>1.1542541905368131</v>
      </c>
      <c r="G28" s="11">
        <v>257</v>
      </c>
      <c r="H28" s="12">
        <f>G28/D28</f>
        <v>1.0906004667939742</v>
      </c>
      <c r="M28" t="s">
        <v>33</v>
      </c>
      <c r="N28" s="11">
        <v>136</v>
      </c>
      <c r="O28" s="24">
        <f>N28/N32</f>
        <v>0.14196242171189979</v>
      </c>
      <c r="P28" s="20">
        <v>0.1807</v>
      </c>
    </row>
    <row r="29" spans="1:16" ht="33" thickBot="1" x14ac:dyDescent="0.25">
      <c r="A29" s="5" t="s">
        <v>31</v>
      </c>
      <c r="B29">
        <v>750</v>
      </c>
      <c r="C29" s="4">
        <v>0.27200000000000002</v>
      </c>
      <c r="D29">
        <f t="shared" si="0"/>
        <v>204.00000000000003</v>
      </c>
      <c r="E29" s="13">
        <v>448</v>
      </c>
      <c r="F29" s="14">
        <f t="shared" si="1"/>
        <v>2.1960784313725488</v>
      </c>
      <c r="G29" s="11">
        <v>448</v>
      </c>
      <c r="H29" s="12">
        <f>G29/D29</f>
        <v>2.1960784313725488</v>
      </c>
      <c r="M29" t="s">
        <v>34</v>
      </c>
      <c r="N29" s="11">
        <v>400</v>
      </c>
      <c r="O29" s="24">
        <f>N29/N32</f>
        <v>0.41753653444676408</v>
      </c>
      <c r="P29" s="20">
        <v>0.37330000000000002</v>
      </c>
    </row>
    <row r="30" spans="1:16" ht="16" thickBot="1" x14ac:dyDescent="0.25">
      <c r="A30" s="5"/>
      <c r="C30" s="5"/>
      <c r="F30" s="14"/>
      <c r="H30" s="12"/>
      <c r="M30" t="s">
        <v>35</v>
      </c>
      <c r="N30" s="11">
        <v>151</v>
      </c>
      <c r="O30" s="25">
        <f>N30/N32</f>
        <v>0.15762004175365343</v>
      </c>
      <c r="P30" s="27">
        <v>0.21299999999999999</v>
      </c>
    </row>
    <row r="31" spans="1:16" ht="33" thickBot="1" x14ac:dyDescent="0.25">
      <c r="A31" s="6" t="s">
        <v>32</v>
      </c>
      <c r="C31" s="5"/>
      <c r="F31" s="14"/>
      <c r="H31" s="12"/>
      <c r="M31" t="s">
        <v>36</v>
      </c>
      <c r="N31" s="22">
        <v>271</v>
      </c>
      <c r="O31" s="24">
        <f>N31/N32</f>
        <v>0.28288100208768269</v>
      </c>
      <c r="P31" s="20">
        <v>0.23300000000000001</v>
      </c>
    </row>
    <row r="32" spans="1:16" ht="17" thickBot="1" x14ac:dyDescent="0.25">
      <c r="A32" s="5" t="s">
        <v>33</v>
      </c>
      <c r="B32">
        <v>750</v>
      </c>
      <c r="C32" s="4">
        <v>0.1807</v>
      </c>
      <c r="D32">
        <f t="shared" si="0"/>
        <v>135.52500000000001</v>
      </c>
      <c r="E32" s="13">
        <v>143</v>
      </c>
      <c r="F32" s="14">
        <f t="shared" si="1"/>
        <v>1.0551558752997601</v>
      </c>
      <c r="G32" s="11">
        <v>136</v>
      </c>
      <c r="H32" s="12">
        <f>G32/D32</f>
        <v>1.0035048883969746</v>
      </c>
      <c r="N32" s="21">
        <f>SUM(N28:N31)</f>
        <v>958</v>
      </c>
    </row>
    <row r="33" spans="1:16" ht="17" thickBot="1" x14ac:dyDescent="0.25">
      <c r="A33" s="5" t="s">
        <v>34</v>
      </c>
      <c r="B33">
        <v>750</v>
      </c>
      <c r="C33" s="4">
        <v>0.37330000000000002</v>
      </c>
      <c r="D33">
        <f t="shared" si="0"/>
        <v>279.97500000000002</v>
      </c>
      <c r="E33" s="13">
        <v>419</v>
      </c>
      <c r="F33" s="14">
        <f t="shared" si="1"/>
        <v>1.4965621930529511</v>
      </c>
      <c r="G33" s="11">
        <v>400</v>
      </c>
      <c r="H33" s="12">
        <f>G33/D33</f>
        <v>1.4286989909813375</v>
      </c>
    </row>
    <row r="34" spans="1:16" ht="17" thickBot="1" x14ac:dyDescent="0.25">
      <c r="A34" s="5" t="s">
        <v>35</v>
      </c>
      <c r="B34">
        <v>750</v>
      </c>
      <c r="C34" s="4">
        <v>0.21299999999999999</v>
      </c>
      <c r="D34">
        <f t="shared" si="0"/>
        <v>159.75</v>
      </c>
      <c r="E34" s="13">
        <v>161</v>
      </c>
      <c r="F34" s="14">
        <f t="shared" si="1"/>
        <v>1.0078247261345852</v>
      </c>
      <c r="G34" s="11">
        <v>151</v>
      </c>
      <c r="H34" s="12">
        <f>G34/D34</f>
        <v>0.94522691705790296</v>
      </c>
    </row>
    <row r="35" spans="1:16" ht="17" thickBot="1" x14ac:dyDescent="0.25">
      <c r="A35" s="5" t="s">
        <v>36</v>
      </c>
      <c r="B35">
        <v>750</v>
      </c>
      <c r="C35" s="4">
        <v>0.23300000000000001</v>
      </c>
      <c r="D35">
        <f t="shared" si="0"/>
        <v>174.75</v>
      </c>
      <c r="E35" s="13">
        <v>284</v>
      </c>
      <c r="F35" s="14">
        <f t="shared" si="1"/>
        <v>1.6251788268955651</v>
      </c>
      <c r="G35" s="11">
        <v>271</v>
      </c>
      <c r="H35" s="12">
        <f>G35/D35</f>
        <v>1.5507868383404864</v>
      </c>
    </row>
    <row r="37" spans="1:16" s="17" customFormat="1" ht="16" x14ac:dyDescent="0.2">
      <c r="A37" s="16" t="s">
        <v>61</v>
      </c>
      <c r="E37" s="18">
        <f>E4+E5</f>
        <v>1009</v>
      </c>
      <c r="F37" s="19">
        <f>E37/B35</f>
        <v>1.3453333333333333</v>
      </c>
      <c r="G37" s="18">
        <f t="shared" ref="G37" si="5">G4+G5</f>
        <v>959</v>
      </c>
      <c r="H37" s="19">
        <f>G37/B35</f>
        <v>1.2786666666666666</v>
      </c>
      <c r="M37"/>
      <c r="N37"/>
      <c r="O37"/>
      <c r="P37"/>
    </row>
    <row r="38" spans="1:16" x14ac:dyDescent="0.2">
      <c r="M38" s="17"/>
      <c r="N38" s="17"/>
      <c r="O38" s="17"/>
      <c r="P38" s="17"/>
    </row>
  </sheetData>
  <mergeCells count="1">
    <mergeCell ref="M5:P5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8"/>
  <sheetViews>
    <sheetView zoomScale="70" zoomScaleNormal="70" workbookViewId="0">
      <selection activeCell="S23" sqref="S23"/>
    </sheetView>
  </sheetViews>
  <sheetFormatPr baseColWidth="10" defaultColWidth="8.83203125" defaultRowHeight="15" x14ac:dyDescent="0.2"/>
  <cols>
    <col min="1" max="1" width="15.5" customWidth="1"/>
    <col min="2" max="2" width="7.83203125" customWidth="1"/>
    <col min="3" max="3" width="9.1640625" customWidth="1"/>
    <col min="4" max="4" width="7.83203125" customWidth="1"/>
    <col min="5" max="5" width="8.6640625" style="13"/>
    <col min="6" max="6" width="15.5" style="13" customWidth="1"/>
    <col min="7" max="7" width="14.5" style="11" customWidth="1"/>
    <col min="8" max="8" width="15.5" style="11" customWidth="1"/>
    <col min="13" max="13" width="27.83203125" customWidth="1"/>
    <col min="15" max="15" width="12.5" customWidth="1"/>
    <col min="16" max="16" width="15.83203125" customWidth="1"/>
  </cols>
  <sheetData>
    <row r="1" spans="1:16" x14ac:dyDescent="0.2">
      <c r="A1" t="s">
        <v>51</v>
      </c>
      <c r="B1">
        <v>8</v>
      </c>
      <c r="E1" s="13" t="s">
        <v>3</v>
      </c>
      <c r="F1" s="13" t="s">
        <v>4</v>
      </c>
      <c r="G1" s="11" t="s">
        <v>3</v>
      </c>
      <c r="H1" s="11" t="s">
        <v>4</v>
      </c>
    </row>
    <row r="2" spans="1:16" x14ac:dyDescent="0.2">
      <c r="B2" t="s">
        <v>0</v>
      </c>
      <c r="C2" t="s">
        <v>1</v>
      </c>
      <c r="D2" t="s">
        <v>2</v>
      </c>
      <c r="G2" s="11" t="s">
        <v>60</v>
      </c>
      <c r="H2" s="11" t="s">
        <v>60</v>
      </c>
    </row>
    <row r="3" spans="1:16" ht="16" thickBot="1" x14ac:dyDescent="0.25"/>
    <row r="4" spans="1:16" ht="17" thickBot="1" x14ac:dyDescent="0.25">
      <c r="A4" s="1" t="s">
        <v>5</v>
      </c>
      <c r="C4" s="7"/>
    </row>
    <row r="5" spans="1:16" ht="17" thickBot="1" x14ac:dyDescent="0.25">
      <c r="A5" s="2" t="s">
        <v>6</v>
      </c>
      <c r="B5">
        <v>1000</v>
      </c>
      <c r="C5" s="4">
        <v>0.51219999999999999</v>
      </c>
      <c r="D5">
        <f t="shared" ref="D5:D34" si="0">B5*C5</f>
        <v>512.20000000000005</v>
      </c>
      <c r="E5" s="13">
        <v>719</v>
      </c>
      <c r="F5" s="15">
        <f>E5/D5</f>
        <v>1.4037485357282311</v>
      </c>
      <c r="G5" s="11">
        <v>702</v>
      </c>
      <c r="H5" s="12">
        <f>G5/D5</f>
        <v>1.3705583756345177</v>
      </c>
      <c r="M5" s="40" t="s">
        <v>70</v>
      </c>
      <c r="N5" s="41"/>
      <c r="O5" s="41"/>
      <c r="P5" s="42"/>
    </row>
    <row r="6" spans="1:16" ht="17" thickBot="1" x14ac:dyDescent="0.25">
      <c r="A6" s="2" t="s">
        <v>7</v>
      </c>
      <c r="B6">
        <v>1000</v>
      </c>
      <c r="C6" s="4">
        <v>0.48780000000000001</v>
      </c>
      <c r="D6">
        <f t="shared" si="0"/>
        <v>487.8</v>
      </c>
      <c r="E6" s="13">
        <v>685</v>
      </c>
      <c r="F6" s="15">
        <f t="shared" ref="F6:F34" si="1">E6/D6</f>
        <v>1.4042640426404265</v>
      </c>
      <c r="G6" s="11">
        <v>663</v>
      </c>
      <c r="H6" s="12">
        <f>G6/D6</f>
        <v>1.3591635916359164</v>
      </c>
      <c r="M6" t="s">
        <v>62</v>
      </c>
      <c r="N6" t="s">
        <v>63</v>
      </c>
      <c r="O6" t="s">
        <v>64</v>
      </c>
      <c r="P6" t="s">
        <v>65</v>
      </c>
    </row>
    <row r="7" spans="1:16" ht="16" thickBot="1" x14ac:dyDescent="0.25">
      <c r="A7" s="5"/>
      <c r="C7" s="5"/>
      <c r="F7" s="15"/>
      <c r="H7" s="12"/>
      <c r="M7" t="s">
        <v>5</v>
      </c>
    </row>
    <row r="8" spans="1:16" ht="17" thickBot="1" x14ac:dyDescent="0.25">
      <c r="A8" s="6" t="s">
        <v>8</v>
      </c>
      <c r="C8" s="5"/>
      <c r="F8" s="15"/>
      <c r="H8" s="12"/>
      <c r="M8" t="s">
        <v>6</v>
      </c>
      <c r="N8" s="11">
        <v>702</v>
      </c>
      <c r="O8" s="29">
        <f>N8/N10</f>
        <v>0.51428571428571423</v>
      </c>
      <c r="P8" s="24">
        <v>0.51219999999999999</v>
      </c>
    </row>
    <row r="9" spans="1:16" ht="17" thickBot="1" x14ac:dyDescent="0.25">
      <c r="A9" s="8" t="s">
        <v>43</v>
      </c>
      <c r="B9">
        <v>1000</v>
      </c>
      <c r="C9" s="10">
        <v>0.25</v>
      </c>
      <c r="D9">
        <f t="shared" si="0"/>
        <v>250</v>
      </c>
      <c r="E9" s="13">
        <v>344</v>
      </c>
      <c r="F9" s="15">
        <f t="shared" si="1"/>
        <v>1.3759999999999999</v>
      </c>
      <c r="G9" s="11">
        <v>341</v>
      </c>
      <c r="H9" s="12">
        <f>G9/D9</f>
        <v>1.3640000000000001</v>
      </c>
      <c r="M9" t="s">
        <v>7</v>
      </c>
      <c r="N9" s="11">
        <v>663</v>
      </c>
      <c r="O9" s="29">
        <f>N9/N10</f>
        <v>0.48571428571428571</v>
      </c>
      <c r="P9" s="24">
        <v>0.48780000000000001</v>
      </c>
    </row>
    <row r="10" spans="1:16" ht="17" thickBot="1" x14ac:dyDescent="0.25">
      <c r="A10" s="5" t="s">
        <v>37</v>
      </c>
      <c r="B10">
        <v>1000</v>
      </c>
      <c r="C10" s="10">
        <v>0.25</v>
      </c>
      <c r="D10">
        <f t="shared" si="0"/>
        <v>250</v>
      </c>
      <c r="E10" s="13">
        <v>407</v>
      </c>
      <c r="F10" s="15">
        <f t="shared" si="1"/>
        <v>1.6279999999999999</v>
      </c>
      <c r="G10" s="11">
        <v>395</v>
      </c>
      <c r="H10" s="12">
        <f>G10/D10</f>
        <v>1.58</v>
      </c>
      <c r="N10" s="21">
        <f>SUM(N8:N9)</f>
        <v>1365</v>
      </c>
      <c r="O10" s="29"/>
      <c r="P10" s="24"/>
    </row>
    <row r="11" spans="1:16" ht="17" thickBot="1" x14ac:dyDescent="0.25">
      <c r="A11" s="5" t="s">
        <v>38</v>
      </c>
      <c r="B11">
        <v>1000</v>
      </c>
      <c r="C11" s="10">
        <v>0.25</v>
      </c>
      <c r="D11">
        <f t="shared" si="0"/>
        <v>250</v>
      </c>
      <c r="E11" s="13">
        <v>485</v>
      </c>
      <c r="F11" s="15">
        <f t="shared" si="1"/>
        <v>1.94</v>
      </c>
      <c r="G11" s="11">
        <v>460</v>
      </c>
      <c r="H11" s="12">
        <f>G11/D11</f>
        <v>1.84</v>
      </c>
      <c r="M11" t="s">
        <v>66</v>
      </c>
      <c r="O11" s="29"/>
      <c r="P11" s="24"/>
    </row>
    <row r="12" spans="1:16" ht="17" thickBot="1" x14ac:dyDescent="0.25">
      <c r="A12" s="5" t="s">
        <v>39</v>
      </c>
      <c r="B12">
        <v>1000</v>
      </c>
      <c r="C12" s="10">
        <v>0.25</v>
      </c>
      <c r="D12">
        <f t="shared" si="0"/>
        <v>250</v>
      </c>
      <c r="E12" s="13">
        <v>164</v>
      </c>
      <c r="F12" s="15">
        <f t="shared" si="1"/>
        <v>0.65600000000000003</v>
      </c>
      <c r="G12" s="11">
        <v>166</v>
      </c>
      <c r="H12" s="12">
        <f>G12/D12</f>
        <v>0.66400000000000003</v>
      </c>
      <c r="M12" t="s">
        <v>20</v>
      </c>
      <c r="N12" s="11">
        <v>34</v>
      </c>
      <c r="O12" s="25">
        <f>N12/N20</f>
        <v>2.490842490842491E-2</v>
      </c>
      <c r="P12" s="25">
        <v>4.6199999999999998E-2</v>
      </c>
    </row>
    <row r="13" spans="1:16" ht="16" thickBot="1" x14ac:dyDescent="0.25">
      <c r="A13" s="5"/>
      <c r="C13" s="5"/>
      <c r="F13" s="15"/>
      <c r="H13" s="12"/>
      <c r="M13" t="s">
        <v>21</v>
      </c>
      <c r="N13" s="11">
        <v>325</v>
      </c>
      <c r="O13" s="26">
        <f>N13/N20</f>
        <v>0.23809523809523808</v>
      </c>
      <c r="P13" s="26">
        <v>0.14330000000000001</v>
      </c>
    </row>
    <row r="14" spans="1:16" ht="21" thickBot="1" x14ac:dyDescent="0.25">
      <c r="A14" s="6" t="s">
        <v>19</v>
      </c>
      <c r="C14" s="5"/>
      <c r="F14" s="15"/>
      <c r="H14" s="12"/>
      <c r="M14" t="s">
        <v>22</v>
      </c>
      <c r="N14" s="11">
        <v>305</v>
      </c>
      <c r="O14" s="29">
        <f>N14/N20</f>
        <v>0.22344322344322345</v>
      </c>
      <c r="P14" s="24">
        <v>0.2185</v>
      </c>
    </row>
    <row r="15" spans="1:16" ht="17" thickBot="1" x14ac:dyDescent="0.25">
      <c r="A15" s="5" t="s">
        <v>20</v>
      </c>
      <c r="B15">
        <v>1000</v>
      </c>
      <c r="C15" s="4">
        <v>4.6199999999999998E-2</v>
      </c>
      <c r="D15">
        <f t="shared" si="0"/>
        <v>46.199999999999996</v>
      </c>
      <c r="E15" s="13">
        <v>36</v>
      </c>
      <c r="F15" s="15">
        <f t="shared" si="1"/>
        <v>0.77922077922077926</v>
      </c>
      <c r="G15" s="11">
        <v>34</v>
      </c>
      <c r="H15" s="12">
        <f t="shared" ref="H15:H20" si="2">G15/D15</f>
        <v>0.73593073593073599</v>
      </c>
      <c r="M15" t="s">
        <v>23</v>
      </c>
      <c r="N15" s="11">
        <v>3</v>
      </c>
      <c r="O15" s="29">
        <f>N15/N20</f>
        <v>2.1978021978021978E-3</v>
      </c>
      <c r="P15" s="24">
        <v>1.6999999999999999E-3</v>
      </c>
    </row>
    <row r="16" spans="1:16" ht="33" thickBot="1" x14ac:dyDescent="0.25">
      <c r="A16" s="5" t="s">
        <v>21</v>
      </c>
      <c r="B16">
        <v>1000</v>
      </c>
      <c r="C16" s="4">
        <v>0.14330000000000001</v>
      </c>
      <c r="D16">
        <f t="shared" si="0"/>
        <v>143.30000000000001</v>
      </c>
      <c r="E16" s="13">
        <v>328</v>
      </c>
      <c r="F16" s="15">
        <f t="shared" si="1"/>
        <v>2.2889043963712488</v>
      </c>
      <c r="G16" s="11">
        <v>325</v>
      </c>
      <c r="H16" s="12">
        <f t="shared" si="2"/>
        <v>2.2679692951849266</v>
      </c>
      <c r="M16" t="s">
        <v>24</v>
      </c>
      <c r="N16" s="11">
        <v>11</v>
      </c>
      <c r="O16" s="29">
        <f>N16/N20</f>
        <v>8.0586080586080595E-3</v>
      </c>
      <c r="P16" s="24">
        <v>7.7000000000000002E-3</v>
      </c>
    </row>
    <row r="17" spans="1:17" ht="17" thickBot="1" x14ac:dyDescent="0.25">
      <c r="A17" s="5" t="s">
        <v>22</v>
      </c>
      <c r="B17">
        <v>1000</v>
      </c>
      <c r="C17" s="4">
        <v>0.2185</v>
      </c>
      <c r="D17">
        <f t="shared" si="0"/>
        <v>218.5</v>
      </c>
      <c r="E17" s="13">
        <v>314</v>
      </c>
      <c r="F17" s="15">
        <f t="shared" si="1"/>
        <v>1.437070938215103</v>
      </c>
      <c r="G17" s="11">
        <v>305</v>
      </c>
      <c r="H17" s="12">
        <f t="shared" si="2"/>
        <v>1.3958810068649885</v>
      </c>
      <c r="M17" t="s">
        <v>25</v>
      </c>
      <c r="N17" s="11">
        <v>610</v>
      </c>
      <c r="O17" s="26">
        <f>N17/N20</f>
        <v>0.44688644688644691</v>
      </c>
      <c r="P17" s="26">
        <v>0.54630000000000001</v>
      </c>
    </row>
    <row r="18" spans="1:17" ht="49" thickBot="1" x14ac:dyDescent="0.25">
      <c r="A18" s="5" t="s">
        <v>23</v>
      </c>
      <c r="B18">
        <v>1000</v>
      </c>
      <c r="C18" s="4">
        <v>1.6999999999999999E-3</v>
      </c>
      <c r="D18">
        <f t="shared" si="0"/>
        <v>1.7</v>
      </c>
      <c r="E18" s="13">
        <v>3</v>
      </c>
      <c r="F18" s="15">
        <f t="shared" si="1"/>
        <v>1.7647058823529411</v>
      </c>
      <c r="G18" s="11">
        <v>3</v>
      </c>
      <c r="H18" s="12">
        <f t="shared" si="2"/>
        <v>1.7647058823529411</v>
      </c>
      <c r="M18" t="s">
        <v>26</v>
      </c>
      <c r="N18" s="11">
        <v>16</v>
      </c>
      <c r="O18" s="29">
        <f>N18/N20</f>
        <v>1.1721611721611722E-2</v>
      </c>
      <c r="P18" s="24">
        <v>3.6299999999999999E-2</v>
      </c>
    </row>
    <row r="19" spans="1:17" ht="49" thickBot="1" x14ac:dyDescent="0.25">
      <c r="A19" s="5" t="s">
        <v>24</v>
      </c>
      <c r="B19">
        <v>1000</v>
      </c>
      <c r="C19" s="4">
        <v>7.7000000000000002E-3</v>
      </c>
      <c r="D19">
        <f t="shared" si="0"/>
        <v>7.7</v>
      </c>
      <c r="E19" s="13">
        <v>12</v>
      </c>
      <c r="F19" s="15">
        <f t="shared" si="1"/>
        <v>1.5584415584415585</v>
      </c>
      <c r="G19" s="11">
        <v>11</v>
      </c>
      <c r="H19" s="12">
        <f t="shared" si="2"/>
        <v>1.4285714285714286</v>
      </c>
      <c r="M19" t="s">
        <v>67</v>
      </c>
      <c r="N19" s="11">
        <v>61</v>
      </c>
      <c r="O19" s="29">
        <f>N19/N20</f>
        <v>4.4688644688644689E-2</v>
      </c>
      <c r="P19" s="24"/>
    </row>
    <row r="20" spans="1:17" ht="17" thickBot="1" x14ac:dyDescent="0.25">
      <c r="A20" s="5" t="s">
        <v>25</v>
      </c>
      <c r="B20">
        <v>1000</v>
      </c>
      <c r="C20" s="4">
        <v>0.54630000000000001</v>
      </c>
      <c r="D20">
        <f t="shared" si="0"/>
        <v>546.29999999999995</v>
      </c>
      <c r="E20" s="13">
        <v>627</v>
      </c>
      <c r="F20" s="15">
        <f t="shared" si="1"/>
        <v>1.1477210323997804</v>
      </c>
      <c r="G20" s="11">
        <v>610</v>
      </c>
      <c r="H20" s="12">
        <f t="shared" si="2"/>
        <v>1.1166025993044115</v>
      </c>
      <c r="N20" s="23">
        <f>SUM(N12:N19)</f>
        <v>1365</v>
      </c>
      <c r="O20" s="29"/>
      <c r="P20" s="24"/>
    </row>
    <row r="21" spans="1:17" ht="17" thickBot="1" x14ac:dyDescent="0.25">
      <c r="A21" s="5" t="s">
        <v>26</v>
      </c>
      <c r="B21">
        <v>1000</v>
      </c>
      <c r="C21" s="4">
        <v>3.6299999999999999E-2</v>
      </c>
      <c r="D21">
        <f t="shared" si="0"/>
        <v>36.299999999999997</v>
      </c>
      <c r="E21" s="13">
        <v>19</v>
      </c>
      <c r="F21" s="15">
        <f>(E21+E22)/D21</f>
        <v>2.3140495867768598</v>
      </c>
      <c r="G21" s="11">
        <v>16</v>
      </c>
      <c r="H21" s="12">
        <f>(G21+G22)/D21</f>
        <v>2.1212121212121215</v>
      </c>
      <c r="M21" t="s">
        <v>27</v>
      </c>
      <c r="O21" s="29"/>
      <c r="P21" s="24"/>
    </row>
    <row r="22" spans="1:17" ht="17" thickBot="1" x14ac:dyDescent="0.25">
      <c r="A22" s="9" t="s">
        <v>41</v>
      </c>
      <c r="B22">
        <v>1000</v>
      </c>
      <c r="C22" s="4" t="s">
        <v>42</v>
      </c>
      <c r="D22">
        <v>36.299999999999997</v>
      </c>
      <c r="E22" s="13">
        <v>65</v>
      </c>
      <c r="F22" s="15">
        <f>(E22+E21)/D22</f>
        <v>2.3140495867768598</v>
      </c>
      <c r="G22" s="11">
        <v>61</v>
      </c>
      <c r="H22" s="12">
        <f>(G22+G21)/D21</f>
        <v>2.1212121212121215</v>
      </c>
      <c r="M22" t="s">
        <v>28</v>
      </c>
      <c r="N22" s="11">
        <v>100</v>
      </c>
      <c r="O22" s="29">
        <f>N22/N26</f>
        <v>8.7873462214411252E-2</v>
      </c>
      <c r="P22" s="24">
        <v>0.1187</v>
      </c>
    </row>
    <row r="23" spans="1:17" ht="16" thickBot="1" x14ac:dyDescent="0.25">
      <c r="A23" s="5"/>
      <c r="C23" s="5"/>
      <c r="F23" s="15"/>
      <c r="H23" s="12"/>
      <c r="M23" t="s">
        <v>29</v>
      </c>
      <c r="N23" s="11">
        <v>364</v>
      </c>
      <c r="O23" s="25">
        <f>N23/N26</f>
        <v>0.31985940246045697</v>
      </c>
      <c r="P23" s="25">
        <v>0.26429999999999998</v>
      </c>
    </row>
    <row r="24" spans="1:17" ht="33" thickBot="1" x14ac:dyDescent="0.25">
      <c r="A24" s="6" t="s">
        <v>40</v>
      </c>
      <c r="C24" s="5"/>
      <c r="F24" s="15"/>
      <c r="H24" s="12"/>
      <c r="M24" t="s">
        <v>30</v>
      </c>
      <c r="N24" s="11">
        <v>374</v>
      </c>
      <c r="O24" s="29">
        <f>N24/N26</f>
        <v>0.32864674868189808</v>
      </c>
      <c r="P24" s="24">
        <v>0.3054</v>
      </c>
    </row>
    <row r="25" spans="1:17" ht="33" thickBot="1" x14ac:dyDescent="0.25">
      <c r="A25" s="5" t="s">
        <v>28</v>
      </c>
      <c r="B25">
        <v>1000</v>
      </c>
      <c r="C25" s="4">
        <v>0.1187</v>
      </c>
      <c r="D25">
        <f t="shared" si="0"/>
        <v>118.7</v>
      </c>
      <c r="E25" s="13">
        <v>103</v>
      </c>
      <c r="F25" s="15">
        <f t="shared" si="1"/>
        <v>0.8677337826453243</v>
      </c>
      <c r="G25" s="11">
        <v>100</v>
      </c>
      <c r="H25" s="12">
        <f>G25/D25</f>
        <v>0.84245998315080028</v>
      </c>
      <c r="M25" t="s">
        <v>31</v>
      </c>
      <c r="N25" s="22">
        <v>300</v>
      </c>
      <c r="O25" s="29">
        <f>N25/N26</f>
        <v>0.26362038664323373</v>
      </c>
      <c r="P25" s="24">
        <v>0.3115</v>
      </c>
    </row>
    <row r="26" spans="1:17" ht="33" thickBot="1" x14ac:dyDescent="0.25">
      <c r="A26" s="5" t="s">
        <v>29</v>
      </c>
      <c r="B26">
        <v>1000</v>
      </c>
      <c r="C26" s="4">
        <v>0.26429999999999998</v>
      </c>
      <c r="D26">
        <f t="shared" si="0"/>
        <v>264.29999999999995</v>
      </c>
      <c r="E26" s="13">
        <v>366</v>
      </c>
      <c r="F26" s="15">
        <f t="shared" si="1"/>
        <v>1.3847900113507381</v>
      </c>
      <c r="G26" s="11">
        <v>364</v>
      </c>
      <c r="H26" s="12">
        <f>G26/D26</f>
        <v>1.3772228528187669</v>
      </c>
      <c r="N26" s="33">
        <f>SUM(N22:N25)</f>
        <v>1138</v>
      </c>
      <c r="O26" s="29"/>
      <c r="P26" s="24"/>
      <c r="Q26" t="s">
        <v>71</v>
      </c>
    </row>
    <row r="27" spans="1:17" ht="17" thickBot="1" x14ac:dyDescent="0.25">
      <c r="A27" s="5" t="s">
        <v>30</v>
      </c>
      <c r="B27">
        <v>1000</v>
      </c>
      <c r="C27" s="4">
        <v>0.3054</v>
      </c>
      <c r="D27">
        <f t="shared" si="0"/>
        <v>305.39999999999998</v>
      </c>
      <c r="E27" s="13">
        <v>375</v>
      </c>
      <c r="F27" s="15">
        <f t="shared" si="1"/>
        <v>1.2278978388998036</v>
      </c>
      <c r="G27" s="11">
        <v>374</v>
      </c>
      <c r="H27" s="12">
        <f>G27/D27</f>
        <v>1.2246234446627375</v>
      </c>
      <c r="M27" t="s">
        <v>32</v>
      </c>
      <c r="O27" s="29"/>
      <c r="P27" s="24"/>
    </row>
    <row r="28" spans="1:17" ht="33" thickBot="1" x14ac:dyDescent="0.25">
      <c r="A28" s="5" t="s">
        <v>31</v>
      </c>
      <c r="B28">
        <v>1000</v>
      </c>
      <c r="C28" s="4">
        <v>0.3115</v>
      </c>
      <c r="D28">
        <f t="shared" si="0"/>
        <v>311.5</v>
      </c>
      <c r="E28" s="13">
        <v>323</v>
      </c>
      <c r="F28" s="15">
        <f t="shared" si="1"/>
        <v>1.0369181380417336</v>
      </c>
      <c r="G28" s="11">
        <v>300</v>
      </c>
      <c r="H28" s="12">
        <f>G28/D28</f>
        <v>0.96308186195826651</v>
      </c>
      <c r="M28" t="s">
        <v>33</v>
      </c>
      <c r="N28" s="11">
        <v>156</v>
      </c>
      <c r="O28" s="25">
        <f>N28/N32</f>
        <v>0.11428571428571428</v>
      </c>
      <c r="P28" s="25">
        <v>0.17230000000000001</v>
      </c>
    </row>
    <row r="29" spans="1:17" ht="16" thickBot="1" x14ac:dyDescent="0.25">
      <c r="A29" s="5"/>
      <c r="C29" s="5"/>
      <c r="F29" s="15"/>
      <c r="H29" s="12"/>
      <c r="M29" t="s">
        <v>34</v>
      </c>
      <c r="N29" s="11">
        <v>523</v>
      </c>
      <c r="O29" s="29">
        <f>N29/N32</f>
        <v>0.38315018315018318</v>
      </c>
      <c r="P29" s="24">
        <v>0.37540000000000001</v>
      </c>
    </row>
    <row r="30" spans="1:17" ht="33" thickBot="1" x14ac:dyDescent="0.25">
      <c r="A30" s="6" t="s">
        <v>32</v>
      </c>
      <c r="C30" s="5"/>
      <c r="F30" s="15"/>
      <c r="H30" s="12"/>
      <c r="M30" t="s">
        <v>35</v>
      </c>
      <c r="N30" s="11">
        <v>372</v>
      </c>
      <c r="O30" s="25">
        <f>N30/N32</f>
        <v>0.2725274725274725</v>
      </c>
      <c r="P30" s="25">
        <v>0.215</v>
      </c>
    </row>
    <row r="31" spans="1:17" ht="17" thickBot="1" x14ac:dyDescent="0.25">
      <c r="A31" s="5" t="s">
        <v>33</v>
      </c>
      <c r="B31">
        <v>1000</v>
      </c>
      <c r="C31" s="4">
        <v>0.17230000000000001</v>
      </c>
      <c r="D31">
        <f t="shared" si="0"/>
        <v>172.3</v>
      </c>
      <c r="E31" s="13">
        <v>166</v>
      </c>
      <c r="F31" s="15">
        <f t="shared" si="1"/>
        <v>0.96343586767266387</v>
      </c>
      <c r="G31" s="11">
        <v>156</v>
      </c>
      <c r="H31" s="12">
        <f>G31/D31</f>
        <v>0.90539756239117808</v>
      </c>
      <c r="M31" t="s">
        <v>36</v>
      </c>
      <c r="N31" s="22">
        <v>314</v>
      </c>
      <c r="O31" s="29">
        <f>N31/N32</f>
        <v>0.23003663003663002</v>
      </c>
      <c r="P31" s="24">
        <v>0.2374</v>
      </c>
    </row>
    <row r="32" spans="1:17" ht="17" thickBot="1" x14ac:dyDescent="0.25">
      <c r="A32" s="5" t="s">
        <v>34</v>
      </c>
      <c r="B32">
        <v>1000</v>
      </c>
      <c r="C32" s="4">
        <v>0.37540000000000001</v>
      </c>
      <c r="D32">
        <f t="shared" si="0"/>
        <v>375.40000000000003</v>
      </c>
      <c r="E32" s="13">
        <v>543</v>
      </c>
      <c r="F32" s="15">
        <f t="shared" si="1"/>
        <v>1.4464571124134256</v>
      </c>
      <c r="G32" s="11">
        <v>523</v>
      </c>
      <c r="H32" s="12">
        <f>G32/D32</f>
        <v>1.3931806073521575</v>
      </c>
      <c r="N32" s="21">
        <f>SUM(N28:N31)</f>
        <v>1365</v>
      </c>
      <c r="O32" s="30"/>
      <c r="P32" s="30"/>
    </row>
    <row r="33" spans="1:18" ht="17" thickBot="1" x14ac:dyDescent="0.25">
      <c r="A33" s="5" t="s">
        <v>35</v>
      </c>
      <c r="B33">
        <v>1000</v>
      </c>
      <c r="C33" s="4">
        <v>0.215</v>
      </c>
      <c r="D33">
        <f t="shared" si="0"/>
        <v>215</v>
      </c>
      <c r="E33" s="13">
        <v>379</v>
      </c>
      <c r="F33" s="15">
        <f t="shared" si="1"/>
        <v>1.7627906976744185</v>
      </c>
      <c r="G33" s="11">
        <v>372</v>
      </c>
      <c r="H33" s="12">
        <f>G33/D33</f>
        <v>1.7302325581395348</v>
      </c>
    </row>
    <row r="34" spans="1:18" ht="17" thickBot="1" x14ac:dyDescent="0.25">
      <c r="A34" s="5" t="s">
        <v>36</v>
      </c>
      <c r="B34">
        <v>1000</v>
      </c>
      <c r="C34" s="4">
        <v>0.2374</v>
      </c>
      <c r="D34">
        <f t="shared" si="0"/>
        <v>237.4</v>
      </c>
      <c r="E34" s="13">
        <v>316</v>
      </c>
      <c r="F34" s="15">
        <f t="shared" si="1"/>
        <v>1.3310867733782645</v>
      </c>
      <c r="G34" s="11">
        <v>314</v>
      </c>
      <c r="H34" s="12">
        <f>G34/D34</f>
        <v>1.3226621735467565</v>
      </c>
    </row>
    <row r="37" spans="1:18" s="17" customFormat="1" ht="16" x14ac:dyDescent="0.2">
      <c r="A37" s="16" t="s">
        <v>61</v>
      </c>
      <c r="E37" s="18">
        <f>E5+E6</f>
        <v>1404</v>
      </c>
      <c r="F37" s="19">
        <f>E37/B34</f>
        <v>1.4039999999999999</v>
      </c>
      <c r="G37" s="18">
        <f t="shared" ref="G37" si="3">G5+G6</f>
        <v>1365</v>
      </c>
      <c r="H37" s="19">
        <f>G37/B34</f>
        <v>1.365</v>
      </c>
      <c r="R37"/>
    </row>
    <row r="38" spans="1:18" x14ac:dyDescent="0.2">
      <c r="R38" s="17"/>
    </row>
  </sheetData>
  <mergeCells count="1">
    <mergeCell ref="M5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zoomScale="70" zoomScaleNormal="70" workbookViewId="0">
      <selection activeCell="M4" sqref="M4:P33"/>
    </sheetView>
  </sheetViews>
  <sheetFormatPr baseColWidth="10" defaultColWidth="15.5" defaultRowHeight="15" x14ac:dyDescent="0.2"/>
  <cols>
    <col min="2" max="2" width="7.83203125" customWidth="1"/>
    <col min="3" max="3" width="8.83203125" customWidth="1"/>
    <col min="4" max="4" width="7.5" customWidth="1"/>
    <col min="5" max="5" width="9" style="13" customWidth="1"/>
    <col min="6" max="6" width="15.5" style="13" customWidth="1"/>
    <col min="7" max="7" width="14.1640625" style="11" customWidth="1"/>
    <col min="8" max="8" width="15.5" style="11"/>
    <col min="9" max="9" width="9" customWidth="1"/>
  </cols>
  <sheetData>
    <row r="1" spans="1:16" x14ac:dyDescent="0.2">
      <c r="A1" t="s">
        <v>52</v>
      </c>
      <c r="E1" s="13" t="s">
        <v>3</v>
      </c>
      <c r="F1" s="13" t="s">
        <v>4</v>
      </c>
      <c r="G1" s="11" t="s">
        <v>3</v>
      </c>
      <c r="H1" s="11" t="s">
        <v>4</v>
      </c>
    </row>
    <row r="2" spans="1:16" ht="16" thickBot="1" x14ac:dyDescent="0.25">
      <c r="B2" t="s">
        <v>0</v>
      </c>
      <c r="C2" t="s">
        <v>1</v>
      </c>
      <c r="D2" t="s">
        <v>2</v>
      </c>
      <c r="G2" s="11" t="s">
        <v>60</v>
      </c>
      <c r="H2" s="11" t="s">
        <v>60</v>
      </c>
    </row>
    <row r="3" spans="1:16" ht="17" thickBot="1" x14ac:dyDescent="0.25">
      <c r="A3" s="1" t="s">
        <v>5</v>
      </c>
      <c r="C3" s="7"/>
    </row>
    <row r="4" spans="1:16" ht="17" thickBot="1" x14ac:dyDescent="0.25">
      <c r="A4" s="2" t="s">
        <v>6</v>
      </c>
      <c r="B4">
        <v>1000</v>
      </c>
      <c r="C4" s="4">
        <v>0.51070000000000004</v>
      </c>
      <c r="D4">
        <f t="shared" ref="D4:D33" si="0">B4*C4</f>
        <v>510.70000000000005</v>
      </c>
      <c r="E4" s="13">
        <v>620</v>
      </c>
      <c r="F4" s="15">
        <f>E4/D4</f>
        <v>1.2140199725866456</v>
      </c>
      <c r="G4" s="11">
        <v>604</v>
      </c>
      <c r="H4" s="12">
        <f>G4/D4</f>
        <v>1.1826904249069903</v>
      </c>
    </row>
    <row r="5" spans="1:16" ht="17" thickBot="1" x14ac:dyDescent="0.25">
      <c r="A5" s="2" t="s">
        <v>7</v>
      </c>
      <c r="B5">
        <v>1000</v>
      </c>
      <c r="C5" s="4">
        <v>0.48930000000000001</v>
      </c>
      <c r="D5">
        <f t="shared" si="0"/>
        <v>489.3</v>
      </c>
      <c r="E5" s="13">
        <v>623</v>
      </c>
      <c r="F5" s="15">
        <f t="shared" ref="F5:F33" si="1">E5/D5</f>
        <v>1.2732474964234621</v>
      </c>
      <c r="G5" s="11">
        <v>612</v>
      </c>
      <c r="H5" s="12">
        <f>G5/D5</f>
        <v>1.2507664009809931</v>
      </c>
      <c r="M5" s="40" t="s">
        <v>72</v>
      </c>
      <c r="N5" s="41"/>
      <c r="O5" s="41"/>
      <c r="P5" s="42"/>
    </row>
    <row r="6" spans="1:16" ht="16" thickBot="1" x14ac:dyDescent="0.25">
      <c r="A6" s="5"/>
      <c r="C6" s="5"/>
      <c r="F6" s="15"/>
      <c r="H6" s="12"/>
      <c r="M6" t="s">
        <v>62</v>
      </c>
      <c r="N6" t="s">
        <v>63</v>
      </c>
      <c r="O6" t="s">
        <v>64</v>
      </c>
      <c r="P6" t="s">
        <v>65</v>
      </c>
    </row>
    <row r="7" spans="1:16" ht="17" thickBot="1" x14ac:dyDescent="0.25">
      <c r="A7" s="6" t="s">
        <v>8</v>
      </c>
      <c r="C7" s="5"/>
      <c r="F7" s="15"/>
      <c r="H7" s="12"/>
      <c r="M7" t="s">
        <v>5</v>
      </c>
    </row>
    <row r="8" spans="1:16" ht="17" thickBot="1" x14ac:dyDescent="0.25">
      <c r="A8" s="8" t="s">
        <v>44</v>
      </c>
      <c r="B8">
        <v>1000</v>
      </c>
      <c r="C8" s="10">
        <v>0.25</v>
      </c>
      <c r="D8">
        <v>250</v>
      </c>
      <c r="E8" s="13">
        <v>309</v>
      </c>
      <c r="F8" s="15">
        <f t="shared" si="1"/>
        <v>1.236</v>
      </c>
      <c r="G8" s="11">
        <v>303</v>
      </c>
      <c r="H8" s="12">
        <f t="shared" ref="H8:H11" si="2">G8/D8</f>
        <v>1.212</v>
      </c>
      <c r="M8" t="s">
        <v>6</v>
      </c>
      <c r="N8" s="11">
        <v>604</v>
      </c>
      <c r="O8" s="29">
        <f>N8/N10</f>
        <v>0.49671052631578949</v>
      </c>
      <c r="P8" s="20">
        <v>0.51070000000000004</v>
      </c>
    </row>
    <row r="9" spans="1:16" ht="17" thickBot="1" x14ac:dyDescent="0.25">
      <c r="A9" s="8" t="s">
        <v>45</v>
      </c>
      <c r="B9">
        <v>1000</v>
      </c>
      <c r="C9" s="10">
        <v>0.25</v>
      </c>
      <c r="D9">
        <v>250</v>
      </c>
      <c r="E9" s="13">
        <v>371</v>
      </c>
      <c r="F9" s="15">
        <f t="shared" si="1"/>
        <v>1.484</v>
      </c>
      <c r="G9" s="11">
        <v>358</v>
      </c>
      <c r="H9" s="12">
        <f t="shared" si="2"/>
        <v>1.4319999999999999</v>
      </c>
      <c r="M9" t="s">
        <v>7</v>
      </c>
      <c r="N9" s="11">
        <v>612</v>
      </c>
      <c r="O9" s="29">
        <f>N9/N10</f>
        <v>0.50328947368421051</v>
      </c>
      <c r="P9" s="20">
        <v>0.48930000000000001</v>
      </c>
    </row>
    <row r="10" spans="1:16" ht="17" thickBot="1" x14ac:dyDescent="0.25">
      <c r="A10" s="8" t="s">
        <v>46</v>
      </c>
      <c r="B10">
        <v>1000</v>
      </c>
      <c r="C10" s="10">
        <v>0.25</v>
      </c>
      <c r="D10">
        <v>250</v>
      </c>
      <c r="E10" s="13">
        <v>336</v>
      </c>
      <c r="F10" s="15">
        <f t="shared" si="1"/>
        <v>1.3440000000000001</v>
      </c>
      <c r="G10" s="11">
        <v>330</v>
      </c>
      <c r="H10" s="12">
        <f t="shared" si="2"/>
        <v>1.32</v>
      </c>
      <c r="N10" s="21">
        <f>SUM(N8:N9)</f>
        <v>1216</v>
      </c>
      <c r="O10" s="29"/>
    </row>
    <row r="11" spans="1:16" ht="17" thickBot="1" x14ac:dyDescent="0.25">
      <c r="A11" s="8" t="s">
        <v>47</v>
      </c>
      <c r="B11">
        <v>1000</v>
      </c>
      <c r="C11" s="10">
        <v>0.25</v>
      </c>
      <c r="D11">
        <v>250</v>
      </c>
      <c r="E11" s="13">
        <v>223</v>
      </c>
      <c r="F11" s="15">
        <f t="shared" si="1"/>
        <v>0.89200000000000002</v>
      </c>
      <c r="G11" s="11">
        <v>224</v>
      </c>
      <c r="H11" s="12">
        <f t="shared" si="2"/>
        <v>0.89600000000000002</v>
      </c>
      <c r="M11" t="s">
        <v>66</v>
      </c>
      <c r="O11" s="29"/>
    </row>
    <row r="12" spans="1:16" ht="16" thickBot="1" x14ac:dyDescent="0.25">
      <c r="A12" s="5"/>
      <c r="C12" s="5"/>
      <c r="F12" s="15"/>
      <c r="H12" s="12"/>
      <c r="M12" t="s">
        <v>20</v>
      </c>
      <c r="N12" s="11">
        <v>19</v>
      </c>
      <c r="O12" s="25">
        <f>N12/N20</f>
        <v>1.5625E-2</v>
      </c>
      <c r="P12" s="27">
        <v>4.6300000000000001E-2</v>
      </c>
    </row>
    <row r="13" spans="1:16" ht="21" thickBot="1" x14ac:dyDescent="0.25">
      <c r="A13" s="6" t="s">
        <v>19</v>
      </c>
      <c r="C13" s="5"/>
      <c r="F13" s="15"/>
      <c r="H13" s="12"/>
      <c r="M13" t="s">
        <v>21</v>
      </c>
      <c r="N13" s="11">
        <v>294</v>
      </c>
      <c r="O13" s="26">
        <f>N13/N20</f>
        <v>0.24177631578947367</v>
      </c>
      <c r="P13" s="28">
        <v>0.13519999999999999</v>
      </c>
    </row>
    <row r="14" spans="1:16" ht="17" thickBot="1" x14ac:dyDescent="0.25">
      <c r="A14" s="5" t="s">
        <v>20</v>
      </c>
      <c r="B14">
        <v>1000</v>
      </c>
      <c r="C14" s="4">
        <v>4.6300000000000001E-2</v>
      </c>
      <c r="D14">
        <f t="shared" si="0"/>
        <v>46.300000000000004</v>
      </c>
      <c r="E14" s="13">
        <v>19</v>
      </c>
      <c r="F14" s="15">
        <f t="shared" si="1"/>
        <v>0.41036717062634986</v>
      </c>
      <c r="G14" s="11">
        <v>19</v>
      </c>
      <c r="H14" s="12">
        <f t="shared" ref="H14:H19" si="3">G14/D14</f>
        <v>0.41036717062634986</v>
      </c>
      <c r="M14" t="s">
        <v>22</v>
      </c>
      <c r="N14" s="11">
        <v>235</v>
      </c>
      <c r="O14" s="29">
        <f>N14/N20</f>
        <v>0.19325657894736842</v>
      </c>
      <c r="P14" s="20">
        <v>0.24310000000000001</v>
      </c>
    </row>
    <row r="15" spans="1:16" ht="33" thickBot="1" x14ac:dyDescent="0.25">
      <c r="A15" s="5" t="s">
        <v>21</v>
      </c>
      <c r="B15">
        <v>1000</v>
      </c>
      <c r="C15" s="4">
        <v>0.13519999999999999</v>
      </c>
      <c r="D15">
        <f t="shared" si="0"/>
        <v>135.19999999999999</v>
      </c>
      <c r="E15" s="13">
        <v>300</v>
      </c>
      <c r="F15" s="15">
        <f t="shared" si="1"/>
        <v>2.2189349112426036</v>
      </c>
      <c r="G15" s="11">
        <v>294</v>
      </c>
      <c r="H15" s="12">
        <f t="shared" si="3"/>
        <v>2.1745562130177518</v>
      </c>
      <c r="M15" t="s">
        <v>23</v>
      </c>
      <c r="N15" s="11">
        <v>0</v>
      </c>
      <c r="O15" s="29">
        <f>N15/N20</f>
        <v>0</v>
      </c>
      <c r="P15" s="20">
        <v>1.8E-3</v>
      </c>
    </row>
    <row r="16" spans="1:16" ht="17" thickBot="1" x14ac:dyDescent="0.25">
      <c r="A16" s="5" t="s">
        <v>22</v>
      </c>
      <c r="B16">
        <v>1000</v>
      </c>
      <c r="C16" s="4">
        <v>0.24310000000000001</v>
      </c>
      <c r="D16">
        <f t="shared" si="0"/>
        <v>243.10000000000002</v>
      </c>
      <c r="E16" s="13">
        <v>238</v>
      </c>
      <c r="F16" s="15">
        <f t="shared" si="1"/>
        <v>0.97902097902097895</v>
      </c>
      <c r="G16" s="11">
        <v>235</v>
      </c>
      <c r="H16" s="12">
        <f t="shared" si="3"/>
        <v>0.96668037844508425</v>
      </c>
      <c r="M16" t="s">
        <v>24</v>
      </c>
      <c r="N16" s="11">
        <v>5</v>
      </c>
      <c r="O16" s="29">
        <f>N16/N20</f>
        <v>4.1118421052631577E-3</v>
      </c>
      <c r="P16" s="20">
        <v>7.7999999999999996E-3</v>
      </c>
    </row>
    <row r="17" spans="1:17" ht="49" thickBot="1" x14ac:dyDescent="0.25">
      <c r="A17" s="5" t="s">
        <v>23</v>
      </c>
      <c r="B17">
        <v>1000</v>
      </c>
      <c r="C17" s="4">
        <v>1.8E-3</v>
      </c>
      <c r="D17">
        <f t="shared" si="0"/>
        <v>1.8</v>
      </c>
      <c r="E17" s="13">
        <v>0</v>
      </c>
      <c r="F17" s="15">
        <f t="shared" si="1"/>
        <v>0</v>
      </c>
      <c r="G17" s="11">
        <v>0</v>
      </c>
      <c r="H17" s="12">
        <f t="shared" si="3"/>
        <v>0</v>
      </c>
      <c r="M17" t="s">
        <v>25</v>
      </c>
      <c r="N17" s="11">
        <v>581</v>
      </c>
      <c r="O17" s="29">
        <f>N17/N20</f>
        <v>0.47779605263157893</v>
      </c>
      <c r="P17" s="20">
        <v>0.52</v>
      </c>
    </row>
    <row r="18" spans="1:17" ht="49" thickBot="1" x14ac:dyDescent="0.25">
      <c r="A18" s="5" t="s">
        <v>24</v>
      </c>
      <c r="B18">
        <v>1000</v>
      </c>
      <c r="C18" s="4">
        <v>7.7999999999999996E-3</v>
      </c>
      <c r="D18">
        <f t="shared" si="0"/>
        <v>7.8</v>
      </c>
      <c r="E18" s="13">
        <v>5</v>
      </c>
      <c r="F18" s="15">
        <f t="shared" si="1"/>
        <v>0.64102564102564108</v>
      </c>
      <c r="G18" s="11">
        <v>5</v>
      </c>
      <c r="H18" s="12">
        <f t="shared" si="3"/>
        <v>0.64102564102564108</v>
      </c>
      <c r="M18" t="s">
        <v>26</v>
      </c>
      <c r="N18" s="11">
        <v>8</v>
      </c>
      <c r="O18" s="29">
        <f>N18/N20</f>
        <v>6.5789473684210523E-3</v>
      </c>
      <c r="P18" s="20">
        <v>4.58E-2</v>
      </c>
    </row>
    <row r="19" spans="1:17" ht="17" thickBot="1" x14ac:dyDescent="0.25">
      <c r="A19" s="5" t="s">
        <v>25</v>
      </c>
      <c r="B19">
        <v>1000</v>
      </c>
      <c r="C19" s="4">
        <v>0.52</v>
      </c>
      <c r="D19">
        <f t="shared" si="0"/>
        <v>520</v>
      </c>
      <c r="E19" s="13">
        <v>594</v>
      </c>
      <c r="F19" s="15">
        <f t="shared" si="1"/>
        <v>1.1423076923076922</v>
      </c>
      <c r="G19" s="11">
        <v>581</v>
      </c>
      <c r="H19" s="12">
        <f t="shared" si="3"/>
        <v>1.1173076923076923</v>
      </c>
      <c r="M19" t="s">
        <v>67</v>
      </c>
      <c r="N19" s="11">
        <v>74</v>
      </c>
      <c r="O19" s="29">
        <f>N19/N20</f>
        <v>6.0855263157894739E-2</v>
      </c>
    </row>
    <row r="20" spans="1:17" ht="17" thickBot="1" x14ac:dyDescent="0.25">
      <c r="A20" s="5" t="s">
        <v>26</v>
      </c>
      <c r="B20">
        <v>1000</v>
      </c>
      <c r="C20" s="4">
        <v>4.58E-2</v>
      </c>
      <c r="D20">
        <f t="shared" si="0"/>
        <v>45.8</v>
      </c>
      <c r="E20" s="13">
        <v>11</v>
      </c>
      <c r="F20" s="15">
        <f>(E20+E21)/D20</f>
        <v>1.8995633187772927</v>
      </c>
      <c r="G20" s="11">
        <v>8</v>
      </c>
      <c r="H20" s="12">
        <f>(G20+G21)/D20</f>
        <v>1.7903930131004369</v>
      </c>
      <c r="N20" s="32">
        <f>SUM(N12:N19)</f>
        <v>1216</v>
      </c>
      <c r="O20" s="29"/>
    </row>
    <row r="21" spans="1:17" ht="17" thickBot="1" x14ac:dyDescent="0.25">
      <c r="A21" s="9" t="s">
        <v>41</v>
      </c>
      <c r="C21" s="4"/>
      <c r="D21">
        <v>45.8</v>
      </c>
      <c r="E21" s="13">
        <v>76</v>
      </c>
      <c r="F21" s="15">
        <f>(E21+E20)/D21</f>
        <v>1.8995633187772927</v>
      </c>
      <c r="G21" s="11">
        <v>74</v>
      </c>
      <c r="H21" s="12">
        <f>(G21+G20)/D20</f>
        <v>1.7903930131004369</v>
      </c>
      <c r="M21" t="s">
        <v>27</v>
      </c>
      <c r="O21" s="29"/>
    </row>
    <row r="22" spans="1:17" ht="16" thickBot="1" x14ac:dyDescent="0.25">
      <c r="A22" s="5"/>
      <c r="C22" s="5"/>
      <c r="F22" s="15"/>
      <c r="H22" s="12"/>
      <c r="M22" t="s">
        <v>28</v>
      </c>
      <c r="N22" s="11">
        <v>54</v>
      </c>
      <c r="O22" s="26">
        <f>N22/N26</f>
        <v>4.9315068493150684E-2</v>
      </c>
      <c r="P22" s="28">
        <v>0.1191</v>
      </c>
    </row>
    <row r="23" spans="1:17" ht="33" thickBot="1" x14ac:dyDescent="0.25">
      <c r="A23" s="6" t="s">
        <v>40</v>
      </c>
      <c r="C23" s="5"/>
      <c r="F23" s="15"/>
      <c r="H23" s="12"/>
      <c r="M23" t="s">
        <v>29</v>
      </c>
      <c r="N23" s="11">
        <v>275</v>
      </c>
      <c r="O23" s="29">
        <f>N23/N26</f>
        <v>0.25114155251141551</v>
      </c>
      <c r="P23" s="20">
        <v>0.25729999999999997</v>
      </c>
    </row>
    <row r="24" spans="1:17" ht="33" thickBot="1" x14ac:dyDescent="0.25">
      <c r="A24" s="5" t="s">
        <v>28</v>
      </c>
      <c r="B24">
        <v>1000</v>
      </c>
      <c r="C24" s="4">
        <v>0.1191</v>
      </c>
      <c r="D24">
        <f t="shared" si="0"/>
        <v>119.1</v>
      </c>
      <c r="E24" s="13">
        <v>59</v>
      </c>
      <c r="F24" s="15">
        <f t="shared" si="1"/>
        <v>0.49538203190596142</v>
      </c>
      <c r="G24" s="11">
        <v>54</v>
      </c>
      <c r="H24" s="12">
        <f>G24/D24</f>
        <v>0.45340050377833757</v>
      </c>
      <c r="M24" t="s">
        <v>30</v>
      </c>
      <c r="N24" s="11">
        <v>415</v>
      </c>
      <c r="O24" s="26">
        <f>N24/N26</f>
        <v>0.37899543378995432</v>
      </c>
      <c r="P24" s="28">
        <v>0.30640000000000001</v>
      </c>
    </row>
    <row r="25" spans="1:17" ht="33" thickBot="1" x14ac:dyDescent="0.25">
      <c r="A25" s="5" t="s">
        <v>29</v>
      </c>
      <c r="B25">
        <v>1000</v>
      </c>
      <c r="C25" s="4">
        <v>0.25729999999999997</v>
      </c>
      <c r="D25">
        <f t="shared" si="0"/>
        <v>257.29999999999995</v>
      </c>
      <c r="E25" s="13">
        <v>294</v>
      </c>
      <c r="F25" s="15">
        <f t="shared" si="1"/>
        <v>1.1426350563544503</v>
      </c>
      <c r="G25" s="11">
        <v>275</v>
      </c>
      <c r="H25" s="12">
        <f>G25/D25</f>
        <v>1.0687912942090947</v>
      </c>
      <c r="M25" t="s">
        <v>31</v>
      </c>
      <c r="N25" s="11">
        <v>351</v>
      </c>
      <c r="O25" s="29">
        <f>N25/N26</f>
        <v>0.32054794520547947</v>
      </c>
      <c r="P25" s="20">
        <v>0.31709999999999999</v>
      </c>
    </row>
    <row r="26" spans="1:17" ht="17" thickBot="1" x14ac:dyDescent="0.25">
      <c r="A26" s="5" t="s">
        <v>30</v>
      </c>
      <c r="B26">
        <v>1000</v>
      </c>
      <c r="C26" s="4">
        <v>0.30640000000000001</v>
      </c>
      <c r="D26">
        <f t="shared" si="0"/>
        <v>306.39999999999998</v>
      </c>
      <c r="E26" s="13">
        <v>427</v>
      </c>
      <c r="F26" s="15">
        <f t="shared" si="1"/>
        <v>1.3936031331592691</v>
      </c>
      <c r="G26" s="11">
        <v>415</v>
      </c>
      <c r="H26" s="12">
        <f>G26/D26</f>
        <v>1.3544386422976502</v>
      </c>
      <c r="N26" s="33">
        <f>SUM(N22:N25)</f>
        <v>1095</v>
      </c>
      <c r="O26" s="29"/>
      <c r="Q26" t="s">
        <v>71</v>
      </c>
    </row>
    <row r="27" spans="1:17" ht="33" thickBot="1" x14ac:dyDescent="0.25">
      <c r="A27" s="5" t="s">
        <v>31</v>
      </c>
      <c r="B27">
        <v>1000</v>
      </c>
      <c r="C27" s="4">
        <v>0.31709999999999999</v>
      </c>
      <c r="D27">
        <f t="shared" si="0"/>
        <v>317.09999999999997</v>
      </c>
      <c r="E27" s="13">
        <v>381</v>
      </c>
      <c r="F27" s="15">
        <f t="shared" si="1"/>
        <v>1.2015137180700095</v>
      </c>
      <c r="G27" s="11">
        <v>351</v>
      </c>
      <c r="H27" s="12">
        <f>G27/D27</f>
        <v>1.1069063386944182</v>
      </c>
      <c r="M27" t="s">
        <v>32</v>
      </c>
      <c r="O27" s="29"/>
    </row>
    <row r="28" spans="1:17" ht="16" thickBot="1" x14ac:dyDescent="0.25">
      <c r="A28" s="5"/>
      <c r="C28" s="5"/>
      <c r="D28">
        <f t="shared" si="0"/>
        <v>0</v>
      </c>
      <c r="F28" s="15"/>
      <c r="H28" s="12"/>
      <c r="M28" t="s">
        <v>33</v>
      </c>
      <c r="N28" s="11">
        <v>138</v>
      </c>
      <c r="O28" s="29">
        <f>N28/N32</f>
        <v>0.11348684210526316</v>
      </c>
      <c r="P28" s="20">
        <v>0.1615</v>
      </c>
    </row>
    <row r="29" spans="1:17" ht="33" thickBot="1" x14ac:dyDescent="0.25">
      <c r="A29" s="6" t="s">
        <v>32</v>
      </c>
      <c r="C29" s="5"/>
      <c r="D29">
        <f t="shared" si="0"/>
        <v>0</v>
      </c>
      <c r="F29" s="15"/>
      <c r="H29" s="12"/>
      <c r="M29" t="s">
        <v>34</v>
      </c>
      <c r="N29" s="11">
        <v>553</v>
      </c>
      <c r="O29" s="29">
        <f>N29/N32</f>
        <v>0.45476973684210525</v>
      </c>
      <c r="P29" s="20">
        <v>0.38109999999999999</v>
      </c>
    </row>
    <row r="30" spans="1:17" ht="17" thickBot="1" x14ac:dyDescent="0.25">
      <c r="A30" s="5" t="s">
        <v>33</v>
      </c>
      <c r="B30">
        <v>1000</v>
      </c>
      <c r="C30" s="4">
        <v>0.1615</v>
      </c>
      <c r="D30">
        <f t="shared" si="0"/>
        <v>161.5</v>
      </c>
      <c r="E30" s="13">
        <v>142</v>
      </c>
      <c r="F30" s="15">
        <f t="shared" si="1"/>
        <v>0.87925696594427249</v>
      </c>
      <c r="G30" s="11">
        <v>138</v>
      </c>
      <c r="H30" s="12">
        <f>G30/D30</f>
        <v>0.85448916408668729</v>
      </c>
      <c r="M30" t="s">
        <v>35</v>
      </c>
      <c r="N30" s="11">
        <v>290</v>
      </c>
      <c r="O30" s="29">
        <f>N30/N32</f>
        <v>0.23848684210526316</v>
      </c>
      <c r="P30" s="20">
        <v>0.21510000000000001</v>
      </c>
    </row>
    <row r="31" spans="1:17" ht="17" thickBot="1" x14ac:dyDescent="0.25">
      <c r="A31" s="5" t="s">
        <v>34</v>
      </c>
      <c r="B31">
        <v>1000</v>
      </c>
      <c r="C31" s="4">
        <v>0.38109999999999999</v>
      </c>
      <c r="D31">
        <f t="shared" si="0"/>
        <v>381.1</v>
      </c>
      <c r="E31" s="13">
        <v>565</v>
      </c>
      <c r="F31" s="15">
        <f t="shared" si="1"/>
        <v>1.4825505116767252</v>
      </c>
      <c r="G31" s="11">
        <v>553</v>
      </c>
      <c r="H31" s="12">
        <f>G31/D31</f>
        <v>1.4510627131986353</v>
      </c>
      <c r="M31" t="s">
        <v>36</v>
      </c>
      <c r="N31" s="11">
        <v>235</v>
      </c>
      <c r="O31" s="29">
        <f>N31/N32</f>
        <v>0.19325657894736842</v>
      </c>
      <c r="P31" s="20">
        <v>0.2422</v>
      </c>
    </row>
    <row r="32" spans="1:17" ht="17" thickBot="1" x14ac:dyDescent="0.25">
      <c r="A32" s="5" t="s">
        <v>35</v>
      </c>
      <c r="B32">
        <v>1000</v>
      </c>
      <c r="C32" s="4">
        <v>0.21510000000000001</v>
      </c>
      <c r="D32">
        <f t="shared" si="0"/>
        <v>215.10000000000002</v>
      </c>
      <c r="E32" s="13">
        <v>300</v>
      </c>
      <c r="F32" s="15">
        <f t="shared" si="1"/>
        <v>1.3947001394700138</v>
      </c>
      <c r="G32" s="11">
        <v>290</v>
      </c>
      <c r="H32" s="12">
        <f>G32/D32</f>
        <v>1.3482101348210134</v>
      </c>
      <c r="N32" s="21">
        <f>SUM(N28:N31)</f>
        <v>1216</v>
      </c>
      <c r="O32" s="30"/>
      <c r="P32" s="30"/>
    </row>
    <row r="33" spans="1:18" ht="17" thickBot="1" x14ac:dyDescent="0.25">
      <c r="A33" s="5" t="s">
        <v>36</v>
      </c>
      <c r="B33">
        <v>1000</v>
      </c>
      <c r="C33" s="4">
        <v>0.2422</v>
      </c>
      <c r="D33">
        <f t="shared" si="0"/>
        <v>242.2</v>
      </c>
      <c r="E33" s="13">
        <v>236</v>
      </c>
      <c r="F33" s="15">
        <f t="shared" si="1"/>
        <v>0.97440132122213052</v>
      </c>
      <c r="G33" s="11">
        <v>235</v>
      </c>
      <c r="H33" s="12">
        <f>G33/D33</f>
        <v>0.97027250206440963</v>
      </c>
    </row>
    <row r="35" spans="1:18" s="17" customFormat="1" ht="16" x14ac:dyDescent="0.2">
      <c r="A35" s="16" t="s">
        <v>61</v>
      </c>
      <c r="E35" s="18">
        <f>E4+E5</f>
        <v>1243</v>
      </c>
      <c r="F35" s="19">
        <f>E35/B33</f>
        <v>1.2430000000000001</v>
      </c>
      <c r="G35" s="18">
        <f t="shared" ref="G35" si="4">G4+G5</f>
        <v>1216</v>
      </c>
      <c r="H35" s="19">
        <f>G35/B33</f>
        <v>1.216</v>
      </c>
      <c r="R35"/>
    </row>
    <row r="36" spans="1:18" x14ac:dyDescent="0.2">
      <c r="R36" s="17"/>
    </row>
  </sheetData>
  <mergeCells count="1">
    <mergeCell ref="M5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5"/>
  <sheetViews>
    <sheetView zoomScale="70" zoomScaleNormal="70" workbookViewId="0">
      <selection activeCell="N16" sqref="N16:N17"/>
    </sheetView>
  </sheetViews>
  <sheetFormatPr baseColWidth="10" defaultColWidth="8.83203125" defaultRowHeight="15" x14ac:dyDescent="0.2"/>
  <cols>
    <col min="1" max="1" width="15.5" customWidth="1"/>
    <col min="2" max="2" width="7.83203125" customWidth="1"/>
    <col min="3" max="3" width="9" customWidth="1"/>
    <col min="4" max="4" width="7.5" customWidth="1"/>
    <col min="5" max="5" width="8.6640625" style="13"/>
    <col min="6" max="6" width="15.83203125" style="13" customWidth="1"/>
    <col min="7" max="7" width="14.5" style="11" customWidth="1"/>
    <col min="8" max="8" width="15.5" style="11" customWidth="1"/>
    <col min="13" max="13" width="27.33203125" customWidth="1"/>
  </cols>
  <sheetData>
    <row r="1" spans="1:16" x14ac:dyDescent="0.2">
      <c r="A1" t="s">
        <v>53</v>
      </c>
      <c r="E1" s="13" t="s">
        <v>3</v>
      </c>
      <c r="F1" s="13" t="s">
        <v>4</v>
      </c>
      <c r="G1" s="11" t="s">
        <v>3</v>
      </c>
      <c r="H1" s="11" t="s">
        <v>4</v>
      </c>
    </row>
    <row r="2" spans="1:16" ht="16" thickBot="1" x14ac:dyDescent="0.25">
      <c r="B2" t="s">
        <v>0</v>
      </c>
      <c r="C2" t="s">
        <v>1</v>
      </c>
      <c r="D2" t="s">
        <v>2</v>
      </c>
      <c r="G2" s="11" t="s">
        <v>60</v>
      </c>
      <c r="H2" s="11" t="s">
        <v>60</v>
      </c>
    </row>
    <row r="3" spans="1:16" ht="17" thickBot="1" x14ac:dyDescent="0.25">
      <c r="A3" s="1" t="s">
        <v>5</v>
      </c>
      <c r="C3" s="7"/>
    </row>
    <row r="4" spans="1:16" ht="17" thickBot="1" x14ac:dyDescent="0.25">
      <c r="A4" s="2" t="s">
        <v>6</v>
      </c>
      <c r="B4">
        <v>650</v>
      </c>
      <c r="C4" s="4">
        <v>0.51139999999999997</v>
      </c>
      <c r="D4">
        <f t="shared" ref="D4:D33" si="0">B4*C4</f>
        <v>332.40999999999997</v>
      </c>
      <c r="E4" s="13">
        <v>390</v>
      </c>
      <c r="F4" s="15">
        <f>E4/D4</f>
        <v>1.1732499022291749</v>
      </c>
      <c r="G4" s="11">
        <v>379</v>
      </c>
      <c r="H4" s="12">
        <f>G4/D4</f>
        <v>1.140158238320147</v>
      </c>
    </row>
    <row r="5" spans="1:16" ht="17" thickBot="1" x14ac:dyDescent="0.25">
      <c r="A5" s="2" t="s">
        <v>7</v>
      </c>
      <c r="B5">
        <v>650</v>
      </c>
      <c r="C5" s="4">
        <v>0.48859999999999998</v>
      </c>
      <c r="D5">
        <f t="shared" si="0"/>
        <v>317.58999999999997</v>
      </c>
      <c r="E5" s="13">
        <v>401</v>
      </c>
      <c r="F5" s="15">
        <f t="shared" ref="F5:F33" si="1">E5/D5</f>
        <v>1.2626342139236124</v>
      </c>
      <c r="G5" s="11">
        <v>390</v>
      </c>
      <c r="H5" s="12">
        <f>G5/D5</f>
        <v>1.2279983626688498</v>
      </c>
    </row>
    <row r="6" spans="1:16" ht="16" thickBot="1" x14ac:dyDescent="0.25">
      <c r="A6" s="5"/>
      <c r="C6" s="5"/>
      <c r="F6" s="15"/>
      <c r="H6" s="12"/>
      <c r="M6" s="40" t="s">
        <v>77</v>
      </c>
      <c r="N6" s="41"/>
      <c r="O6" s="41"/>
      <c r="P6" s="42"/>
    </row>
    <row r="7" spans="1:16" ht="17" thickBot="1" x14ac:dyDescent="0.25">
      <c r="A7" s="6" t="s">
        <v>8</v>
      </c>
      <c r="C7" s="5"/>
      <c r="F7" s="15"/>
      <c r="H7" s="12"/>
      <c r="M7" t="s">
        <v>62</v>
      </c>
      <c r="N7" t="s">
        <v>63</v>
      </c>
      <c r="O7" t="s">
        <v>64</v>
      </c>
      <c r="P7" t="s">
        <v>65</v>
      </c>
    </row>
    <row r="8" spans="1:16" ht="16" thickBot="1" x14ac:dyDescent="0.25">
      <c r="A8" s="5">
        <v>2</v>
      </c>
      <c r="B8">
        <v>650</v>
      </c>
      <c r="C8" s="10">
        <v>0.25</v>
      </c>
      <c r="D8">
        <f t="shared" si="0"/>
        <v>162.5</v>
      </c>
      <c r="E8" s="13">
        <v>149</v>
      </c>
      <c r="F8" s="15">
        <f t="shared" si="1"/>
        <v>0.91692307692307695</v>
      </c>
      <c r="G8" s="11">
        <v>142</v>
      </c>
      <c r="H8" s="12">
        <f>G8/D8</f>
        <v>0.87384615384615383</v>
      </c>
      <c r="M8" t="s">
        <v>5</v>
      </c>
    </row>
    <row r="9" spans="1:16" ht="16" thickBot="1" x14ac:dyDescent="0.25">
      <c r="A9" s="5">
        <v>3</v>
      </c>
      <c r="B9">
        <v>650</v>
      </c>
      <c r="C9" s="10">
        <v>0.25</v>
      </c>
      <c r="D9">
        <f t="shared" si="0"/>
        <v>162.5</v>
      </c>
      <c r="E9" s="13">
        <v>222</v>
      </c>
      <c r="F9" s="15">
        <f t="shared" si="1"/>
        <v>1.3661538461538461</v>
      </c>
      <c r="G9" s="11">
        <v>211</v>
      </c>
      <c r="H9" s="12">
        <f>G9/D9</f>
        <v>1.2984615384615386</v>
      </c>
      <c r="M9" t="s">
        <v>6</v>
      </c>
      <c r="N9" s="11">
        <v>379</v>
      </c>
      <c r="O9" s="29">
        <f>N9/N11</f>
        <v>0.4928478543563069</v>
      </c>
      <c r="P9" s="20">
        <v>0.51139999999999997</v>
      </c>
    </row>
    <row r="10" spans="1:16" ht="16" thickBot="1" x14ac:dyDescent="0.25">
      <c r="A10" s="5">
        <v>4</v>
      </c>
      <c r="B10">
        <v>650</v>
      </c>
      <c r="C10" s="10">
        <v>0.25</v>
      </c>
      <c r="D10">
        <f t="shared" si="0"/>
        <v>162.5</v>
      </c>
      <c r="E10" s="13">
        <v>303</v>
      </c>
      <c r="F10" s="15">
        <f t="shared" si="1"/>
        <v>1.8646153846153846</v>
      </c>
      <c r="G10" s="11">
        <v>298</v>
      </c>
      <c r="H10" s="12">
        <f>G10/D10</f>
        <v>1.8338461538461539</v>
      </c>
      <c r="M10" t="s">
        <v>7</v>
      </c>
      <c r="N10" s="11">
        <v>390</v>
      </c>
      <c r="O10" s="29">
        <f>N10/N11</f>
        <v>0.50715214564369315</v>
      </c>
      <c r="P10" s="20">
        <v>0.48859999999999998</v>
      </c>
    </row>
    <row r="11" spans="1:16" ht="16" thickBot="1" x14ac:dyDescent="0.25">
      <c r="A11" s="5">
        <v>5</v>
      </c>
      <c r="B11">
        <v>650</v>
      </c>
      <c r="C11" s="10">
        <v>0.25</v>
      </c>
      <c r="D11">
        <f t="shared" si="0"/>
        <v>162.5</v>
      </c>
      <c r="E11" s="13">
        <v>114</v>
      </c>
      <c r="F11" s="15">
        <f t="shared" si="1"/>
        <v>0.70153846153846156</v>
      </c>
      <c r="G11" s="11">
        <v>117</v>
      </c>
      <c r="H11" s="12">
        <f>G11/D11</f>
        <v>0.72</v>
      </c>
      <c r="N11" s="21">
        <f>SUM(N9:N10)</f>
        <v>769</v>
      </c>
      <c r="O11" s="29"/>
    </row>
    <row r="12" spans="1:16" ht="16" thickBot="1" x14ac:dyDescent="0.25">
      <c r="A12" s="5"/>
      <c r="C12" s="5"/>
      <c r="F12" s="15"/>
      <c r="H12" s="12"/>
      <c r="M12" t="s">
        <v>66</v>
      </c>
      <c r="O12" s="29"/>
    </row>
    <row r="13" spans="1:16" ht="21" thickBot="1" x14ac:dyDescent="0.25">
      <c r="A13" s="6" t="s">
        <v>19</v>
      </c>
      <c r="C13" s="5"/>
      <c r="F13" s="15"/>
      <c r="H13" s="12"/>
      <c r="M13" t="s">
        <v>20</v>
      </c>
      <c r="N13" s="11">
        <v>15</v>
      </c>
      <c r="O13" s="25">
        <f>N13/N21</f>
        <v>1.950585175552666E-2</v>
      </c>
      <c r="P13" s="27">
        <v>4.4900000000000002E-2</v>
      </c>
    </row>
    <row r="14" spans="1:16" ht="17" thickBot="1" x14ac:dyDescent="0.25">
      <c r="A14" s="5" t="s">
        <v>20</v>
      </c>
      <c r="B14">
        <v>650</v>
      </c>
      <c r="C14" s="4">
        <v>4.4900000000000002E-2</v>
      </c>
      <c r="D14">
        <f t="shared" si="0"/>
        <v>29.185000000000002</v>
      </c>
      <c r="E14" s="13">
        <v>14</v>
      </c>
      <c r="F14" s="15">
        <f t="shared" si="1"/>
        <v>0.47969847524413223</v>
      </c>
      <c r="G14" s="11">
        <v>15</v>
      </c>
      <c r="H14" s="12">
        <f t="shared" ref="H14:H19" si="2">G14/D14</f>
        <v>0.51396265204728453</v>
      </c>
      <c r="M14" t="s">
        <v>21</v>
      </c>
      <c r="N14" s="11">
        <v>129</v>
      </c>
      <c r="O14" s="29">
        <f>N14/N21</f>
        <v>0.16775032509752927</v>
      </c>
      <c r="P14" s="20">
        <v>0.13739999999999999</v>
      </c>
    </row>
    <row r="15" spans="1:16" ht="33" thickBot="1" x14ac:dyDescent="0.25">
      <c r="A15" s="5" t="s">
        <v>21</v>
      </c>
      <c r="B15">
        <v>650</v>
      </c>
      <c r="C15" s="4">
        <v>0.13739999999999999</v>
      </c>
      <c r="D15">
        <f t="shared" si="0"/>
        <v>89.31</v>
      </c>
      <c r="E15" s="13">
        <v>130</v>
      </c>
      <c r="F15" s="15">
        <f t="shared" si="1"/>
        <v>1.4556040756914119</v>
      </c>
      <c r="G15" s="11">
        <v>129</v>
      </c>
      <c r="H15" s="12">
        <f t="shared" si="2"/>
        <v>1.4444071212630165</v>
      </c>
      <c r="M15" t="s">
        <v>22</v>
      </c>
      <c r="N15" s="11">
        <v>130</v>
      </c>
      <c r="O15" s="26">
        <f>N15/N21</f>
        <v>0.16905071521456436</v>
      </c>
      <c r="P15" s="28">
        <v>0.25769999999999998</v>
      </c>
    </row>
    <row r="16" spans="1:16" ht="17" thickBot="1" x14ac:dyDescent="0.25">
      <c r="A16" s="5" t="s">
        <v>22</v>
      </c>
      <c r="B16">
        <v>650</v>
      </c>
      <c r="C16" s="4">
        <v>0.25769999999999998</v>
      </c>
      <c r="D16">
        <f t="shared" si="0"/>
        <v>167.505</v>
      </c>
      <c r="E16" s="13">
        <v>135</v>
      </c>
      <c r="F16" s="15">
        <f t="shared" si="1"/>
        <v>0.80594609116145788</v>
      </c>
      <c r="G16" s="11">
        <v>130</v>
      </c>
      <c r="H16" s="12">
        <f t="shared" si="2"/>
        <v>0.77609623593325572</v>
      </c>
      <c r="M16" t="s">
        <v>23</v>
      </c>
      <c r="N16" s="11">
        <v>2</v>
      </c>
      <c r="O16" s="29">
        <f>N16/N21</f>
        <v>2.6007802340702211E-3</v>
      </c>
      <c r="P16" s="20">
        <v>1.8E-3</v>
      </c>
    </row>
    <row r="17" spans="1:16" ht="49" thickBot="1" x14ac:dyDescent="0.25">
      <c r="A17" s="5" t="s">
        <v>23</v>
      </c>
      <c r="B17">
        <v>650</v>
      </c>
      <c r="C17" s="4">
        <v>1.8E-3</v>
      </c>
      <c r="D17">
        <f t="shared" si="0"/>
        <v>1.17</v>
      </c>
      <c r="E17" s="13">
        <v>2</v>
      </c>
      <c r="F17" s="15">
        <f t="shared" si="1"/>
        <v>1.7094017094017095</v>
      </c>
      <c r="G17" s="11">
        <v>0</v>
      </c>
      <c r="H17" s="12">
        <f t="shared" si="2"/>
        <v>0</v>
      </c>
      <c r="M17" t="s">
        <v>24</v>
      </c>
      <c r="N17" s="11">
        <v>1</v>
      </c>
      <c r="O17" s="29">
        <f>N17/N21</f>
        <v>1.3003901170351106E-3</v>
      </c>
      <c r="P17" s="20">
        <v>7.6E-3</v>
      </c>
    </row>
    <row r="18" spans="1:16" ht="49" thickBot="1" x14ac:dyDescent="0.25">
      <c r="A18" s="5" t="s">
        <v>24</v>
      </c>
      <c r="B18">
        <v>650</v>
      </c>
      <c r="C18" s="4">
        <v>7.6E-3</v>
      </c>
      <c r="D18">
        <f t="shared" si="0"/>
        <v>4.9400000000000004</v>
      </c>
      <c r="E18" s="13">
        <v>1</v>
      </c>
      <c r="F18" s="15">
        <f t="shared" si="1"/>
        <v>0.20242914979757085</v>
      </c>
      <c r="G18" s="11">
        <v>0</v>
      </c>
      <c r="H18" s="12">
        <f t="shared" si="2"/>
        <v>0</v>
      </c>
      <c r="M18" t="s">
        <v>25</v>
      </c>
      <c r="N18" s="11">
        <v>429</v>
      </c>
      <c r="O18" s="26">
        <f>N18/N21</f>
        <v>0.55786736020806238</v>
      </c>
      <c r="P18" s="28">
        <v>0.49880000000000002</v>
      </c>
    </row>
    <row r="19" spans="1:16" ht="17" thickBot="1" x14ac:dyDescent="0.25">
      <c r="A19" s="5" t="s">
        <v>25</v>
      </c>
      <c r="B19">
        <v>650</v>
      </c>
      <c r="C19" s="4">
        <v>0.49880000000000002</v>
      </c>
      <c r="D19">
        <f t="shared" si="0"/>
        <v>324.22000000000003</v>
      </c>
      <c r="E19" s="13">
        <v>444</v>
      </c>
      <c r="F19" s="15">
        <f t="shared" si="1"/>
        <v>1.3694405033619146</v>
      </c>
      <c r="G19" s="11">
        <v>429</v>
      </c>
      <c r="H19" s="12">
        <f t="shared" si="2"/>
        <v>1.3231756214915797</v>
      </c>
      <c r="M19" t="s">
        <v>26</v>
      </c>
      <c r="N19" s="11">
        <v>11</v>
      </c>
      <c r="O19" s="29">
        <f>N19/N21</f>
        <v>1.4304291287386216E-2</v>
      </c>
      <c r="P19" s="20">
        <v>5.1700000000000003E-2</v>
      </c>
    </row>
    <row r="20" spans="1:16" ht="17" thickBot="1" x14ac:dyDescent="0.25">
      <c r="A20" s="5" t="s">
        <v>26</v>
      </c>
      <c r="B20">
        <v>650</v>
      </c>
      <c r="C20" s="4">
        <v>5.1700000000000003E-2</v>
      </c>
      <c r="D20">
        <f t="shared" si="0"/>
        <v>33.605000000000004</v>
      </c>
      <c r="E20" s="13">
        <v>11</v>
      </c>
      <c r="F20" s="15">
        <f>(E20+E21)/D20</f>
        <v>1.9342359767891681</v>
      </c>
      <c r="G20" s="11">
        <v>11</v>
      </c>
      <c r="H20" s="12">
        <f>(G20+G21)/D20</f>
        <v>1.8747210236571936</v>
      </c>
      <c r="M20" t="s">
        <v>67</v>
      </c>
      <c r="N20" s="11">
        <v>52</v>
      </c>
      <c r="O20" s="29">
        <f>N20/N21</f>
        <v>6.7620286085825751E-2</v>
      </c>
    </row>
    <row r="21" spans="1:16" ht="17" thickBot="1" x14ac:dyDescent="0.25">
      <c r="A21" s="9" t="s">
        <v>41</v>
      </c>
      <c r="B21">
        <v>650</v>
      </c>
      <c r="C21" s="4"/>
      <c r="D21">
        <v>33.604999999999997</v>
      </c>
      <c r="E21" s="13">
        <v>54</v>
      </c>
      <c r="F21" s="15">
        <f>(E21+E20)/D21</f>
        <v>1.9342359767891684</v>
      </c>
      <c r="G21" s="11">
        <v>52</v>
      </c>
      <c r="H21" s="12">
        <f>(G21+G20)/D20</f>
        <v>1.8747210236571936</v>
      </c>
      <c r="N21" s="32">
        <f>SUM(N13:N20)</f>
        <v>769</v>
      </c>
      <c r="O21" s="29"/>
    </row>
    <row r="22" spans="1:16" ht="16" thickBot="1" x14ac:dyDescent="0.25">
      <c r="A22" s="5"/>
      <c r="C22" s="5"/>
      <c r="F22" s="15"/>
      <c r="H22" s="12"/>
      <c r="M22" t="s">
        <v>27</v>
      </c>
      <c r="O22" s="29"/>
    </row>
    <row r="23" spans="1:16" ht="33" thickBot="1" x14ac:dyDescent="0.25">
      <c r="A23" s="6" t="s">
        <v>40</v>
      </c>
      <c r="C23" s="5"/>
      <c r="F23" s="15"/>
      <c r="H23" s="12"/>
      <c r="M23" t="s">
        <v>28</v>
      </c>
      <c r="N23" s="11">
        <v>25</v>
      </c>
      <c r="O23" s="26">
        <f>N23/N27</f>
        <v>3.6927621861152143E-2</v>
      </c>
      <c r="P23" s="28">
        <v>0.1177</v>
      </c>
    </row>
    <row r="24" spans="1:16" ht="33" thickBot="1" x14ac:dyDescent="0.25">
      <c r="A24" s="5" t="s">
        <v>28</v>
      </c>
      <c r="B24">
        <v>650</v>
      </c>
      <c r="C24" s="4">
        <v>0.1177</v>
      </c>
      <c r="D24">
        <f t="shared" si="0"/>
        <v>76.504999999999995</v>
      </c>
      <c r="E24" s="13">
        <v>30</v>
      </c>
      <c r="F24" s="15">
        <f t="shared" si="1"/>
        <v>0.39213123325272858</v>
      </c>
      <c r="G24" s="11">
        <v>25</v>
      </c>
      <c r="H24" s="12">
        <f>G24/D24</f>
        <v>0.32677602771060715</v>
      </c>
      <c r="M24" t="s">
        <v>29</v>
      </c>
      <c r="N24" s="11">
        <v>120</v>
      </c>
      <c r="O24" s="26">
        <f>N24/N27</f>
        <v>0.17725258493353027</v>
      </c>
      <c r="P24" s="28">
        <v>0.2419</v>
      </c>
    </row>
    <row r="25" spans="1:16" ht="33" thickBot="1" x14ac:dyDescent="0.25">
      <c r="A25" s="5" t="s">
        <v>29</v>
      </c>
      <c r="B25">
        <v>650</v>
      </c>
      <c r="C25" s="4">
        <v>0.2419</v>
      </c>
      <c r="D25">
        <f t="shared" si="0"/>
        <v>157.23500000000001</v>
      </c>
      <c r="E25" s="13">
        <v>139</v>
      </c>
      <c r="F25" s="15">
        <f t="shared" si="1"/>
        <v>0.88402709320443917</v>
      </c>
      <c r="G25" s="11">
        <v>120</v>
      </c>
      <c r="H25" s="12">
        <f>G25/D25</f>
        <v>0.76318885744268128</v>
      </c>
      <c r="M25" t="s">
        <v>30</v>
      </c>
      <c r="N25" s="11">
        <v>154</v>
      </c>
      <c r="O25" s="26">
        <f>N25/N27</f>
        <v>0.2274741506646972</v>
      </c>
      <c r="P25" s="28">
        <v>0.30980000000000002</v>
      </c>
    </row>
    <row r="26" spans="1:16" ht="17" thickBot="1" x14ac:dyDescent="0.25">
      <c r="A26" s="5" t="s">
        <v>30</v>
      </c>
      <c r="B26">
        <v>650</v>
      </c>
      <c r="C26" s="4">
        <v>0.30980000000000002</v>
      </c>
      <c r="D26">
        <f t="shared" si="0"/>
        <v>201.37</v>
      </c>
      <c r="E26" s="13">
        <v>161</v>
      </c>
      <c r="F26" s="15">
        <f t="shared" si="1"/>
        <v>0.79952326563043152</v>
      </c>
      <c r="G26" s="11">
        <v>154</v>
      </c>
      <c r="H26" s="12">
        <f>G26/D26</f>
        <v>0.7647613845160649</v>
      </c>
      <c r="M26" t="s">
        <v>31</v>
      </c>
      <c r="N26" s="11">
        <v>378</v>
      </c>
      <c r="O26" s="26">
        <f>N26/N27</f>
        <v>0.55834564254062036</v>
      </c>
      <c r="P26" s="28">
        <v>0.3306</v>
      </c>
    </row>
    <row r="27" spans="1:16" ht="33" thickBot="1" x14ac:dyDescent="0.25">
      <c r="A27" s="5" t="s">
        <v>31</v>
      </c>
      <c r="B27">
        <v>650</v>
      </c>
      <c r="C27" s="4">
        <v>0.3306</v>
      </c>
      <c r="D27">
        <f t="shared" si="0"/>
        <v>214.89000000000001</v>
      </c>
      <c r="E27" s="13">
        <v>403</v>
      </c>
      <c r="F27" s="15">
        <f t="shared" si="1"/>
        <v>1.8753781004234724</v>
      </c>
      <c r="G27" s="11">
        <v>378</v>
      </c>
      <c r="H27" s="12">
        <f>G27/D27</f>
        <v>1.7590395085857879</v>
      </c>
      <c r="N27" s="33">
        <f>SUM(N23:N26)</f>
        <v>677</v>
      </c>
      <c r="O27" s="29"/>
    </row>
    <row r="28" spans="1:16" ht="16" thickBot="1" x14ac:dyDescent="0.25">
      <c r="A28" s="5"/>
      <c r="C28" s="5"/>
      <c r="F28" s="15"/>
      <c r="H28" s="12"/>
      <c r="M28" t="s">
        <v>32</v>
      </c>
      <c r="O28" s="29"/>
    </row>
    <row r="29" spans="1:16" ht="33" thickBot="1" x14ac:dyDescent="0.25">
      <c r="A29" s="6" t="s">
        <v>32</v>
      </c>
      <c r="C29" s="5"/>
      <c r="F29" s="15"/>
      <c r="H29" s="12"/>
      <c r="M29" t="s">
        <v>33</v>
      </c>
      <c r="N29" s="11">
        <v>128</v>
      </c>
      <c r="O29" s="29">
        <f>N29/N33</f>
        <v>0.16644993498049415</v>
      </c>
      <c r="P29" s="20">
        <v>0.15970000000000001</v>
      </c>
    </row>
    <row r="30" spans="1:16" ht="17" thickBot="1" x14ac:dyDescent="0.25">
      <c r="A30" s="5" t="s">
        <v>33</v>
      </c>
      <c r="B30">
        <v>650</v>
      </c>
      <c r="C30" s="4">
        <v>0.15970000000000001</v>
      </c>
      <c r="D30">
        <f t="shared" si="0"/>
        <v>103.80500000000001</v>
      </c>
      <c r="E30" s="13">
        <v>132</v>
      </c>
      <c r="F30" s="15">
        <f t="shared" si="1"/>
        <v>1.2716150474447281</v>
      </c>
      <c r="G30" s="11">
        <v>128</v>
      </c>
      <c r="H30" s="12">
        <f>G30/D30</f>
        <v>1.2330812581282211</v>
      </c>
      <c r="M30" t="s">
        <v>34</v>
      </c>
      <c r="N30" s="11">
        <v>318</v>
      </c>
      <c r="O30" s="29">
        <f>N30/N33</f>
        <v>0.41352405721716518</v>
      </c>
      <c r="P30" s="20">
        <v>0.3846</v>
      </c>
    </row>
    <row r="31" spans="1:16" ht="17" thickBot="1" x14ac:dyDescent="0.25">
      <c r="A31" s="5" t="s">
        <v>34</v>
      </c>
      <c r="B31">
        <v>650</v>
      </c>
      <c r="C31" s="4">
        <v>0.3846</v>
      </c>
      <c r="D31">
        <f t="shared" si="0"/>
        <v>249.99</v>
      </c>
      <c r="E31" s="13">
        <v>332</v>
      </c>
      <c r="F31" s="15">
        <f t="shared" si="1"/>
        <v>1.328053122124885</v>
      </c>
      <c r="G31" s="11">
        <v>318</v>
      </c>
      <c r="H31" s="12">
        <f>G31/D31</f>
        <v>1.2720508820352814</v>
      </c>
      <c r="M31" t="s">
        <v>35</v>
      </c>
      <c r="N31" s="11">
        <v>187</v>
      </c>
      <c r="O31" s="29">
        <f>N31/N33</f>
        <v>0.24317295188556567</v>
      </c>
      <c r="P31" s="20">
        <v>0.21060000000000001</v>
      </c>
    </row>
    <row r="32" spans="1:16" ht="17" thickBot="1" x14ac:dyDescent="0.25">
      <c r="A32" s="5" t="s">
        <v>35</v>
      </c>
      <c r="B32">
        <v>650</v>
      </c>
      <c r="C32" s="4">
        <v>0.21060000000000001</v>
      </c>
      <c r="D32">
        <f t="shared" si="0"/>
        <v>136.89000000000001</v>
      </c>
      <c r="E32" s="13">
        <v>190</v>
      </c>
      <c r="F32" s="15">
        <f t="shared" si="1"/>
        <v>1.3879757469501057</v>
      </c>
      <c r="G32" s="11">
        <v>187</v>
      </c>
      <c r="H32" s="12">
        <f>G32/D32</f>
        <v>1.3660603404193146</v>
      </c>
      <c r="M32" t="s">
        <v>36</v>
      </c>
      <c r="N32" s="11">
        <v>136</v>
      </c>
      <c r="O32" s="25">
        <f>N32/N33</f>
        <v>0.17685305591677503</v>
      </c>
      <c r="P32" s="27">
        <v>0.2452</v>
      </c>
    </row>
    <row r="33" spans="1:16" ht="17" thickBot="1" x14ac:dyDescent="0.25">
      <c r="A33" s="5" t="s">
        <v>36</v>
      </c>
      <c r="B33">
        <v>650</v>
      </c>
      <c r="C33" s="4">
        <v>0.2452</v>
      </c>
      <c r="D33">
        <f t="shared" si="0"/>
        <v>159.38</v>
      </c>
      <c r="E33" s="13">
        <v>137</v>
      </c>
      <c r="F33" s="15">
        <f t="shared" si="1"/>
        <v>0.8595808758940896</v>
      </c>
      <c r="G33" s="11">
        <v>136</v>
      </c>
      <c r="H33" s="12">
        <f>G33/D33</f>
        <v>0.85330656293135909</v>
      </c>
      <c r="N33" s="21">
        <f>SUM(N29:N32)</f>
        <v>769</v>
      </c>
      <c r="O33" s="30"/>
      <c r="P33" s="30"/>
    </row>
    <row r="34" spans="1:16" x14ac:dyDescent="0.2">
      <c r="F34" s="15"/>
    </row>
    <row r="35" spans="1:16" s="17" customFormat="1" ht="16" x14ac:dyDescent="0.2">
      <c r="A35" s="16" t="s">
        <v>61</v>
      </c>
      <c r="E35" s="18">
        <f>E4+E5</f>
        <v>791</v>
      </c>
      <c r="F35" s="19">
        <f>E35/B33</f>
        <v>1.216923076923077</v>
      </c>
      <c r="G35" s="18">
        <f t="shared" ref="G35" si="3">G4+G5</f>
        <v>769</v>
      </c>
      <c r="H35" s="19">
        <f>G35/B33</f>
        <v>1.1830769230769231</v>
      </c>
    </row>
  </sheetData>
  <mergeCells count="1">
    <mergeCell ref="M6:P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BBC4-DF46-43DC-ADA7-F200A70F4B10}">
  <dimension ref="B2:AA36"/>
  <sheetViews>
    <sheetView topLeftCell="A11" zoomScale="70" zoomScaleNormal="70" workbookViewId="0">
      <selection activeCell="X2" sqref="X2:AA31"/>
    </sheetView>
  </sheetViews>
  <sheetFormatPr baseColWidth="10" defaultColWidth="8.83203125" defaultRowHeight="15" x14ac:dyDescent="0.2"/>
  <cols>
    <col min="3" max="7" width="9.1640625" customWidth="1"/>
    <col min="8" max="8" width="14.5" style="36" customWidth="1"/>
    <col min="9" max="10" width="9.1640625" customWidth="1"/>
    <col min="12" max="16" width="9.1640625" customWidth="1"/>
    <col min="17" max="17" width="13.33203125" style="36" customWidth="1"/>
    <col min="18" max="18" width="9.1640625" customWidth="1"/>
    <col min="24" max="24" width="18.5" customWidth="1"/>
  </cols>
  <sheetData>
    <row r="2" spans="2:27" ht="16" thickBot="1" x14ac:dyDescent="0.25">
      <c r="B2" t="s">
        <v>54</v>
      </c>
      <c r="F2" s="13"/>
      <c r="G2" s="13"/>
      <c r="H2" s="34"/>
      <c r="I2" s="11"/>
      <c r="K2" t="s">
        <v>55</v>
      </c>
      <c r="O2" s="13"/>
      <c r="P2" s="13"/>
      <c r="Q2" s="34"/>
      <c r="R2" s="11"/>
      <c r="T2" s="11" t="s">
        <v>78</v>
      </c>
    </row>
    <row r="3" spans="2:27" ht="16" thickBot="1" x14ac:dyDescent="0.25">
      <c r="F3" s="13" t="s">
        <v>3</v>
      </c>
      <c r="G3" s="13" t="s">
        <v>4</v>
      </c>
      <c r="H3" s="34" t="s">
        <v>3</v>
      </c>
      <c r="I3" s="11" t="s">
        <v>4</v>
      </c>
      <c r="O3" s="13" t="s">
        <v>3</v>
      </c>
      <c r="P3" s="13" t="s">
        <v>4</v>
      </c>
      <c r="Q3" s="34" t="s">
        <v>3</v>
      </c>
      <c r="R3" s="11" t="s">
        <v>4</v>
      </c>
      <c r="T3" s="11" t="s">
        <v>3</v>
      </c>
      <c r="X3" s="40" t="s">
        <v>79</v>
      </c>
      <c r="Y3" s="41"/>
      <c r="Z3" s="41"/>
      <c r="AA3" s="42"/>
    </row>
    <row r="4" spans="2:27" ht="16" thickBot="1" x14ac:dyDescent="0.25">
      <c r="C4" t="s">
        <v>0</v>
      </c>
      <c r="D4" t="s">
        <v>1</v>
      </c>
      <c r="E4" t="s">
        <v>2</v>
      </c>
      <c r="F4" s="13"/>
      <c r="G4" s="13"/>
      <c r="H4" s="34" t="s">
        <v>60</v>
      </c>
      <c r="I4" s="11" t="s">
        <v>60</v>
      </c>
      <c r="L4" t="s">
        <v>0</v>
      </c>
      <c r="M4" t="s">
        <v>1</v>
      </c>
      <c r="N4" t="s">
        <v>2</v>
      </c>
      <c r="O4" s="13"/>
      <c r="P4" s="13"/>
      <c r="Q4" s="34" t="s">
        <v>60</v>
      </c>
      <c r="R4" s="11" t="s">
        <v>60</v>
      </c>
      <c r="T4" s="11" t="s">
        <v>60</v>
      </c>
      <c r="X4" t="s">
        <v>62</v>
      </c>
      <c r="Y4" t="s">
        <v>63</v>
      </c>
      <c r="Z4" t="s">
        <v>64</v>
      </c>
      <c r="AA4" t="s">
        <v>65</v>
      </c>
    </row>
    <row r="5" spans="2:27" ht="17" thickBot="1" x14ac:dyDescent="0.25">
      <c r="B5" s="1" t="s">
        <v>5</v>
      </c>
      <c r="F5" s="13"/>
      <c r="G5" s="13"/>
      <c r="H5" s="34"/>
      <c r="I5" s="11"/>
      <c r="K5" s="1" t="s">
        <v>5</v>
      </c>
      <c r="O5" s="13"/>
      <c r="P5" s="13"/>
      <c r="Q5" s="34"/>
      <c r="R5" s="11"/>
      <c r="T5" s="11"/>
      <c r="X5" t="s">
        <v>5</v>
      </c>
    </row>
    <row r="6" spans="2:27" ht="17" thickBot="1" x14ac:dyDescent="0.25">
      <c r="B6" s="2" t="s">
        <v>6</v>
      </c>
      <c r="C6">
        <v>300</v>
      </c>
      <c r="D6" s="3">
        <v>0.51090000000000002</v>
      </c>
      <c r="E6">
        <f>C6*D6</f>
        <v>153.27000000000001</v>
      </c>
      <c r="F6" s="13">
        <v>155</v>
      </c>
      <c r="G6" s="15">
        <f>F6/E6</f>
        <v>1.0112872708292555</v>
      </c>
      <c r="H6" s="34">
        <v>138</v>
      </c>
      <c r="I6" s="12">
        <f>H6/E6</f>
        <v>0.90037189273830487</v>
      </c>
      <c r="K6" s="2" t="s">
        <v>6</v>
      </c>
      <c r="L6">
        <v>350</v>
      </c>
      <c r="M6" s="3">
        <v>0.51090000000000002</v>
      </c>
      <c r="N6">
        <f>L6*M6</f>
        <v>178.815</v>
      </c>
      <c r="O6" s="13">
        <v>263</v>
      </c>
      <c r="P6" s="14">
        <f>O6/N6</f>
        <v>1.4707938372060509</v>
      </c>
      <c r="Q6" s="34">
        <v>255</v>
      </c>
      <c r="R6" s="12">
        <f>Q6/N6</f>
        <v>1.4260548611693651</v>
      </c>
      <c r="T6" s="11">
        <f>SUM(H6,Q6)</f>
        <v>393</v>
      </c>
      <c r="X6" t="s">
        <v>6</v>
      </c>
      <c r="Y6" s="11">
        <v>393</v>
      </c>
      <c r="Z6" s="29">
        <f>Y6/Y8</f>
        <v>0.47578692493946734</v>
      </c>
      <c r="AA6" s="31">
        <v>0.51139999999999997</v>
      </c>
    </row>
    <row r="7" spans="2:27" ht="17" thickBot="1" x14ac:dyDescent="0.25">
      <c r="B7" s="2" t="s">
        <v>7</v>
      </c>
      <c r="C7">
        <v>300</v>
      </c>
      <c r="D7" s="4">
        <v>0.48909999999999998</v>
      </c>
      <c r="E7">
        <f t="shared" ref="E7:E33" si="0">C7*D7</f>
        <v>146.72999999999999</v>
      </c>
      <c r="F7" s="13">
        <v>178</v>
      </c>
      <c r="G7" s="15">
        <f t="shared" ref="G7:G33" si="1">F7/E7</f>
        <v>1.2131125195938119</v>
      </c>
      <c r="H7" s="34">
        <v>171</v>
      </c>
      <c r="I7" s="12">
        <f>H7/E7</f>
        <v>1.165405847474954</v>
      </c>
      <c r="K7" s="2" t="s">
        <v>7</v>
      </c>
      <c r="L7">
        <v>350</v>
      </c>
      <c r="M7" s="4">
        <v>0.48909999999999998</v>
      </c>
      <c r="N7">
        <f t="shared" ref="N7:N33" si="2">L7*M7</f>
        <v>171.185</v>
      </c>
      <c r="O7" s="13">
        <v>272</v>
      </c>
      <c r="P7" s="14">
        <f t="shared" ref="P7:P33" si="3">O7/N7</f>
        <v>1.5889242632239975</v>
      </c>
      <c r="Q7" s="34">
        <v>262</v>
      </c>
      <c r="R7" s="12">
        <f>Q7/N7</f>
        <v>1.5305079300172328</v>
      </c>
      <c r="T7" s="11">
        <f>SUM(H7,Q7)</f>
        <v>433</v>
      </c>
      <c r="X7" t="s">
        <v>7</v>
      </c>
      <c r="Y7" s="11">
        <v>433</v>
      </c>
      <c r="Z7" s="29">
        <f>Y7/Y8</f>
        <v>0.52421307506053272</v>
      </c>
      <c r="AA7" s="31">
        <v>0.48859999999999998</v>
      </c>
    </row>
    <row r="8" spans="2:27" ht="16" thickBot="1" x14ac:dyDescent="0.25">
      <c r="B8" s="5"/>
      <c r="D8" s="5"/>
      <c r="E8">
        <f t="shared" si="0"/>
        <v>0</v>
      </c>
      <c r="F8" s="13"/>
      <c r="G8" s="15"/>
      <c r="H8" s="34"/>
      <c r="I8" s="12"/>
      <c r="K8" s="5"/>
      <c r="M8" s="5"/>
      <c r="O8" s="13"/>
      <c r="P8" s="14"/>
      <c r="Q8" s="34"/>
      <c r="R8" s="12"/>
      <c r="T8" s="11"/>
      <c r="Y8" s="21">
        <f>SUM(Y6:Y7)</f>
        <v>826</v>
      </c>
      <c r="Z8" s="29"/>
      <c r="AA8" s="30"/>
    </row>
    <row r="9" spans="2:27" ht="33" thickBot="1" x14ac:dyDescent="0.25">
      <c r="B9" s="6" t="s">
        <v>48</v>
      </c>
      <c r="D9" s="5"/>
      <c r="E9">
        <f t="shared" si="0"/>
        <v>0</v>
      </c>
      <c r="F9" s="13"/>
      <c r="G9" s="15"/>
      <c r="H9" s="34"/>
      <c r="I9" s="12"/>
      <c r="K9" s="6" t="s">
        <v>48</v>
      </c>
      <c r="M9" s="5"/>
      <c r="O9" s="13"/>
      <c r="P9" s="14"/>
      <c r="Q9" s="34"/>
      <c r="R9" s="12"/>
      <c r="T9" s="11"/>
      <c r="X9" t="s">
        <v>66</v>
      </c>
      <c r="Z9" s="29"/>
      <c r="AA9" s="30"/>
    </row>
    <row r="10" spans="2:27" ht="33" thickBot="1" x14ac:dyDescent="0.25">
      <c r="B10" s="5" t="s">
        <v>56</v>
      </c>
      <c r="C10" s="43">
        <v>300</v>
      </c>
      <c r="D10" s="44">
        <v>1</v>
      </c>
      <c r="E10" s="46">
        <f t="shared" si="0"/>
        <v>300</v>
      </c>
      <c r="F10" s="47">
        <v>330</v>
      </c>
      <c r="G10" s="48">
        <f t="shared" si="1"/>
        <v>1.1000000000000001</v>
      </c>
      <c r="H10" s="34">
        <v>308</v>
      </c>
      <c r="I10" s="12">
        <f>(H10+H11)/E10</f>
        <v>1.0266666666666666</v>
      </c>
      <c r="K10" s="5" t="s">
        <v>58</v>
      </c>
      <c r="L10" s="43">
        <v>350</v>
      </c>
      <c r="M10" s="44">
        <v>1</v>
      </c>
      <c r="N10" s="52">
        <f>L10*M10</f>
        <v>350</v>
      </c>
      <c r="O10" s="53">
        <v>525</v>
      </c>
      <c r="P10" s="54">
        <f t="shared" si="3"/>
        <v>1.5</v>
      </c>
      <c r="Q10" s="56">
        <v>517</v>
      </c>
      <c r="R10" s="58">
        <f>(Q11+Q10)/N10</f>
        <v>1.4771428571428571</v>
      </c>
      <c r="T10" s="50">
        <v>517</v>
      </c>
      <c r="X10" t="s">
        <v>20</v>
      </c>
      <c r="Y10" s="11">
        <v>11</v>
      </c>
      <c r="Z10" s="29">
        <f>Y10/Y18</f>
        <v>1.3365735115431349E-2</v>
      </c>
      <c r="AA10" s="31">
        <v>4.4900000000000002E-2</v>
      </c>
    </row>
    <row r="11" spans="2:27" ht="49" thickBot="1" x14ac:dyDescent="0.25">
      <c r="B11" s="8" t="s">
        <v>57</v>
      </c>
      <c r="C11" s="43"/>
      <c r="D11" s="45"/>
      <c r="E11" s="46"/>
      <c r="F11" s="47"/>
      <c r="G11" s="49"/>
      <c r="H11" s="34"/>
      <c r="I11" s="12"/>
      <c r="K11" s="5" t="s">
        <v>59</v>
      </c>
      <c r="L11" s="43"/>
      <c r="M11" s="45"/>
      <c r="N11" s="52"/>
      <c r="O11" s="53"/>
      <c r="P11" s="55"/>
      <c r="Q11" s="57"/>
      <c r="R11" s="59"/>
      <c r="T11" s="51"/>
      <c r="X11" t="s">
        <v>21</v>
      </c>
      <c r="Y11" s="11">
        <v>93</v>
      </c>
      <c r="Z11" s="29">
        <f>Y11/Y18</f>
        <v>0.11300121506682867</v>
      </c>
      <c r="AA11" s="31">
        <v>0.13739999999999999</v>
      </c>
    </row>
    <row r="12" spans="2:27" ht="16" thickBot="1" x14ac:dyDescent="0.25">
      <c r="B12" s="5"/>
      <c r="D12" s="5"/>
      <c r="F12" s="13"/>
      <c r="G12" s="15"/>
      <c r="H12" s="34"/>
      <c r="I12" s="12"/>
      <c r="K12" s="5"/>
      <c r="M12" s="5"/>
      <c r="O12" s="13"/>
      <c r="P12" s="14"/>
      <c r="Q12" s="34"/>
      <c r="R12" s="12"/>
      <c r="T12" s="11"/>
      <c r="X12" t="s">
        <v>22</v>
      </c>
      <c r="Y12" s="11">
        <v>156</v>
      </c>
      <c r="Z12" s="26">
        <f>Y12/Y18</f>
        <v>0.18955042527339003</v>
      </c>
      <c r="AA12" s="28">
        <v>0.25769999999999998</v>
      </c>
    </row>
    <row r="13" spans="2:27" ht="37" thickBot="1" x14ac:dyDescent="0.25">
      <c r="B13" s="6" t="s">
        <v>49</v>
      </c>
      <c r="D13" s="5"/>
      <c r="F13" s="13"/>
      <c r="G13" s="15"/>
      <c r="H13" s="34"/>
      <c r="I13" s="12"/>
      <c r="K13" s="6" t="s">
        <v>49</v>
      </c>
      <c r="M13" s="5"/>
      <c r="O13" s="13"/>
      <c r="P13" s="14"/>
      <c r="Q13" s="34"/>
      <c r="R13" s="12"/>
      <c r="T13" s="11"/>
      <c r="X13" t="s">
        <v>23</v>
      </c>
      <c r="Y13" s="11">
        <v>0</v>
      </c>
      <c r="Z13" s="26">
        <f>Y13/Y18</f>
        <v>0</v>
      </c>
      <c r="AA13" s="28">
        <v>1.8E-3</v>
      </c>
    </row>
    <row r="14" spans="2:27" ht="17" thickBot="1" x14ac:dyDescent="0.25">
      <c r="B14" s="5" t="s">
        <v>20</v>
      </c>
      <c r="C14">
        <v>300</v>
      </c>
      <c r="D14" s="4">
        <v>4.4699999999999997E-2</v>
      </c>
      <c r="E14">
        <f t="shared" si="0"/>
        <v>13.409999999999998</v>
      </c>
      <c r="F14" s="13">
        <v>4</v>
      </c>
      <c r="G14" s="15">
        <f t="shared" si="1"/>
        <v>0.29828486204325133</v>
      </c>
      <c r="H14" s="34">
        <v>4</v>
      </c>
      <c r="I14" s="12">
        <f t="shared" ref="I14:I19" si="4">H14/E14</f>
        <v>0.29828486204325133</v>
      </c>
      <c r="K14" s="5" t="s">
        <v>20</v>
      </c>
      <c r="L14">
        <v>350</v>
      </c>
      <c r="M14" s="4">
        <v>4.4699999999999997E-2</v>
      </c>
      <c r="N14">
        <f t="shared" si="2"/>
        <v>15.645</v>
      </c>
      <c r="O14" s="13">
        <v>7</v>
      </c>
      <c r="P14" s="14">
        <f t="shared" si="3"/>
        <v>0.447427293064877</v>
      </c>
      <c r="Q14" s="34">
        <v>7</v>
      </c>
      <c r="R14" s="12">
        <f t="shared" ref="R14:R19" si="5">Q14/N14</f>
        <v>0.447427293064877</v>
      </c>
      <c r="T14" s="11">
        <f>SUM(H14,Q14)</f>
        <v>11</v>
      </c>
      <c r="X14" t="s">
        <v>24</v>
      </c>
      <c r="Y14" s="11">
        <v>0</v>
      </c>
      <c r="Z14" s="26">
        <f>Y14/Y18</f>
        <v>0</v>
      </c>
      <c r="AA14" s="28">
        <v>7.6E-3</v>
      </c>
    </row>
    <row r="15" spans="2:27" ht="49" thickBot="1" x14ac:dyDescent="0.25">
      <c r="B15" s="5" t="s">
        <v>21</v>
      </c>
      <c r="C15">
        <v>300</v>
      </c>
      <c r="D15" s="4">
        <v>0.13420000000000001</v>
      </c>
      <c r="E15">
        <f t="shared" si="0"/>
        <v>40.260000000000005</v>
      </c>
      <c r="F15" s="13">
        <v>50</v>
      </c>
      <c r="G15" s="15">
        <f t="shared" si="1"/>
        <v>1.2419274714356681</v>
      </c>
      <c r="H15" s="34">
        <v>46</v>
      </c>
      <c r="I15" s="12">
        <f t="shared" si="4"/>
        <v>1.1425732737208145</v>
      </c>
      <c r="K15" s="5" t="s">
        <v>21</v>
      </c>
      <c r="L15">
        <v>350</v>
      </c>
      <c r="M15" s="4">
        <v>0.13420000000000001</v>
      </c>
      <c r="N15">
        <f t="shared" si="2"/>
        <v>46.970000000000006</v>
      </c>
      <c r="O15" s="13">
        <v>52</v>
      </c>
      <c r="P15" s="14">
        <f t="shared" si="3"/>
        <v>1.1070896316797956</v>
      </c>
      <c r="Q15" s="34">
        <v>47</v>
      </c>
      <c r="R15" s="12">
        <f t="shared" si="5"/>
        <v>1.0006387055567383</v>
      </c>
      <c r="T15" s="11">
        <f t="shared" ref="T15:T35" si="6">SUM(H15,Q15)</f>
        <v>93</v>
      </c>
      <c r="X15" t="s">
        <v>25</v>
      </c>
      <c r="Y15" s="11">
        <v>490</v>
      </c>
      <c r="Z15" s="26">
        <f>Y15/Y18</f>
        <v>0.59538274605103281</v>
      </c>
      <c r="AA15" s="28">
        <v>0.49880000000000002</v>
      </c>
    </row>
    <row r="16" spans="2:27" ht="33" thickBot="1" x14ac:dyDescent="0.25">
      <c r="B16" s="5" t="s">
        <v>22</v>
      </c>
      <c r="C16">
        <v>300</v>
      </c>
      <c r="D16" s="4">
        <v>0.25659999999999999</v>
      </c>
      <c r="E16">
        <f t="shared" si="0"/>
        <v>76.98</v>
      </c>
      <c r="F16" s="13">
        <v>74</v>
      </c>
      <c r="G16" s="15">
        <f t="shared" si="1"/>
        <v>0.96128864640166267</v>
      </c>
      <c r="H16" s="34">
        <v>69</v>
      </c>
      <c r="I16" s="12">
        <f t="shared" si="4"/>
        <v>0.89633671083398281</v>
      </c>
      <c r="K16" s="5" t="s">
        <v>22</v>
      </c>
      <c r="L16">
        <v>350</v>
      </c>
      <c r="M16" s="4">
        <v>0.25659999999999999</v>
      </c>
      <c r="N16">
        <f t="shared" si="2"/>
        <v>89.81</v>
      </c>
      <c r="O16" s="13">
        <v>91</v>
      </c>
      <c r="P16" s="14">
        <f t="shared" si="3"/>
        <v>1.0132501948558066</v>
      </c>
      <c r="Q16" s="34">
        <v>87</v>
      </c>
      <c r="R16" s="12">
        <f t="shared" si="5"/>
        <v>0.96871172475225475</v>
      </c>
      <c r="T16" s="11">
        <f t="shared" si="6"/>
        <v>156</v>
      </c>
      <c r="X16" t="s">
        <v>26</v>
      </c>
      <c r="Y16" s="11">
        <v>6</v>
      </c>
      <c r="Z16" s="29">
        <f>Y16/Y18</f>
        <v>7.2904009720534627E-3</v>
      </c>
      <c r="AA16" s="31">
        <v>5.1700000000000003E-2</v>
      </c>
    </row>
    <row r="17" spans="2:27" ht="65" thickBot="1" x14ac:dyDescent="0.25">
      <c r="B17" s="5" t="s">
        <v>23</v>
      </c>
      <c r="C17">
        <v>300</v>
      </c>
      <c r="D17" s="4">
        <v>1.6999999999999999E-3</v>
      </c>
      <c r="E17">
        <f t="shared" si="0"/>
        <v>0.51</v>
      </c>
      <c r="F17" s="13">
        <v>0</v>
      </c>
      <c r="G17" s="15">
        <f t="shared" si="1"/>
        <v>0</v>
      </c>
      <c r="H17" s="34">
        <v>0</v>
      </c>
      <c r="I17" s="12">
        <f t="shared" si="4"/>
        <v>0</v>
      </c>
      <c r="K17" s="5" t="s">
        <v>23</v>
      </c>
      <c r="L17">
        <v>350</v>
      </c>
      <c r="M17" s="4">
        <v>1.6999999999999999E-3</v>
      </c>
      <c r="N17">
        <f t="shared" si="2"/>
        <v>0.59499999999999997</v>
      </c>
      <c r="O17" s="13">
        <v>1</v>
      </c>
      <c r="P17" s="14">
        <f t="shared" si="3"/>
        <v>1.680672268907563</v>
      </c>
      <c r="Q17" s="34">
        <v>0</v>
      </c>
      <c r="R17" s="12">
        <f t="shared" si="5"/>
        <v>0</v>
      </c>
      <c r="T17" s="11">
        <f t="shared" si="6"/>
        <v>0</v>
      </c>
      <c r="X17" t="s">
        <v>67</v>
      </c>
      <c r="Y17" s="11">
        <v>67</v>
      </c>
      <c r="Z17" s="29">
        <f>Y17/Y18</f>
        <v>8.1409477521263665E-2</v>
      </c>
      <c r="AA17" s="30"/>
    </row>
    <row r="18" spans="2:27" ht="65" thickBot="1" x14ac:dyDescent="0.25">
      <c r="B18" s="5" t="s">
        <v>24</v>
      </c>
      <c r="C18">
        <v>300</v>
      </c>
      <c r="D18" s="4">
        <v>7.4000000000000003E-3</v>
      </c>
      <c r="E18">
        <f t="shared" si="0"/>
        <v>2.2200000000000002</v>
      </c>
      <c r="F18" s="13">
        <v>0</v>
      </c>
      <c r="G18" s="15">
        <f t="shared" si="1"/>
        <v>0</v>
      </c>
      <c r="H18" s="34">
        <v>0</v>
      </c>
      <c r="I18" s="12">
        <f t="shared" si="4"/>
        <v>0</v>
      </c>
      <c r="K18" s="5" t="s">
        <v>24</v>
      </c>
      <c r="L18">
        <v>350</v>
      </c>
      <c r="M18" s="4">
        <v>7.4000000000000003E-3</v>
      </c>
      <c r="N18">
        <f t="shared" si="2"/>
        <v>2.5900000000000003</v>
      </c>
      <c r="O18" s="13">
        <v>2</v>
      </c>
      <c r="P18" s="14">
        <f t="shared" si="3"/>
        <v>0.7722007722007721</v>
      </c>
      <c r="Q18" s="34">
        <v>0</v>
      </c>
      <c r="R18" s="12">
        <f t="shared" si="5"/>
        <v>0</v>
      </c>
      <c r="T18" s="11">
        <f t="shared" si="6"/>
        <v>0</v>
      </c>
      <c r="Y18" s="32">
        <f>SUM(Y10:Y17)</f>
        <v>823</v>
      </c>
      <c r="Z18" s="29"/>
      <c r="AA18" s="30"/>
    </row>
    <row r="19" spans="2:27" ht="17" thickBot="1" x14ac:dyDescent="0.25">
      <c r="B19" s="5" t="s">
        <v>25</v>
      </c>
      <c r="C19">
        <v>300</v>
      </c>
      <c r="D19" s="4">
        <v>0.50080000000000002</v>
      </c>
      <c r="E19">
        <f t="shared" si="0"/>
        <v>150.24</v>
      </c>
      <c r="F19" s="13">
        <v>185</v>
      </c>
      <c r="G19" s="15">
        <f t="shared" si="1"/>
        <v>1.2313631522896697</v>
      </c>
      <c r="H19" s="34">
        <v>172</v>
      </c>
      <c r="I19" s="12">
        <f t="shared" si="4"/>
        <v>1.1448349307774228</v>
      </c>
      <c r="K19" s="5" t="s">
        <v>25</v>
      </c>
      <c r="L19">
        <v>350</v>
      </c>
      <c r="M19" s="4">
        <v>0.50080000000000002</v>
      </c>
      <c r="N19">
        <f t="shared" si="2"/>
        <v>175.28</v>
      </c>
      <c r="O19" s="13">
        <v>327</v>
      </c>
      <c r="P19" s="14">
        <f t="shared" si="3"/>
        <v>1.8655864901871291</v>
      </c>
      <c r="Q19" s="34">
        <v>318</v>
      </c>
      <c r="R19" s="12">
        <f t="shared" si="5"/>
        <v>1.8142400730260155</v>
      </c>
      <c r="T19" s="11">
        <f t="shared" si="6"/>
        <v>490</v>
      </c>
      <c r="X19" t="s">
        <v>27</v>
      </c>
      <c r="Z19" s="29"/>
      <c r="AA19" s="30"/>
    </row>
    <row r="20" spans="2:27" ht="17" thickBot="1" x14ac:dyDescent="0.25">
      <c r="B20" s="5" t="s">
        <v>26</v>
      </c>
      <c r="C20">
        <v>300</v>
      </c>
      <c r="D20" s="4">
        <v>5.4399999999999997E-2</v>
      </c>
      <c r="E20">
        <f t="shared" si="0"/>
        <v>16.32</v>
      </c>
      <c r="F20" s="13">
        <v>3</v>
      </c>
      <c r="G20" s="15">
        <f>(F20+F21)/E20</f>
        <v>1.2254901960784315</v>
      </c>
      <c r="H20" s="34">
        <v>3</v>
      </c>
      <c r="I20" s="12">
        <f>(H20+H21)/E20</f>
        <v>1.1029411764705883</v>
      </c>
      <c r="K20" s="5" t="s">
        <v>26</v>
      </c>
      <c r="L20">
        <v>350</v>
      </c>
      <c r="M20" s="4">
        <v>5.4399999999999997E-2</v>
      </c>
      <c r="N20">
        <f t="shared" si="2"/>
        <v>19.04</v>
      </c>
      <c r="O20" s="13">
        <v>3</v>
      </c>
      <c r="P20" s="14">
        <f>(O20+O21)/N20</f>
        <v>2.8886554621848739</v>
      </c>
      <c r="Q20" s="34">
        <v>3</v>
      </c>
      <c r="R20" s="12">
        <f>(Q20+Q21)/N20</f>
        <v>2.8886554621848739</v>
      </c>
      <c r="T20" s="11">
        <f t="shared" si="6"/>
        <v>6</v>
      </c>
      <c r="X20" t="s">
        <v>28</v>
      </c>
      <c r="Y20" s="11">
        <v>28</v>
      </c>
      <c r="Z20" s="26">
        <f>Y20/Y24</f>
        <v>3.4482758620689655E-2</v>
      </c>
      <c r="AA20" s="28">
        <v>0.1177</v>
      </c>
    </row>
    <row r="21" spans="2:27" ht="33" thickBot="1" x14ac:dyDescent="0.25">
      <c r="B21" s="9" t="s">
        <v>41</v>
      </c>
      <c r="D21" s="4"/>
      <c r="E21">
        <v>16.32</v>
      </c>
      <c r="F21" s="13">
        <v>17</v>
      </c>
      <c r="G21" s="15">
        <f>(F21+F20)/E21</f>
        <v>1.2254901960784315</v>
      </c>
      <c r="H21" s="34">
        <v>15</v>
      </c>
      <c r="I21" s="12">
        <f>(H21+H20)/E20</f>
        <v>1.1029411764705883</v>
      </c>
      <c r="K21" s="9" t="s">
        <v>41</v>
      </c>
      <c r="M21" s="4"/>
      <c r="N21">
        <v>19.04</v>
      </c>
      <c r="O21" s="13">
        <v>52</v>
      </c>
      <c r="P21" s="14">
        <f>(O21+O20)/N21</f>
        <v>2.8886554621848739</v>
      </c>
      <c r="Q21" s="34">
        <v>52</v>
      </c>
      <c r="R21" s="12">
        <f>(Q21+Q20)/N20</f>
        <v>2.8886554621848739</v>
      </c>
      <c r="T21" s="11">
        <f t="shared" si="6"/>
        <v>67</v>
      </c>
      <c r="X21" t="s">
        <v>29</v>
      </c>
      <c r="Y21" s="11">
        <v>150</v>
      </c>
      <c r="Z21" s="26">
        <f>Y21/Y24</f>
        <v>0.18472906403940886</v>
      </c>
      <c r="AA21" s="28">
        <v>0.2419</v>
      </c>
    </row>
    <row r="22" spans="2:27" ht="16" thickBot="1" x14ac:dyDescent="0.25">
      <c r="B22" s="5"/>
      <c r="D22" s="5"/>
      <c r="F22" s="13"/>
      <c r="G22" s="15"/>
      <c r="H22" s="34"/>
      <c r="I22" s="12"/>
      <c r="K22" s="5"/>
      <c r="M22" s="5"/>
      <c r="O22" s="13"/>
      <c r="P22" s="14"/>
      <c r="Q22" s="34"/>
      <c r="R22" s="12"/>
      <c r="T22" s="11"/>
      <c r="X22" t="s">
        <v>30</v>
      </c>
      <c r="Y22" s="11">
        <v>219</v>
      </c>
      <c r="Z22" s="26">
        <f>Y22/Y24</f>
        <v>0.26970443349753692</v>
      </c>
      <c r="AA22" s="28">
        <v>0.30980000000000002</v>
      </c>
    </row>
    <row r="23" spans="2:27" ht="49" thickBot="1" x14ac:dyDescent="0.25">
      <c r="B23" s="6" t="s">
        <v>40</v>
      </c>
      <c r="D23" s="5"/>
      <c r="F23" s="13"/>
      <c r="G23" s="15"/>
      <c r="H23" s="34"/>
      <c r="I23" s="12"/>
      <c r="K23" s="6" t="s">
        <v>40</v>
      </c>
      <c r="M23" s="5"/>
      <c r="O23" s="13"/>
      <c r="P23" s="14"/>
      <c r="Q23" s="34"/>
      <c r="R23" s="12"/>
      <c r="T23" s="11"/>
      <c r="X23" t="s">
        <v>31</v>
      </c>
      <c r="Y23" s="11">
        <v>415</v>
      </c>
      <c r="Z23" s="26">
        <f>Y23/Y24</f>
        <v>0.51108374384236455</v>
      </c>
      <c r="AA23" s="28">
        <v>0.3306</v>
      </c>
    </row>
    <row r="24" spans="2:27" ht="65" thickBot="1" x14ac:dyDescent="0.25">
      <c r="B24" s="5" t="s">
        <v>28</v>
      </c>
      <c r="C24">
        <v>300</v>
      </c>
      <c r="D24" s="4">
        <v>0.1177</v>
      </c>
      <c r="E24">
        <f t="shared" si="0"/>
        <v>35.31</v>
      </c>
      <c r="F24" s="13">
        <v>12</v>
      </c>
      <c r="G24" s="15">
        <f t="shared" si="1"/>
        <v>0.33984706881903143</v>
      </c>
      <c r="H24" s="34">
        <v>12</v>
      </c>
      <c r="I24" s="12">
        <f>H24/E24</f>
        <v>0.33984706881903143</v>
      </c>
      <c r="K24" s="5" t="s">
        <v>28</v>
      </c>
      <c r="L24">
        <v>350</v>
      </c>
      <c r="M24" s="4">
        <v>0.1177</v>
      </c>
      <c r="N24">
        <f t="shared" si="2"/>
        <v>41.195</v>
      </c>
      <c r="O24" s="13">
        <v>16</v>
      </c>
      <c r="P24" s="14">
        <f t="shared" si="3"/>
        <v>0.38839665007889307</v>
      </c>
      <c r="Q24" s="34">
        <v>16</v>
      </c>
      <c r="R24" s="12">
        <f>Q24/N24</f>
        <v>0.38839665007889307</v>
      </c>
      <c r="T24" s="11">
        <f t="shared" si="6"/>
        <v>28</v>
      </c>
      <c r="Y24" s="33">
        <f>SUM(Y20:Y23)</f>
        <v>812</v>
      </c>
      <c r="Z24" s="29"/>
      <c r="AA24" s="30"/>
    </row>
    <row r="25" spans="2:27" ht="49" thickBot="1" x14ac:dyDescent="0.25">
      <c r="B25" s="5" t="s">
        <v>29</v>
      </c>
      <c r="C25">
        <v>300</v>
      </c>
      <c r="D25" s="4">
        <v>0.2419</v>
      </c>
      <c r="E25">
        <f t="shared" si="0"/>
        <v>72.570000000000007</v>
      </c>
      <c r="F25" s="13">
        <v>76</v>
      </c>
      <c r="G25" s="15">
        <f t="shared" si="1"/>
        <v>1.0472647099352348</v>
      </c>
      <c r="H25" s="34">
        <v>65</v>
      </c>
      <c r="I25" s="12">
        <f>H25/E25</f>
        <v>0.89568692297092456</v>
      </c>
      <c r="K25" s="5" t="s">
        <v>29</v>
      </c>
      <c r="L25">
        <v>350</v>
      </c>
      <c r="M25" s="4">
        <v>0.2419</v>
      </c>
      <c r="N25">
        <f t="shared" si="2"/>
        <v>84.665000000000006</v>
      </c>
      <c r="O25" s="13">
        <v>90</v>
      </c>
      <c r="P25" s="14">
        <f t="shared" si="3"/>
        <v>1.0630130514380203</v>
      </c>
      <c r="Q25" s="34">
        <v>85</v>
      </c>
      <c r="R25" s="12">
        <f>Q25/N25</f>
        <v>1.0039567708025747</v>
      </c>
      <c r="T25" s="11">
        <f t="shared" si="6"/>
        <v>150</v>
      </c>
      <c r="X25" t="s">
        <v>32</v>
      </c>
      <c r="Z25" s="29"/>
      <c r="AA25" s="30"/>
    </row>
    <row r="26" spans="2:27" ht="33" thickBot="1" x14ac:dyDescent="0.25">
      <c r="B26" s="5" t="s">
        <v>30</v>
      </c>
      <c r="C26">
        <v>300</v>
      </c>
      <c r="D26" s="4">
        <v>0.30980000000000002</v>
      </c>
      <c r="E26">
        <f t="shared" si="0"/>
        <v>92.940000000000012</v>
      </c>
      <c r="F26" s="13">
        <v>100</v>
      </c>
      <c r="G26" s="15">
        <f t="shared" si="1"/>
        <v>1.0759629868732514</v>
      </c>
      <c r="H26" s="34">
        <v>89</v>
      </c>
      <c r="I26" s="12">
        <f>H26/E26</f>
        <v>0.95760705831719373</v>
      </c>
      <c r="K26" s="5" t="s">
        <v>30</v>
      </c>
      <c r="L26">
        <v>350</v>
      </c>
      <c r="M26" s="4">
        <v>0.30980000000000002</v>
      </c>
      <c r="N26">
        <f t="shared" si="2"/>
        <v>108.43</v>
      </c>
      <c r="O26" s="13">
        <v>137</v>
      </c>
      <c r="P26" s="14">
        <f t="shared" si="3"/>
        <v>1.2634879645854467</v>
      </c>
      <c r="Q26" s="34">
        <v>130</v>
      </c>
      <c r="R26" s="12">
        <f>Q26/N26</f>
        <v>1.1989301853730516</v>
      </c>
      <c r="T26" s="11">
        <f t="shared" si="6"/>
        <v>219</v>
      </c>
      <c r="X26" t="s">
        <v>33</v>
      </c>
      <c r="Y26" s="11">
        <v>75</v>
      </c>
      <c r="Z26" s="29">
        <f>Y26/Y30</f>
        <v>9.0909090909090912E-2</v>
      </c>
      <c r="AA26" s="31">
        <v>0.15970000000000001</v>
      </c>
    </row>
    <row r="27" spans="2:27" ht="65" thickBot="1" x14ac:dyDescent="0.25">
      <c r="B27" s="5" t="s">
        <v>31</v>
      </c>
      <c r="C27">
        <v>300</v>
      </c>
      <c r="D27" s="4">
        <v>0.3306</v>
      </c>
      <c r="E27">
        <f t="shared" si="0"/>
        <v>99.18</v>
      </c>
      <c r="F27" s="13">
        <v>135</v>
      </c>
      <c r="G27" s="15">
        <f t="shared" si="1"/>
        <v>1.3611615245009074</v>
      </c>
      <c r="H27" s="34">
        <v>133</v>
      </c>
      <c r="I27" s="12">
        <f>H27/E27</f>
        <v>1.3409961685823755</v>
      </c>
      <c r="K27" s="5" t="s">
        <v>31</v>
      </c>
      <c r="L27">
        <v>350</v>
      </c>
      <c r="M27" s="4">
        <v>0.3306</v>
      </c>
      <c r="N27">
        <f t="shared" si="2"/>
        <v>115.71000000000001</v>
      </c>
      <c r="O27" s="13">
        <v>287</v>
      </c>
      <c r="P27" s="14">
        <f t="shared" si="3"/>
        <v>2.4803387779794313</v>
      </c>
      <c r="Q27" s="34">
        <v>282</v>
      </c>
      <c r="R27" s="12">
        <f>Q27/N27</f>
        <v>2.4371273010111483</v>
      </c>
      <c r="T27" s="11">
        <f t="shared" si="6"/>
        <v>415</v>
      </c>
      <c r="X27" t="s">
        <v>34</v>
      </c>
      <c r="Y27" s="11">
        <v>373</v>
      </c>
      <c r="Z27" s="29">
        <f>Y27/Y30</f>
        <v>0.45212121212121215</v>
      </c>
      <c r="AA27" s="31">
        <v>0.3846</v>
      </c>
    </row>
    <row r="28" spans="2:27" ht="16" thickBot="1" x14ac:dyDescent="0.25">
      <c r="B28" s="5"/>
      <c r="D28" s="5"/>
      <c r="E28">
        <f t="shared" si="0"/>
        <v>0</v>
      </c>
      <c r="F28" s="13"/>
      <c r="G28" s="15"/>
      <c r="H28" s="34"/>
      <c r="I28" s="12"/>
      <c r="K28" s="5"/>
      <c r="M28" s="5"/>
      <c r="O28" s="13"/>
      <c r="P28" s="14"/>
      <c r="Q28" s="34"/>
      <c r="R28" s="12"/>
      <c r="T28" s="11"/>
      <c r="X28" t="s">
        <v>35</v>
      </c>
      <c r="Y28" s="11">
        <v>189</v>
      </c>
      <c r="Z28" s="29">
        <f>Y28/Y30</f>
        <v>0.2290909090909091</v>
      </c>
      <c r="AA28" s="31">
        <v>0.21060000000000001</v>
      </c>
    </row>
    <row r="29" spans="2:27" ht="49" thickBot="1" x14ac:dyDescent="0.25">
      <c r="B29" s="6" t="s">
        <v>32</v>
      </c>
      <c r="D29" s="5"/>
      <c r="E29">
        <f t="shared" si="0"/>
        <v>0</v>
      </c>
      <c r="F29" s="13"/>
      <c r="G29" s="15"/>
      <c r="H29" s="34"/>
      <c r="I29" s="12"/>
      <c r="K29" s="6" t="s">
        <v>32</v>
      </c>
      <c r="M29" s="5"/>
      <c r="O29" s="13"/>
      <c r="P29" s="14"/>
      <c r="Q29" s="34"/>
      <c r="R29" s="12"/>
      <c r="T29" s="11"/>
      <c r="X29" t="s">
        <v>36</v>
      </c>
      <c r="Y29" s="11">
        <v>188</v>
      </c>
      <c r="Z29" s="29">
        <f>Y29/Y30</f>
        <v>0.22787878787878788</v>
      </c>
      <c r="AA29" s="31">
        <v>0.2452</v>
      </c>
    </row>
    <row r="30" spans="2:27" ht="17" thickBot="1" x14ac:dyDescent="0.25">
      <c r="B30" s="5" t="s">
        <v>33</v>
      </c>
      <c r="C30">
        <v>300</v>
      </c>
      <c r="D30" s="4">
        <v>0.16089999999999999</v>
      </c>
      <c r="E30">
        <f t="shared" si="0"/>
        <v>48.269999999999996</v>
      </c>
      <c r="F30" s="13">
        <v>29</v>
      </c>
      <c r="G30" s="15">
        <f t="shared" si="1"/>
        <v>0.60078723845038329</v>
      </c>
      <c r="H30" s="34">
        <v>26</v>
      </c>
      <c r="I30" s="12">
        <f>H30/E30</f>
        <v>0.53863683447275745</v>
      </c>
      <c r="K30" s="5" t="s">
        <v>33</v>
      </c>
      <c r="L30">
        <v>350</v>
      </c>
      <c r="M30" s="4">
        <v>0.16089999999999999</v>
      </c>
      <c r="N30">
        <f t="shared" si="2"/>
        <v>56.314999999999998</v>
      </c>
      <c r="O30" s="13">
        <v>50</v>
      </c>
      <c r="P30" s="14">
        <f t="shared" si="3"/>
        <v>0.88786291396608363</v>
      </c>
      <c r="Q30" s="34">
        <v>49</v>
      </c>
      <c r="R30" s="12">
        <f>Q30/N30</f>
        <v>0.87010565568676201</v>
      </c>
      <c r="T30" s="11">
        <f t="shared" si="6"/>
        <v>75</v>
      </c>
      <c r="Y30" s="21">
        <f>SUM(Y26:Y29)</f>
        <v>825</v>
      </c>
      <c r="Z30" s="30"/>
      <c r="AA30" s="30"/>
    </row>
    <row r="31" spans="2:27" ht="17" thickBot="1" x14ac:dyDescent="0.25">
      <c r="B31" s="5" t="s">
        <v>34</v>
      </c>
      <c r="C31">
        <v>300</v>
      </c>
      <c r="D31" s="4">
        <v>0.38240000000000002</v>
      </c>
      <c r="E31">
        <f t="shared" si="0"/>
        <v>114.72</v>
      </c>
      <c r="F31" s="13">
        <v>157</v>
      </c>
      <c r="G31" s="15">
        <f t="shared" si="1"/>
        <v>1.3685495118549511</v>
      </c>
      <c r="H31" s="34">
        <v>141</v>
      </c>
      <c r="I31" s="12">
        <f>H31/E31</f>
        <v>1.2290794979079498</v>
      </c>
      <c r="K31" s="5" t="s">
        <v>34</v>
      </c>
      <c r="L31">
        <v>350</v>
      </c>
      <c r="M31" s="4">
        <v>0.38240000000000002</v>
      </c>
      <c r="N31">
        <f t="shared" si="2"/>
        <v>133.84</v>
      </c>
      <c r="O31" s="13">
        <v>248</v>
      </c>
      <c r="P31" s="14">
        <f t="shared" si="3"/>
        <v>1.852958756724447</v>
      </c>
      <c r="Q31" s="34">
        <v>232</v>
      </c>
      <c r="R31" s="12">
        <f>Q31/N31</f>
        <v>1.7334130304841602</v>
      </c>
      <c r="T31" s="11">
        <f t="shared" si="6"/>
        <v>373</v>
      </c>
    </row>
    <row r="32" spans="2:27" ht="17" thickBot="1" x14ac:dyDescent="0.25">
      <c r="B32" s="5" t="s">
        <v>35</v>
      </c>
      <c r="C32">
        <v>300</v>
      </c>
      <c r="D32" s="4">
        <v>0.21110000000000001</v>
      </c>
      <c r="E32">
        <f t="shared" si="0"/>
        <v>63.330000000000005</v>
      </c>
      <c r="F32" s="13">
        <v>72</v>
      </c>
      <c r="G32" s="15">
        <f t="shared" si="1"/>
        <v>1.1369019422074844</v>
      </c>
      <c r="H32" s="34">
        <v>69</v>
      </c>
      <c r="I32" s="12">
        <f>H32/E32</f>
        <v>1.0895310279488393</v>
      </c>
      <c r="K32" s="5" t="s">
        <v>35</v>
      </c>
      <c r="L32">
        <v>350</v>
      </c>
      <c r="M32" s="4">
        <v>0.21110000000000001</v>
      </c>
      <c r="N32">
        <f t="shared" si="2"/>
        <v>73.885000000000005</v>
      </c>
      <c r="O32" s="13">
        <v>122</v>
      </c>
      <c r="P32" s="14">
        <f t="shared" si="3"/>
        <v>1.6512147255870608</v>
      </c>
      <c r="Q32" s="34">
        <v>120</v>
      </c>
      <c r="R32" s="12">
        <f>Q32/N32</f>
        <v>1.6241456317249778</v>
      </c>
      <c r="T32" s="11">
        <f t="shared" si="6"/>
        <v>189</v>
      </c>
    </row>
    <row r="33" spans="2:20" ht="17" thickBot="1" x14ac:dyDescent="0.25">
      <c r="B33" s="5" t="s">
        <v>36</v>
      </c>
      <c r="C33">
        <v>300</v>
      </c>
      <c r="D33" s="4">
        <v>0.24560000000000001</v>
      </c>
      <c r="E33">
        <f t="shared" si="0"/>
        <v>73.680000000000007</v>
      </c>
      <c r="F33" s="13">
        <v>75</v>
      </c>
      <c r="G33" s="15">
        <f t="shared" si="1"/>
        <v>1.0179153094462541</v>
      </c>
      <c r="H33" s="34">
        <v>73</v>
      </c>
      <c r="I33" s="12">
        <f>H33/E33</f>
        <v>0.99077090119435385</v>
      </c>
      <c r="K33" s="5" t="s">
        <v>36</v>
      </c>
      <c r="L33">
        <v>350</v>
      </c>
      <c r="M33" s="4">
        <v>0.24560000000000001</v>
      </c>
      <c r="N33">
        <f t="shared" si="2"/>
        <v>85.960000000000008</v>
      </c>
      <c r="O33" s="13">
        <v>114</v>
      </c>
      <c r="P33" s="14">
        <f t="shared" si="3"/>
        <v>1.3261982317356908</v>
      </c>
      <c r="Q33" s="34">
        <v>115</v>
      </c>
      <c r="R33" s="12">
        <f>Q33/N33</f>
        <v>1.3378315495579338</v>
      </c>
      <c r="T33" s="11">
        <f t="shared" si="6"/>
        <v>188</v>
      </c>
    </row>
    <row r="34" spans="2:20" x14ac:dyDescent="0.2">
      <c r="F34" s="13"/>
      <c r="G34" s="13"/>
      <c r="H34" s="34"/>
      <c r="I34" s="11"/>
      <c r="O34" s="13"/>
      <c r="P34" s="13"/>
      <c r="Q34" s="34"/>
      <c r="R34" s="11"/>
      <c r="T34" s="11"/>
    </row>
    <row r="35" spans="2:20" ht="16" x14ac:dyDescent="0.2">
      <c r="B35" s="16" t="s">
        <v>61</v>
      </c>
      <c r="C35" s="17"/>
      <c r="D35" s="17"/>
      <c r="E35" s="17"/>
      <c r="F35" s="18">
        <f>F6+F7</f>
        <v>333</v>
      </c>
      <c r="G35" s="19">
        <f>F35/C33</f>
        <v>1.1100000000000001</v>
      </c>
      <c r="H35" s="35">
        <f t="shared" ref="H35" si="7">H6+H7</f>
        <v>309</v>
      </c>
      <c r="I35" s="19">
        <f>H35/C33</f>
        <v>1.03</v>
      </c>
      <c r="K35" s="16" t="s">
        <v>61</v>
      </c>
      <c r="L35" s="17"/>
      <c r="M35" s="17"/>
      <c r="N35" s="17"/>
      <c r="O35" s="18">
        <f>O6+O7</f>
        <v>535</v>
      </c>
      <c r="P35" s="19">
        <f>O35/L33</f>
        <v>1.5285714285714285</v>
      </c>
      <c r="Q35" s="35">
        <f t="shared" ref="Q35" si="8">Q6+Q7</f>
        <v>517</v>
      </c>
      <c r="R35" s="19">
        <f>Q35/L33</f>
        <v>1.4771428571428571</v>
      </c>
      <c r="T35" s="11">
        <f t="shared" si="6"/>
        <v>826</v>
      </c>
    </row>
    <row r="36" spans="2:20" x14ac:dyDescent="0.2">
      <c r="O36" s="13"/>
      <c r="P36" s="13"/>
      <c r="Q36" s="34"/>
      <c r="R36" s="11"/>
      <c r="T36" s="11"/>
    </row>
  </sheetData>
  <mergeCells count="14">
    <mergeCell ref="T10:T11"/>
    <mergeCell ref="X3:AA3"/>
    <mergeCell ref="M10:M11"/>
    <mergeCell ref="N10:N11"/>
    <mergeCell ref="O10:O11"/>
    <mergeCell ref="P10:P11"/>
    <mergeCell ref="Q10:Q11"/>
    <mergeCell ref="R10:R11"/>
    <mergeCell ref="L10:L11"/>
    <mergeCell ref="C10:C11"/>
    <mergeCell ref="D10:D11"/>
    <mergeCell ref="E10:E11"/>
    <mergeCell ref="F10:F11"/>
    <mergeCell ref="G10:G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"/>
  <sheetViews>
    <sheetView workbookViewId="0">
      <selection sqref="A1:H34"/>
    </sheetView>
  </sheetViews>
  <sheetFormatPr baseColWidth="10" defaultColWidth="8.83203125" defaultRowHeight="15" x14ac:dyDescent="0.2"/>
  <cols>
    <col min="1" max="1" width="16.5" customWidth="1"/>
    <col min="2" max="2" width="7.5" customWidth="1"/>
    <col min="3" max="3" width="9.1640625" customWidth="1"/>
    <col min="4" max="4" width="7.33203125" customWidth="1"/>
    <col min="5" max="5" width="8.6640625" style="13"/>
    <col min="6" max="6" width="16.5" style="13" customWidth="1"/>
    <col min="7" max="7" width="14.5" style="11" customWidth="1"/>
    <col min="8" max="8" width="16.5" style="11" customWidth="1"/>
  </cols>
  <sheetData>
    <row r="1" spans="1:8" x14ac:dyDescent="0.2">
      <c r="A1" t="s">
        <v>54</v>
      </c>
    </row>
    <row r="2" spans="1:8" x14ac:dyDescent="0.2">
      <c r="E2" s="13" t="s">
        <v>3</v>
      </c>
      <c r="F2" s="13" t="s">
        <v>4</v>
      </c>
      <c r="G2" s="11" t="s">
        <v>3</v>
      </c>
      <c r="H2" s="11" t="s">
        <v>4</v>
      </c>
    </row>
    <row r="3" spans="1:8" ht="16" thickBot="1" x14ac:dyDescent="0.25">
      <c r="B3" t="s">
        <v>0</v>
      </c>
      <c r="C3" t="s">
        <v>1</v>
      </c>
      <c r="D3" t="s">
        <v>2</v>
      </c>
      <c r="G3" s="11" t="s">
        <v>60</v>
      </c>
      <c r="H3" s="11" t="s">
        <v>60</v>
      </c>
    </row>
    <row r="4" spans="1:8" ht="17" thickBot="1" x14ac:dyDescent="0.25">
      <c r="A4" s="1" t="s">
        <v>5</v>
      </c>
    </row>
    <row r="5" spans="1:8" ht="17" thickBot="1" x14ac:dyDescent="0.25">
      <c r="A5" s="2" t="s">
        <v>6</v>
      </c>
      <c r="B5">
        <v>300</v>
      </c>
      <c r="C5" s="3">
        <v>0.51090000000000002</v>
      </c>
      <c r="D5">
        <f>B5*C5</f>
        <v>153.27000000000001</v>
      </c>
      <c r="E5" s="13">
        <v>155</v>
      </c>
      <c r="F5" s="15">
        <f>E5/D5</f>
        <v>1.0112872708292555</v>
      </c>
      <c r="G5" s="11">
        <v>138</v>
      </c>
      <c r="H5" s="12">
        <f>G5/D5</f>
        <v>0.90037189273830487</v>
      </c>
    </row>
    <row r="6" spans="1:8" ht="17" thickBot="1" x14ac:dyDescent="0.25">
      <c r="A6" s="2" t="s">
        <v>7</v>
      </c>
      <c r="B6">
        <v>300</v>
      </c>
      <c r="C6" s="4">
        <v>0.48909999999999998</v>
      </c>
      <c r="D6">
        <f t="shared" ref="D6:D32" si="0">B6*C6</f>
        <v>146.72999999999999</v>
      </c>
      <c r="E6" s="13">
        <v>178</v>
      </c>
      <c r="F6" s="15">
        <f t="shared" ref="F6:F32" si="1">E6/D6</f>
        <v>1.2131125195938119</v>
      </c>
      <c r="G6" s="11">
        <v>171</v>
      </c>
      <c r="H6" s="12">
        <f>G6/D6</f>
        <v>1.165405847474954</v>
      </c>
    </row>
    <row r="7" spans="1:8" ht="16" thickBot="1" x14ac:dyDescent="0.25">
      <c r="A7" s="5"/>
      <c r="C7" s="5"/>
      <c r="D7">
        <f t="shared" si="0"/>
        <v>0</v>
      </c>
      <c r="F7" s="15"/>
      <c r="H7" s="12"/>
    </row>
    <row r="8" spans="1:8" ht="17" thickBot="1" x14ac:dyDescent="0.25">
      <c r="A8" s="6" t="s">
        <v>48</v>
      </c>
      <c r="C8" s="5"/>
      <c r="D8">
        <f t="shared" si="0"/>
        <v>0</v>
      </c>
      <c r="F8" s="15"/>
      <c r="H8" s="12"/>
    </row>
    <row r="9" spans="1:8" ht="17" thickBot="1" x14ac:dyDescent="0.25">
      <c r="A9" s="5" t="s">
        <v>56</v>
      </c>
      <c r="B9" s="43">
        <v>300</v>
      </c>
      <c r="C9" s="44">
        <v>1</v>
      </c>
      <c r="D9" s="46">
        <f t="shared" si="0"/>
        <v>300</v>
      </c>
      <c r="E9" s="47">
        <v>330</v>
      </c>
      <c r="F9" s="48">
        <f t="shared" si="1"/>
        <v>1.1000000000000001</v>
      </c>
      <c r="G9" s="11">
        <v>308</v>
      </c>
      <c r="H9" s="12">
        <f>(G9+G10)/D9</f>
        <v>1.0266666666666666</v>
      </c>
    </row>
    <row r="10" spans="1:8" ht="17" thickBot="1" x14ac:dyDescent="0.25">
      <c r="A10" s="8" t="s">
        <v>57</v>
      </c>
      <c r="B10" s="43"/>
      <c r="C10" s="45"/>
      <c r="D10" s="46"/>
      <c r="E10" s="47"/>
      <c r="F10" s="49"/>
      <c r="H10" s="12"/>
    </row>
    <row r="11" spans="1:8" ht="16" thickBot="1" x14ac:dyDescent="0.25">
      <c r="A11" s="5"/>
      <c r="C11" s="5"/>
      <c r="F11" s="15"/>
      <c r="H11" s="12"/>
    </row>
    <row r="12" spans="1:8" ht="21" thickBot="1" x14ac:dyDescent="0.25">
      <c r="A12" s="6" t="s">
        <v>49</v>
      </c>
      <c r="C12" s="5"/>
      <c r="F12" s="15"/>
      <c r="H12" s="12"/>
    </row>
    <row r="13" spans="1:8" ht="17" thickBot="1" x14ac:dyDescent="0.25">
      <c r="A13" s="5" t="s">
        <v>20</v>
      </c>
      <c r="B13">
        <v>300</v>
      </c>
      <c r="C13" s="4">
        <v>4.4699999999999997E-2</v>
      </c>
      <c r="D13">
        <f t="shared" si="0"/>
        <v>13.409999999999998</v>
      </c>
      <c r="E13" s="13">
        <v>4</v>
      </c>
      <c r="F13" s="15">
        <f t="shared" si="1"/>
        <v>0.29828486204325133</v>
      </c>
      <c r="G13" s="11">
        <v>4</v>
      </c>
      <c r="H13" s="12">
        <f t="shared" ref="H13:H18" si="2">G13/D13</f>
        <v>0.29828486204325133</v>
      </c>
    </row>
    <row r="14" spans="1:8" ht="33" thickBot="1" x14ac:dyDescent="0.25">
      <c r="A14" s="5" t="s">
        <v>21</v>
      </c>
      <c r="B14">
        <v>300</v>
      </c>
      <c r="C14" s="4">
        <v>0.13420000000000001</v>
      </c>
      <c r="D14">
        <f t="shared" si="0"/>
        <v>40.260000000000005</v>
      </c>
      <c r="E14" s="13">
        <v>50</v>
      </c>
      <c r="F14" s="15">
        <f t="shared" si="1"/>
        <v>1.2419274714356681</v>
      </c>
      <c r="G14" s="11">
        <v>46</v>
      </c>
      <c r="H14" s="12">
        <f t="shared" si="2"/>
        <v>1.1425732737208145</v>
      </c>
    </row>
    <row r="15" spans="1:8" ht="17" thickBot="1" x14ac:dyDescent="0.25">
      <c r="A15" s="5" t="s">
        <v>22</v>
      </c>
      <c r="B15">
        <v>300</v>
      </c>
      <c r="C15" s="4">
        <v>0.25659999999999999</v>
      </c>
      <c r="D15">
        <f t="shared" si="0"/>
        <v>76.98</v>
      </c>
      <c r="E15" s="13">
        <v>74</v>
      </c>
      <c r="F15" s="15">
        <f t="shared" si="1"/>
        <v>0.96128864640166267</v>
      </c>
      <c r="G15" s="11">
        <v>69</v>
      </c>
      <c r="H15" s="12">
        <f t="shared" si="2"/>
        <v>0.89633671083398281</v>
      </c>
    </row>
    <row r="16" spans="1:8" ht="49" thickBot="1" x14ac:dyDescent="0.25">
      <c r="A16" s="5" t="s">
        <v>23</v>
      </c>
      <c r="B16">
        <v>300</v>
      </c>
      <c r="C16" s="4">
        <v>1.6999999999999999E-3</v>
      </c>
      <c r="D16">
        <f t="shared" si="0"/>
        <v>0.51</v>
      </c>
      <c r="E16" s="13">
        <v>0</v>
      </c>
      <c r="F16" s="15">
        <f t="shared" si="1"/>
        <v>0</v>
      </c>
      <c r="G16" s="11">
        <v>0</v>
      </c>
      <c r="H16" s="12">
        <f t="shared" si="2"/>
        <v>0</v>
      </c>
    </row>
    <row r="17" spans="1:8" ht="49" thickBot="1" x14ac:dyDescent="0.25">
      <c r="A17" s="5" t="s">
        <v>24</v>
      </c>
      <c r="B17">
        <v>300</v>
      </c>
      <c r="C17" s="4">
        <v>7.4000000000000003E-3</v>
      </c>
      <c r="D17">
        <f t="shared" si="0"/>
        <v>2.2200000000000002</v>
      </c>
      <c r="E17" s="13">
        <v>0</v>
      </c>
      <c r="F17" s="15">
        <f t="shared" si="1"/>
        <v>0</v>
      </c>
      <c r="G17" s="11">
        <v>0</v>
      </c>
      <c r="H17" s="12">
        <f t="shared" si="2"/>
        <v>0</v>
      </c>
    </row>
    <row r="18" spans="1:8" ht="17" thickBot="1" x14ac:dyDescent="0.25">
      <c r="A18" s="5" t="s">
        <v>25</v>
      </c>
      <c r="B18">
        <v>300</v>
      </c>
      <c r="C18" s="4">
        <v>0.50080000000000002</v>
      </c>
      <c r="D18">
        <f t="shared" si="0"/>
        <v>150.24</v>
      </c>
      <c r="E18" s="13">
        <v>185</v>
      </c>
      <c r="F18" s="15">
        <f t="shared" si="1"/>
        <v>1.2313631522896697</v>
      </c>
      <c r="G18" s="11">
        <v>172</v>
      </c>
      <c r="H18" s="12">
        <f t="shared" si="2"/>
        <v>1.1448349307774228</v>
      </c>
    </row>
    <row r="19" spans="1:8" ht="17" thickBot="1" x14ac:dyDescent="0.25">
      <c r="A19" s="5" t="s">
        <v>26</v>
      </c>
      <c r="B19">
        <v>300</v>
      </c>
      <c r="C19" s="4">
        <v>5.4399999999999997E-2</v>
      </c>
      <c r="D19">
        <f t="shared" si="0"/>
        <v>16.32</v>
      </c>
      <c r="E19" s="13">
        <v>3</v>
      </c>
      <c r="F19" s="15">
        <f>(E19+E20)/D19</f>
        <v>1.2254901960784315</v>
      </c>
      <c r="G19" s="11">
        <v>3</v>
      </c>
      <c r="H19" s="12">
        <f>(G19+G20)/D19</f>
        <v>1.1029411764705883</v>
      </c>
    </row>
    <row r="20" spans="1:8" ht="17" thickBot="1" x14ac:dyDescent="0.25">
      <c r="A20" s="9" t="s">
        <v>41</v>
      </c>
      <c r="C20" s="4"/>
      <c r="D20">
        <v>16.32</v>
      </c>
      <c r="E20" s="13">
        <v>17</v>
      </c>
      <c r="F20" s="15">
        <f>(E20+E19)/D20</f>
        <v>1.2254901960784315</v>
      </c>
      <c r="G20" s="11">
        <v>15</v>
      </c>
      <c r="H20" s="12">
        <f>(G20+G19)/D19</f>
        <v>1.1029411764705883</v>
      </c>
    </row>
    <row r="21" spans="1:8" ht="16" thickBot="1" x14ac:dyDescent="0.25">
      <c r="A21" s="5"/>
      <c r="C21" s="5"/>
      <c r="F21" s="15"/>
      <c r="H21" s="12"/>
    </row>
    <row r="22" spans="1:8" ht="33" thickBot="1" x14ac:dyDescent="0.25">
      <c r="A22" s="6" t="s">
        <v>40</v>
      </c>
      <c r="C22" s="5"/>
      <c r="F22" s="15"/>
      <c r="H22" s="12"/>
    </row>
    <row r="23" spans="1:8" ht="33" thickBot="1" x14ac:dyDescent="0.25">
      <c r="A23" s="5" t="s">
        <v>28</v>
      </c>
      <c r="B23">
        <v>300</v>
      </c>
      <c r="C23" s="4">
        <v>0.1177</v>
      </c>
      <c r="D23">
        <f t="shared" si="0"/>
        <v>35.31</v>
      </c>
      <c r="E23" s="13">
        <v>12</v>
      </c>
      <c r="F23" s="15">
        <f t="shared" si="1"/>
        <v>0.33984706881903143</v>
      </c>
      <c r="G23" s="11">
        <v>12</v>
      </c>
      <c r="H23" s="12">
        <f>G23/D23</f>
        <v>0.33984706881903143</v>
      </c>
    </row>
    <row r="24" spans="1:8" ht="33" thickBot="1" x14ac:dyDescent="0.25">
      <c r="A24" s="5" t="s">
        <v>29</v>
      </c>
      <c r="B24">
        <v>300</v>
      </c>
      <c r="C24" s="4">
        <v>0.2419</v>
      </c>
      <c r="D24">
        <f t="shared" si="0"/>
        <v>72.570000000000007</v>
      </c>
      <c r="E24" s="13">
        <v>76</v>
      </c>
      <c r="F24" s="15">
        <f t="shared" si="1"/>
        <v>1.0472647099352348</v>
      </c>
      <c r="G24" s="11">
        <v>65</v>
      </c>
      <c r="H24" s="12">
        <f>G24/D24</f>
        <v>0.89568692297092456</v>
      </c>
    </row>
    <row r="25" spans="1:8" ht="17" thickBot="1" x14ac:dyDescent="0.25">
      <c r="A25" s="5" t="s">
        <v>30</v>
      </c>
      <c r="B25">
        <v>300</v>
      </c>
      <c r="C25" s="4">
        <v>0.30980000000000002</v>
      </c>
      <c r="D25">
        <f t="shared" si="0"/>
        <v>92.940000000000012</v>
      </c>
      <c r="E25" s="13">
        <v>100</v>
      </c>
      <c r="F25" s="15">
        <f t="shared" si="1"/>
        <v>1.0759629868732514</v>
      </c>
      <c r="G25" s="11">
        <v>89</v>
      </c>
      <c r="H25" s="12">
        <f>G25/D25</f>
        <v>0.95760705831719373</v>
      </c>
    </row>
    <row r="26" spans="1:8" ht="33" thickBot="1" x14ac:dyDescent="0.25">
      <c r="A26" s="5" t="s">
        <v>31</v>
      </c>
      <c r="B26">
        <v>300</v>
      </c>
      <c r="C26" s="4">
        <v>0.3306</v>
      </c>
      <c r="D26">
        <f t="shared" si="0"/>
        <v>99.18</v>
      </c>
      <c r="E26" s="13">
        <v>135</v>
      </c>
      <c r="F26" s="15">
        <f t="shared" si="1"/>
        <v>1.3611615245009074</v>
      </c>
      <c r="G26" s="11">
        <v>133</v>
      </c>
      <c r="H26" s="12">
        <f>G26/D26</f>
        <v>1.3409961685823755</v>
      </c>
    </row>
    <row r="27" spans="1:8" ht="16" thickBot="1" x14ac:dyDescent="0.25">
      <c r="A27" s="5"/>
      <c r="C27" s="5"/>
      <c r="D27">
        <f t="shared" si="0"/>
        <v>0</v>
      </c>
      <c r="F27" s="15"/>
      <c r="H27" s="12"/>
    </row>
    <row r="28" spans="1:8" ht="33" thickBot="1" x14ac:dyDescent="0.25">
      <c r="A28" s="6" t="s">
        <v>32</v>
      </c>
      <c r="C28" s="5"/>
      <c r="D28">
        <f t="shared" si="0"/>
        <v>0</v>
      </c>
      <c r="F28" s="15"/>
      <c r="H28" s="12"/>
    </row>
    <row r="29" spans="1:8" ht="17" thickBot="1" x14ac:dyDescent="0.25">
      <c r="A29" s="5" t="s">
        <v>33</v>
      </c>
      <c r="B29">
        <v>300</v>
      </c>
      <c r="C29" s="4">
        <v>0.16089999999999999</v>
      </c>
      <c r="D29">
        <f t="shared" si="0"/>
        <v>48.269999999999996</v>
      </c>
      <c r="E29" s="13">
        <v>29</v>
      </c>
      <c r="F29" s="15">
        <f t="shared" si="1"/>
        <v>0.60078723845038329</v>
      </c>
      <c r="G29" s="11">
        <v>26</v>
      </c>
      <c r="H29" s="12">
        <f>G29/D29</f>
        <v>0.53863683447275745</v>
      </c>
    </row>
    <row r="30" spans="1:8" ht="17" thickBot="1" x14ac:dyDescent="0.25">
      <c r="A30" s="5" t="s">
        <v>34</v>
      </c>
      <c r="B30">
        <v>300</v>
      </c>
      <c r="C30" s="4">
        <v>0.38240000000000002</v>
      </c>
      <c r="D30">
        <f t="shared" si="0"/>
        <v>114.72</v>
      </c>
      <c r="E30" s="13">
        <v>157</v>
      </c>
      <c r="F30" s="15">
        <f t="shared" si="1"/>
        <v>1.3685495118549511</v>
      </c>
      <c r="G30" s="11">
        <v>141</v>
      </c>
      <c r="H30" s="12">
        <f>G30/D30</f>
        <v>1.2290794979079498</v>
      </c>
    </row>
    <row r="31" spans="1:8" ht="17" thickBot="1" x14ac:dyDescent="0.25">
      <c r="A31" s="5" t="s">
        <v>35</v>
      </c>
      <c r="B31">
        <v>300</v>
      </c>
      <c r="C31" s="4">
        <v>0.21110000000000001</v>
      </c>
      <c r="D31">
        <f t="shared" si="0"/>
        <v>63.330000000000005</v>
      </c>
      <c r="E31" s="13">
        <v>72</v>
      </c>
      <c r="F31" s="15">
        <f t="shared" si="1"/>
        <v>1.1369019422074844</v>
      </c>
      <c r="G31" s="11">
        <v>69</v>
      </c>
      <c r="H31" s="12">
        <f>G31/D31</f>
        <v>1.0895310279488393</v>
      </c>
    </row>
    <row r="32" spans="1:8" ht="17" thickBot="1" x14ac:dyDescent="0.25">
      <c r="A32" s="5" t="s">
        <v>36</v>
      </c>
      <c r="B32">
        <v>300</v>
      </c>
      <c r="C32" s="4">
        <v>0.24560000000000001</v>
      </c>
      <c r="D32">
        <f t="shared" si="0"/>
        <v>73.680000000000007</v>
      </c>
      <c r="E32" s="13">
        <v>75</v>
      </c>
      <c r="F32" s="15">
        <f t="shared" si="1"/>
        <v>1.0179153094462541</v>
      </c>
      <c r="G32" s="11">
        <v>73</v>
      </c>
      <c r="H32" s="12">
        <f>G32/D32</f>
        <v>0.99077090119435385</v>
      </c>
    </row>
    <row r="34" spans="1:8" s="17" customFormat="1" ht="16" x14ac:dyDescent="0.2">
      <c r="A34" s="16" t="s">
        <v>61</v>
      </c>
      <c r="E34" s="18">
        <f>E5+E6</f>
        <v>333</v>
      </c>
      <c r="F34" s="19">
        <f>E34/B32</f>
        <v>1.1100000000000001</v>
      </c>
      <c r="G34" s="18">
        <f t="shared" ref="G34" si="3">G5+G6</f>
        <v>309</v>
      </c>
      <c r="H34" s="19">
        <f>G34/B32</f>
        <v>1.03</v>
      </c>
    </row>
  </sheetData>
  <mergeCells count="5">
    <mergeCell ref="E9:E10"/>
    <mergeCell ref="F9:F10"/>
    <mergeCell ref="B9:B10"/>
    <mergeCell ref="D9:D10"/>
    <mergeCell ref="C9:C10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16.5" customWidth="1"/>
    <col min="2" max="2" width="7.6640625" customWidth="1"/>
    <col min="3" max="3" width="8.83203125" customWidth="1"/>
    <col min="4" max="4" width="7.5" customWidth="1"/>
    <col min="5" max="5" width="8.6640625" style="13"/>
    <col min="6" max="6" width="16.83203125" style="13" customWidth="1"/>
    <col min="7" max="8" width="16.5" style="11" customWidth="1"/>
  </cols>
  <sheetData>
    <row r="1" spans="1:8" x14ac:dyDescent="0.2">
      <c r="A1" t="s">
        <v>55</v>
      </c>
    </row>
    <row r="2" spans="1:8" x14ac:dyDescent="0.2">
      <c r="E2" s="13" t="s">
        <v>3</v>
      </c>
      <c r="F2" s="13" t="s">
        <v>4</v>
      </c>
      <c r="G2" s="11" t="s">
        <v>3</v>
      </c>
      <c r="H2" s="11" t="s">
        <v>4</v>
      </c>
    </row>
    <row r="3" spans="1:8" ht="16" thickBot="1" x14ac:dyDescent="0.25">
      <c r="B3" t="s">
        <v>0</v>
      </c>
      <c r="C3" t="s">
        <v>1</v>
      </c>
      <c r="D3" t="s">
        <v>2</v>
      </c>
      <c r="G3" s="11" t="s">
        <v>60</v>
      </c>
      <c r="H3" s="11" t="s">
        <v>60</v>
      </c>
    </row>
    <row r="4" spans="1:8" ht="17" thickBot="1" x14ac:dyDescent="0.25">
      <c r="A4" s="1" t="s">
        <v>5</v>
      </c>
    </row>
    <row r="5" spans="1:8" ht="17" thickBot="1" x14ac:dyDescent="0.25">
      <c r="A5" s="2" t="s">
        <v>6</v>
      </c>
      <c r="B5">
        <v>350</v>
      </c>
      <c r="C5" s="3">
        <v>0.51090000000000002</v>
      </c>
      <c r="D5">
        <f>B5*C5</f>
        <v>178.815</v>
      </c>
      <c r="E5" s="13">
        <v>263</v>
      </c>
      <c r="F5" s="14">
        <f>E5/D5</f>
        <v>1.4707938372060509</v>
      </c>
      <c r="G5" s="11">
        <v>255</v>
      </c>
      <c r="H5" s="12">
        <f>G5/D5</f>
        <v>1.4260548611693651</v>
      </c>
    </row>
    <row r="6" spans="1:8" ht="17" thickBot="1" x14ac:dyDescent="0.25">
      <c r="A6" s="2" t="s">
        <v>7</v>
      </c>
      <c r="B6">
        <v>350</v>
      </c>
      <c r="C6" s="4">
        <v>0.48909999999999998</v>
      </c>
      <c r="D6">
        <f t="shared" ref="D6:D32" si="0">B6*C6</f>
        <v>171.185</v>
      </c>
      <c r="E6" s="13">
        <v>272</v>
      </c>
      <c r="F6" s="14">
        <f t="shared" ref="F6:F32" si="1">E6/D6</f>
        <v>1.5889242632239975</v>
      </c>
      <c r="G6" s="11">
        <v>262</v>
      </c>
      <c r="H6" s="12">
        <f>G6/D6</f>
        <v>1.5305079300172328</v>
      </c>
    </row>
    <row r="7" spans="1:8" ht="16" thickBot="1" x14ac:dyDescent="0.25">
      <c r="A7" s="5"/>
      <c r="C7" s="5"/>
      <c r="F7" s="14"/>
      <c r="H7" s="12"/>
    </row>
    <row r="8" spans="1:8" ht="17" thickBot="1" x14ac:dyDescent="0.25">
      <c r="A8" s="6" t="s">
        <v>48</v>
      </c>
      <c r="C8" s="5"/>
      <c r="F8" s="14"/>
      <c r="H8" s="12"/>
    </row>
    <row r="9" spans="1:8" ht="17" thickBot="1" x14ac:dyDescent="0.25">
      <c r="A9" s="5" t="s">
        <v>58</v>
      </c>
      <c r="B9" s="43">
        <v>350</v>
      </c>
      <c r="C9" s="44">
        <v>1</v>
      </c>
      <c r="D9" s="52">
        <f>B9*C9</f>
        <v>350</v>
      </c>
      <c r="E9" s="53">
        <v>525</v>
      </c>
      <c r="F9" s="54">
        <f t="shared" si="1"/>
        <v>1.5</v>
      </c>
      <c r="G9" s="50">
        <v>517</v>
      </c>
      <c r="H9" s="58">
        <f>(G10+G9)/D9</f>
        <v>1.4771428571428571</v>
      </c>
    </row>
    <row r="10" spans="1:8" ht="17" thickBot="1" x14ac:dyDescent="0.25">
      <c r="A10" s="5" t="s">
        <v>59</v>
      </c>
      <c r="B10" s="43"/>
      <c r="C10" s="45"/>
      <c r="D10" s="52"/>
      <c r="E10" s="53"/>
      <c r="F10" s="55"/>
      <c r="G10" s="51"/>
      <c r="H10" s="59"/>
    </row>
    <row r="11" spans="1:8" ht="16" thickBot="1" x14ac:dyDescent="0.25">
      <c r="A11" s="5"/>
      <c r="C11" s="5"/>
      <c r="F11" s="14"/>
      <c r="H11" s="12"/>
    </row>
    <row r="12" spans="1:8" ht="21" thickBot="1" x14ac:dyDescent="0.25">
      <c r="A12" s="6" t="s">
        <v>49</v>
      </c>
      <c r="C12" s="5"/>
      <c r="F12" s="14"/>
      <c r="H12" s="12"/>
    </row>
    <row r="13" spans="1:8" ht="17" thickBot="1" x14ac:dyDescent="0.25">
      <c r="A13" s="5" t="s">
        <v>20</v>
      </c>
      <c r="B13">
        <v>350</v>
      </c>
      <c r="C13" s="4">
        <v>4.4699999999999997E-2</v>
      </c>
      <c r="D13">
        <f t="shared" si="0"/>
        <v>15.645</v>
      </c>
      <c r="E13" s="13">
        <v>7</v>
      </c>
      <c r="F13" s="14">
        <f t="shared" si="1"/>
        <v>0.447427293064877</v>
      </c>
      <c r="G13" s="11">
        <v>7</v>
      </c>
      <c r="H13" s="12">
        <f t="shared" ref="H13:H18" si="2">G13/D13</f>
        <v>0.447427293064877</v>
      </c>
    </row>
    <row r="14" spans="1:8" ht="33" thickBot="1" x14ac:dyDescent="0.25">
      <c r="A14" s="5" t="s">
        <v>21</v>
      </c>
      <c r="B14">
        <v>350</v>
      </c>
      <c r="C14" s="4">
        <v>0.13420000000000001</v>
      </c>
      <c r="D14">
        <f t="shared" si="0"/>
        <v>46.970000000000006</v>
      </c>
      <c r="E14" s="13">
        <v>52</v>
      </c>
      <c r="F14" s="14">
        <f t="shared" si="1"/>
        <v>1.1070896316797956</v>
      </c>
      <c r="G14" s="11">
        <v>47</v>
      </c>
      <c r="H14" s="12">
        <f t="shared" si="2"/>
        <v>1.0006387055567383</v>
      </c>
    </row>
    <row r="15" spans="1:8" ht="17" thickBot="1" x14ac:dyDescent="0.25">
      <c r="A15" s="5" t="s">
        <v>22</v>
      </c>
      <c r="B15">
        <v>350</v>
      </c>
      <c r="C15" s="4">
        <v>0.25659999999999999</v>
      </c>
      <c r="D15">
        <f t="shared" si="0"/>
        <v>89.81</v>
      </c>
      <c r="E15" s="13">
        <v>91</v>
      </c>
      <c r="F15" s="14">
        <f t="shared" si="1"/>
        <v>1.0132501948558066</v>
      </c>
      <c r="G15" s="11">
        <v>87</v>
      </c>
      <c r="H15" s="12">
        <f t="shared" si="2"/>
        <v>0.96871172475225475</v>
      </c>
    </row>
    <row r="16" spans="1:8" ht="49" thickBot="1" x14ac:dyDescent="0.25">
      <c r="A16" s="5" t="s">
        <v>23</v>
      </c>
      <c r="B16">
        <v>350</v>
      </c>
      <c r="C16" s="4">
        <v>1.6999999999999999E-3</v>
      </c>
      <c r="D16">
        <f t="shared" si="0"/>
        <v>0.59499999999999997</v>
      </c>
      <c r="E16" s="13">
        <v>1</v>
      </c>
      <c r="F16" s="14">
        <f t="shared" si="1"/>
        <v>1.680672268907563</v>
      </c>
      <c r="G16" s="11">
        <v>1</v>
      </c>
      <c r="H16" s="12">
        <f t="shared" si="2"/>
        <v>1.680672268907563</v>
      </c>
    </row>
    <row r="17" spans="1:8" ht="49" thickBot="1" x14ac:dyDescent="0.25">
      <c r="A17" s="5" t="s">
        <v>24</v>
      </c>
      <c r="B17">
        <v>350</v>
      </c>
      <c r="C17" s="4">
        <v>7.4000000000000003E-3</v>
      </c>
      <c r="D17">
        <f t="shared" si="0"/>
        <v>2.5900000000000003</v>
      </c>
      <c r="E17" s="13">
        <v>2</v>
      </c>
      <c r="F17" s="14">
        <f t="shared" si="1"/>
        <v>0.7722007722007721</v>
      </c>
      <c r="G17" s="39">
        <v>2</v>
      </c>
      <c r="H17" s="12">
        <f t="shared" si="2"/>
        <v>0.7722007722007721</v>
      </c>
    </row>
    <row r="18" spans="1:8" ht="17" thickBot="1" x14ac:dyDescent="0.25">
      <c r="A18" s="5" t="s">
        <v>25</v>
      </c>
      <c r="B18">
        <v>350</v>
      </c>
      <c r="C18" s="4">
        <v>0.50080000000000002</v>
      </c>
      <c r="D18">
        <f t="shared" si="0"/>
        <v>175.28</v>
      </c>
      <c r="E18" s="13">
        <v>327</v>
      </c>
      <c r="F18" s="14">
        <f t="shared" si="1"/>
        <v>1.8655864901871291</v>
      </c>
      <c r="G18" s="11">
        <v>318</v>
      </c>
      <c r="H18" s="12">
        <f t="shared" si="2"/>
        <v>1.8142400730260155</v>
      </c>
    </row>
    <row r="19" spans="1:8" ht="17" thickBot="1" x14ac:dyDescent="0.25">
      <c r="A19" s="5" t="s">
        <v>26</v>
      </c>
      <c r="B19">
        <v>350</v>
      </c>
      <c r="C19" s="4">
        <v>5.4399999999999997E-2</v>
      </c>
      <c r="D19">
        <f t="shared" si="0"/>
        <v>19.04</v>
      </c>
      <c r="E19" s="13">
        <v>3</v>
      </c>
      <c r="F19" s="14">
        <f>(E19+E20)/D19</f>
        <v>2.8886554621848739</v>
      </c>
      <c r="G19" s="11">
        <v>3</v>
      </c>
      <c r="H19" s="12">
        <f>(G19+G20)/D19</f>
        <v>2.8886554621848739</v>
      </c>
    </row>
    <row r="20" spans="1:8" ht="17" thickBot="1" x14ac:dyDescent="0.25">
      <c r="A20" s="9" t="s">
        <v>41</v>
      </c>
      <c r="C20" s="4"/>
      <c r="D20">
        <v>19.04</v>
      </c>
      <c r="E20" s="13">
        <v>52</v>
      </c>
      <c r="F20" s="14">
        <f>(E20+E19)/D20</f>
        <v>2.8886554621848739</v>
      </c>
      <c r="G20" s="11">
        <v>52</v>
      </c>
      <c r="H20" s="12">
        <f>(G20+G19)/D19</f>
        <v>2.8886554621848739</v>
      </c>
    </row>
    <row r="21" spans="1:8" ht="16" thickBot="1" x14ac:dyDescent="0.25">
      <c r="A21" s="5"/>
      <c r="C21" s="5"/>
      <c r="F21" s="14"/>
      <c r="H21" s="12"/>
    </row>
    <row r="22" spans="1:8" ht="33" thickBot="1" x14ac:dyDescent="0.25">
      <c r="A22" s="6" t="s">
        <v>40</v>
      </c>
      <c r="C22" s="5"/>
      <c r="F22" s="14"/>
      <c r="H22" s="12"/>
    </row>
    <row r="23" spans="1:8" ht="33" thickBot="1" x14ac:dyDescent="0.25">
      <c r="A23" s="5" t="s">
        <v>28</v>
      </c>
      <c r="B23">
        <v>350</v>
      </c>
      <c r="C23" s="4">
        <v>0.1177</v>
      </c>
      <c r="D23">
        <f t="shared" si="0"/>
        <v>41.195</v>
      </c>
      <c r="E23" s="13">
        <v>16</v>
      </c>
      <c r="F23" s="14">
        <f t="shared" si="1"/>
        <v>0.38839665007889307</v>
      </c>
      <c r="G23" s="11">
        <v>16</v>
      </c>
      <c r="H23" s="12">
        <f>G23/D23</f>
        <v>0.38839665007889307</v>
      </c>
    </row>
    <row r="24" spans="1:8" ht="33" thickBot="1" x14ac:dyDescent="0.25">
      <c r="A24" s="5" t="s">
        <v>29</v>
      </c>
      <c r="B24">
        <v>350</v>
      </c>
      <c r="C24" s="4">
        <v>0.2419</v>
      </c>
      <c r="D24">
        <f t="shared" si="0"/>
        <v>84.665000000000006</v>
      </c>
      <c r="E24" s="13">
        <v>90</v>
      </c>
      <c r="F24" s="14">
        <f t="shared" si="1"/>
        <v>1.0630130514380203</v>
      </c>
      <c r="G24" s="11">
        <v>85</v>
      </c>
      <c r="H24" s="12">
        <f>G24/D24</f>
        <v>1.0039567708025747</v>
      </c>
    </row>
    <row r="25" spans="1:8" ht="17" thickBot="1" x14ac:dyDescent="0.25">
      <c r="A25" s="5" t="s">
        <v>30</v>
      </c>
      <c r="B25">
        <v>350</v>
      </c>
      <c r="C25" s="4">
        <v>0.30980000000000002</v>
      </c>
      <c r="D25">
        <f t="shared" si="0"/>
        <v>108.43</v>
      </c>
      <c r="E25" s="13">
        <v>137</v>
      </c>
      <c r="F25" s="14">
        <f t="shared" si="1"/>
        <v>1.2634879645854467</v>
      </c>
      <c r="G25" s="11">
        <v>130</v>
      </c>
      <c r="H25" s="12">
        <f>G25/D25</f>
        <v>1.1989301853730516</v>
      </c>
    </row>
    <row r="26" spans="1:8" ht="33" thickBot="1" x14ac:dyDescent="0.25">
      <c r="A26" s="5" t="s">
        <v>31</v>
      </c>
      <c r="B26">
        <v>350</v>
      </c>
      <c r="C26" s="4">
        <v>0.3306</v>
      </c>
      <c r="D26">
        <f t="shared" si="0"/>
        <v>115.71000000000001</v>
      </c>
      <c r="E26" s="13">
        <v>287</v>
      </c>
      <c r="F26" s="14">
        <f t="shared" si="1"/>
        <v>2.4803387779794313</v>
      </c>
      <c r="G26" s="11">
        <v>282</v>
      </c>
      <c r="H26" s="12">
        <f>G26/D26</f>
        <v>2.4371273010111483</v>
      </c>
    </row>
    <row r="27" spans="1:8" ht="16" thickBot="1" x14ac:dyDescent="0.25">
      <c r="A27" s="5"/>
      <c r="C27" s="5"/>
      <c r="F27" s="14"/>
      <c r="H27" s="12"/>
    </row>
    <row r="28" spans="1:8" ht="33" thickBot="1" x14ac:dyDescent="0.25">
      <c r="A28" s="6" t="s">
        <v>32</v>
      </c>
      <c r="C28" s="5"/>
      <c r="F28" s="14"/>
      <c r="H28" s="12"/>
    </row>
    <row r="29" spans="1:8" ht="17" thickBot="1" x14ac:dyDescent="0.25">
      <c r="A29" s="5" t="s">
        <v>33</v>
      </c>
      <c r="B29">
        <v>350</v>
      </c>
      <c r="C29" s="4">
        <v>0.16089999999999999</v>
      </c>
      <c r="D29">
        <f t="shared" si="0"/>
        <v>56.314999999999998</v>
      </c>
      <c r="E29" s="13">
        <v>50</v>
      </c>
      <c r="F29" s="14">
        <f t="shared" si="1"/>
        <v>0.88786291396608363</v>
      </c>
      <c r="G29" s="11">
        <v>49</v>
      </c>
      <c r="H29" s="12">
        <f>G29/D29</f>
        <v>0.87010565568676201</v>
      </c>
    </row>
    <row r="30" spans="1:8" ht="17" thickBot="1" x14ac:dyDescent="0.25">
      <c r="A30" s="5" t="s">
        <v>34</v>
      </c>
      <c r="B30">
        <v>350</v>
      </c>
      <c r="C30" s="4">
        <v>0.38240000000000002</v>
      </c>
      <c r="D30">
        <f t="shared" si="0"/>
        <v>133.84</v>
      </c>
      <c r="E30" s="13">
        <v>248</v>
      </c>
      <c r="F30" s="14">
        <f t="shared" si="1"/>
        <v>1.852958756724447</v>
      </c>
      <c r="G30" s="11">
        <v>232</v>
      </c>
      <c r="H30" s="12">
        <f>G30/D30</f>
        <v>1.7334130304841602</v>
      </c>
    </row>
    <row r="31" spans="1:8" ht="17" thickBot="1" x14ac:dyDescent="0.25">
      <c r="A31" s="5" t="s">
        <v>35</v>
      </c>
      <c r="B31">
        <v>350</v>
      </c>
      <c r="C31" s="4">
        <v>0.21110000000000001</v>
      </c>
      <c r="D31">
        <f t="shared" si="0"/>
        <v>73.885000000000005</v>
      </c>
      <c r="E31" s="13">
        <v>122</v>
      </c>
      <c r="F31" s="14">
        <f t="shared" si="1"/>
        <v>1.6512147255870608</v>
      </c>
      <c r="G31" s="11">
        <v>120</v>
      </c>
      <c r="H31" s="12">
        <f>G31/D31</f>
        <v>1.6241456317249778</v>
      </c>
    </row>
    <row r="32" spans="1:8" ht="17" thickBot="1" x14ac:dyDescent="0.25">
      <c r="A32" s="5" t="s">
        <v>36</v>
      </c>
      <c r="B32">
        <v>350</v>
      </c>
      <c r="C32" s="4">
        <v>0.24560000000000001</v>
      </c>
      <c r="D32">
        <f t="shared" si="0"/>
        <v>85.960000000000008</v>
      </c>
      <c r="E32" s="13">
        <v>114</v>
      </c>
      <c r="F32" s="14">
        <f t="shared" si="1"/>
        <v>1.3261982317356908</v>
      </c>
      <c r="G32" s="11">
        <v>115</v>
      </c>
      <c r="H32" s="12">
        <f>G32/D32</f>
        <v>1.3378315495579338</v>
      </c>
    </row>
    <row r="34" spans="1:8" s="17" customFormat="1" ht="16" x14ac:dyDescent="0.2">
      <c r="A34" s="16" t="s">
        <v>61</v>
      </c>
      <c r="E34" s="18">
        <f>E5+E6</f>
        <v>535</v>
      </c>
      <c r="F34" s="19">
        <f>E34/B32</f>
        <v>1.5285714285714285</v>
      </c>
      <c r="G34" s="18">
        <f t="shared" ref="G34" si="3">G5+G6</f>
        <v>517</v>
      </c>
      <c r="H34" s="19">
        <f>G34/B32</f>
        <v>1.4771428571428571</v>
      </c>
    </row>
  </sheetData>
  <mergeCells count="7">
    <mergeCell ref="H9:H10"/>
    <mergeCell ref="E9:E10"/>
    <mergeCell ref="B9:B10"/>
    <mergeCell ref="C9:C10"/>
    <mergeCell ref="D9:D10"/>
    <mergeCell ref="F9:F10"/>
    <mergeCell ref="G9:G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ADULT</vt:lpstr>
      <vt:lpstr>TEEN</vt:lpstr>
      <vt:lpstr>CHILD</vt:lpstr>
      <vt:lpstr>PreK</vt:lpstr>
      <vt:lpstr>IT Comb</vt:lpstr>
      <vt:lpstr>InfTod 49</vt:lpstr>
      <vt:lpstr>InfTod 1030</vt:lpstr>
    </vt:vector>
  </TitlesOfParts>
  <Company>WPS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Kailey Bax</dc:creator>
  <cp:lastModifiedBy>David Herzberg</cp:lastModifiedBy>
  <dcterms:created xsi:type="dcterms:W3CDTF">2017-10-13T18:27:25Z</dcterms:created>
  <dcterms:modified xsi:type="dcterms:W3CDTF">2020-04-05T00:29:10Z</dcterms:modified>
</cp:coreProperties>
</file>