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390"/>
  </bookViews>
  <sheets>
    <sheet name="财务报表-财务收支记账统计报表" sheetId="1" r:id="rId1"/>
    <sheet name="考研复习学习计划" sheetId="2" r:id="rId2"/>
    <sheet name="员工信息管理(生日提醒)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B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这里是标题部分</t>
        </r>
      </text>
    </comment>
  </commentList>
</comments>
</file>

<file path=xl/sharedStrings.xml><?xml version="1.0" encoding="utf-8"?>
<sst xmlns="http://schemas.openxmlformats.org/spreadsheetml/2006/main" count="188" uniqueCount="151">
  <si>
    <t>财务报表-财务收支记账统计报表</t>
  </si>
  <si>
    <t>财务记账明细</t>
  </si>
  <si>
    <t>FINANCIAL  DETAILS</t>
  </si>
  <si>
    <t>统计分析</t>
  </si>
  <si>
    <t>STATISTICAL ANALYSIS</t>
  </si>
  <si>
    <t>数据汇总</t>
  </si>
  <si>
    <t>SUMMARY</t>
  </si>
  <si>
    <t>序号</t>
  </si>
  <si>
    <t>日期</t>
  </si>
  <si>
    <t>收支分类</t>
  </si>
  <si>
    <t>收支说明</t>
  </si>
  <si>
    <t>账户</t>
  </si>
  <si>
    <t>收入</t>
  </si>
  <si>
    <t>支出</t>
  </si>
  <si>
    <t>期初余额</t>
  </si>
  <si>
    <t>期末余额</t>
  </si>
  <si>
    <t>总收入</t>
  </si>
  <si>
    <t>分类1</t>
  </si>
  <si>
    <t>说明1</t>
  </si>
  <si>
    <t>建行</t>
  </si>
  <si>
    <t>总支出</t>
  </si>
  <si>
    <t>分类2</t>
  </si>
  <si>
    <t>说明2</t>
  </si>
  <si>
    <t>中行</t>
  </si>
  <si>
    <t>余额</t>
  </si>
  <si>
    <t>分类3</t>
  </si>
  <si>
    <t>说明3</t>
  </si>
  <si>
    <t>农行</t>
  </si>
  <si>
    <t>分类4</t>
  </si>
  <si>
    <t>说明4</t>
  </si>
  <si>
    <t>交行</t>
  </si>
  <si>
    <t>工行</t>
  </si>
  <si>
    <t>分类5</t>
  </si>
  <si>
    <t>说明5</t>
  </si>
  <si>
    <t>微信</t>
  </si>
  <si>
    <t>分类6</t>
  </si>
  <si>
    <t>说明6</t>
  </si>
  <si>
    <t>支付宝</t>
  </si>
  <si>
    <t>分类7</t>
  </si>
  <si>
    <t>说明7</t>
  </si>
  <si>
    <t>分类8</t>
  </si>
  <si>
    <t>说明8</t>
  </si>
  <si>
    <t>其他</t>
  </si>
  <si>
    <t>分类9</t>
  </si>
  <si>
    <t>说明9</t>
  </si>
  <si>
    <t>合计</t>
  </si>
  <si>
    <t>分类10</t>
  </si>
  <si>
    <t>说明10</t>
  </si>
  <si>
    <t>分类11</t>
  </si>
  <si>
    <t>说明11</t>
  </si>
  <si>
    <t>月份</t>
  </si>
  <si>
    <t>分类12</t>
  </si>
  <si>
    <t>说明12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</si>
  <si>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</si>
  <si>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</si>
  <si>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</si>
  <si>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</si>
  <si>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</si>
  <si>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</si>
  <si>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</si>
  <si>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</si>
  <si>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</si>
  <si>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</si>
  <si>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</si>
  <si>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</si>
  <si>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考研复习学习计划</t>
  </si>
  <si>
    <t>目标日</t>
  </si>
  <si>
    <t>目标分数</t>
  </si>
  <si>
    <t>5月第2周</t>
  </si>
  <si>
    <t>周一</t>
  </si>
  <si>
    <t>周二</t>
  </si>
  <si>
    <t>周三</t>
  </si>
  <si>
    <t>周四</t>
  </si>
  <si>
    <t>周五</t>
  </si>
  <si>
    <t>周六</t>
  </si>
  <si>
    <t>周日</t>
  </si>
  <si>
    <t>考试科目</t>
  </si>
  <si>
    <t>分数</t>
  </si>
  <si>
    <t>专业课</t>
  </si>
  <si>
    <t>每日重点任务</t>
  </si>
  <si>
    <t>倒计时</t>
  </si>
  <si>
    <t>英语</t>
  </si>
  <si>
    <t>数学</t>
  </si>
  <si>
    <t>06：30-7：00</t>
  </si>
  <si>
    <t>文学</t>
  </si>
  <si>
    <t>7：00-09：00</t>
  </si>
  <si>
    <t>重点复习内容</t>
  </si>
  <si>
    <t>学习进度</t>
  </si>
  <si>
    <t>09：00-11：00</t>
  </si>
  <si>
    <t>阅读</t>
  </si>
  <si>
    <t>11：00-12：00</t>
  </si>
  <si>
    <t>作文</t>
  </si>
  <si>
    <t>12：00-13：00</t>
  </si>
  <si>
    <t>文言文</t>
  </si>
  <si>
    <t>13：00-15：00</t>
  </si>
  <si>
    <t>唐代历史</t>
  </si>
  <si>
    <t>15：00-17：00</t>
  </si>
  <si>
    <t>17：00-18：00</t>
  </si>
  <si>
    <t>听力</t>
  </si>
  <si>
    <t>18：00-20：00</t>
  </si>
  <si>
    <t>完形填空</t>
  </si>
  <si>
    <t>20：00-21：30</t>
  </si>
  <si>
    <t>21：00-23：00</t>
  </si>
  <si>
    <t>内容1</t>
  </si>
  <si>
    <t>23：00-24：00</t>
  </si>
  <si>
    <t>内容2</t>
  </si>
  <si>
    <t>24：00以后</t>
  </si>
  <si>
    <t>内容3</t>
  </si>
  <si>
    <t>未完成内容</t>
  </si>
  <si>
    <t>内容4</t>
  </si>
  <si>
    <t>每日总结</t>
  </si>
  <si>
    <t>员工信息管理(生日提醒)</t>
  </si>
  <si>
    <t>注：通过输入年月进行生日明细查询，</t>
  </si>
  <si>
    <t>表示该日期有员工生日</t>
  </si>
  <si>
    <t>表示当天日期</t>
  </si>
  <si>
    <t>通过设置提醒天数，可查询在该天数期间过生日的人数</t>
  </si>
  <si>
    <t>员工总数</t>
  </si>
  <si>
    <t>设置提醒天数</t>
  </si>
  <si>
    <t>生日人数</t>
  </si>
  <si>
    <t>今天是：</t>
  </si>
  <si>
    <t>员工工号</t>
  </si>
  <si>
    <t>部门</t>
  </si>
  <si>
    <t>姓名</t>
  </si>
  <si>
    <t>岗位</t>
  </si>
  <si>
    <t>性别</t>
  </si>
  <si>
    <t>身份证号码</t>
  </si>
  <si>
    <t>出生日期</t>
  </si>
  <si>
    <t>年龄</t>
  </si>
  <si>
    <t>提醒</t>
  </si>
  <si>
    <t>行政部</t>
  </si>
  <si>
    <t>王一</t>
  </si>
  <si>
    <t>人事</t>
  </si>
  <si>
    <t>女</t>
  </si>
  <si>
    <t>11111119971120210000</t>
  </si>
  <si>
    <t>财务部</t>
  </si>
  <si>
    <t>王二</t>
  </si>
  <si>
    <t>出纳</t>
  </si>
  <si>
    <t>男</t>
  </si>
  <si>
    <t>11111119970220110000</t>
  </si>
  <si>
    <t>研发部</t>
  </si>
  <si>
    <t>王三</t>
  </si>
  <si>
    <t>工程师</t>
  </si>
  <si>
    <t>11111119951103110000</t>
  </si>
  <si>
    <t>王四</t>
  </si>
  <si>
    <t>高级工程师</t>
  </si>
  <si>
    <t>11111119971024110000</t>
  </si>
  <si>
    <t>王五</t>
  </si>
  <si>
    <t>前端</t>
  </si>
  <si>
    <t>11111119890420110000</t>
  </si>
  <si>
    <t>王六</t>
  </si>
  <si>
    <t>11111119981120210000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</si>
</sst>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"/>
    <numFmt numFmtId="177" formatCode="0_ "/>
    <numFmt numFmtId="178" formatCode="yyyy&quot;年&quot;mm&quot;月&quot;dd&quot;日&quot;;@"/>
  </numFmts>
  <fonts count="54">
    <font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sz val="10"/>
      <color rgb="FF595959"/>
      <name val="宋体"/>
      <charset val="134"/>
    </font>
    <font>
      <b/>
      <sz val="20"/>
      <color rgb="FF32BE7F"/>
      <name val="微软雅黑"/>
      <charset val="134"/>
    </font>
    <font>
      <sz val="11"/>
      <color rgb="FF7F7F7F"/>
      <name val="微软雅黑"/>
      <charset val="134"/>
    </font>
    <font>
      <b/>
      <sz val="26"/>
      <color rgb="FFFFFF00"/>
      <name val="微软雅黑"/>
      <charset val="134"/>
    </font>
    <font>
      <b/>
      <sz val="20"/>
      <color rgb="FFFFFFFF"/>
      <name val="Arial Black"/>
      <charset val="134"/>
    </font>
    <font>
      <b/>
      <sz val="12"/>
      <color rgb="FFFFFF00"/>
      <name val="微软雅黑"/>
      <charset val="134"/>
    </font>
    <font>
      <sz val="11"/>
      <color rgb="FFFFFFFF"/>
      <name val="微软雅黑"/>
      <charset val="134"/>
    </font>
    <font>
      <sz val="10"/>
      <color rgb="FF595959"/>
      <name val="微软雅黑"/>
      <charset val="134"/>
    </font>
    <font>
      <sz val="11"/>
      <color rgb="FF385723"/>
      <name val="宋体"/>
      <charset val="134"/>
    </font>
    <font>
      <b/>
      <sz val="18"/>
      <color rgb="FF00B2EC"/>
      <name val="微软雅黑"/>
      <charset val="134"/>
    </font>
    <font>
      <b/>
      <sz val="16"/>
      <color rgb="FFFF5F5F"/>
      <name val="Arial Black"/>
      <charset val="134"/>
    </font>
    <font>
      <b/>
      <sz val="16"/>
      <color rgb="FFFFC000"/>
      <name val="Arial Black"/>
      <charset val="134"/>
    </font>
    <font>
      <sz val="10"/>
      <color rgb="FFFFFFFF"/>
      <name val="微软雅黑"/>
      <charset val="134"/>
    </font>
    <font>
      <sz val="11"/>
      <color rgb="FFFFFFFF"/>
      <name val="Arial Black"/>
      <charset val="134"/>
    </font>
    <font>
      <b/>
      <sz val="10"/>
      <color rgb="FF595959"/>
      <name val="微软雅黑"/>
      <charset val="134"/>
    </font>
    <font>
      <sz val="12"/>
      <color theme="1"/>
      <name val="等线"/>
      <charset val="134"/>
      <scheme val="minor"/>
    </font>
    <font>
      <b/>
      <sz val="18"/>
      <color theme="1"/>
      <name val="微软雅黑"/>
      <charset val="134"/>
    </font>
    <font>
      <b/>
      <sz val="11"/>
      <color theme="0"/>
      <name val="微软雅黑"/>
      <charset val="134"/>
    </font>
    <font>
      <sz val="18"/>
      <color rgb="FFC0000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4"/>
      <color theme="0"/>
      <name val="微软雅黑"/>
      <charset val="134"/>
    </font>
    <font>
      <b/>
      <sz val="20"/>
      <color theme="1" tint="0.499984740745262"/>
      <name val="微软雅黑"/>
      <charset val="134"/>
    </font>
    <font>
      <b/>
      <sz val="24"/>
      <color theme="1"/>
      <name val="微软雅黑"/>
      <charset val="134"/>
    </font>
    <font>
      <b/>
      <sz val="12"/>
      <color theme="0" tint="-0.499984740745262"/>
      <name val="微软雅黑"/>
      <charset val="134"/>
    </font>
    <font>
      <b/>
      <sz val="9"/>
      <color theme="0" tint="-0.249977111117893"/>
      <name val="微软雅黑"/>
      <charset val="134"/>
    </font>
    <font>
      <sz val="10"/>
      <color theme="1"/>
      <name val="微软雅黑"/>
      <charset val="134"/>
    </font>
    <font>
      <sz val="12"/>
      <color rgb="FFFFC000"/>
      <name val="微软雅黑"/>
      <charset val="134"/>
    </font>
    <font>
      <sz val="12"/>
      <color theme="7"/>
      <name val="微软雅黑"/>
      <charset val="134"/>
    </font>
    <font>
      <sz val="12"/>
      <color theme="9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19A382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theme="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rgb="FFE8EAEF"/>
      </right>
      <top style="thin">
        <color auto="1"/>
      </top>
      <bottom style="thin">
        <color rgb="FFE8EAEF"/>
      </bottom>
      <diagonal/>
    </border>
    <border>
      <left style="thin">
        <color rgb="FFE8EAEF"/>
      </left>
      <right style="thin">
        <color rgb="FFE8EAEF"/>
      </right>
      <top style="thin">
        <color auto="1"/>
      </top>
      <bottom style="thin">
        <color rgb="FFE8EAEF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rgb="FFF2F4F9"/>
      </right>
      <top style="thin">
        <color rgb="FFF2F4F9"/>
      </top>
      <bottom style="thin">
        <color auto="1"/>
      </bottom>
      <diagonal/>
    </border>
    <border>
      <left style="thin">
        <color rgb="FFF2F4F9"/>
      </left>
      <right style="thin">
        <color rgb="FFF2F4F9"/>
      </right>
      <top style="thin">
        <color rgb="FFF2F4F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E8EAEF"/>
      </left>
      <right style="thin">
        <color auto="1"/>
      </right>
      <top style="thin">
        <color auto="1"/>
      </top>
      <bottom style="thin">
        <color rgb="FFE8EAEF"/>
      </bottom>
      <diagonal/>
    </border>
    <border>
      <left/>
      <right style="thin">
        <color auto="1"/>
      </right>
      <top/>
      <bottom/>
      <diagonal/>
    </border>
    <border>
      <left style="thin">
        <color rgb="FFF2F4F9"/>
      </left>
      <right style="thin">
        <color auto="1"/>
      </right>
      <top style="thin">
        <color rgb="FFF2F4F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849CB0"/>
      </left>
      <right style="thin">
        <color rgb="FF849CB0"/>
      </right>
      <top style="thin">
        <color rgb="FF849CB0"/>
      </top>
      <bottom style="thin">
        <color rgb="FF849CB0"/>
      </bottom>
      <diagonal/>
    </border>
    <border>
      <left style="thin">
        <color rgb="FF95ADBE"/>
      </left>
      <right style="thin">
        <color rgb="FF95ADBE"/>
      </right>
      <top style="thin">
        <color rgb="FF95ADBE"/>
      </top>
      <bottom style="thin">
        <color rgb="FF95ADB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21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13" borderId="22" applyNumberFormat="0" applyFont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23" applyNumberFormat="0" applyFill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9" fillId="0" borderId="24" applyNumberFormat="0" applyFill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5" fillId="17" borderId="25" applyNumberFormat="0" applyAlignment="0" applyProtection="0">
      <alignment vertical="center"/>
    </xf>
    <xf numFmtId="0" fontId="46" fillId="17" borderId="21" applyNumberFormat="0" applyAlignment="0" applyProtection="0">
      <alignment vertical="center"/>
    </xf>
    <xf numFmtId="0" fontId="47" fillId="18" borderId="26" applyNumberFormat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48" fillId="0" borderId="27" applyNumberFormat="0" applyFill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76" fontId="6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176" fontId="6" fillId="2" borderId="4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vertical="center"/>
    </xf>
    <xf numFmtId="0" fontId="9" fillId="2" borderId="9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0" fontId="5" fillId="4" borderId="1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1" fillId="2" borderId="2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vertical="center"/>
    </xf>
    <xf numFmtId="177" fontId="12" fillId="2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77" fontId="13" fillId="2" borderId="4" xfId="0" applyNumberFormat="1" applyFont="1" applyFill="1" applyBorder="1" applyAlignment="1">
      <alignment horizontal="center" vertical="center"/>
    </xf>
    <xf numFmtId="177" fontId="14" fillId="2" borderId="4" xfId="0" applyNumberFormat="1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vertical="center"/>
    </xf>
    <xf numFmtId="0" fontId="15" fillId="2" borderId="4" xfId="0" applyFont="1" applyFill="1" applyBorder="1" applyAlignment="1">
      <alignment horizontal="center"/>
    </xf>
    <xf numFmtId="178" fontId="16" fillId="2" borderId="4" xfId="0" applyNumberFormat="1" applyFont="1" applyFill="1" applyBorder="1" applyAlignment="1">
      <alignment horizontal="center"/>
    </xf>
    <xf numFmtId="178" fontId="16" fillId="2" borderId="13" xfId="0" applyNumberFormat="1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vertical="center"/>
    </xf>
    <xf numFmtId="0" fontId="9" fillId="2" borderId="16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9" fillId="0" borderId="10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58" fontId="21" fillId="0" borderId="10" xfId="0" applyNumberFormat="1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4" fillId="5" borderId="10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9" fontId="22" fillId="0" borderId="10" xfId="0" applyNumberFormat="1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left"/>
    </xf>
    <xf numFmtId="0" fontId="23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top"/>
    </xf>
    <xf numFmtId="0" fontId="27" fillId="0" borderId="0" xfId="0" applyFont="1" applyFill="1" applyBorder="1" applyAlignment="1"/>
    <xf numFmtId="0" fontId="25" fillId="0" borderId="0" xfId="0" applyFont="1" applyFill="1" applyBorder="1" applyAlignment="1"/>
    <xf numFmtId="0" fontId="28" fillId="0" borderId="0" xfId="0" applyFont="1" applyFill="1" applyBorder="1" applyAlignment="1">
      <alignment horizontal="right"/>
    </xf>
    <xf numFmtId="0" fontId="20" fillId="6" borderId="19" xfId="0" applyNumberFormat="1" applyFont="1" applyFill="1" applyBorder="1" applyAlignment="1" applyProtection="1">
      <alignment horizontal="center" vertical="center"/>
    </xf>
    <xf numFmtId="0" fontId="22" fillId="0" borderId="19" xfId="0" applyNumberFormat="1" applyFont="1" applyFill="1" applyBorder="1" applyAlignment="1" applyProtection="1">
      <alignment horizontal="center" vertical="center"/>
    </xf>
    <xf numFmtId="14" fontId="22" fillId="0" borderId="19" xfId="0" applyNumberFormat="1" applyFont="1" applyFill="1" applyBorder="1" applyAlignment="1" applyProtection="1">
      <alignment horizontal="center" vertical="center"/>
    </xf>
    <xf numFmtId="42" fontId="22" fillId="0" borderId="19" xfId="1" applyFont="1" applyFill="1" applyBorder="1" applyAlignment="1" applyProtection="1">
      <alignment horizontal="center" vertical="center"/>
    </xf>
    <xf numFmtId="0" fontId="20" fillId="6" borderId="20" xfId="0" applyNumberFormat="1" applyFont="1" applyFill="1" applyBorder="1" applyAlignment="1" applyProtection="1">
      <alignment horizontal="center" vertical="center"/>
    </xf>
    <xf numFmtId="0" fontId="20" fillId="7" borderId="10" xfId="0" applyFont="1" applyFill="1" applyBorder="1" applyAlignment="1">
      <alignment horizontal="center" vertical="center"/>
    </xf>
    <xf numFmtId="0" fontId="22" fillId="0" borderId="20" xfId="0" applyNumberFormat="1" applyFont="1" applyFill="1" applyBorder="1" applyAlignment="1" applyProtection="1">
      <alignment horizontal="center" vertical="center"/>
    </xf>
    <xf numFmtId="42" fontId="29" fillId="0" borderId="20" xfId="1" applyFont="1" applyFill="1" applyBorder="1" applyAlignment="1" applyProtection="1">
      <alignment horizontal="center" vertical="center"/>
    </xf>
    <xf numFmtId="42" fontId="22" fillId="0" borderId="20" xfId="1" applyFont="1" applyFill="1" applyBorder="1" applyAlignment="1" applyProtection="1">
      <alignment horizontal="center" vertical="center"/>
    </xf>
    <xf numFmtId="42" fontId="30" fillId="0" borderId="10" xfId="1" applyFont="1" applyBorder="1" applyAlignment="1">
      <alignment horizontal="right" vertical="center"/>
    </xf>
    <xf numFmtId="42" fontId="31" fillId="0" borderId="10" xfId="1" applyFont="1" applyBorder="1" applyAlignment="1">
      <alignment horizontal="right" vertical="center"/>
    </xf>
    <xf numFmtId="42" fontId="32" fillId="0" borderId="10" xfId="1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rgb="FFF7F7F9"/>
        </patternFill>
      </fill>
    </dxf>
    <dxf>
      <font>
        <color rgb="FFFFFFFF"/>
      </font>
      <fill>
        <patternFill patternType="solid">
          <bgColor rgb="FFFF6565"/>
        </patternFill>
      </fill>
    </dxf>
    <dxf>
      <font>
        <color rgb="FFFFFF00"/>
      </font>
    </dxf>
    <dxf>
      <fill>
        <patternFill patternType="none"/>
      </fill>
    </dxf>
    <dxf>
      <font>
        <color rgb="FFFF0000"/>
      </font>
    </dxf>
    <dxf>
      <fill>
        <patternFill patternType="solid">
          <bgColor rgb="FFF2F4F9"/>
        </patternFill>
      </fill>
    </dxf>
  </dxfs>
  <tableStyles count="0" defaultTableStyle="TableStyleMedium2" defaultPivotStyle="PivotStyleLight16"/>
  <colors>
    <mruColors>
      <color rgb="003D2A52"/>
      <color rgb="00DFF0EA"/>
      <color rgb="0095ADBE"/>
      <color rgb="00574F7D"/>
      <color rgb="00D8EDE5"/>
      <color rgb="00849CB0"/>
      <color rgb="00443C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'财务报表-财务收支记账统计报表'!$K$6</c:f>
              <c:strCache>
                <c:ptCount val="1"/>
                <c:pt idx="0">
                  <c:v>期初余额</c:v>
                </c:pt>
              </c:strCache>
            </c:strRef>
          </c:tx>
          <c:spPr>
            <a:solidFill>
              <a:srgbClr val="574F7D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'财务报表-财务收支记账统计报表'!$J$7:$J$14</c:f>
              <c:strCache>
                <c:ptCount val="8"/>
                <c:pt idx="0">
                  <c:v>建行</c:v>
                </c:pt>
                <c:pt idx="1">
                  <c:v>中行</c:v>
                </c:pt>
                <c:pt idx="2">
                  <c:v>农行</c:v>
                </c:pt>
                <c:pt idx="3">
                  <c:v>工行</c:v>
                </c:pt>
                <c:pt idx="4">
                  <c:v>交行</c:v>
                </c:pt>
                <c:pt idx="5">
                  <c:v>微信</c:v>
                </c:pt>
                <c:pt idx="6">
                  <c:v>支付宝</c:v>
                </c:pt>
                <c:pt idx="7">
                  <c:v>其他</c:v>
                </c:pt>
              </c:strCache>
            </c:strRef>
          </c:cat>
          <c:val>
            <c:numRef>
              <c:f>'财务报表-财务收支记账统计报表'!$K$7:$K$14</c:f>
              <c:numCache>
                <c:formatCode>_ "￥"* #,##0_ ;_ "￥"* \-#,##0_ ;_ "￥"* "-"_ ;_ @_ </c:formatCode>
                <c:ptCount val="8"/>
                <c:pt idx="0">
                  <c:v>20000</c:v>
                </c:pt>
                <c:pt idx="1">
                  <c:v>18000</c:v>
                </c:pt>
                <c:pt idx="2">
                  <c:v>30000</c:v>
                </c:pt>
                <c:pt idx="3">
                  <c:v>2000</c:v>
                </c:pt>
                <c:pt idx="4">
                  <c:v>100</c:v>
                </c:pt>
                <c:pt idx="5">
                  <c:v>10</c:v>
                </c:pt>
                <c:pt idx="6">
                  <c:v>100</c:v>
                </c:pt>
                <c:pt idx="7">
                  <c:v>300</c:v>
                </c:pt>
              </c:numCache>
            </c:numRef>
          </c:val>
        </c:ser>
        <c:ser>
          <c:idx val="1"/>
          <c:order val="1"/>
          <c:tx>
            <c:strRef>
              <c:f>'财务报表-财务收支记账统计报表'!$L$6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rgbClr val="849CB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'财务报表-财务收支记账统计报表'!$J$7:$J$14</c:f>
              <c:strCache>
                <c:ptCount val="8"/>
                <c:pt idx="0">
                  <c:v>建行</c:v>
                </c:pt>
                <c:pt idx="1">
                  <c:v>中行</c:v>
                </c:pt>
                <c:pt idx="2">
                  <c:v>农行</c:v>
                </c:pt>
                <c:pt idx="3">
                  <c:v>工行</c:v>
                </c:pt>
                <c:pt idx="4">
                  <c:v>交行</c:v>
                </c:pt>
                <c:pt idx="5">
                  <c:v>微信</c:v>
                </c:pt>
                <c:pt idx="6">
                  <c:v>支付宝</c:v>
                </c:pt>
                <c:pt idx="7">
                  <c:v>其他</c:v>
                </c:pt>
              </c:strCache>
            </c:strRef>
          </c:cat>
          <c:val>
            <c:numRef>
              <c:f>'财务报表-财务收支记账统计报表'!$L$7:$L$14</c:f>
              <c:numCache>
                <c:formatCode>_ "￥"* #,##0_ ;_ "￥"* \-#,##0_ ;_ "￥"* "-"_ ;_ @_ </c:formatCode>
                <c:ptCount val="8"/>
                <c:pt idx="0">
                  <c:v>200</c:v>
                </c:pt>
                <c:pt idx="1">
                  <c:v>1000</c:v>
                </c:pt>
                <c:pt idx="2">
                  <c:v>0</c:v>
                </c:pt>
                <c:pt idx="3">
                  <c:v>3000</c:v>
                </c:pt>
                <c:pt idx="4">
                  <c:v>7000</c:v>
                </c:pt>
                <c:pt idx="5">
                  <c:v>200</c:v>
                </c:pt>
                <c:pt idx="6">
                  <c:v>1200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'财务报表-财务收支记账统计报表'!$M$6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'财务报表-财务收支记账统计报表'!$J$7:$J$14</c:f>
              <c:strCache>
                <c:ptCount val="8"/>
                <c:pt idx="0">
                  <c:v>建行</c:v>
                </c:pt>
                <c:pt idx="1">
                  <c:v>中行</c:v>
                </c:pt>
                <c:pt idx="2">
                  <c:v>农行</c:v>
                </c:pt>
                <c:pt idx="3">
                  <c:v>工行</c:v>
                </c:pt>
                <c:pt idx="4">
                  <c:v>交行</c:v>
                </c:pt>
                <c:pt idx="5">
                  <c:v>微信</c:v>
                </c:pt>
                <c:pt idx="6">
                  <c:v>支付宝</c:v>
                </c:pt>
                <c:pt idx="7">
                  <c:v>其他</c:v>
                </c:pt>
              </c:strCache>
            </c:strRef>
          </c:cat>
          <c:val>
            <c:numRef>
              <c:f>'财务报表-财务收支记账统计报表'!$M$7:$M$14</c:f>
              <c:numCache>
                <c:formatCode>_ "￥"* #,##0_ ;_ "￥"* \-#,##0_ ;_ "￥"* "-"_ ;_ @_ 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'财务报表-财务收支记账统计报表'!$N$6</c:f>
              <c:strCache>
                <c:ptCount val="1"/>
                <c:pt idx="0">
                  <c:v>期末余额</c:v>
                </c:pt>
              </c:strCache>
            </c:strRef>
          </c:tx>
          <c:spPr>
            <a:solidFill>
              <a:srgbClr val="DFF0E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'财务报表-财务收支记账统计报表'!$J$7:$J$14</c:f>
              <c:strCache>
                <c:ptCount val="8"/>
                <c:pt idx="0">
                  <c:v>建行</c:v>
                </c:pt>
                <c:pt idx="1">
                  <c:v>中行</c:v>
                </c:pt>
                <c:pt idx="2">
                  <c:v>农行</c:v>
                </c:pt>
                <c:pt idx="3">
                  <c:v>工行</c:v>
                </c:pt>
                <c:pt idx="4">
                  <c:v>交行</c:v>
                </c:pt>
                <c:pt idx="5">
                  <c:v>微信</c:v>
                </c:pt>
                <c:pt idx="6">
                  <c:v>支付宝</c:v>
                </c:pt>
                <c:pt idx="7">
                  <c:v>其他</c:v>
                </c:pt>
              </c:strCache>
            </c:strRef>
          </c:cat>
          <c:val>
            <c:numRef>
              <c:f>'财务报表-财务收支记账统计报表'!$N$7:$N$14</c:f>
              <c:numCache>
                <c:formatCode>_ "￥"* #,##0_ ;_ "￥"* \-#,##0_ ;_ "￥"* "-"_ ;_ @_ </c:formatCode>
                <c:ptCount val="8"/>
                <c:pt idx="0">
                  <c:v>20200</c:v>
                </c:pt>
                <c:pt idx="1">
                  <c:v>19000</c:v>
                </c:pt>
                <c:pt idx="2">
                  <c:v>29000</c:v>
                </c:pt>
                <c:pt idx="3">
                  <c:v>4000</c:v>
                </c:pt>
                <c:pt idx="4">
                  <c:v>6100</c:v>
                </c:pt>
                <c:pt idx="5">
                  <c:v>210</c:v>
                </c:pt>
                <c:pt idx="6">
                  <c:v>1300</c:v>
                </c:pt>
                <c:pt idx="7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100"/>
        <c:axId val="680414017"/>
        <c:axId val="570656292"/>
      </c:barChart>
      <c:catAx>
        <c:axId val="6804140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570656292"/>
        <c:crosses val="autoZero"/>
        <c:auto val="1"/>
        <c:lblAlgn val="ctr"/>
        <c:lblOffset val="100"/>
        <c:noMultiLvlLbl val="0"/>
      </c:catAx>
      <c:valAx>
        <c:axId val="5706562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6804140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8EDE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D2A5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574F7D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5ADBE"/>
              </a:solidFill>
              <a:ln>
                <a:noFill/>
              </a:ln>
              <a:effectLst/>
            </c:spPr>
          </c:dPt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'财务报表-财务收支记账统计报表'!$K$6:$N$6</c:f>
              <c:strCache>
                <c:ptCount val="4"/>
                <c:pt idx="0">
                  <c:v>期初余额</c:v>
                </c:pt>
                <c:pt idx="1">
                  <c:v>收入</c:v>
                </c:pt>
                <c:pt idx="2">
                  <c:v>支出</c:v>
                </c:pt>
                <c:pt idx="3">
                  <c:v>期末余额</c:v>
                </c:pt>
              </c:strCache>
            </c:strRef>
          </c:cat>
          <c:val>
            <c:numRef>
              <c:f>'财务报表-财务收支记账统计报表'!$K$15:$N$15</c:f>
              <c:numCache>
                <c:formatCode>_ "￥"* #,##0_ ;_ "￥"* \-#,##0_ ;_ "￥"* "-"_ ;_ @_ </c:formatCode>
                <c:ptCount val="4"/>
                <c:pt idx="0">
                  <c:v>70510</c:v>
                </c:pt>
                <c:pt idx="1">
                  <c:v>12600</c:v>
                </c:pt>
                <c:pt idx="2">
                  <c:v>3000</c:v>
                </c:pt>
                <c:pt idx="3">
                  <c:v>80110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23173136"/>
        <c:axId val="11272034"/>
      </c:barChart>
      <c:catAx>
        <c:axId val="82317313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11272034"/>
        <c:crosses val="autoZero"/>
        <c:auto val="1"/>
        <c:lblAlgn val="ctr"/>
        <c:lblOffset val="100"/>
        <c:noMultiLvlLbl val="0"/>
      </c:catAx>
      <c:valAx>
        <c:axId val="112720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823173136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200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27305</xdr:colOff>
      <xdr:row>8</xdr:row>
      <xdr:rowOff>177165</xdr:rowOff>
    </xdr:from>
    <xdr:to>
      <xdr:col>20</xdr:col>
      <xdr:colOff>16510</xdr:colOff>
      <xdr:row>14</xdr:row>
      <xdr:rowOff>272415</xdr:rowOff>
    </xdr:to>
    <xdr:sp>
      <xdr:nvSpPr>
        <xdr:cNvPr id="2" name="矩形 1"/>
        <xdr:cNvSpPr/>
      </xdr:nvSpPr>
      <xdr:spPr>
        <a:xfrm>
          <a:off x="9790430" y="2325370"/>
          <a:ext cx="3418205" cy="19240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77800" dir="2700000" sx="101000" sy="101000" algn="tl" rotWithShape="0">
            <a:prstClr val="black">
              <a:alpha val="2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24765</xdr:colOff>
      <xdr:row>16</xdr:row>
      <xdr:rowOff>12700</xdr:rowOff>
    </xdr:from>
    <xdr:to>
      <xdr:col>19</xdr:col>
      <xdr:colOff>638175</xdr:colOff>
      <xdr:row>28</xdr:row>
      <xdr:rowOff>248285</xdr:rowOff>
    </xdr:to>
    <xdr:sp>
      <xdr:nvSpPr>
        <xdr:cNvPr id="3" name="矩形 2"/>
        <xdr:cNvSpPr/>
      </xdr:nvSpPr>
      <xdr:spPr>
        <a:xfrm>
          <a:off x="9787890" y="4599305"/>
          <a:ext cx="3356610" cy="389318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77800" dir="2700000" sx="101000" sy="101000" algn="tl" rotWithShape="0">
            <a:prstClr val="black">
              <a:alpha val="2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81915</xdr:colOff>
      <xdr:row>16</xdr:row>
      <xdr:rowOff>90170</xdr:rowOff>
    </xdr:from>
    <xdr:to>
      <xdr:col>19</xdr:col>
      <xdr:colOff>640080</xdr:colOff>
      <xdr:row>28</xdr:row>
      <xdr:rowOff>203200</xdr:rowOff>
    </xdr:to>
    <xdr:graphicFrame>
      <xdr:nvGraphicFramePr>
        <xdr:cNvPr id="18" name="图表 17"/>
        <xdr:cNvGraphicFramePr/>
      </xdr:nvGraphicFramePr>
      <xdr:xfrm>
        <a:off x="9845040" y="4676775"/>
        <a:ext cx="3301365" cy="3770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</xdr:colOff>
      <xdr:row>8</xdr:row>
      <xdr:rowOff>189865</xdr:rowOff>
    </xdr:from>
    <xdr:to>
      <xdr:col>19</xdr:col>
      <xdr:colOff>628015</xdr:colOff>
      <xdr:row>14</xdr:row>
      <xdr:rowOff>253365</xdr:rowOff>
    </xdr:to>
    <xdr:graphicFrame>
      <xdr:nvGraphicFramePr>
        <xdr:cNvPr id="5" name="图表 4"/>
        <xdr:cNvGraphicFramePr/>
      </xdr:nvGraphicFramePr>
      <xdr:xfrm>
        <a:off x="9793605" y="2338070"/>
        <a:ext cx="3340735" cy="1892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T29"/>
  <sheetViews>
    <sheetView showGridLines="0" tabSelected="1" topLeftCell="F1" workbookViewId="0">
      <selection activeCell="V5" sqref="V5"/>
    </sheetView>
  </sheetViews>
  <sheetFormatPr defaultColWidth="9" defaultRowHeight="19.5" customHeight="1"/>
  <cols>
    <col min="1" max="1" width="4.125" style="65" customWidth="1"/>
    <col min="2" max="2" width="6.375" style="65" customWidth="1"/>
    <col min="3" max="3" width="12" style="65" customWidth="1"/>
    <col min="4" max="6" width="9" style="65"/>
    <col min="7" max="8" width="9.625" style="65" customWidth="1"/>
    <col min="9" max="9" width="4.375" style="65" customWidth="1"/>
    <col min="10" max="10" width="9.625" style="65" customWidth="1"/>
    <col min="11" max="14" width="10.25" style="65" customWidth="1"/>
    <col min="15" max="15" width="4.375" style="65" customWidth="1"/>
    <col min="16" max="16352" width="9" style="65"/>
  </cols>
  <sheetData>
    <row r="1" ht="21.95" customHeight="1"/>
    <row r="2" ht="21.95" customHeight="1" spans="2:20">
      <c r="B2" s="66" t="s">
        <v>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ht="15.75" customHeight="1" spans="2:20"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="64" customFormat="1" ht="30" customHeight="1" spans="2:20">
      <c r="B4" s="67" t="s">
        <v>1</v>
      </c>
      <c r="C4" s="68"/>
      <c r="D4" s="68"/>
      <c r="E4" s="68"/>
      <c r="F4" s="69" t="s">
        <v>2</v>
      </c>
      <c r="G4" s="69"/>
      <c r="H4" s="69"/>
      <c r="J4" s="67" t="s">
        <v>3</v>
      </c>
      <c r="K4" s="68"/>
      <c r="L4" s="69" t="s">
        <v>4</v>
      </c>
      <c r="M4" s="69"/>
      <c r="N4" s="69"/>
      <c r="P4" s="67" t="s">
        <v>5</v>
      </c>
      <c r="Q4" s="68"/>
      <c r="R4" s="68"/>
      <c r="S4" s="69" t="s">
        <v>6</v>
      </c>
      <c r="T4" s="69"/>
    </row>
    <row r="5" ht="7.5" customHeight="1"/>
    <row r="6" ht="24" customHeight="1" spans="2:20">
      <c r="B6" s="70" t="s">
        <v>7</v>
      </c>
      <c r="C6" s="70" t="s">
        <v>8</v>
      </c>
      <c r="D6" s="70" t="s">
        <v>9</v>
      </c>
      <c r="E6" s="70" t="s">
        <v>10</v>
      </c>
      <c r="F6" s="70" t="s">
        <v>11</v>
      </c>
      <c r="G6" s="70" t="s">
        <v>12</v>
      </c>
      <c r="H6" s="70" t="s">
        <v>13</v>
      </c>
      <c r="J6" s="74" t="s">
        <v>11</v>
      </c>
      <c r="K6" s="74" t="s">
        <v>14</v>
      </c>
      <c r="L6" s="74" t="s">
        <v>12</v>
      </c>
      <c r="M6" s="74" t="s">
        <v>13</v>
      </c>
      <c r="N6" s="74" t="s">
        <v>15</v>
      </c>
      <c r="P6" s="75" t="s">
        <v>16</v>
      </c>
      <c r="Q6" s="75"/>
      <c r="R6" s="79">
        <f>L15</f>
        <v>12600</v>
      </c>
      <c r="S6" s="79"/>
      <c r="T6" s="79"/>
    </row>
    <row r="7" ht="24" customHeight="1" spans="2:20">
      <c r="B7" s="71">
        <v>1</v>
      </c>
      <c r="C7" s="72">
        <v>43831</v>
      </c>
      <c r="D7" s="71" t="s">
        <v>17</v>
      </c>
      <c r="E7" s="71" t="s">
        <v>18</v>
      </c>
      <c r="F7" s="71" t="s">
        <v>19</v>
      </c>
      <c r="G7" s="73">
        <v>200</v>
      </c>
      <c r="H7" s="73"/>
      <c r="J7" s="76" t="s">
        <v>19</v>
      </c>
      <c r="K7" s="77">
        <v>20000</v>
      </c>
      <c r="L7" s="77">
        <f>SUMIFS(G$7:G$205,F$7:F$205,J7)</f>
        <v>200</v>
      </c>
      <c r="M7" s="77">
        <f>SUMIFS(H$7:H$205,F$7:F$205,J7)</f>
        <v>0</v>
      </c>
      <c r="N7" s="77">
        <f>K7+L7-M7</f>
        <v>20200</v>
      </c>
      <c r="P7" s="75" t="s">
        <v>20</v>
      </c>
      <c r="Q7" s="75"/>
      <c r="R7" s="80">
        <f>M15</f>
        <v>3000</v>
      </c>
      <c r="S7" s="80"/>
      <c r="T7" s="80"/>
    </row>
    <row r="8" ht="24" customHeight="1" spans="2:20">
      <c r="B8" s="71">
        <v>2</v>
      </c>
      <c r="C8" s="72">
        <v>43862</v>
      </c>
      <c r="D8" s="71" t="s">
        <v>21</v>
      </c>
      <c r="E8" s="71" t="s">
        <v>22</v>
      </c>
      <c r="F8" s="71" t="s">
        <v>23</v>
      </c>
      <c r="G8" s="73">
        <v>1000</v>
      </c>
      <c r="H8" s="73"/>
      <c r="J8" s="76" t="s">
        <v>23</v>
      </c>
      <c r="K8" s="77">
        <v>18000</v>
      </c>
      <c r="L8" s="77">
        <f t="shared" ref="L8:L14" si="0">SUMIFS(G$7:G$205,F$7:F$205,J8)</f>
        <v>1000</v>
      </c>
      <c r="M8" s="77">
        <f t="shared" ref="M8:M14" si="1">SUMIFS(H$7:H$205,F$7:F$205,J8)</f>
        <v>0</v>
      </c>
      <c r="N8" s="77">
        <f t="shared" ref="N8:N14" si="2">K8+L8-M8</f>
        <v>19000</v>
      </c>
      <c r="P8" s="75" t="s">
        <v>24</v>
      </c>
      <c r="Q8" s="75"/>
      <c r="R8" s="81">
        <f>N15</f>
        <v>80110</v>
      </c>
      <c r="S8" s="81"/>
      <c r="T8" s="81"/>
    </row>
    <row r="9" ht="24" customHeight="1" spans="2:14">
      <c r="B9" s="71">
        <v>3</v>
      </c>
      <c r="C9" s="72">
        <v>43891</v>
      </c>
      <c r="D9" s="71" t="s">
        <v>25</v>
      </c>
      <c r="E9" s="71" t="s">
        <v>26</v>
      </c>
      <c r="F9" s="71" t="s">
        <v>27</v>
      </c>
      <c r="G9" s="73"/>
      <c r="H9" s="73">
        <v>1000</v>
      </c>
      <c r="J9" s="76" t="s">
        <v>27</v>
      </c>
      <c r="K9" s="77">
        <v>30000</v>
      </c>
      <c r="L9" s="77">
        <f t="shared" si="0"/>
        <v>0</v>
      </c>
      <c r="M9" s="77">
        <f t="shared" si="1"/>
        <v>1000</v>
      </c>
      <c r="N9" s="77">
        <f t="shared" si="2"/>
        <v>29000</v>
      </c>
    </row>
    <row r="10" ht="24" customHeight="1" spans="2:14">
      <c r="B10" s="71">
        <v>4</v>
      </c>
      <c r="C10" s="72">
        <v>43922</v>
      </c>
      <c r="D10" s="71" t="s">
        <v>28</v>
      </c>
      <c r="E10" s="71" t="s">
        <v>29</v>
      </c>
      <c r="F10" s="71" t="s">
        <v>30</v>
      </c>
      <c r="G10" s="73">
        <v>3000</v>
      </c>
      <c r="H10" s="73"/>
      <c r="J10" s="76" t="s">
        <v>31</v>
      </c>
      <c r="K10" s="77">
        <v>2000</v>
      </c>
      <c r="L10" s="77">
        <f t="shared" si="0"/>
        <v>3000</v>
      </c>
      <c r="M10" s="77">
        <f t="shared" si="1"/>
        <v>1000</v>
      </c>
      <c r="N10" s="77">
        <f t="shared" si="2"/>
        <v>4000</v>
      </c>
    </row>
    <row r="11" ht="24" customHeight="1" spans="2:14">
      <c r="B11" s="71">
        <v>5</v>
      </c>
      <c r="C11" s="72">
        <v>43952</v>
      </c>
      <c r="D11" s="71" t="s">
        <v>32</v>
      </c>
      <c r="E11" s="71" t="s">
        <v>33</v>
      </c>
      <c r="F11" s="71" t="s">
        <v>34</v>
      </c>
      <c r="G11" s="73">
        <v>200</v>
      </c>
      <c r="H11" s="73"/>
      <c r="J11" s="76" t="s">
        <v>30</v>
      </c>
      <c r="K11" s="77">
        <v>100</v>
      </c>
      <c r="L11" s="77">
        <f t="shared" si="0"/>
        <v>7000</v>
      </c>
      <c r="M11" s="77">
        <f t="shared" si="1"/>
        <v>1000</v>
      </c>
      <c r="N11" s="77">
        <f t="shared" si="2"/>
        <v>6100</v>
      </c>
    </row>
    <row r="12" ht="24" customHeight="1" spans="2:14">
      <c r="B12" s="71">
        <v>6</v>
      </c>
      <c r="C12" s="72">
        <v>43983</v>
      </c>
      <c r="D12" s="71" t="s">
        <v>35</v>
      </c>
      <c r="E12" s="71" t="s">
        <v>36</v>
      </c>
      <c r="F12" s="71" t="s">
        <v>37</v>
      </c>
      <c r="G12" s="73">
        <v>1000</v>
      </c>
      <c r="H12" s="73"/>
      <c r="J12" s="76" t="s">
        <v>34</v>
      </c>
      <c r="K12" s="77">
        <v>10</v>
      </c>
      <c r="L12" s="77">
        <f t="shared" si="0"/>
        <v>200</v>
      </c>
      <c r="M12" s="77">
        <f t="shared" si="1"/>
        <v>0</v>
      </c>
      <c r="N12" s="77">
        <f t="shared" si="2"/>
        <v>210</v>
      </c>
    </row>
    <row r="13" ht="24" customHeight="1" spans="2:14">
      <c r="B13" s="71">
        <v>7</v>
      </c>
      <c r="C13" s="72">
        <v>44013</v>
      </c>
      <c r="D13" s="71" t="s">
        <v>38</v>
      </c>
      <c r="E13" s="71" t="s">
        <v>39</v>
      </c>
      <c r="F13" s="71" t="s">
        <v>31</v>
      </c>
      <c r="G13" s="73"/>
      <c r="H13" s="73">
        <v>1000</v>
      </c>
      <c r="J13" s="76" t="s">
        <v>37</v>
      </c>
      <c r="K13" s="77">
        <v>100</v>
      </c>
      <c r="L13" s="77">
        <f t="shared" si="0"/>
        <v>1200</v>
      </c>
      <c r="M13" s="77">
        <f t="shared" si="1"/>
        <v>0</v>
      </c>
      <c r="N13" s="77">
        <f t="shared" si="2"/>
        <v>1300</v>
      </c>
    </row>
    <row r="14" ht="24" customHeight="1" spans="2:14">
      <c r="B14" s="71">
        <v>8</v>
      </c>
      <c r="C14" s="72">
        <v>44044</v>
      </c>
      <c r="D14" s="71" t="s">
        <v>40</v>
      </c>
      <c r="E14" s="71" t="s">
        <v>41</v>
      </c>
      <c r="F14" s="71" t="s">
        <v>31</v>
      </c>
      <c r="G14" s="73">
        <v>3000</v>
      </c>
      <c r="H14" s="73"/>
      <c r="J14" s="76" t="s">
        <v>42</v>
      </c>
      <c r="K14" s="77">
        <v>300</v>
      </c>
      <c r="L14" s="77">
        <f t="shared" si="0"/>
        <v>0</v>
      </c>
      <c r="M14" s="77">
        <f t="shared" si="1"/>
        <v>0</v>
      </c>
      <c r="N14" s="77">
        <f t="shared" si="2"/>
        <v>300</v>
      </c>
    </row>
    <row r="15" ht="24" customHeight="1" spans="2:14">
      <c r="B15" s="71">
        <v>9</v>
      </c>
      <c r="C15" s="72">
        <v>44075</v>
      </c>
      <c r="D15" s="71" t="s">
        <v>43</v>
      </c>
      <c r="E15" s="71" t="s">
        <v>44</v>
      </c>
      <c r="F15" s="71" t="s">
        <v>37</v>
      </c>
      <c r="G15" s="73">
        <v>200</v>
      </c>
      <c r="H15" s="73"/>
      <c r="J15" s="76" t="s">
        <v>45</v>
      </c>
      <c r="K15" s="77">
        <f>SUM(K7:K14)</f>
        <v>70510</v>
      </c>
      <c r="L15" s="77">
        <f>SUM(L7:L14)</f>
        <v>12600</v>
      </c>
      <c r="M15" s="77">
        <f>SUM(M7:M14)</f>
        <v>3000</v>
      </c>
      <c r="N15" s="77">
        <f>SUM(N7:N14)</f>
        <v>80110</v>
      </c>
    </row>
    <row r="16" ht="24" customHeight="1" spans="2:8">
      <c r="B16" s="71">
        <v>10</v>
      </c>
      <c r="C16" s="72">
        <v>44105</v>
      </c>
      <c r="D16" s="71" t="s">
        <v>46</v>
      </c>
      <c r="E16" s="71" t="s">
        <v>47</v>
      </c>
      <c r="F16" s="71" t="s">
        <v>30</v>
      </c>
      <c r="G16" s="73">
        <v>1000</v>
      </c>
      <c r="H16" s="73"/>
    </row>
    <row r="17" ht="24" customHeight="1" spans="2:14">
      <c r="B17" s="71">
        <v>11</v>
      </c>
      <c r="C17" s="72">
        <v>44136</v>
      </c>
      <c r="D17" s="71" t="s">
        <v>48</v>
      </c>
      <c r="E17" s="71" t="s">
        <v>49</v>
      </c>
      <c r="F17" s="71" t="s">
        <v>30</v>
      </c>
      <c r="G17" s="73"/>
      <c r="H17" s="73">
        <v>1000</v>
      </c>
      <c r="J17" s="74" t="s">
        <v>50</v>
      </c>
      <c r="K17" s="74" t="s">
        <v>12</v>
      </c>
      <c r="L17" s="74" t="s">
        <v>13</v>
      </c>
      <c r="M17" s="74" t="s">
        <v>24</v>
      </c>
      <c r="N17" s="74"/>
    </row>
    <row r="18" ht="24" customHeight="1" spans="2:14">
      <c r="B18" s="71">
        <v>12</v>
      </c>
      <c r="C18" s="72">
        <v>44166</v>
      </c>
      <c r="D18" s="71" t="s">
        <v>51</v>
      </c>
      <c r="E18" s="71" t="s">
        <v>52</v>
      </c>
      <c r="F18" s="71" t="s">
        <v>30</v>
      </c>
      <c r="G18" s="73">
        <v>3000</v>
      </c>
      <c r="H18" s="73"/>
      <c r="J18" s="76" t="s">
        <v>53</v>
      </c>
      <c r="K18" s="78">
        <f>SUMPRODUCT((MONTH($C$7:$C$205)&amp;"月"=J18)*$G$7:$G$205)</f>
        <v>200</v>
      </c>
      <c r="L18" s="78">
        <f>SUMPRODUCT((MONTH($C$7:$C$205)&amp;"月"=J18)*$H$7:$H$205)</f>
        <v>0</v>
      </c>
      <c r="M18" s="78">
        <f>K18-L18</f>
        <v>200</v>
      </c>
      <c r="N18" s="78"/>
    </row>
    <row r="19" ht="24" customHeight="1" spans="2:14">
      <c r="B19" s="71">
        <v>13</v>
      </c>
      <c r="C19" s="71"/>
      <c r="D19" s="71"/>
      <c r="E19" s="71"/>
      <c r="F19" s="71"/>
      <c r="G19" s="71"/>
      <c r="H19" s="71"/>
      <c r="J19" s="76" t="s">
        <v>54</v>
      </c>
      <c r="K19" s="78">
        <f t="shared" ref="K19:K29" si="3">SUMPRODUCT((MONTH($C$7:$C$205)&amp;"月"=J19)*$G$7:$G$205)</f>
        <v>1000</v>
      </c>
      <c r="L19" s="78">
        <f t="shared" ref="L19:L29" si="4">SUMPRODUCT((MONTH($C$7:$C$205)&amp;"月"=J19)*$H$7:$H$205)</f>
        <v>0</v>
      </c>
      <c r="M19" s="78">
        <f t="shared" ref="M19:M29" si="5">K19-L19</f>
        <v>1000</v>
      </c>
      <c r="N19" s="78"/>
    </row>
    <row r="20" ht="24" customHeight="1" spans="2:14">
      <c r="B20" s="71">
        <v>14</v>
      </c>
      <c r="C20" s="71"/>
      <c r="D20" s="71"/>
      <c r="E20" s="71"/>
      <c r="F20" s="71"/>
      <c r="G20" s="71"/>
      <c r="H20" s="71"/>
      <c r="J20" s="76" t="s">
        <v>55</v>
      </c>
      <c r="K20" s="78">
        <f t="shared" si="3"/>
        <v>0</v>
      </c>
      <c r="L20" s="78">
        <f t="shared" si="4"/>
        <v>1000</v>
      </c>
      <c r="M20" s="78">
        <f t="shared" si="5"/>
        <v>-1000</v>
      </c>
      <c r="N20" s="78"/>
    </row>
    <row r="21" ht="24" customHeight="1" spans="2:14">
      <c r="B21" s="71">
        <v>15</v>
      </c>
      <c r="C21" s="71"/>
      <c r="D21" s="71"/>
      <c r="E21" s="71"/>
      <c r="F21" s="71"/>
      <c r="G21" s="71"/>
      <c r="H21" s="71"/>
      <c r="J21" s="76" t="s">
        <v>56</v>
      </c>
      <c r="K21" s="78">
        <f t="shared" si="3"/>
        <v>3000</v>
      </c>
      <c r="L21" s="78">
        <f t="shared" si="4"/>
        <v>0</v>
      </c>
      <c r="M21" s="78">
        <f t="shared" si="5"/>
        <v>3000</v>
      </c>
      <c r="N21" s="78"/>
    </row>
    <row r="22" ht="24" customHeight="1" spans="2:14">
      <c r="B22" s="71">
        <v>16</v>
      </c>
      <c r="C22" s="71"/>
      <c r="D22" s="71"/>
      <c r="E22" s="71"/>
      <c r="F22" s="71"/>
      <c r="G22" s="71"/>
      <c r="H22" s="71"/>
      <c r="J22" s="76" t="s">
        <v>57</v>
      </c>
      <c r="K22" s="78">
        <f t="shared" si="3"/>
        <v>200</v>
      </c>
      <c r="L22" s="78">
        <f t="shared" si="4"/>
        <v>0</v>
      </c>
      <c r="M22" s="78">
        <f t="shared" si="5"/>
        <v>200</v>
      </c>
      <c r="N22" s="78"/>
    </row>
    <row r="23" ht="24" customHeight="1" spans="2:14">
      <c r="B23" s="71">
        <v>17</v>
      </c>
      <c r="C23" s="71"/>
      <c r="D23" s="71"/>
      <c r="E23" s="71"/>
      <c r="F23" s="71"/>
      <c r="G23" s="71"/>
      <c r="H23" s="71"/>
      <c r="J23" s="76" t="s">
        <v>58</v>
      </c>
      <c r="K23" s="78">
        <f t="shared" si="3"/>
        <v>1000</v>
      </c>
      <c r="L23" s="78">
        <f t="shared" si="4"/>
        <v>0</v>
      </c>
      <c r="M23" s="78">
        <f t="shared" si="5"/>
        <v>1000</v>
      </c>
      <c r="N23" s="78"/>
    </row>
    <row r="24" ht="24" customHeight="1" spans="2:14">
      <c r="B24" s="71">
        <v>18</v>
      </c>
      <c r="C24" s="71"/>
      <c r="D24" s="71"/>
      <c r="E24" s="71"/>
      <c r="F24" s="71"/>
      <c r="G24" s="71"/>
      <c r="H24" s="71"/>
      <c r="J24" s="76" t="s">
        <v>59</v>
      </c>
      <c r="K24" s="78">
        <f t="shared" si="3"/>
        <v>0</v>
      </c>
      <c r="L24" s="78">
        <f t="shared" si="4"/>
        <v>1000</v>
      </c>
      <c r="M24" s="78">
        <f t="shared" si="5"/>
        <v>-1000</v>
      </c>
      <c r="N24" s="78"/>
    </row>
    <row r="25" ht="24" customHeight="1" spans="2:14">
      <c r="B25" s="71">
        <v>19</v>
      </c>
      <c r="C25" s="71"/>
      <c r="D25" s="71"/>
      <c r="E25" s="71"/>
      <c r="F25" s="71"/>
      <c r="G25" s="71"/>
      <c r="H25" s="71"/>
      <c r="J25" s="76" t="s">
        <v>60</v>
      </c>
      <c r="K25" s="78">
        <f t="shared" si="3"/>
        <v>3000</v>
      </c>
      <c r="L25" s="78">
        <f t="shared" si="4"/>
        <v>0</v>
      </c>
      <c r="M25" s="78">
        <f t="shared" si="5"/>
        <v>3000</v>
      </c>
      <c r="N25" s="78"/>
    </row>
    <row r="26" ht="24" customHeight="1" spans="2:14">
      <c r="B26" s="71">
        <v>20</v>
      </c>
      <c r="C26" s="71"/>
      <c r="D26" s="71"/>
      <c r="E26" s="71"/>
      <c r="F26" s="71"/>
      <c r="G26" s="71"/>
      <c r="H26" s="71"/>
      <c r="J26" s="76" t="s">
        <v>61</v>
      </c>
      <c r="K26" s="78">
        <f t="shared" si="3"/>
        <v>200</v>
      </c>
      <c r="L26" s="78">
        <f t="shared" si="4"/>
        <v>0</v>
      </c>
      <c r="M26" s="78">
        <f t="shared" si="5"/>
        <v>200</v>
      </c>
      <c r="N26" s="78"/>
    </row>
    <row r="27" ht="24" customHeight="1" spans="2:14">
      <c r="B27" s="71">
        <v>21</v>
      </c>
      <c r="C27" s="71"/>
      <c r="D27" s="71"/>
      <c r="E27" s="71"/>
      <c r="F27" s="71"/>
      <c r="G27" s="71"/>
      <c r="H27" s="71"/>
      <c r="J27" s="76" t="s">
        <v>62</v>
      </c>
      <c r="K27" s="78">
        <f t="shared" si="3"/>
        <v>1000</v>
      </c>
      <c r="L27" s="78">
        <f t="shared" si="4"/>
        <v>0</v>
      </c>
      <c r="M27" s="78">
        <f t="shared" si="5"/>
        <v>1000</v>
      </c>
      <c r="N27" s="78"/>
    </row>
    <row r="28" ht="24" customHeight="1" spans="2:14">
      <c r="B28" s="71">
        <v>22</v>
      </c>
      <c r="C28" s="71"/>
      <c r="D28" s="71"/>
      <c r="E28" s="71"/>
      <c r="F28" s="71"/>
      <c r="G28" s="71"/>
      <c r="H28" s="71"/>
      <c r="J28" s="76" t="s">
        <v>63</v>
      </c>
      <c r="K28" s="78">
        <f t="shared" si="3"/>
        <v>0</v>
      </c>
      <c r="L28" s="78">
        <f t="shared" si="4"/>
        <v>1000</v>
      </c>
      <c r="M28" s="78">
        <f t="shared" si="5"/>
        <v>-1000</v>
      </c>
      <c r="N28" s="78"/>
    </row>
    <row r="29" ht="24" customHeight="1" spans="2:14">
      <c r="B29" s="71">
        <v>23</v>
      </c>
      <c r="C29" s="71"/>
      <c r="D29" s="71"/>
      <c r="E29" s="71"/>
      <c r="F29" s="71"/>
      <c r="G29" s="71"/>
      <c r="H29" s="71"/>
      <c r="J29" s="76" t="s">
        <v>64</v>
      </c>
      <c r="K29" s="78">
        <f t="shared" si="3"/>
        <v>3000</v>
      </c>
      <c r="L29" s="78">
        <f t="shared" si="4"/>
        <v>0</v>
      </c>
      <c r="M29" s="78">
        <f t="shared" si="5"/>
        <v>3000</v>
      </c>
      <c r="N29" s="78"/>
    </row>
  </sheetData>
  <mergeCells count="23">
    <mergeCell ref="F4:H4"/>
    <mergeCell ref="L4:N4"/>
    <mergeCell ref="S4:T4"/>
    <mergeCell ref="P6:Q6"/>
    <mergeCell ref="R6:T6"/>
    <mergeCell ref="P7:Q7"/>
    <mergeCell ref="R7:T7"/>
    <mergeCell ref="P8:Q8"/>
    <mergeCell ref="R8:T8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B2:T3"/>
  </mergeCells>
  <conditionalFormatting sqref="B7:H29">
    <cfRule type="expression" dxfId="0" priority="2">
      <formula>MOD(ROW(),2)</formula>
    </cfRule>
  </conditionalFormatting>
  <conditionalFormatting sqref="J18:N29 J7:N15">
    <cfRule type="expression" dxfId="0" priority="1">
      <formula>MOD(ROW(),2)</formula>
    </cfRule>
  </conditionalFormatting>
  <pageMargins left="0.393055555555556" right="0.393055555555556" top="0.393055555555556" bottom="0.393055555555556" header="0.297916666666667" footer="0.297916666666667"/>
  <pageSetup paperSize="9" scale="76" orientation="landscape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6"/>
  <sheetViews>
    <sheetView workbookViewId="0">
      <selection activeCell="G15" sqref="G15"/>
    </sheetView>
  </sheetViews>
  <sheetFormatPr defaultColWidth="9.71666666666667" defaultRowHeight="15.75"/>
  <cols>
    <col min="1" max="1" width="4.01666666666667" style="42" customWidth="1"/>
    <col min="2" max="2" width="9.71666666666667" style="42"/>
    <col min="3" max="3" width="19.7916666666667" style="42" customWidth="1"/>
    <col min="4" max="4" width="14.1333333333333" style="42" customWidth="1"/>
    <col min="5" max="5" width="13.6916666666667" style="42" customWidth="1"/>
    <col min="6" max="6" width="26.7833333333333" style="42" customWidth="1"/>
    <col min="7" max="7" width="19.3416666666667" style="42" customWidth="1"/>
    <col min="8" max="8" width="13.5416666666667" style="42" customWidth="1"/>
    <col min="9" max="9" width="14.5833333333333" style="42" customWidth="1"/>
    <col min="10" max="10" width="18.45" style="42" customWidth="1"/>
    <col min="11" max="11" width="17.1166666666667" style="42" customWidth="1"/>
    <col min="12" max="12" width="15.625" style="42" customWidth="1"/>
    <col min="13" max="13" width="13.25" style="42" customWidth="1"/>
    <col min="14" max="16384" width="9.71666666666667" style="42"/>
  </cols>
  <sheetData>
    <row r="1" s="42" customFormat="1" ht="20" customHeight="1"/>
    <row r="2" s="42" customFormat="1" ht="45" customHeight="1" spans="2:13">
      <c r="B2" s="43" t="s">
        <v>65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="42" customFormat="1" ht="20" customHeight="1" spans="2:13">
      <c r="B3" s="44" t="s">
        <v>66</v>
      </c>
      <c r="C3" s="44"/>
      <c r="D3" s="44" t="s">
        <v>67</v>
      </c>
      <c r="E3" s="44"/>
      <c r="F3" s="45" t="s">
        <v>68</v>
      </c>
      <c r="G3" s="45" t="s">
        <v>69</v>
      </c>
      <c r="H3" s="45" t="s">
        <v>70</v>
      </c>
      <c r="I3" s="45" t="s">
        <v>71</v>
      </c>
      <c r="J3" s="45" t="s">
        <v>72</v>
      </c>
      <c r="K3" s="45" t="s">
        <v>73</v>
      </c>
      <c r="L3" s="45" t="s">
        <v>74</v>
      </c>
      <c r="M3" s="45" t="s">
        <v>75</v>
      </c>
    </row>
    <row r="4" s="42" customFormat="1" ht="20" customHeight="1" spans="2:13">
      <c r="B4" s="44"/>
      <c r="C4" s="44"/>
      <c r="D4" s="44" t="s">
        <v>76</v>
      </c>
      <c r="E4" s="44" t="s">
        <v>77</v>
      </c>
      <c r="F4" s="46"/>
      <c r="G4" s="46"/>
      <c r="H4" s="46"/>
      <c r="I4" s="46"/>
      <c r="J4" s="46"/>
      <c r="K4" s="46"/>
      <c r="L4" s="46"/>
      <c r="M4" s="46"/>
    </row>
    <row r="5" s="42" customFormat="1" ht="24.75" spans="2:13">
      <c r="B5" s="47">
        <v>44552</v>
      </c>
      <c r="C5" s="47"/>
      <c r="D5" s="48" t="s">
        <v>78</v>
      </c>
      <c r="E5" s="48">
        <v>150</v>
      </c>
      <c r="F5" s="49" t="s">
        <v>79</v>
      </c>
      <c r="G5" s="50"/>
      <c r="H5" s="51"/>
      <c r="I5" s="51"/>
      <c r="J5" s="51"/>
      <c r="K5" s="51"/>
      <c r="L5" s="51"/>
      <c r="M5" s="61"/>
    </row>
    <row r="6" s="42" customFormat="1" ht="21" spans="2:13">
      <c r="B6" s="52" t="s">
        <v>80</v>
      </c>
      <c r="C6" s="52"/>
      <c r="D6" s="48" t="s">
        <v>81</v>
      </c>
      <c r="E6" s="48">
        <v>150</v>
      </c>
      <c r="F6" s="53"/>
      <c r="G6" s="54"/>
      <c r="H6" s="55"/>
      <c r="I6" s="55"/>
      <c r="J6" s="55"/>
      <c r="K6" s="55"/>
      <c r="L6" s="55"/>
      <c r="M6" s="62"/>
    </row>
    <row r="7" s="42" customFormat="1" ht="20" customHeight="1" spans="2:13">
      <c r="B7" s="56">
        <f ca="1">DATE(2021,12,22)-TODAY()</f>
        <v>-1014</v>
      </c>
      <c r="C7" s="56"/>
      <c r="D7" s="48" t="s">
        <v>82</v>
      </c>
      <c r="E7" s="48">
        <v>150</v>
      </c>
      <c r="F7" s="48" t="s">
        <v>83</v>
      </c>
      <c r="G7" s="48"/>
      <c r="H7" s="48"/>
      <c r="I7" s="48"/>
      <c r="J7" s="48"/>
      <c r="K7" s="48"/>
      <c r="L7" s="48"/>
      <c r="M7" s="48"/>
    </row>
    <row r="8" s="42" customFormat="1" ht="20" customHeight="1" spans="2:13">
      <c r="B8" s="56"/>
      <c r="C8" s="56"/>
      <c r="D8" s="48" t="s">
        <v>84</v>
      </c>
      <c r="E8" s="48">
        <v>150</v>
      </c>
      <c r="F8" s="48" t="s">
        <v>85</v>
      </c>
      <c r="G8" s="48"/>
      <c r="H8" s="48"/>
      <c r="I8" s="48"/>
      <c r="J8" s="48"/>
      <c r="K8" s="48"/>
      <c r="L8" s="48"/>
      <c r="M8" s="48"/>
    </row>
    <row r="9" s="42" customFormat="1" ht="20" customHeight="1" spans="2:13">
      <c r="B9" s="44" t="s">
        <v>86</v>
      </c>
      <c r="C9" s="44"/>
      <c r="D9" s="44" t="s">
        <v>87</v>
      </c>
      <c r="E9" s="44"/>
      <c r="F9" s="48" t="s">
        <v>88</v>
      </c>
      <c r="G9" s="48"/>
      <c r="H9" s="48"/>
      <c r="I9" s="48"/>
      <c r="J9" s="48"/>
      <c r="K9" s="48"/>
      <c r="L9" s="48"/>
      <c r="M9" s="48"/>
    </row>
    <row r="10" s="42" customFormat="1" ht="20" customHeight="1" spans="2:13">
      <c r="B10" s="57" t="s">
        <v>78</v>
      </c>
      <c r="C10" s="48" t="s">
        <v>89</v>
      </c>
      <c r="D10" s="58">
        <v>0.3</v>
      </c>
      <c r="E10" s="48"/>
      <c r="F10" s="48" t="s">
        <v>90</v>
      </c>
      <c r="G10" s="48"/>
      <c r="H10" s="48"/>
      <c r="I10" s="48"/>
      <c r="J10" s="48"/>
      <c r="K10" s="48"/>
      <c r="L10" s="48"/>
      <c r="M10" s="48"/>
    </row>
    <row r="11" s="42" customFormat="1" ht="20" customHeight="1" spans="2:13">
      <c r="B11" s="57"/>
      <c r="C11" s="48" t="s">
        <v>91</v>
      </c>
      <c r="D11" s="58">
        <v>0.1</v>
      </c>
      <c r="E11" s="48"/>
      <c r="F11" s="48" t="s">
        <v>92</v>
      </c>
      <c r="G11" s="48"/>
      <c r="H11" s="48"/>
      <c r="I11" s="48"/>
      <c r="J11" s="48"/>
      <c r="K11" s="48"/>
      <c r="L11" s="48"/>
      <c r="M11" s="48"/>
    </row>
    <row r="12" s="42" customFormat="1" ht="20" customHeight="1" spans="2:13">
      <c r="B12" s="57"/>
      <c r="C12" s="48" t="s">
        <v>93</v>
      </c>
      <c r="D12" s="58">
        <v>0.5</v>
      </c>
      <c r="E12" s="48"/>
      <c r="F12" s="48" t="s">
        <v>94</v>
      </c>
      <c r="G12" s="48"/>
      <c r="H12" s="48"/>
      <c r="I12" s="48"/>
      <c r="J12" s="48"/>
      <c r="K12" s="48"/>
      <c r="L12" s="48"/>
      <c r="M12" s="48"/>
    </row>
    <row r="13" s="42" customFormat="1" ht="20" customHeight="1" spans="2:13">
      <c r="B13" s="57"/>
      <c r="C13" s="48" t="s">
        <v>95</v>
      </c>
      <c r="D13" s="58">
        <v>0.2</v>
      </c>
      <c r="E13" s="48"/>
      <c r="F13" s="48" t="s">
        <v>96</v>
      </c>
      <c r="G13" s="48"/>
      <c r="H13" s="48"/>
      <c r="I13" s="48"/>
      <c r="J13" s="48"/>
      <c r="K13" s="48"/>
      <c r="L13" s="48"/>
      <c r="M13" s="48"/>
    </row>
    <row r="14" s="42" customFormat="1" ht="20" customHeight="1" spans="2:13">
      <c r="B14" s="57" t="s">
        <v>81</v>
      </c>
      <c r="C14" s="48" t="s">
        <v>91</v>
      </c>
      <c r="D14" s="58">
        <v>0.3</v>
      </c>
      <c r="E14" s="48"/>
      <c r="F14" s="48" t="s">
        <v>97</v>
      </c>
      <c r="G14" s="48"/>
      <c r="H14" s="48"/>
      <c r="I14" s="48"/>
      <c r="J14" s="48"/>
      <c r="K14" s="48"/>
      <c r="L14" s="48"/>
      <c r="M14" s="48"/>
    </row>
    <row r="15" s="42" customFormat="1" ht="20" customHeight="1" spans="2:13">
      <c r="B15" s="57"/>
      <c r="C15" s="48" t="s">
        <v>98</v>
      </c>
      <c r="D15" s="58">
        <v>0.1</v>
      </c>
      <c r="E15" s="48"/>
      <c r="F15" s="48" t="s">
        <v>99</v>
      </c>
      <c r="G15" s="48"/>
      <c r="H15" s="48"/>
      <c r="I15" s="48"/>
      <c r="J15" s="48"/>
      <c r="K15" s="48"/>
      <c r="L15" s="48"/>
      <c r="M15" s="48"/>
    </row>
    <row r="16" s="42" customFormat="1" ht="20" customHeight="1" spans="2:13">
      <c r="B16" s="57"/>
      <c r="C16" s="48" t="s">
        <v>100</v>
      </c>
      <c r="D16" s="58">
        <v>0.5</v>
      </c>
      <c r="E16" s="48"/>
      <c r="F16" s="48" t="s">
        <v>101</v>
      </c>
      <c r="G16" s="48"/>
      <c r="H16" s="48"/>
      <c r="I16" s="48"/>
      <c r="J16" s="48"/>
      <c r="K16" s="48"/>
      <c r="L16" s="48"/>
      <c r="M16" s="48"/>
    </row>
    <row r="17" s="42" customFormat="1" ht="20" customHeight="1" spans="2:13">
      <c r="B17" s="57"/>
      <c r="C17" s="48" t="s">
        <v>89</v>
      </c>
      <c r="D17" s="58">
        <v>0.2</v>
      </c>
      <c r="E17" s="48"/>
      <c r="F17" s="48" t="s">
        <v>102</v>
      </c>
      <c r="G17" s="48"/>
      <c r="H17" s="48"/>
      <c r="I17" s="48"/>
      <c r="J17" s="48"/>
      <c r="K17" s="48"/>
      <c r="L17" s="48"/>
      <c r="M17" s="48"/>
    </row>
    <row r="18" s="42" customFormat="1" ht="20" customHeight="1" spans="2:13">
      <c r="B18" s="57" t="s">
        <v>82</v>
      </c>
      <c r="C18" s="48" t="s">
        <v>103</v>
      </c>
      <c r="D18" s="58">
        <v>0.3</v>
      </c>
      <c r="E18" s="48"/>
      <c r="F18" s="48" t="s">
        <v>104</v>
      </c>
      <c r="G18" s="48"/>
      <c r="H18" s="48"/>
      <c r="I18" s="48"/>
      <c r="J18" s="48"/>
      <c r="K18" s="48"/>
      <c r="L18" s="48"/>
      <c r="M18" s="48"/>
    </row>
    <row r="19" s="42" customFormat="1" ht="20" customHeight="1" spans="2:13">
      <c r="B19" s="57"/>
      <c r="C19" s="48" t="s">
        <v>105</v>
      </c>
      <c r="D19" s="58">
        <v>0.1</v>
      </c>
      <c r="E19" s="48"/>
      <c r="F19" s="48" t="s">
        <v>106</v>
      </c>
      <c r="G19" s="48"/>
      <c r="H19" s="48"/>
      <c r="I19" s="48"/>
      <c r="J19" s="48"/>
      <c r="K19" s="48"/>
      <c r="L19" s="48"/>
      <c r="M19" s="48"/>
    </row>
    <row r="20" s="42" customFormat="1" ht="20" customHeight="1" spans="2:13">
      <c r="B20" s="57"/>
      <c r="C20" s="48" t="s">
        <v>107</v>
      </c>
      <c r="D20" s="58">
        <v>0.5</v>
      </c>
      <c r="E20" s="48"/>
      <c r="F20" s="57" t="s">
        <v>108</v>
      </c>
      <c r="G20" s="50"/>
      <c r="H20" s="51"/>
      <c r="I20" s="51"/>
      <c r="J20" s="51"/>
      <c r="K20" s="51"/>
      <c r="L20" s="51"/>
      <c r="M20" s="61"/>
    </row>
    <row r="21" s="42" customFormat="1" ht="20" customHeight="1" spans="2:13">
      <c r="B21" s="57"/>
      <c r="C21" s="48" t="s">
        <v>109</v>
      </c>
      <c r="D21" s="58">
        <v>0.2</v>
      </c>
      <c r="E21" s="48"/>
      <c r="F21" s="57"/>
      <c r="G21" s="59"/>
      <c r="H21" s="60"/>
      <c r="I21" s="60"/>
      <c r="J21" s="60"/>
      <c r="K21" s="60"/>
      <c r="L21" s="60"/>
      <c r="M21" s="63"/>
    </row>
    <row r="22" s="42" customFormat="1" ht="20" customHeight="1" spans="2:13">
      <c r="B22" s="57" t="s">
        <v>84</v>
      </c>
      <c r="C22" s="48" t="s">
        <v>103</v>
      </c>
      <c r="D22" s="58">
        <v>0.3</v>
      </c>
      <c r="E22" s="48"/>
      <c r="F22" s="57"/>
      <c r="G22" s="54"/>
      <c r="H22" s="55"/>
      <c r="I22" s="55"/>
      <c r="J22" s="55"/>
      <c r="K22" s="55"/>
      <c r="L22" s="55"/>
      <c r="M22" s="62"/>
    </row>
    <row r="23" s="42" customFormat="1" ht="20" customHeight="1" spans="2:13">
      <c r="B23" s="57"/>
      <c r="C23" s="48" t="s">
        <v>105</v>
      </c>
      <c r="D23" s="58">
        <v>0.1</v>
      </c>
      <c r="E23" s="48"/>
      <c r="F23" s="57" t="s">
        <v>110</v>
      </c>
      <c r="G23" s="50"/>
      <c r="H23" s="51"/>
      <c r="I23" s="51"/>
      <c r="J23" s="51"/>
      <c r="K23" s="51"/>
      <c r="L23" s="51"/>
      <c r="M23" s="61"/>
    </row>
    <row r="24" s="42" customFormat="1" ht="20" customHeight="1" spans="2:13">
      <c r="B24" s="57"/>
      <c r="C24" s="48" t="s">
        <v>107</v>
      </c>
      <c r="D24" s="58">
        <v>0.5</v>
      </c>
      <c r="E24" s="48"/>
      <c r="F24" s="57"/>
      <c r="G24" s="59"/>
      <c r="H24" s="60"/>
      <c r="I24" s="60"/>
      <c r="J24" s="60"/>
      <c r="K24" s="60"/>
      <c r="L24" s="60"/>
      <c r="M24" s="63"/>
    </row>
    <row r="25" s="42" customFormat="1" ht="20" customHeight="1" spans="2:13">
      <c r="B25" s="57"/>
      <c r="C25" s="48" t="s">
        <v>109</v>
      </c>
      <c r="D25" s="58">
        <v>0.2</v>
      </c>
      <c r="E25" s="48"/>
      <c r="F25" s="57"/>
      <c r="G25" s="54"/>
      <c r="H25" s="55"/>
      <c r="I25" s="55"/>
      <c r="J25" s="55"/>
      <c r="K25" s="55"/>
      <c r="L25" s="55"/>
      <c r="M25" s="62"/>
    </row>
    <row r="26" s="42" customFormat="1" ht="20" customHeight="1"/>
    <row r="27" s="42" customFormat="1" ht="20" customHeight="1"/>
    <row r="28" s="42" customFormat="1" ht="18" customHeight="1"/>
    <row r="29" s="42" customFormat="1" ht="18" customHeight="1"/>
    <row r="30" s="42" customFormat="1" ht="18" customHeight="1"/>
    <row r="31" s="42" customFormat="1" ht="18" customHeight="1"/>
    <row r="32" s="42" customFormat="1" ht="18" customHeight="1"/>
    <row r="33" s="42" customFormat="1" ht="18" customHeight="1"/>
    <row r="34" s="42" customFormat="1" ht="18" customHeight="1"/>
    <row r="35" s="42" customFormat="1" ht="18" customHeight="1"/>
    <row r="36" s="42" customFormat="1" ht="18" customHeight="1"/>
  </sheetData>
  <mergeCells count="42">
    <mergeCell ref="B2:M2"/>
    <mergeCell ref="D3:E3"/>
    <mergeCell ref="B5:C5"/>
    <mergeCell ref="B6:C6"/>
    <mergeCell ref="B9:C9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B10:B13"/>
    <mergeCell ref="B14:B17"/>
    <mergeCell ref="B18:B21"/>
    <mergeCell ref="B22:B25"/>
    <mergeCell ref="F3:F4"/>
    <mergeCell ref="F5:F6"/>
    <mergeCell ref="F20:F22"/>
    <mergeCell ref="F23:F25"/>
    <mergeCell ref="G3:G4"/>
    <mergeCell ref="H3:H4"/>
    <mergeCell ref="I3:I4"/>
    <mergeCell ref="J3:J4"/>
    <mergeCell ref="K3:K4"/>
    <mergeCell ref="L3:L4"/>
    <mergeCell ref="M3:M4"/>
    <mergeCell ref="B3:C4"/>
    <mergeCell ref="G5:M6"/>
    <mergeCell ref="B7:C8"/>
    <mergeCell ref="G20:M22"/>
    <mergeCell ref="G23:M25"/>
  </mergeCells>
  <conditionalFormatting sqref="D10:E25">
    <cfRule type="dataBar" priority="1">
      <dataBar>
        <cfvo type="min"/>
        <cfvo type="max"/>
        <color theme="7" tint="0.4"/>
      </dataBar>
      <extLst>
        <ext xmlns:x14="http://schemas.microsoft.com/office/spreadsheetml/2009/9/main" uri="{B025F937-C7B1-47D3-B67F-A62EFF666E3E}">
          <x14:id>{cc11ff9b-d492-4057-920e-d7ed8ad29c19}</x14:id>
        </ext>
      </extLst>
    </cfRule>
    <cfRule type="dataBar" priority="2">
      <dataBar>
        <cfvo type="min"/>
        <cfvo type="max"/>
        <color theme="7" tint="0.8"/>
      </dataBar>
      <extLst>
        <ext xmlns:x14="http://schemas.microsoft.com/office/spreadsheetml/2009/9/main" uri="{B025F937-C7B1-47D3-B67F-A62EFF666E3E}">
          <x14:id>{4dd3b4bf-b23c-4470-85b7-5f1310fb3f4b}</x14:id>
        </ext>
      </extLst>
    </cfRule>
    <cfRule type="dataBar" priority="3">
      <dataBar>
        <cfvo type="min"/>
        <cfvo type="max"/>
        <color theme="9" tint="0.4"/>
      </dataBar>
      <extLst>
        <ext xmlns:x14="http://schemas.microsoft.com/office/spreadsheetml/2009/9/main" uri="{B025F937-C7B1-47D3-B67F-A62EFF666E3E}">
          <x14:id>{a8bb27b2-d85f-410a-9e35-f7dc6eec332c}</x14:id>
        </ext>
      </extLst>
    </cfRule>
    <cfRule type="dataBar" priority="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{411c40fa-4b75-4b48-8d43-0155c3845abc}</x14:id>
        </ext>
      </extLst>
    </cfRule>
    <cfRule type="dataBar" priority="5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{5df37198-91b5-4798-9475-ae4e5d3d7612}</x14:id>
        </ext>
      </extLst>
    </cfRule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{af66da64-97af-4715-a56b-9c3792aca622}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11ff9b-d492-4057-920e-d7ed8ad29c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dd3b4bf-b23c-4470-85b7-5f1310fb3f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8bb27b2-d85f-410a-9e35-f7dc6eec33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11c40fa-4b75-4b48-8d43-0155c3845a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f37198-91b5-4798-9475-ae4e5d3d76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66da64-97af-4715-a56b-9c3792aca6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D10:E25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26"/>
  <sheetViews>
    <sheetView workbookViewId="0">
      <selection activeCell="AH17" sqref="AH17"/>
    </sheetView>
  </sheetViews>
  <sheetFormatPr defaultColWidth="9" defaultRowHeight="26" customHeight="1"/>
  <cols>
    <col min="1" max="1" width="4.01666666666667" customWidth="1"/>
    <col min="2" max="32" width="4.5" style="3" customWidth="1"/>
    <col min="33" max="34" width="9" style="1"/>
    <col min="35" max="35" width="9.875" style="1" customWidth="1"/>
    <col min="36" max="16384" width="9" style="1"/>
  </cols>
  <sheetData>
    <row r="1" ht="17" customHeight="1" spans="2:32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="1" customFormat="1" ht="42" customHeight="1" spans="2:32">
      <c r="B2" s="5" t="s">
        <v>111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="1" customFormat="1" ht="4" customHeight="1"/>
    <row r="4" s="1" customFormat="1" ht="22" customHeight="1" spans="2:32">
      <c r="B4" s="6" t="s">
        <v>112</v>
      </c>
      <c r="C4" s="6"/>
      <c r="D4" s="6"/>
      <c r="E4" s="6"/>
      <c r="F4" s="6"/>
      <c r="G4" s="6"/>
      <c r="H4" s="6"/>
      <c r="I4" s="6"/>
      <c r="J4" s="23"/>
      <c r="K4" s="6" t="s">
        <v>113</v>
      </c>
      <c r="L4" s="6"/>
      <c r="M4" s="6"/>
      <c r="N4" s="6"/>
      <c r="O4" s="6"/>
      <c r="P4" s="24"/>
      <c r="Q4" s="6" t="s">
        <v>114</v>
      </c>
      <c r="R4" s="6"/>
      <c r="S4" s="6"/>
      <c r="T4" s="30"/>
      <c r="U4" s="31" t="s">
        <v>115</v>
      </c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</row>
    <row r="5" s="1" customFormat="1" ht="4" customHeight="1" spans="2:32">
      <c r="B5" s="7"/>
      <c r="C5" s="7"/>
      <c r="D5" s="7"/>
      <c r="E5" s="7"/>
      <c r="F5" s="7"/>
      <c r="G5" s="7"/>
      <c r="H5" s="7"/>
      <c r="I5" s="7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s="1" customFormat="1" ht="31.5" spans="2:32">
      <c r="B6" s="8"/>
      <c r="C6" s="9">
        <v>6</v>
      </c>
      <c r="D6" s="9"/>
      <c r="E6" s="9"/>
      <c r="F6" s="10">
        <v>2022</v>
      </c>
      <c r="G6" s="10"/>
      <c r="H6" s="10"/>
      <c r="I6" s="26"/>
      <c r="J6" s="26"/>
      <c r="K6" s="26"/>
      <c r="L6" s="26"/>
      <c r="M6" s="26"/>
      <c r="N6" s="27" t="s">
        <v>116</v>
      </c>
      <c r="O6" s="27"/>
      <c r="P6" s="27"/>
      <c r="Q6" s="26"/>
      <c r="R6" s="27" t="s">
        <v>117</v>
      </c>
      <c r="S6" s="27"/>
      <c r="T6" s="27"/>
      <c r="U6" s="26"/>
      <c r="V6" s="27" t="s">
        <v>118</v>
      </c>
      <c r="W6" s="27"/>
      <c r="X6" s="27"/>
      <c r="Y6" s="26"/>
      <c r="Z6" s="26"/>
      <c r="AA6" s="26"/>
      <c r="AB6" s="26"/>
      <c r="AC6" s="26"/>
      <c r="AD6" s="26"/>
      <c r="AE6" s="26"/>
      <c r="AF6" s="34"/>
    </row>
    <row r="7" s="1" customFormat="1" ht="24.75" spans="2:32">
      <c r="B7" s="11"/>
      <c r="C7" s="12"/>
      <c r="D7" s="12"/>
      <c r="E7" s="12"/>
      <c r="F7" s="13" t="str">
        <f>TEXT(C6*28,"mmmm")</f>
        <v>June</v>
      </c>
      <c r="G7" s="13"/>
      <c r="H7" s="13"/>
      <c r="I7" s="28"/>
      <c r="J7" s="28"/>
      <c r="K7" s="28"/>
      <c r="L7" s="28"/>
      <c r="M7" s="28"/>
      <c r="N7" s="29">
        <f>COUNTA($S$12:$X$26)</f>
        <v>6</v>
      </c>
      <c r="O7" s="29"/>
      <c r="P7" s="29"/>
      <c r="Q7" s="28"/>
      <c r="R7" s="32">
        <v>20</v>
      </c>
      <c r="S7" s="32"/>
      <c r="T7" s="32"/>
      <c r="U7" s="28"/>
      <c r="V7" s="33">
        <f ca="1">COUNTIF($AE$12:$AF$26,"★")</f>
        <v>0</v>
      </c>
      <c r="W7" s="33"/>
      <c r="X7" s="33"/>
      <c r="Y7" s="28"/>
      <c r="Z7" s="35" t="s">
        <v>119</v>
      </c>
      <c r="AA7" s="35"/>
      <c r="AB7" s="36">
        <f ca="1">TODAY()</f>
        <v>45566</v>
      </c>
      <c r="AC7" s="36"/>
      <c r="AD7" s="36"/>
      <c r="AE7" s="36"/>
      <c r="AF7" s="37"/>
    </row>
    <row r="8" s="1" customFormat="1" ht="5" customHeight="1"/>
    <row r="9" s="2" customFormat="1" ht="22" customHeight="1" spans="2:32">
      <c r="B9" s="14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  <c r="K9" s="15">
        <v>10</v>
      </c>
      <c r="L9" s="15">
        <v>11</v>
      </c>
      <c r="M9" s="15">
        <v>12</v>
      </c>
      <c r="N9" s="15">
        <v>13</v>
      </c>
      <c r="O9" s="15">
        <v>14</v>
      </c>
      <c r="P9" s="15">
        <v>15</v>
      </c>
      <c r="Q9" s="15">
        <v>16</v>
      </c>
      <c r="R9" s="15">
        <v>17</v>
      </c>
      <c r="S9" s="15">
        <v>18</v>
      </c>
      <c r="T9" s="15">
        <v>19</v>
      </c>
      <c r="U9" s="15">
        <v>20</v>
      </c>
      <c r="V9" s="15">
        <v>21</v>
      </c>
      <c r="W9" s="15">
        <v>22</v>
      </c>
      <c r="X9" s="15">
        <v>23</v>
      </c>
      <c r="Y9" s="15">
        <v>24</v>
      </c>
      <c r="Z9" s="15">
        <v>25</v>
      </c>
      <c r="AA9" s="15">
        <v>26</v>
      </c>
      <c r="AB9" s="15">
        <v>27</v>
      </c>
      <c r="AC9" s="15">
        <v>28</v>
      </c>
      <c r="AD9" s="15">
        <f>IF(AC9&lt;DAY(EOMONTH(DATE($F$6,$C$6,1),0)),AC9+1,"")</f>
        <v>29</v>
      </c>
      <c r="AE9" s="15">
        <f>IF(AD9&lt;DAY(EOMONTH(DATE($F$6,$C$6,1),0)),AD9+1,"")</f>
        <v>30</v>
      </c>
      <c r="AF9" s="38" t="str">
        <f>IF(AE9&lt;DAY(EOMONTH(DATE($F$6,$C$6,1),0)),AE9+1,"")</f>
        <v/>
      </c>
    </row>
    <row r="10" s="1" customFormat="1" ht="3" customHeight="1" spans="2:32"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39"/>
    </row>
    <row r="11" s="2" customFormat="1" ht="25.5" customHeight="1" spans="2:32">
      <c r="B11" s="18" t="s">
        <v>7</v>
      </c>
      <c r="C11" s="19"/>
      <c r="D11" s="20" t="s">
        <v>120</v>
      </c>
      <c r="E11" s="20"/>
      <c r="F11" s="20"/>
      <c r="G11" s="20" t="s">
        <v>121</v>
      </c>
      <c r="H11" s="20"/>
      <c r="I11" s="20"/>
      <c r="J11" s="20" t="s">
        <v>122</v>
      </c>
      <c r="K11" s="20"/>
      <c r="L11" s="20"/>
      <c r="M11" s="20" t="s">
        <v>123</v>
      </c>
      <c r="N11" s="20"/>
      <c r="O11" s="20"/>
      <c r="P11" s="20"/>
      <c r="Q11" s="20" t="s">
        <v>124</v>
      </c>
      <c r="R11" s="20"/>
      <c r="S11" s="20" t="s">
        <v>125</v>
      </c>
      <c r="T11" s="20"/>
      <c r="U11" s="20"/>
      <c r="V11" s="20"/>
      <c r="W11" s="20"/>
      <c r="X11" s="20"/>
      <c r="Y11" s="20" t="s">
        <v>126</v>
      </c>
      <c r="Z11" s="20"/>
      <c r="AA11" s="20"/>
      <c r="AB11" s="20"/>
      <c r="AC11" s="20" t="s">
        <v>127</v>
      </c>
      <c r="AD11" s="20"/>
      <c r="AE11" s="20" t="s">
        <v>128</v>
      </c>
      <c r="AF11" s="40"/>
    </row>
    <row r="12" s="1" customFormat="1" ht="25.5" customHeight="1" spans="2:32">
      <c r="B12" s="21">
        <v>1</v>
      </c>
      <c r="C12" s="22"/>
      <c r="D12" s="21">
        <v>10001</v>
      </c>
      <c r="E12" s="21"/>
      <c r="F12" s="21"/>
      <c r="G12" s="21" t="s">
        <v>129</v>
      </c>
      <c r="H12" s="21"/>
      <c r="I12" s="21"/>
      <c r="J12" s="21" t="s">
        <v>130</v>
      </c>
      <c r="K12" s="21"/>
      <c r="L12" s="21"/>
      <c r="M12" s="21" t="s">
        <v>131</v>
      </c>
      <c r="N12" s="21"/>
      <c r="O12" s="21"/>
      <c r="P12" s="21"/>
      <c r="Q12" s="21" t="s">
        <v>132</v>
      </c>
      <c r="R12" s="21"/>
      <c r="S12" s="21" t="s">
        <v>133</v>
      </c>
      <c r="T12" s="21"/>
      <c r="U12" s="21"/>
      <c r="V12" s="21"/>
      <c r="W12" s="21"/>
      <c r="X12" s="21"/>
      <c r="Y12" s="21" t="str">
        <f t="shared" ref="Y12:Y75" si="0">IF(S12&lt;&gt;"",MID(S12,7,4)&amp;"-"&amp;MID(S12,11,2)&amp;"-"&amp;MID(S12,13,2),0)</f>
        <v>1997-11-20</v>
      </c>
      <c r="Z12" s="21"/>
      <c r="AA12" s="21"/>
      <c r="AB12" s="21"/>
      <c r="AC12" s="21">
        <f ca="1" t="shared" ref="AC12:AC75" si="1">IF(Y12&lt;&gt;0,DATEDIF(Y12,TODAY(),"Y"),"-")</f>
        <v>26</v>
      </c>
      <c r="AD12" s="21"/>
      <c r="AE12" s="41" t="str">
        <f ca="1" t="shared" ref="AE12:AE75" si="2">IFERROR(IF(AND(TODAY()+$R$7&gt;=DATE(YEAR(TODAY()),MID(S12,11,2),MID(S12,13,2)),DATE(YEAR(TODAY()),MID(S12,11,2),MID(S12,13,2))&gt;=TODAY()),"★",""),"")</f>
        <v/>
      </c>
      <c r="AF12" s="41"/>
    </row>
    <row r="13" s="1" customFormat="1" ht="25.5" customHeight="1" spans="2:32">
      <c r="B13" s="21">
        <v>2</v>
      </c>
      <c r="C13" s="22"/>
      <c r="D13" s="21">
        <v>10002</v>
      </c>
      <c r="E13" s="21"/>
      <c r="F13" s="21"/>
      <c r="G13" s="21" t="s">
        <v>134</v>
      </c>
      <c r="H13" s="21"/>
      <c r="I13" s="21"/>
      <c r="J13" s="21" t="s">
        <v>135</v>
      </c>
      <c r="K13" s="21"/>
      <c r="L13" s="21"/>
      <c r="M13" s="21" t="s">
        <v>136</v>
      </c>
      <c r="N13" s="21"/>
      <c r="O13" s="21"/>
      <c r="P13" s="21"/>
      <c r="Q13" s="21" t="s">
        <v>137</v>
      </c>
      <c r="R13" s="21"/>
      <c r="S13" s="21" t="s">
        <v>138</v>
      </c>
      <c r="T13" s="21"/>
      <c r="U13" s="21"/>
      <c r="V13" s="21"/>
      <c r="W13" s="21"/>
      <c r="X13" s="21"/>
      <c r="Y13" s="21" t="str">
        <f t="shared" si="0"/>
        <v>1997-02-20</v>
      </c>
      <c r="Z13" s="21"/>
      <c r="AA13" s="21"/>
      <c r="AB13" s="21"/>
      <c r="AC13" s="21">
        <f ca="1" t="shared" si="1"/>
        <v>27</v>
      </c>
      <c r="AD13" s="21"/>
      <c r="AE13" s="41" t="str">
        <f ca="1" t="shared" si="2"/>
        <v/>
      </c>
      <c r="AF13" s="41"/>
    </row>
    <row r="14" s="2" customFormat="1" ht="25.5" customHeight="1" spans="2:32">
      <c r="B14" s="21">
        <v>3</v>
      </c>
      <c r="C14" s="22"/>
      <c r="D14" s="21">
        <v>10003</v>
      </c>
      <c r="E14" s="21"/>
      <c r="F14" s="21"/>
      <c r="G14" s="21" t="s">
        <v>139</v>
      </c>
      <c r="H14" s="21"/>
      <c r="I14" s="21"/>
      <c r="J14" s="21" t="s">
        <v>140</v>
      </c>
      <c r="K14" s="21"/>
      <c r="L14" s="21"/>
      <c r="M14" s="21" t="s">
        <v>141</v>
      </c>
      <c r="N14" s="21"/>
      <c r="O14" s="21"/>
      <c r="P14" s="21"/>
      <c r="Q14" s="21" t="s">
        <v>137</v>
      </c>
      <c r="R14" s="21"/>
      <c r="S14" s="21" t="s">
        <v>142</v>
      </c>
      <c r="T14" s="21"/>
      <c r="U14" s="21"/>
      <c r="V14" s="21"/>
      <c r="W14" s="21"/>
      <c r="X14" s="21"/>
      <c r="Y14" s="21" t="str">
        <f t="shared" si="0"/>
        <v>1995-11-03</v>
      </c>
      <c r="Z14" s="21"/>
      <c r="AA14" s="21"/>
      <c r="AB14" s="21"/>
      <c r="AC14" s="21">
        <f ca="1" t="shared" si="1"/>
        <v>28</v>
      </c>
      <c r="AD14" s="21"/>
      <c r="AE14" s="41" t="str">
        <f ca="1" t="shared" si="2"/>
        <v/>
      </c>
      <c r="AF14" s="41"/>
    </row>
    <row r="15" s="2" customFormat="1" ht="25.5" customHeight="1" spans="2:32">
      <c r="B15" s="21">
        <v>4</v>
      </c>
      <c r="C15" s="22"/>
      <c r="D15" s="21">
        <v>10004</v>
      </c>
      <c r="E15" s="21"/>
      <c r="F15" s="21"/>
      <c r="G15" s="21" t="s">
        <v>139</v>
      </c>
      <c r="H15" s="21"/>
      <c r="I15" s="21"/>
      <c r="J15" s="21" t="s">
        <v>143</v>
      </c>
      <c r="K15" s="21"/>
      <c r="L15" s="21"/>
      <c r="M15" s="21" t="s">
        <v>144</v>
      </c>
      <c r="N15" s="21"/>
      <c r="O15" s="21"/>
      <c r="P15" s="21"/>
      <c r="Q15" s="21" t="s">
        <v>137</v>
      </c>
      <c r="R15" s="21"/>
      <c r="S15" s="21" t="s">
        <v>145</v>
      </c>
      <c r="T15" s="21"/>
      <c r="U15" s="21"/>
      <c r="V15" s="21"/>
      <c r="W15" s="21"/>
      <c r="X15" s="21"/>
      <c r="Y15" s="21" t="str">
        <f t="shared" si="0"/>
        <v>1997-10-24</v>
      </c>
      <c r="Z15" s="21"/>
      <c r="AA15" s="21"/>
      <c r="AB15" s="21"/>
      <c r="AC15" s="21">
        <f ca="1" t="shared" si="1"/>
        <v>26</v>
      </c>
      <c r="AD15" s="21"/>
      <c r="AE15" s="41" t="str">
        <f ca="1" t="shared" si="2"/>
        <v/>
      </c>
      <c r="AF15" s="41"/>
    </row>
    <row r="16" s="2" customFormat="1" ht="25.5" customHeight="1" spans="2:32">
      <c r="B16" s="21">
        <v>5</v>
      </c>
      <c r="C16" s="22"/>
      <c r="D16" s="21">
        <v>10004</v>
      </c>
      <c r="E16" s="21"/>
      <c r="F16" s="21"/>
      <c r="G16" s="21" t="s">
        <v>139</v>
      </c>
      <c r="H16" s="21"/>
      <c r="I16" s="21"/>
      <c r="J16" s="21" t="s">
        <v>146</v>
      </c>
      <c r="K16" s="21"/>
      <c r="L16" s="21"/>
      <c r="M16" s="21" t="s">
        <v>147</v>
      </c>
      <c r="N16" s="21"/>
      <c r="O16" s="21"/>
      <c r="P16" s="21"/>
      <c r="Q16" s="21" t="s">
        <v>137</v>
      </c>
      <c r="R16" s="21"/>
      <c r="S16" s="21" t="s">
        <v>148</v>
      </c>
      <c r="T16" s="21"/>
      <c r="U16" s="21"/>
      <c r="V16" s="21"/>
      <c r="W16" s="21"/>
      <c r="X16" s="21"/>
      <c r="Y16" s="21" t="str">
        <f t="shared" si="0"/>
        <v>1989-04-20</v>
      </c>
      <c r="Z16" s="21"/>
      <c r="AA16" s="21"/>
      <c r="AB16" s="21"/>
      <c r="AC16" s="21">
        <f ca="1" t="shared" si="1"/>
        <v>35</v>
      </c>
      <c r="AD16" s="21"/>
      <c r="AE16" s="41" t="str">
        <f ca="1" t="shared" si="2"/>
        <v/>
      </c>
      <c r="AF16" s="41"/>
    </row>
    <row r="17" s="2" customFormat="1" ht="25.5" customHeight="1" spans="2:32">
      <c r="B17" s="21">
        <v>6</v>
      </c>
      <c r="C17" s="22"/>
      <c r="D17" s="21">
        <v>10005</v>
      </c>
      <c r="E17" s="21"/>
      <c r="F17" s="21"/>
      <c r="G17" s="21" t="s">
        <v>139</v>
      </c>
      <c r="H17" s="21"/>
      <c r="I17" s="21"/>
      <c r="J17" s="21" t="s">
        <v>149</v>
      </c>
      <c r="K17" s="21"/>
      <c r="L17" s="21"/>
      <c r="M17" s="21" t="s">
        <v>144</v>
      </c>
      <c r="N17" s="21"/>
      <c r="O17" s="21"/>
      <c r="P17" s="21"/>
      <c r="Q17" s="21" t="s">
        <v>137</v>
      </c>
      <c r="R17" s="21"/>
      <c r="S17" s="21" t="s">
        <v>150</v>
      </c>
      <c r="T17" s="21"/>
      <c r="U17" s="21"/>
      <c r="V17" s="21"/>
      <c r="W17" s="21"/>
      <c r="X17" s="21"/>
      <c r="Y17" s="21" t="str">
        <f t="shared" si="0"/>
        <v>1998-11-20</v>
      </c>
      <c r="Z17" s="21"/>
      <c r="AA17" s="21"/>
      <c r="AB17" s="21"/>
      <c r="AC17" s="21">
        <f ca="1" t="shared" si="1"/>
        <v>25</v>
      </c>
      <c r="AD17" s="21"/>
      <c r="AE17" s="41" t="str">
        <f ca="1" t="shared" si="2"/>
        <v/>
      </c>
      <c r="AF17" s="41"/>
    </row>
    <row r="18" s="2" customFormat="1" ht="25.5" customHeight="1" spans="2:32">
      <c r="B18" s="21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>
        <f t="shared" si="0"/>
        <v>0</v>
      </c>
      <c r="Z18" s="21"/>
      <c r="AA18" s="21"/>
      <c r="AB18" s="21"/>
      <c r="AC18" s="21" t="str">
        <f ca="1" t="shared" si="1"/>
        <v>-</v>
      </c>
      <c r="AD18" s="21"/>
      <c r="AE18" s="41" t="str">
        <f ca="1" t="shared" si="2"/>
        <v/>
      </c>
      <c r="AF18" s="41"/>
    </row>
    <row r="19" s="2" customFormat="1" ht="25.5" customHeight="1" spans="2:32">
      <c r="B19" s="21"/>
      <c r="C19" s="22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>
        <f t="shared" si="0"/>
        <v>0</v>
      </c>
      <c r="Z19" s="21"/>
      <c r="AA19" s="21"/>
      <c r="AB19" s="21"/>
      <c r="AC19" s="21" t="str">
        <f ca="1" t="shared" si="1"/>
        <v>-</v>
      </c>
      <c r="AD19" s="21"/>
      <c r="AE19" s="41" t="str">
        <f ca="1" t="shared" si="2"/>
        <v/>
      </c>
      <c r="AF19" s="41"/>
    </row>
    <row r="20" s="2" customFormat="1" ht="25.5" customHeight="1" spans="2:32">
      <c r="B20" s="21"/>
      <c r="C20" s="22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>
        <f t="shared" si="0"/>
        <v>0</v>
      </c>
      <c r="Z20" s="21"/>
      <c r="AA20" s="21"/>
      <c r="AB20" s="21"/>
      <c r="AC20" s="21" t="str">
        <f ca="1" t="shared" si="1"/>
        <v>-</v>
      </c>
      <c r="AD20" s="21"/>
      <c r="AE20" s="41" t="str">
        <f ca="1" t="shared" si="2"/>
        <v/>
      </c>
      <c r="AF20" s="41"/>
    </row>
    <row r="21" s="2" customFormat="1" ht="25.5" customHeight="1" spans="2:32">
      <c r="B21" s="21"/>
      <c r="C21" s="22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>
        <f t="shared" si="0"/>
        <v>0</v>
      </c>
      <c r="Z21" s="21"/>
      <c r="AA21" s="21"/>
      <c r="AB21" s="21"/>
      <c r="AC21" s="21" t="str">
        <f ca="1" t="shared" si="1"/>
        <v>-</v>
      </c>
      <c r="AD21" s="21"/>
      <c r="AE21" s="41" t="str">
        <f ca="1" t="shared" si="2"/>
        <v/>
      </c>
      <c r="AF21" s="41"/>
    </row>
    <row r="22" s="2" customFormat="1" ht="25.5" customHeight="1" spans="2:32">
      <c r="B22" s="21"/>
      <c r="C22" s="22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>
        <f t="shared" si="0"/>
        <v>0</v>
      </c>
      <c r="Z22" s="21"/>
      <c r="AA22" s="21"/>
      <c r="AB22" s="21"/>
      <c r="AC22" s="21" t="str">
        <f ca="1" t="shared" si="1"/>
        <v>-</v>
      </c>
      <c r="AD22" s="21"/>
      <c r="AE22" s="41" t="str">
        <f ca="1" t="shared" si="2"/>
        <v/>
      </c>
      <c r="AF22" s="41"/>
    </row>
    <row r="23" s="2" customFormat="1" ht="25.5" customHeight="1" spans="2:32">
      <c r="B23" s="21"/>
      <c r="C23" s="22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>
        <f t="shared" si="0"/>
        <v>0</v>
      </c>
      <c r="Z23" s="21"/>
      <c r="AA23" s="21"/>
      <c r="AB23" s="21"/>
      <c r="AC23" s="21" t="str">
        <f ca="1" t="shared" si="1"/>
        <v>-</v>
      </c>
      <c r="AD23" s="21"/>
      <c r="AE23" s="41" t="str">
        <f ca="1" t="shared" si="2"/>
        <v/>
      </c>
      <c r="AF23" s="41"/>
    </row>
    <row r="24" s="2" customFormat="1" ht="25.5" customHeight="1" spans="2:32">
      <c r="B24" s="21"/>
      <c r="C24" s="22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>
        <f t="shared" si="0"/>
        <v>0</v>
      </c>
      <c r="Z24" s="21"/>
      <c r="AA24" s="21"/>
      <c r="AB24" s="21"/>
      <c r="AC24" s="21" t="str">
        <f ca="1" t="shared" si="1"/>
        <v>-</v>
      </c>
      <c r="AD24" s="21"/>
      <c r="AE24" s="41" t="str">
        <f ca="1" t="shared" si="2"/>
        <v/>
      </c>
      <c r="AF24" s="41"/>
    </row>
    <row r="25" s="2" customFormat="1" ht="25.5" customHeight="1" spans="2:32">
      <c r="B25" s="21"/>
      <c r="C25" s="22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>
        <f t="shared" si="0"/>
        <v>0</v>
      </c>
      <c r="Z25" s="21"/>
      <c r="AA25" s="21"/>
      <c r="AB25" s="21"/>
      <c r="AC25" s="21" t="str">
        <f ca="1" t="shared" si="1"/>
        <v>-</v>
      </c>
      <c r="AD25" s="21"/>
      <c r="AE25" s="41" t="str">
        <f ca="1" t="shared" si="2"/>
        <v/>
      </c>
      <c r="AF25" s="41"/>
    </row>
    <row r="26" s="2" customFormat="1" ht="25.5" customHeight="1" spans="2:32">
      <c r="B26" s="21"/>
      <c r="C26" s="22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>
        <f t="shared" si="0"/>
        <v>0</v>
      </c>
      <c r="Z26" s="21"/>
      <c r="AA26" s="21"/>
      <c r="AB26" s="21"/>
      <c r="AC26" s="21" t="str">
        <f ca="1" t="shared" si="1"/>
        <v>-</v>
      </c>
      <c r="AD26" s="21"/>
      <c r="AE26" s="41" t="str">
        <f ca="1" t="shared" si="2"/>
        <v/>
      </c>
      <c r="AF26" s="41"/>
    </row>
  </sheetData>
  <mergeCells count="177">
    <mergeCell ref="B1:AF1"/>
    <mergeCell ref="B2:AF2"/>
    <mergeCell ref="B4:I4"/>
    <mergeCell ref="K4:O4"/>
    <mergeCell ref="Q4:S4"/>
    <mergeCell ref="U4:AF4"/>
    <mergeCell ref="F6:H6"/>
    <mergeCell ref="N6:P6"/>
    <mergeCell ref="R6:T6"/>
    <mergeCell ref="V6:X6"/>
    <mergeCell ref="F7:H7"/>
    <mergeCell ref="N7:P7"/>
    <mergeCell ref="R7:T7"/>
    <mergeCell ref="V7:X7"/>
    <mergeCell ref="Z7:AA7"/>
    <mergeCell ref="AB7:AF7"/>
    <mergeCell ref="B11:C11"/>
    <mergeCell ref="D11:F11"/>
    <mergeCell ref="G11:I11"/>
    <mergeCell ref="J11:L11"/>
    <mergeCell ref="M11:P11"/>
    <mergeCell ref="Q11:R11"/>
    <mergeCell ref="S11:X11"/>
    <mergeCell ref="Y11:AB11"/>
    <mergeCell ref="AC11:AD11"/>
    <mergeCell ref="AE11:AF11"/>
    <mergeCell ref="B12:C12"/>
    <mergeCell ref="D12:F12"/>
    <mergeCell ref="G12:I12"/>
    <mergeCell ref="J12:L12"/>
    <mergeCell ref="M12:P12"/>
    <mergeCell ref="Q12:R12"/>
    <mergeCell ref="S12:X12"/>
    <mergeCell ref="Y12:AB12"/>
    <mergeCell ref="AC12:AD12"/>
    <mergeCell ref="AE12:AF12"/>
    <mergeCell ref="B13:C13"/>
    <mergeCell ref="D13:F13"/>
    <mergeCell ref="G13:I13"/>
    <mergeCell ref="J13:L13"/>
    <mergeCell ref="M13:P13"/>
    <mergeCell ref="Q13:R13"/>
    <mergeCell ref="S13:X13"/>
    <mergeCell ref="Y13:AB13"/>
    <mergeCell ref="AC13:AD13"/>
    <mergeCell ref="AE13:AF13"/>
    <mergeCell ref="B14:C14"/>
    <mergeCell ref="D14:F14"/>
    <mergeCell ref="G14:I14"/>
    <mergeCell ref="J14:L14"/>
    <mergeCell ref="M14:P14"/>
    <mergeCell ref="Q14:R14"/>
    <mergeCell ref="S14:X14"/>
    <mergeCell ref="Y14:AB14"/>
    <mergeCell ref="AC14:AD14"/>
    <mergeCell ref="AE14:AF14"/>
    <mergeCell ref="B15:C15"/>
    <mergeCell ref="D15:F15"/>
    <mergeCell ref="G15:I15"/>
    <mergeCell ref="J15:L15"/>
    <mergeCell ref="M15:P15"/>
    <mergeCell ref="Q15:R15"/>
    <mergeCell ref="S15:X15"/>
    <mergeCell ref="Y15:AB15"/>
    <mergeCell ref="AC15:AD15"/>
    <mergeCell ref="AE15:AF15"/>
    <mergeCell ref="B16:C16"/>
    <mergeCell ref="D16:F16"/>
    <mergeCell ref="G16:I16"/>
    <mergeCell ref="J16:L16"/>
    <mergeCell ref="M16:P16"/>
    <mergeCell ref="Q16:R16"/>
    <mergeCell ref="S16:X16"/>
    <mergeCell ref="Y16:AB16"/>
    <mergeCell ref="AC16:AD16"/>
    <mergeCell ref="AE16:AF16"/>
    <mergeCell ref="B17:C17"/>
    <mergeCell ref="D17:F17"/>
    <mergeCell ref="G17:I17"/>
    <mergeCell ref="J17:L17"/>
    <mergeCell ref="M17:P17"/>
    <mergeCell ref="Q17:R17"/>
    <mergeCell ref="S17:X17"/>
    <mergeCell ref="Y17:AB17"/>
    <mergeCell ref="AC17:AD17"/>
    <mergeCell ref="AE17:AF17"/>
    <mergeCell ref="B18:C18"/>
    <mergeCell ref="D18:F18"/>
    <mergeCell ref="G18:I18"/>
    <mergeCell ref="J18:L18"/>
    <mergeCell ref="M18:P18"/>
    <mergeCell ref="Q18:R18"/>
    <mergeCell ref="S18:X18"/>
    <mergeCell ref="Y18:AB18"/>
    <mergeCell ref="AC18:AD18"/>
    <mergeCell ref="AE18:AF18"/>
    <mergeCell ref="B19:C19"/>
    <mergeCell ref="D19:F19"/>
    <mergeCell ref="G19:I19"/>
    <mergeCell ref="J19:L19"/>
    <mergeCell ref="M19:P19"/>
    <mergeCell ref="Q19:R19"/>
    <mergeCell ref="S19:X19"/>
    <mergeCell ref="Y19:AB19"/>
    <mergeCell ref="AC19:AD19"/>
    <mergeCell ref="AE19:AF19"/>
    <mergeCell ref="B20:C20"/>
    <mergeCell ref="D20:F20"/>
    <mergeCell ref="G20:I20"/>
    <mergeCell ref="J20:L20"/>
    <mergeCell ref="M20:P20"/>
    <mergeCell ref="Q20:R20"/>
    <mergeCell ref="S20:X20"/>
    <mergeCell ref="Y20:AB20"/>
    <mergeCell ref="AC20:AD20"/>
    <mergeCell ref="AE20:AF20"/>
    <mergeCell ref="B21:C21"/>
    <mergeCell ref="D21:F21"/>
    <mergeCell ref="G21:I21"/>
    <mergeCell ref="J21:L21"/>
    <mergeCell ref="M21:P21"/>
    <mergeCell ref="Q21:R21"/>
    <mergeCell ref="S21:X21"/>
    <mergeCell ref="Y21:AB21"/>
    <mergeCell ref="AC21:AD21"/>
    <mergeCell ref="AE21:AF21"/>
    <mergeCell ref="B22:C22"/>
    <mergeCell ref="D22:F22"/>
    <mergeCell ref="G22:I22"/>
    <mergeCell ref="J22:L22"/>
    <mergeCell ref="M22:P22"/>
    <mergeCell ref="Q22:R22"/>
    <mergeCell ref="S22:X22"/>
    <mergeCell ref="Y22:AB22"/>
    <mergeCell ref="AC22:AD22"/>
    <mergeCell ref="AE22:AF22"/>
    <mergeCell ref="B23:C23"/>
    <mergeCell ref="D23:F23"/>
    <mergeCell ref="G23:I23"/>
    <mergeCell ref="J23:L23"/>
    <mergeCell ref="M23:P23"/>
    <mergeCell ref="Q23:R23"/>
    <mergeCell ref="S23:X23"/>
    <mergeCell ref="Y23:AB23"/>
    <mergeCell ref="AC23:AD23"/>
    <mergeCell ref="AE23:AF23"/>
    <mergeCell ref="B24:C24"/>
    <mergeCell ref="D24:F24"/>
    <mergeCell ref="G24:I24"/>
    <mergeCell ref="J24:L24"/>
    <mergeCell ref="M24:P24"/>
    <mergeCell ref="Q24:R24"/>
    <mergeCell ref="S24:X24"/>
    <mergeCell ref="Y24:AB24"/>
    <mergeCell ref="AC24:AD24"/>
    <mergeCell ref="AE24:AF24"/>
    <mergeCell ref="B25:C25"/>
    <mergeCell ref="D25:F25"/>
    <mergeCell ref="G25:I25"/>
    <mergeCell ref="J25:L25"/>
    <mergeCell ref="M25:P25"/>
    <mergeCell ref="Q25:R25"/>
    <mergeCell ref="S25:X25"/>
    <mergeCell ref="Y25:AB25"/>
    <mergeCell ref="AC25:AD25"/>
    <mergeCell ref="AE25:AF25"/>
    <mergeCell ref="B26:C26"/>
    <mergeCell ref="D26:F26"/>
    <mergeCell ref="G26:I26"/>
    <mergeCell ref="J26:L26"/>
    <mergeCell ref="M26:P26"/>
    <mergeCell ref="Q26:R26"/>
    <mergeCell ref="S26:X26"/>
    <mergeCell ref="Y26:AB26"/>
    <mergeCell ref="AC26:AD26"/>
    <mergeCell ref="AE26:AF26"/>
    <mergeCell ref="C6:E7"/>
  </mergeCells>
  <conditionalFormatting sqref="B9:AF9">
    <cfRule type="expression" dxfId="1" priority="1">
      <formula>SUMPRODUCT((MONTH($Y$12:$Y$13487)=$C$6)*(DAY($Y$12:$Y$13487)=B9))</formula>
    </cfRule>
    <cfRule type="expression" dxfId="2" priority="2">
      <formula>WEEKDAY(#REF!,2)&gt;5</formula>
    </cfRule>
    <cfRule type="expression" dxfId="3" priority="3" stopIfTrue="1">
      <formula>$AB$7=DATE($F$6,$C$6,B$9)</formula>
    </cfRule>
  </conditionalFormatting>
  <conditionalFormatting sqref="B12:AF26">
    <cfRule type="expression" dxfId="4" priority="6" stopIfTrue="1">
      <formula>$AE12="★"</formula>
    </cfRule>
    <cfRule type="expression" dxfId="5" priority="7" stopIfTrue="1">
      <formula>MOD(ROW()-ROW($B$11),2)=0</formula>
    </cfRule>
  </conditionalFormatting>
  <dataValidations count="1">
    <dataValidation type="list" allowBlank="1" showInputMessage="1" showErrorMessage="1" sqref="C6:E6 C7:E7">
      <formula1>"1,2,3,4,5,6,7,8,9,10,11,12"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财务报表-财务收支记账统计报表</vt:lpstr>
      <vt:lpstr>考研复习学习计划</vt:lpstr>
      <vt:lpstr>员工信息管理(生日提醒)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蚂蚁设计</dc:title>
  <dc:creator>蚂蚁设计</dc:creator>
  <cp:keywords>蚂蚁设计</cp:keywords>
  <cp:lastModifiedBy>Administrator</cp:lastModifiedBy>
  <dcterms:created xsi:type="dcterms:W3CDTF">2020-04-30T01:13:00Z</dcterms:created>
  <dcterms:modified xsi:type="dcterms:W3CDTF">2024-10-01T02:09:48Z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258CFD84577F46D786716AB9075D1C3F</vt:lpwstr>
  </property>
</Properties>
</file>