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6C111B3-SPXOPS\Downloads\"/>
    </mc:Choice>
  </mc:AlternateContent>
  <bookViews>
    <workbookView xWindow="0" yWindow="0" windowWidth="28800" windowHeight="11760" activeTab="1"/>
  </bookViews>
  <sheets>
    <sheet name="TARIKAN FMS" sheetId="1" r:id="rId1"/>
    <sheet name="Dediacted" sheetId="2" r:id="rId2"/>
    <sheet name="Daily Worker" sheetId="5" r:id="rId3"/>
  </sheets>
  <calcPr calcId="162913"/>
</workbook>
</file>

<file path=xl/calcChain.xml><?xml version="1.0" encoding="utf-8"?>
<calcChain xmlns="http://schemas.openxmlformats.org/spreadsheetml/2006/main">
  <c r="H5" i="5" l="1"/>
  <c r="G5" i="5"/>
  <c r="F5" i="5"/>
  <c r="E5" i="5"/>
  <c r="D5" i="5"/>
  <c r="H4" i="5"/>
  <c r="G4" i="5"/>
  <c r="F4" i="5"/>
  <c r="E4" i="5"/>
  <c r="D4" i="5"/>
  <c r="J3" i="5"/>
  <c r="H3" i="5"/>
  <c r="G3" i="5"/>
  <c r="F3" i="5"/>
  <c r="E3" i="5"/>
  <c r="D3" i="5"/>
  <c r="K7" i="2"/>
  <c r="K6" i="2"/>
  <c r="K8" i="2"/>
  <c r="K9" i="2"/>
  <c r="J3" i="2" l="1"/>
  <c r="D3" i="2"/>
  <c r="E3" i="2"/>
  <c r="F3" i="2"/>
  <c r="G3" i="2"/>
  <c r="H3" i="2"/>
  <c r="D4" i="2"/>
  <c r="E4" i="2"/>
  <c r="F4" i="2"/>
  <c r="G4" i="2"/>
  <c r="H4" i="2"/>
  <c r="D5" i="2"/>
  <c r="E5" i="2"/>
  <c r="F5" i="2"/>
  <c r="G5" i="2"/>
  <c r="H5" i="2"/>
</calcChain>
</file>

<file path=xl/sharedStrings.xml><?xml version="1.0" encoding="utf-8"?>
<sst xmlns="http://schemas.openxmlformats.org/spreadsheetml/2006/main" count="24" uniqueCount="14">
  <si>
    <t>Nama</t>
  </si>
  <si>
    <t>Title</t>
  </si>
  <si>
    <t>Shift</t>
  </si>
  <si>
    <t>Clock in Time</t>
  </si>
  <si>
    <t>Clock out Time</t>
  </si>
  <si>
    <t>TOTAL MANPOWER</t>
  </si>
  <si>
    <t>Dedicated</t>
  </si>
  <si>
    <t>Return</t>
  </si>
  <si>
    <t>Team Lead</t>
  </si>
  <si>
    <t>OpsID</t>
  </si>
  <si>
    <t>Admin &amp; Tracer</t>
  </si>
  <si>
    <t>Clock out CH</t>
  </si>
  <si>
    <t>Clock in CH</t>
  </si>
  <si>
    <t>Daily Worker 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</si>
</sst>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:mm;@"/>
    <numFmt numFmtId="165" formatCode="[$-409]d\-mmm\-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Arial Rounded MT Bold"/>
      <family val="2"/>
    </font>
    <font>
      <sz val="26"/>
      <color theme="1"/>
      <name val="Arial Rounded MT Bold"/>
      <family val="2"/>
    </font>
    <font>
      <sz val="11"/>
      <color theme="0"/>
      <name val="Arial Rounded MT Bold"/>
      <family val="2"/>
    </font>
    <font>
      <b/>
      <sz val="12"/>
      <color theme="0"/>
      <name val="Bahnschrift SemiBold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18" fillId="35" borderId="10" xfId="0" applyFont="1" applyFill="1" applyBorder="1" applyAlignment="1">
      <alignment horizontal="left"/>
    </xf>
    <xf numFmtId="0" fontId="18" fillId="36" borderId="10" xfId="0" applyFont="1" applyFill="1" applyBorder="1" applyAlignment="1">
      <alignment horizontal="left"/>
    </xf>
    <xf numFmtId="0" fontId="20" fillId="35" borderId="10" xfId="0" applyFont="1" applyFill="1" applyBorder="1"/>
    <xf numFmtId="0" fontId="20" fillId="36" borderId="10" xfId="0" applyFont="1" applyFill="1" applyBorder="1"/>
    <xf numFmtId="0" fontId="0" fillId="0" borderId="0" xfId="0" applyAlignment="1">
      <alignment horizontal="center"/>
    </xf>
    <xf numFmtId="0" fontId="0" fillId="34" borderId="0" xfId="0" applyFill="1"/>
    <xf numFmtId="0" fontId="18" fillId="34" borderId="0" xfId="0" applyFont="1" applyFill="1" applyAlignment="1">
      <alignment horizontal="center"/>
    </xf>
    <xf numFmtId="0" fontId="19" fillId="33" borderId="0" xfId="0" applyFont="1" applyFill="1" applyAlignment="1">
      <alignment horizontal="center" vertical="center"/>
    </xf>
    <xf numFmtId="165" fontId="21" fillId="35" borderId="0" xfId="0" applyNumberFormat="1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numFmt numFmtId="0" formatCode="General"/>
    </dxf>
    <dxf>
      <numFmt numFmtId="164" formatCode="h:mm;@"/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h:mm;@"/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h:mm;@"/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h:mm;@"/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:H5" totalsRowShown="0" headerRowDxfId="11">
  <sortState ref="A2:K124">
    <sortCondition ref="G1:G124"/>
  </sortState>
  <tableColumns count="8">
    <tableColumn id="4" name="OpsID"/>
    <tableColumn id="5" name="Nama"/>
    <tableColumn id="6" name="Title"/>
    <tableColumn id="7" name="Shift" dataDxfId="10">
      <calculatedColumnFormula>VLOOKUP(Table1[[#This Row],[OpsID]], 'TARIKAN FMS'!$B:$W,11,0)</calculatedColumnFormula>
    </tableColumn>
    <tableColumn id="8" name="Clock in Time" dataDxfId="9">
      <calculatedColumnFormula>VLOOKUP(Table1[[#This Row],[OpsID]], 'TARIKAN FMS'!$B:$W,15,0)</calculatedColumnFormula>
    </tableColumn>
    <tableColumn id="9" name="Clock in CH" dataDxfId="8">
      <calculatedColumnFormula>VLOOKUP(Table1[[#This Row],[OpsID]], 'TARIKAN FMS'!$B:$W,16,0)</calculatedColumnFormula>
    </tableColumn>
    <tableColumn id="10" name="Clock out Time" dataDxfId="7">
      <calculatedColumnFormula>VLOOKUP(Table1[[#This Row],[OpsID]], 'TARIKAN FMS'!$B:$W,18,0)</calculatedColumnFormula>
    </tableColumn>
    <tableColumn id="11" name="Clock out CH" dataDxfId="6">
      <calculatedColumnFormula>VLOOKUP(Table1[[#This Row],[OpsID]], 'TARIKAN FMS'!$B:$W,19,0)</calculatedColumnFormula>
    </tableColumn>
  </tableColumns>
  <tableStyleInfo name="TableStyleDark6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A2:H5" totalsRowShown="0" headerRowDxfId="5">
  <sortState ref="A3:K125">
    <sortCondition ref="G1:G124"/>
  </sortState>
  <tableColumns count="8">
    <tableColumn id="4" name="OpsID"/>
    <tableColumn id="5" name="Nama"/>
    <tableColumn id="6" name="Title"/>
    <tableColumn id="7" name="Shift" dataDxfId="4">
      <calculatedColumnFormula>VLOOKUP(Table14[[#This Row],[OpsID]], 'TARIKAN FMS'!$B:$W,11,0)</calculatedColumnFormula>
    </tableColumn>
    <tableColumn id="8" name="Clock in Time" dataDxfId="3">
      <calculatedColumnFormula>VLOOKUP(Table14[[#This Row],[OpsID]], 'TARIKAN FMS'!$B:$W,15,0)</calculatedColumnFormula>
    </tableColumn>
    <tableColumn id="9" name="Clock in CH" dataDxfId="2">
      <calculatedColumnFormula>VLOOKUP(Table14[[#This Row],[OpsID]], 'TARIKAN FMS'!$B:$W,16,0)</calculatedColumnFormula>
    </tableColumn>
    <tableColumn id="10" name="Clock out Time" dataDxfId="1">
      <calculatedColumnFormula>VLOOKUP(Table14[[#This Row],[OpsID]], 'TARIKAN FMS'!$B:$W,18,0)</calculatedColumnFormula>
    </tableColumn>
    <tableColumn id="11" name="Clock out CH" dataDxfId="0">
      <calculatedColumnFormula>VLOOKUP(Table14[[#This Row],[OpsID]], 'TARIKAN FMS'!$B:$W,19,0)</calculatedColumnFormula>
    </tableColumn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zoomScale="82" zoomScaleNormal="70" workbookViewId="0">
      <selection activeCell="E9" sqref="E9"/>
    </sheetView>
  </sheetViews>
  <sheetFormatPr defaultRowHeight="15" x14ac:dyDescent="0.25"/>
  <cols>
    <col min="1" max="1" width="10.42578125" bestFit="1" customWidth="1"/>
    <col min="2" max="2" width="31.42578125" bestFit="1" customWidth="1"/>
    <col min="3" max="3" width="20.85546875" bestFit="1" customWidth="1"/>
    <col min="4" max="4" width="5.7109375" bestFit="1" customWidth="1"/>
    <col min="5" max="5" width="12.7109375" style="2" bestFit="1" customWidth="1"/>
    <col min="6" max="6" width="16.7109375" bestFit="1" customWidth="1"/>
    <col min="7" max="7" width="14.140625" style="2" bestFit="1" customWidth="1"/>
    <col min="8" max="8" width="17" bestFit="1" customWidth="1"/>
    <col min="9" max="9" width="3.28515625" customWidth="1"/>
    <col min="10" max="10" width="18" bestFit="1" customWidth="1"/>
  </cols>
  <sheetData>
    <row r="1" spans="1:11" ht="15.75" x14ac:dyDescent="0.25">
      <c r="A1" s="12" t="s">
        <v>6</v>
      </c>
      <c r="B1" s="12"/>
      <c r="C1" s="12"/>
      <c r="D1" s="12"/>
      <c r="E1" s="12"/>
      <c r="F1" s="12"/>
      <c r="G1" s="12"/>
      <c r="H1" s="12"/>
    </row>
    <row r="2" spans="1:11" x14ac:dyDescent="0.25">
      <c r="A2" s="8" t="s">
        <v>9</v>
      </c>
      <c r="B2" s="8" t="s">
        <v>0</v>
      </c>
      <c r="C2" s="8" t="s">
        <v>1</v>
      </c>
      <c r="D2" s="8" t="s">
        <v>2</v>
      </c>
      <c r="E2" s="3" t="s">
        <v>3</v>
      </c>
      <c r="F2" s="8" t="s">
        <v>12</v>
      </c>
      <c r="G2" s="3" t="s">
        <v>4</v>
      </c>
      <c r="H2" s="8" t="s">
        <v>11</v>
      </c>
      <c r="J2" s="10" t="s">
        <v>5</v>
      </c>
      <c r="K2" s="10"/>
    </row>
    <row r="3" spans="1:11" ht="15" customHeight="1" x14ac:dyDescent="0.25">
      <c r="D3" t="e">
        <f>VLOOKUP(Table1[[#This Row],[OpsID]], 'TARIKAN FMS'!$B:$W,11,0)</f>
        <v>#N/A</v>
      </c>
      <c r="E3" s="3" t="e">
        <f>VLOOKUP(Table1[[#This Row],[OpsID]], 'TARIKAN FMS'!$B:$W,15,0)</f>
        <v>#N/A</v>
      </c>
      <c r="F3" t="e">
        <f>VLOOKUP(Table1[[#This Row],[OpsID]], 'TARIKAN FMS'!$B:$W,16,0)</f>
        <v>#N/A</v>
      </c>
      <c r="G3" s="3" t="e">
        <f>VLOOKUP(Table1[[#This Row],[OpsID]], 'TARIKAN FMS'!$B:$W,18,0)</f>
        <v>#N/A</v>
      </c>
      <c r="H3" s="1" t="e">
        <f>VLOOKUP(Table1[[#This Row],[OpsID]], 'TARIKAN FMS'!$B:$W,19,0)</f>
        <v>#N/A</v>
      </c>
      <c r="J3" s="11">
        <f>COUNTA(A3:A2100)</f>
        <v>0</v>
      </c>
      <c r="K3" s="11"/>
    </row>
    <row r="4" spans="1:11" ht="15" customHeight="1" x14ac:dyDescent="0.25">
      <c r="D4" t="e">
        <f>VLOOKUP(Table1[[#This Row],[OpsID]], 'TARIKAN FMS'!$B:$W,11,0)</f>
        <v>#N/A</v>
      </c>
      <c r="E4" s="3" t="e">
        <f>VLOOKUP(Table1[[#This Row],[OpsID]], 'TARIKAN FMS'!$B:$W,15,0)</f>
        <v>#N/A</v>
      </c>
      <c r="F4" t="e">
        <f>VLOOKUP(Table1[[#This Row],[OpsID]], 'TARIKAN FMS'!$B:$W,16,0)</f>
        <v>#N/A</v>
      </c>
      <c r="G4" s="3" t="e">
        <f>VLOOKUP(Table1[[#This Row],[OpsID]], 'TARIKAN FMS'!$B:$W,18,0)</f>
        <v>#N/A</v>
      </c>
      <c r="H4" s="1" t="e">
        <f>VLOOKUP(Table1[[#This Row],[OpsID]], 'TARIKAN FMS'!$B:$W,19,0)</f>
        <v>#N/A</v>
      </c>
      <c r="J4" s="11"/>
      <c r="K4" s="11"/>
    </row>
    <row r="5" spans="1:11" ht="15" customHeight="1" x14ac:dyDescent="0.25">
      <c r="D5" t="e">
        <f>VLOOKUP(Table1[[#This Row],[OpsID]], 'TARIKAN FMS'!$B:$W,11,0)</f>
        <v>#N/A</v>
      </c>
      <c r="E5" s="3" t="e">
        <f>VLOOKUP(Table1[[#This Row],[OpsID]], 'TARIKAN FMS'!$B:$W,15,0)</f>
        <v>#N/A</v>
      </c>
      <c r="F5" t="e">
        <f>VLOOKUP(Table1[[#This Row],[OpsID]], 'TARIKAN FMS'!$B:$W,16,0)</f>
        <v>#N/A</v>
      </c>
      <c r="G5" s="3" t="e">
        <f>VLOOKUP(Table1[[#This Row],[OpsID]], 'TARIKAN FMS'!$B:$W,18,0)</f>
        <v>#N/A</v>
      </c>
      <c r="H5" s="1" t="e">
        <f>VLOOKUP(Table1[[#This Row],[OpsID]], 'TARIKAN FMS'!$B:$W,19,0)</f>
        <v>#N/A</v>
      </c>
      <c r="J5" s="11"/>
      <c r="K5" s="11"/>
    </row>
    <row r="6" spans="1:11" x14ac:dyDescent="0.25">
      <c r="J6" s="6" t="s">
        <v>6</v>
      </c>
      <c r="K6" s="4">
        <f>COUNTIF($C$3:$C$2100,"SOC Operator")</f>
        <v>0</v>
      </c>
    </row>
    <row r="7" spans="1:11" x14ac:dyDescent="0.25">
      <c r="J7" s="7" t="s">
        <v>7</v>
      </c>
      <c r="K7" s="5">
        <f>COUNTIF($C$3:$C$2100,"RETURN OPERATOR")</f>
        <v>0</v>
      </c>
    </row>
    <row r="8" spans="1:11" x14ac:dyDescent="0.25">
      <c r="J8" s="6" t="s">
        <v>8</v>
      </c>
      <c r="K8" s="4">
        <f>COUNTIF($C$3:$C$2100,"Team Leader")+COUNTIF($C$3:$C$2100,"Acting Team Lead")+COUNTIF($C$3:$C$2100,"PIC Team Lead")</f>
        <v>0</v>
      </c>
    </row>
    <row r="9" spans="1:11" x14ac:dyDescent="0.25">
      <c r="J9" s="7" t="s">
        <v>10</v>
      </c>
      <c r="K9" s="5">
        <f>COUNTIF($C$3:$C$2100,"Acting Admin &amp; Tracer")+COUNTIF($C$3:$C$2100,"Admin &amp; Tracer")</f>
        <v>0</v>
      </c>
    </row>
  </sheetData>
  <mergeCells count="3">
    <mergeCell ref="J2:K2"/>
    <mergeCell ref="J3:K5"/>
    <mergeCell ref="A1:H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zoomScale="82" zoomScaleNormal="70" workbookViewId="0">
      <selection activeCell="F16" sqref="F16"/>
    </sheetView>
  </sheetViews>
  <sheetFormatPr defaultRowHeight="15" x14ac:dyDescent="0.25"/>
  <cols>
    <col min="1" max="1" width="10.42578125" bestFit="1" customWidth="1"/>
    <col min="2" max="2" width="31.42578125" bestFit="1" customWidth="1"/>
    <col min="3" max="3" width="20.85546875" hidden="1" customWidth="1"/>
    <col min="4" max="4" width="5.7109375" bestFit="1" customWidth="1"/>
    <col min="5" max="5" width="12.7109375" style="2" bestFit="1" customWidth="1"/>
    <col min="6" max="6" width="16.7109375" bestFit="1" customWidth="1"/>
    <col min="7" max="7" width="14.140625" style="2" bestFit="1" customWidth="1"/>
    <col min="8" max="8" width="17" bestFit="1" customWidth="1"/>
    <col min="9" max="9" width="3.28515625" customWidth="1"/>
    <col min="10" max="10" width="18" bestFit="1" customWidth="1"/>
  </cols>
  <sheetData>
    <row r="1" spans="1:11" ht="15.75" x14ac:dyDescent="0.25">
      <c r="A1" s="12" t="s">
        <v>13</v>
      </c>
      <c r="B1" s="12"/>
      <c r="C1" s="12"/>
      <c r="D1" s="12"/>
      <c r="E1" s="12"/>
      <c r="F1" s="12"/>
      <c r="G1" s="12"/>
      <c r="H1" s="12"/>
    </row>
    <row r="2" spans="1:11" x14ac:dyDescent="0.25">
      <c r="A2" s="8" t="s">
        <v>9</v>
      </c>
      <c r="B2" s="8" t="s">
        <v>0</v>
      </c>
      <c r="C2" s="8" t="s">
        <v>1</v>
      </c>
      <c r="D2" s="8" t="s">
        <v>2</v>
      </c>
      <c r="E2" s="3" t="s">
        <v>3</v>
      </c>
      <c r="F2" s="8" t="s">
        <v>12</v>
      </c>
      <c r="G2" s="3" t="s">
        <v>4</v>
      </c>
      <c r="H2" s="8" t="s">
        <v>11</v>
      </c>
      <c r="J2" s="10" t="s">
        <v>5</v>
      </c>
      <c r="K2" s="10"/>
    </row>
    <row r="3" spans="1:11" ht="15" customHeight="1" x14ac:dyDescent="0.25">
      <c r="D3" t="e">
        <f>VLOOKUP(Table14[[#This Row],[OpsID]], 'TARIKAN FMS'!$B:$W,11,0)</f>
        <v>#N/A</v>
      </c>
      <c r="E3" s="3" t="e">
        <f>VLOOKUP(Table14[[#This Row],[OpsID]], 'TARIKAN FMS'!$B:$W,15,0)</f>
        <v>#N/A</v>
      </c>
      <c r="F3" t="e">
        <f>VLOOKUP(Table14[[#This Row],[OpsID]], 'TARIKAN FMS'!$B:$W,16,0)</f>
        <v>#N/A</v>
      </c>
      <c r="G3" s="3" t="e">
        <f>VLOOKUP(Table14[[#This Row],[OpsID]], 'TARIKAN FMS'!$B:$W,18,0)</f>
        <v>#N/A</v>
      </c>
      <c r="H3" s="1" t="e">
        <f>VLOOKUP(Table14[[#This Row],[OpsID]], 'TARIKAN FMS'!$B:$W,19,0)</f>
        <v>#N/A</v>
      </c>
      <c r="J3" s="11">
        <f>COUNTA(A3:A2100)</f>
        <v>0</v>
      </c>
      <c r="K3" s="11"/>
    </row>
    <row r="4" spans="1:11" ht="15" customHeight="1" x14ac:dyDescent="0.25">
      <c r="D4" t="e">
        <f>VLOOKUP(Table14[[#This Row],[OpsID]], 'TARIKAN FMS'!$B:$W,11,0)</f>
        <v>#N/A</v>
      </c>
      <c r="E4" s="3" t="e">
        <f>VLOOKUP(Table14[[#This Row],[OpsID]], 'TARIKAN FMS'!$B:$W,15,0)</f>
        <v>#N/A</v>
      </c>
      <c r="F4" t="e">
        <f>VLOOKUP(Table14[[#This Row],[OpsID]], 'TARIKAN FMS'!$B:$W,16,0)</f>
        <v>#N/A</v>
      </c>
      <c r="G4" s="3" t="e">
        <f>VLOOKUP(Table14[[#This Row],[OpsID]], 'TARIKAN FMS'!$B:$W,18,0)</f>
        <v>#N/A</v>
      </c>
      <c r="H4" s="1" t="e">
        <f>VLOOKUP(Table14[[#This Row],[OpsID]], 'TARIKAN FMS'!$B:$W,19,0)</f>
        <v>#N/A</v>
      </c>
      <c r="J4" s="11"/>
      <c r="K4" s="11"/>
    </row>
    <row r="5" spans="1:11" ht="15" customHeight="1" x14ac:dyDescent="0.25">
      <c r="D5" t="e">
        <f>VLOOKUP(Table14[[#This Row],[OpsID]], 'TARIKAN FMS'!$B:$W,11,0)</f>
        <v>#N/A</v>
      </c>
      <c r="E5" s="3" t="e">
        <f>VLOOKUP(Table14[[#This Row],[OpsID]], 'TARIKAN FMS'!$B:$W,15,0)</f>
        <v>#N/A</v>
      </c>
      <c r="F5" t="e">
        <f>VLOOKUP(Table14[[#This Row],[OpsID]], 'TARIKAN FMS'!$B:$W,16,0)</f>
        <v>#N/A</v>
      </c>
      <c r="G5" s="3" t="e">
        <f>VLOOKUP(Table14[[#This Row],[OpsID]], 'TARIKAN FMS'!$B:$W,18,0)</f>
        <v>#N/A</v>
      </c>
      <c r="H5" s="1" t="e">
        <f>VLOOKUP(Table14[[#This Row],[OpsID]], 'TARIKAN FMS'!$B:$W,19,0)</f>
        <v>#N/A</v>
      </c>
      <c r="J5" s="11"/>
      <c r="K5" s="11"/>
    </row>
    <row r="6" spans="1:11" x14ac:dyDescent="0.25">
      <c r="J6" s="9"/>
      <c r="K6" s="9"/>
    </row>
  </sheetData>
  <mergeCells count="3">
    <mergeCell ref="A1:H1"/>
    <mergeCell ref="J2:K2"/>
    <mergeCell ref="J3:K5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TARIKAN FMS</vt:lpstr>
      <vt:lpstr>Dediacted</vt:lpstr>
      <vt:lpstr>Daily Worker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HMX5G63-SPXOPS</dc:creator>
  <cp:lastModifiedBy>6C111B3-SPXOPS</cp:lastModifiedBy>
  <dcterms:created xsi:type="dcterms:W3CDTF">2023-09-14T03:26:48Z</dcterms:created>
  <dcterms:modified xsi:type="dcterms:W3CDTF">2023-11-03T09:56:05Z</dcterms:modified>
</cp:coreProperties>
</file>